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updateLinks="never" codeName="ThisWorkbook"/>
  <mc:AlternateContent xmlns:mc="http://schemas.openxmlformats.org/markup-compatibility/2006">
    <mc:Choice Requires="x15">
      <x15ac:absPath xmlns:x15ac="http://schemas.microsoft.com/office/spreadsheetml/2010/11/ac" url="C:\Users\Z408284\Downloads\"/>
    </mc:Choice>
  </mc:AlternateContent>
  <xr:revisionPtr revIDLastSave="0" documentId="13_ncr:1_{1E923A73-6FA7-4635-9E39-FDFBDEF1F4AA}" xr6:coauthVersionLast="47" xr6:coauthVersionMax="47" xr10:uidLastSave="{00000000-0000-0000-0000-000000000000}"/>
  <workbookProtection workbookAlgorithmName="SHA-512" workbookHashValue="bgLatXX7FQRq6dXs0RoYjlG7mGg+rS8tF/VFS6RB92ZphGzV63++BKQlIqcIRckTAUDTjrrlk7IFdmjXwNBFhg==" workbookSaltValue="q3YV65EZFjlNcTQp+BoCXw==" workbookSpinCount="100000" lockStructure="1"/>
  <bookViews>
    <workbookView xWindow="-110" yWindow="-110" windowWidth="19420" windowHeight="10420" tabRatio="675" activeTab="2" xr2:uid="{00000000-000D-0000-FFFF-FFFF00000000}"/>
  </bookViews>
  <sheets>
    <sheet name="Instrucciones" sheetId="22" r:id="rId1"/>
    <sheet name="Cuestionario" sheetId="6" r:id="rId2"/>
    <sheet name="Requerimientos" sheetId="8" r:id="rId3"/>
    <sheet name="Requerimientos transpuesta" sheetId="37" state="hidden" r:id="rId4"/>
    <sheet name="Tablas" sheetId="3" state="hidden" r:id="rId5"/>
    <sheet name="Análisis de Riesgo" sheetId="31" r:id="rId6"/>
    <sheet name="Errores detectados en artefacto" sheetId="34" state="hidden" r:id="rId7"/>
  </sheets>
  <definedNames>
    <definedName name="_xlnm._FilterDatabase" localSheetId="2" hidden="1">Requerimientos!$A$6:$G$214</definedName>
    <definedName name="_xlnm._FilterDatabase" localSheetId="3" hidden="1">'Requerimientos transpuesta'!$E$1:$HR$36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V15" i="37" l="1"/>
  <c r="BU21" i="37"/>
  <c r="BU20" i="37"/>
  <c r="BU18" i="37"/>
  <c r="BU15" i="37"/>
  <c r="BU14" i="37"/>
  <c r="BU13" i="37"/>
  <c r="BU11" i="37"/>
  <c r="BU10" i="37"/>
  <c r="BU9" i="37"/>
  <c r="BU7" i="37"/>
  <c r="BU6" i="37"/>
  <c r="BU5" i="37"/>
  <c r="BU4" i="37"/>
  <c r="BU3" i="37"/>
  <c r="C11" i="31"/>
  <c r="B2" i="22"/>
  <c r="B2" i="6"/>
  <c r="A1" i="8"/>
  <c r="HJ37" i="37"/>
  <c r="GI37" i="37"/>
  <c r="GA37" i="37"/>
  <c r="FZ37" i="37"/>
  <c r="FY37" i="37"/>
  <c r="C40" i="37"/>
  <c r="C39" i="37"/>
  <c r="C38" i="37"/>
  <c r="C37" i="37"/>
  <c r="C36" i="37"/>
  <c r="C35" i="37"/>
  <c r="C34" i="37"/>
  <c r="C33" i="37"/>
  <c r="C32" i="37"/>
  <c r="C31" i="37"/>
  <c r="C30" i="37"/>
  <c r="C29" i="37"/>
  <c r="C28" i="37"/>
  <c r="C27" i="37"/>
  <c r="C26" i="37"/>
  <c r="C25" i="37"/>
  <c r="C24" i="37"/>
  <c r="C23" i="37"/>
  <c r="C22" i="37"/>
  <c r="C21" i="37"/>
  <c r="C20" i="37"/>
  <c r="C19" i="37"/>
  <c r="C18" i="37"/>
  <c r="C17" i="37"/>
  <c r="C16" i="37"/>
  <c r="C15" i="37"/>
  <c r="C14" i="37"/>
  <c r="C13" i="37"/>
  <c r="C12" i="37"/>
  <c r="C11" i="37"/>
  <c r="C10" i="37"/>
  <c r="C9" i="37"/>
  <c r="C8" i="37"/>
  <c r="C7" i="37"/>
  <c r="C6" i="37"/>
  <c r="C5" i="37"/>
  <c r="C4" i="37"/>
  <c r="C3" i="37"/>
  <c r="J6" i="6"/>
  <c r="EO26" i="37"/>
  <c r="EN26" i="37"/>
  <c r="EM26" i="37"/>
  <c r="EL26" i="37"/>
  <c r="EK26" i="37"/>
  <c r="EI38" i="37"/>
  <c r="AP36" i="37"/>
  <c r="AP34" i="37"/>
  <c r="L34" i="37"/>
  <c r="K34" i="37"/>
  <c r="J34" i="37"/>
  <c r="L36" i="37"/>
  <c r="K36" i="37"/>
  <c r="J36" i="37"/>
  <c r="GV34" i="37"/>
  <c r="GN34" i="37"/>
  <c r="GM34" i="37"/>
  <c r="GG34" i="37"/>
  <c r="DS20" i="37"/>
  <c r="DS18" i="37"/>
  <c r="DS11" i="37"/>
  <c r="DS10" i="37"/>
  <c r="DS9" i="37"/>
  <c r="DS6" i="37"/>
  <c r="DS5" i="37"/>
  <c r="DS4" i="37"/>
  <c r="DS3" i="37"/>
  <c r="FI10" i="37"/>
  <c r="FI4" i="37"/>
  <c r="AO31" i="37"/>
  <c r="AO30" i="37"/>
  <c r="AO12" i="37"/>
  <c r="AO10" i="37"/>
  <c r="AO9" i="37"/>
  <c r="AO3" i="37"/>
  <c r="AO4" i="37"/>
  <c r="BL25" i="37"/>
  <c r="BL19" i="37"/>
  <c r="BL10" i="37"/>
  <c r="BL9" i="37"/>
  <c r="BL4" i="37"/>
  <c r="BL3" i="37"/>
  <c r="GH36" i="37"/>
  <c r="FY36" i="37"/>
  <c r="FU36" i="37"/>
  <c r="FS34" i="37"/>
  <c r="FR36" i="37"/>
  <c r="DR21" i="37"/>
  <c r="DR13" i="37"/>
  <c r="DQ20" i="37"/>
  <c r="DQ18" i="37"/>
  <c r="DQ11" i="37"/>
  <c r="DQ10" i="37"/>
  <c r="DQ9" i="37"/>
  <c r="DQ6" i="37"/>
  <c r="DQ5" i="37"/>
  <c r="FZ34" i="37"/>
  <c r="GA34" i="37"/>
  <c r="GB34" i="37"/>
  <c r="GC34" i="37"/>
  <c r="GD34" i="37"/>
  <c r="GE34" i="37"/>
  <c r="GF34" i="37"/>
  <c r="GI34" i="37"/>
  <c r="GJ34" i="37"/>
  <c r="GK34" i="37"/>
  <c r="GL34" i="37"/>
  <c r="GW34" i="37"/>
  <c r="GX34" i="37"/>
  <c r="GY34" i="37"/>
  <c r="GZ34" i="37"/>
  <c r="HA34" i="37"/>
  <c r="HC34" i="37"/>
  <c r="HD34" i="37"/>
  <c r="HE34" i="37"/>
  <c r="HF34" i="37"/>
  <c r="HG34" i="37"/>
  <c r="HI34" i="37"/>
  <c r="FW36" i="37"/>
  <c r="FX34" i="37"/>
  <c r="FV34" i="37"/>
  <c r="FT34" i="37"/>
  <c r="FQ34" i="37"/>
  <c r="FP34" i="37"/>
  <c r="J7" i="6" l="1"/>
  <c r="J8" i="6"/>
  <c r="BU2" i="37" s="1"/>
  <c r="I35" i="37"/>
  <c r="D13" i="31" a="1"/>
  <c r="D13" i="31" s="1"/>
  <c r="D21" i="31"/>
  <c r="D20" i="31"/>
  <c r="D19" i="31"/>
  <c r="D18" i="31"/>
  <c r="D17" i="31"/>
  <c r="AP2" i="37" l="1"/>
  <c r="D43" i="8" s="1"/>
  <c r="EK2" i="37"/>
  <c r="D137" i="8" s="1"/>
  <c r="EJ2" i="37"/>
  <c r="EM2" i="37"/>
  <c r="D139" i="8" s="1"/>
  <c r="EO2" i="37"/>
  <c r="D141" i="8" s="1"/>
  <c r="EL2" i="37"/>
  <c r="D138" i="8" s="1"/>
  <c r="EN2" i="37"/>
  <c r="D140" i="8" s="1"/>
  <c r="EI2" i="37"/>
  <c r="D135" i="8" s="1"/>
  <c r="G3" i="37"/>
  <c r="BC26" i="37" l="1"/>
  <c r="BD26" i="37"/>
  <c r="FI2" i="37" l="1"/>
  <c r="D161" i="8" s="1"/>
  <c r="J2" i="37"/>
  <c r="D11" i="8" s="1"/>
  <c r="DS2" i="37"/>
  <c r="D119" i="8" s="1"/>
  <c r="K2" i="37"/>
  <c r="D12" i="8" s="1"/>
  <c r="L2" i="37"/>
  <c r="D13" i="8" s="1"/>
  <c r="BL2" i="37"/>
  <c r="D64" i="8" s="1"/>
  <c r="AO2" i="37"/>
  <c r="D42" i="8" s="1"/>
  <c r="GC2" i="37"/>
  <c r="D181" i="8" s="1"/>
  <c r="GU2" i="37"/>
  <c r="D199" i="8" s="1"/>
  <c r="GE2" i="37"/>
  <c r="D183" i="8" s="1"/>
  <c r="GV2" i="37"/>
  <c r="D200" i="8" s="1"/>
  <c r="HA2" i="37"/>
  <c r="D205" i="8" s="1"/>
  <c r="GP2" i="37"/>
  <c r="D194" i="8" s="1"/>
  <c r="GF2" i="37"/>
  <c r="D184" i="8" s="1"/>
  <c r="GZ2" i="37"/>
  <c r="D204" i="8" s="1"/>
  <c r="GO2" i="37"/>
  <c r="D193" i="8" s="1"/>
  <c r="GJ2" i="37"/>
  <c r="D188" i="8" s="1"/>
  <c r="HC2" i="37"/>
  <c r="D207" i="8" s="1"/>
  <c r="GT2" i="37"/>
  <c r="D198" i="8" s="1"/>
  <c r="HJ2" i="37"/>
  <c r="D214" i="8" s="1"/>
  <c r="GR2" i="37"/>
  <c r="D196" i="8" s="1"/>
  <c r="HK2" i="37"/>
  <c r="GK2" i="37"/>
  <c r="D189" i="8" s="1"/>
  <c r="FY2" i="37"/>
  <c r="GQ2" i="37"/>
  <c r="D195" i="8" s="1"/>
  <c r="GL2" i="37"/>
  <c r="D190" i="8" s="1"/>
  <c r="HH2" i="37"/>
  <c r="D212" i="8" s="1"/>
  <c r="GB2" i="37"/>
  <c r="D180" i="8" s="1"/>
  <c r="GS2" i="37"/>
  <c r="D197" i="8" s="1"/>
  <c r="HI2" i="37"/>
  <c r="D213" i="8" s="1"/>
  <c r="GN2" i="37"/>
  <c r="D192" i="8" s="1"/>
  <c r="GG2" i="37"/>
  <c r="D185" i="8" s="1"/>
  <c r="GD2" i="37"/>
  <c r="D182" i="8" s="1"/>
  <c r="FZ2" i="37"/>
  <c r="D178" i="8" s="1"/>
  <c r="GM2" i="37"/>
  <c r="D191" i="8" s="1"/>
  <c r="HG2" i="37"/>
  <c r="D211" i="8" s="1"/>
  <c r="HE2" i="37"/>
  <c r="D209" i="8" s="1"/>
  <c r="DQ2" i="37"/>
  <c r="GY2" i="37"/>
  <c r="D203" i="8" s="1"/>
  <c r="GW2" i="37"/>
  <c r="D201" i="8" s="1"/>
  <c r="HD2" i="37"/>
  <c r="D208" i="8" s="1"/>
  <c r="GI2" i="37"/>
  <c r="D187" i="8" s="1"/>
  <c r="GH2" i="37"/>
  <c r="D186" i="8" s="1"/>
  <c r="GA2" i="37"/>
  <c r="D179" i="8" s="1"/>
  <c r="HF2" i="37"/>
  <c r="D210" i="8" s="1"/>
  <c r="HB2" i="37"/>
  <c r="D206" i="8" s="1"/>
  <c r="GX2" i="37"/>
  <c r="D202" i="8" s="1"/>
  <c r="I2" i="37"/>
  <c r="D10" i="8" s="1"/>
  <c r="FW2" i="37"/>
  <c r="FV2" i="37"/>
  <c r="FU2" i="37"/>
  <c r="D173" i="8" s="1"/>
  <c r="FT2" i="37"/>
  <c r="D172" i="8" s="1"/>
  <c r="FS2" i="37"/>
  <c r="D171" i="8" s="1"/>
  <c r="CA2" i="37"/>
  <c r="BA2" i="37"/>
  <c r="DX2" i="37"/>
  <c r="EP2" i="37"/>
  <c r="DW2" i="37"/>
  <c r="CW2" i="37"/>
  <c r="AZ2" i="37"/>
  <c r="AQ2" i="37"/>
  <c r="HR2" i="37"/>
  <c r="FL2" i="37"/>
  <c r="CM2" i="37"/>
  <c r="FX2" i="37"/>
  <c r="FB2" i="37"/>
  <c r="DT2" i="37"/>
  <c r="BW2" i="37"/>
  <c r="BE2" i="37"/>
  <c r="FR2" i="37"/>
  <c r="D170" i="8" s="1"/>
  <c r="FJ2" i="37"/>
  <c r="ES2" i="37"/>
  <c r="CS2" i="37"/>
  <c r="BM2" i="37"/>
  <c r="FQ2" i="37"/>
  <c r="D169" i="8" s="1"/>
  <c r="CZ2" i="37"/>
  <c r="M2" i="37"/>
  <c r="FP2" i="37"/>
  <c r="D168" i="8" s="1"/>
  <c r="EH26" i="37"/>
  <c r="DU26" i="37"/>
  <c r="D175" i="8" l="1"/>
  <c r="D174" i="8"/>
  <c r="D177" i="8"/>
  <c r="D176" i="8"/>
  <c r="CR19" i="37"/>
  <c r="CR18" i="37"/>
  <c r="CR13" i="37"/>
  <c r="CR2" i="37" l="1"/>
  <c r="G4" i="37"/>
  <c r="F22" i="37" l="1"/>
  <c r="F2" i="37" s="1"/>
  <c r="FO34" i="37"/>
  <c r="FO2" i="37" s="1"/>
  <c r="FN34" i="37"/>
  <c r="FN2" i="37" s="1"/>
  <c r="FM35" i="37"/>
  <c r="FA24" i="37"/>
  <c r="FA2" i="37" s="1"/>
  <c r="EZ24" i="37"/>
  <c r="EZ2" i="37" s="1"/>
  <c r="EY24" i="37"/>
  <c r="EY2" i="37" s="1"/>
  <c r="EX24" i="37"/>
  <c r="EX2" i="37" s="1"/>
  <c r="EW24" i="37"/>
  <c r="EW2" i="37" s="1"/>
  <c r="EV24" i="37"/>
  <c r="EV2" i="37" s="1"/>
  <c r="EU24" i="37"/>
  <c r="ET24" i="37"/>
  <c r="ET2" i="37" s="1"/>
  <c r="FK19" i="37"/>
  <c r="EU15" i="37"/>
  <c r="EU14" i="37"/>
  <c r="ER16" i="37"/>
  <c r="ER2" i="37" s="1"/>
  <c r="FH4" i="37"/>
  <c r="FG4" i="37"/>
  <c r="FF4" i="37"/>
  <c r="FE4" i="37"/>
  <c r="FD4" i="37"/>
  <c r="FC4" i="37"/>
  <c r="FH10" i="37"/>
  <c r="FG10" i="37"/>
  <c r="FF10" i="37"/>
  <c r="FE10" i="37"/>
  <c r="FD10" i="37"/>
  <c r="FC10" i="37"/>
  <c r="FK10" i="37"/>
  <c r="FK9" i="37"/>
  <c r="FK4" i="37"/>
  <c r="FK3" i="37"/>
  <c r="DV10" i="37"/>
  <c r="DV9" i="37"/>
  <c r="DZ10" i="37"/>
  <c r="DY10" i="37"/>
  <c r="DZ9" i="37"/>
  <c r="DY9" i="37"/>
  <c r="EC10" i="37"/>
  <c r="EC9" i="37"/>
  <c r="EH11" i="37"/>
  <c r="EG11" i="37"/>
  <c r="EQ10" i="37"/>
  <c r="EQ9" i="37"/>
  <c r="EH6" i="37"/>
  <c r="EH5" i="37"/>
  <c r="EG3" i="37"/>
  <c r="EG4" i="37"/>
  <c r="EF4" i="37"/>
  <c r="EE4" i="37"/>
  <c r="ED4" i="37"/>
  <c r="EC4" i="37"/>
  <c r="EC3" i="37"/>
  <c r="DZ4" i="37"/>
  <c r="DY4" i="37"/>
  <c r="DZ3" i="37"/>
  <c r="DY3" i="37"/>
  <c r="DV4" i="37"/>
  <c r="DV3" i="37"/>
  <c r="DP6" i="37"/>
  <c r="DP5" i="37"/>
  <c r="DM6" i="37"/>
  <c r="DL6" i="37"/>
  <c r="DM5" i="37"/>
  <c r="DL5" i="37"/>
  <c r="DP4" i="37"/>
  <c r="DO4" i="37"/>
  <c r="DN4" i="37"/>
  <c r="DM4" i="37"/>
  <c r="DL4" i="37"/>
  <c r="DK4" i="37"/>
  <c r="DP3" i="37"/>
  <c r="DO3" i="37"/>
  <c r="DN3" i="37"/>
  <c r="DM3" i="37"/>
  <c r="DL3" i="37"/>
  <c r="DK3" i="37"/>
  <c r="DM11" i="37"/>
  <c r="DL11" i="37"/>
  <c r="DR11" i="37"/>
  <c r="DP11" i="37"/>
  <c r="DP10" i="37"/>
  <c r="DO10" i="37"/>
  <c r="DN10" i="37"/>
  <c r="DM10" i="37"/>
  <c r="DL10" i="37"/>
  <c r="DK10" i="37"/>
  <c r="DP9" i="37"/>
  <c r="DO9" i="37"/>
  <c r="DN9" i="37"/>
  <c r="DM9" i="37"/>
  <c r="DL9" i="37"/>
  <c r="DK9" i="37"/>
  <c r="DZ21" i="37"/>
  <c r="DZ20" i="37"/>
  <c r="DZ19" i="37"/>
  <c r="DZ18" i="37"/>
  <c r="DZ17" i="37"/>
  <c r="DZ16" i="37"/>
  <c r="DZ15" i="37"/>
  <c r="DZ14" i="37"/>
  <c r="DZ13" i="37"/>
  <c r="DZ12" i="37"/>
  <c r="DZ11" i="37"/>
  <c r="DZ8" i="37"/>
  <c r="EF10" i="37"/>
  <c r="EE10" i="37"/>
  <c r="ED10" i="37"/>
  <c r="EG10" i="37"/>
  <c r="EG9" i="37"/>
  <c r="DJ15" i="37"/>
  <c r="DI15" i="37"/>
  <c r="DJ14" i="37"/>
  <c r="DI14" i="37"/>
  <c r="DM20" i="37"/>
  <c r="DL20" i="37"/>
  <c r="DM18" i="37"/>
  <c r="DL18" i="37"/>
  <c r="DR18" i="37"/>
  <c r="DP18" i="37"/>
  <c r="DR20" i="37"/>
  <c r="DP20" i="37"/>
  <c r="EB21" i="37"/>
  <c r="EB25" i="37"/>
  <c r="EA25" i="37"/>
  <c r="EA2" i="37" s="1"/>
  <c r="DY25" i="37"/>
  <c r="DX25" i="37"/>
  <c r="DV25" i="37"/>
  <c r="DU25" i="37"/>
  <c r="DU2" i="37" s="1"/>
  <c r="DW26" i="37"/>
  <c r="CI22" i="37"/>
  <c r="CJ21" i="37"/>
  <c r="DB21" i="37"/>
  <c r="DC19" i="37"/>
  <c r="DB19" i="37"/>
  <c r="DE21" i="37"/>
  <c r="DD21" i="37"/>
  <c r="DC21" i="37"/>
  <c r="DE20" i="37"/>
  <c r="DD20" i="37"/>
  <c r="DC20" i="37"/>
  <c r="DE11" i="37"/>
  <c r="DD11" i="37"/>
  <c r="DC11" i="37"/>
  <c r="DA13" i="37"/>
  <c r="DC13" i="37"/>
  <c r="DG12" i="37"/>
  <c r="DF12" i="37"/>
  <c r="DE18" i="37"/>
  <c r="DD18" i="37"/>
  <c r="DC18" i="37"/>
  <c r="DA18" i="37"/>
  <c r="CX18" i="37"/>
  <c r="CX17" i="37"/>
  <c r="CX16" i="37"/>
  <c r="CX15" i="37"/>
  <c r="CX14" i="37"/>
  <c r="CT18" i="37"/>
  <c r="CU17" i="37"/>
  <c r="CU16" i="37"/>
  <c r="CU15" i="37"/>
  <c r="CU14" i="37"/>
  <c r="CT13" i="37"/>
  <c r="CT11" i="37"/>
  <c r="CL18" i="37"/>
  <c r="CK18" i="37"/>
  <c r="CJ18" i="37"/>
  <c r="CI18" i="37"/>
  <c r="CJ17" i="37"/>
  <c r="CJ16" i="37"/>
  <c r="CL13" i="37"/>
  <c r="CK13" i="37"/>
  <c r="CJ13" i="37"/>
  <c r="CI13" i="37"/>
  <c r="CL11" i="37"/>
  <c r="CK11" i="37"/>
  <c r="CJ11" i="37"/>
  <c r="CJ7" i="37"/>
  <c r="CJ10" i="37"/>
  <c r="CJ9" i="37"/>
  <c r="CP10" i="37"/>
  <c r="CO10" i="37"/>
  <c r="CN10" i="37"/>
  <c r="CP11" i="37"/>
  <c r="CV10" i="37"/>
  <c r="CU10" i="37"/>
  <c r="CV9" i="37"/>
  <c r="CU9" i="37"/>
  <c r="CY6" i="37"/>
  <c r="CY11" i="37"/>
  <c r="CY10" i="37"/>
  <c r="CY9" i="37"/>
  <c r="DA11" i="37"/>
  <c r="DA10" i="37"/>
  <c r="DA9" i="37"/>
  <c r="DA8" i="37"/>
  <c r="DA7" i="37"/>
  <c r="DH10" i="37"/>
  <c r="DG10" i="37"/>
  <c r="DF10" i="37"/>
  <c r="DH9" i="37"/>
  <c r="DG9" i="37"/>
  <c r="DF9" i="37"/>
  <c r="DH4" i="37"/>
  <c r="DG4" i="37"/>
  <c r="DF4" i="37"/>
  <c r="DH3" i="37"/>
  <c r="DG3" i="37"/>
  <c r="DF3" i="37"/>
  <c r="DA4" i="37"/>
  <c r="DA3" i="37"/>
  <c r="CY4" i="37"/>
  <c r="CY3" i="37"/>
  <c r="CV4" i="37"/>
  <c r="CU4" i="37"/>
  <c r="CV3" i="37"/>
  <c r="CU3" i="37"/>
  <c r="CQ4" i="37"/>
  <c r="CP4" i="37"/>
  <c r="CO4" i="37"/>
  <c r="CN4" i="37"/>
  <c r="CQ3" i="37"/>
  <c r="CP3" i="37"/>
  <c r="BK3" i="37"/>
  <c r="BJ3" i="37"/>
  <c r="BI3" i="37"/>
  <c r="BQ3" i="37"/>
  <c r="BT3" i="37"/>
  <c r="BX3" i="37"/>
  <c r="BZ3" i="37"/>
  <c r="CD3" i="37"/>
  <c r="CC3" i="37"/>
  <c r="CG3" i="37"/>
  <c r="CG4" i="37"/>
  <c r="CH7" i="37"/>
  <c r="CG8" i="37"/>
  <c r="CG7" i="37"/>
  <c r="CG6" i="37"/>
  <c r="CH9" i="37"/>
  <c r="CG9" i="37"/>
  <c r="CD9" i="37"/>
  <c r="CC9" i="37"/>
  <c r="CD7" i="37"/>
  <c r="CC7" i="37"/>
  <c r="CD4" i="37"/>
  <c r="CC4" i="37"/>
  <c r="BZ4" i="37"/>
  <c r="BZ6" i="37"/>
  <c r="BX8" i="37"/>
  <c r="BX6" i="37"/>
  <c r="BX4" i="37"/>
  <c r="BT4" i="37"/>
  <c r="BQ7" i="37"/>
  <c r="BQ6" i="37"/>
  <c r="BQ5" i="37"/>
  <c r="BQ4" i="37"/>
  <c r="BK4" i="37"/>
  <c r="BJ4" i="37"/>
  <c r="BI4" i="37"/>
  <c r="BK6" i="37"/>
  <c r="BJ6" i="37"/>
  <c r="BI6" i="37"/>
  <c r="BH6" i="37"/>
  <c r="BO7" i="37"/>
  <c r="BK12" i="37"/>
  <c r="BJ12" i="37"/>
  <c r="BI12" i="37"/>
  <c r="BH12" i="37"/>
  <c r="BK11" i="37"/>
  <c r="BJ11" i="37"/>
  <c r="BI11" i="37"/>
  <c r="BH11" i="37"/>
  <c r="BK10" i="37"/>
  <c r="BJ10" i="37"/>
  <c r="BI10" i="37"/>
  <c r="BH10" i="37"/>
  <c r="BK9" i="37"/>
  <c r="BJ9" i="37"/>
  <c r="BI9" i="37"/>
  <c r="BH9" i="37"/>
  <c r="BQ11" i="37"/>
  <c r="BS10" i="37"/>
  <c r="BR10" i="37"/>
  <c r="BQ10" i="37"/>
  <c r="BS9" i="37"/>
  <c r="BR9" i="37"/>
  <c r="BQ9" i="37"/>
  <c r="BT11" i="37"/>
  <c r="BT10" i="37"/>
  <c r="BT9" i="37"/>
  <c r="BX11" i="37"/>
  <c r="BX10" i="37"/>
  <c r="BX9" i="37"/>
  <c r="BZ11" i="37"/>
  <c r="BZ10" i="37"/>
  <c r="BZ9" i="37"/>
  <c r="CD10" i="37"/>
  <c r="CC10" i="37"/>
  <c r="CG11" i="37"/>
  <c r="CF11" i="37"/>
  <c r="CE11" i="37"/>
  <c r="CD11" i="37"/>
  <c r="CC11" i="37"/>
  <c r="CB11" i="37"/>
  <c r="CH11" i="37"/>
  <c r="CH10" i="37"/>
  <c r="CG10" i="37"/>
  <c r="CH15" i="37"/>
  <c r="CH14" i="37"/>
  <c r="CH13" i="37"/>
  <c r="CG13" i="37"/>
  <c r="CF13" i="37"/>
  <c r="CE13" i="37"/>
  <c r="CD13" i="37"/>
  <c r="CC13" i="37"/>
  <c r="CB13" i="37"/>
  <c r="BX13" i="37"/>
  <c r="BV14" i="37"/>
  <c r="BQ13" i="37"/>
  <c r="BO13" i="37"/>
  <c r="BN13" i="37"/>
  <c r="BQ15" i="37"/>
  <c r="BP15" i="37"/>
  <c r="BQ14" i="37"/>
  <c r="BP14" i="37"/>
  <c r="CD15" i="37"/>
  <c r="CD14" i="37"/>
  <c r="BZ15" i="37"/>
  <c r="BZ14" i="37"/>
  <c r="BZ17" i="37"/>
  <c r="BY17" i="37"/>
  <c r="BX17" i="37"/>
  <c r="BZ16" i="37"/>
  <c r="BY16" i="37"/>
  <c r="BX16" i="37"/>
  <c r="CG17" i="37"/>
  <c r="CG16" i="37"/>
  <c r="CH18" i="37"/>
  <c r="CG18" i="37"/>
  <c r="CF18" i="37"/>
  <c r="CE18" i="37"/>
  <c r="CD18" i="37"/>
  <c r="CC18" i="37"/>
  <c r="CB18" i="37"/>
  <c r="BX18" i="37"/>
  <c r="BZ18" i="37"/>
  <c r="BK16" i="37"/>
  <c r="BJ16" i="37"/>
  <c r="BI16" i="37"/>
  <c r="BH16" i="37"/>
  <c r="BO18" i="37"/>
  <c r="BN18" i="37"/>
  <c r="BN20" i="37"/>
  <c r="BQ21" i="37"/>
  <c r="BQ20" i="37"/>
  <c r="BQ18" i="37"/>
  <c r="BV18" i="37"/>
  <c r="BX21" i="37"/>
  <c r="BX20" i="37"/>
  <c r="BX19" i="37"/>
  <c r="CD21" i="37"/>
  <c r="CC21" i="37"/>
  <c r="CG21" i="37"/>
  <c r="CE22" i="37"/>
  <c r="CD22" i="37"/>
  <c r="CC22" i="37"/>
  <c r="CB22" i="37"/>
  <c r="CG23" i="37"/>
  <c r="CG22" i="37"/>
  <c r="CG35" i="37"/>
  <c r="CG34" i="37"/>
  <c r="BZ35" i="37"/>
  <c r="BZ34" i="37"/>
  <c r="BX35" i="37"/>
  <c r="BX34" i="37"/>
  <c r="BX33" i="37"/>
  <c r="BX32" i="37"/>
  <c r="BX31" i="37"/>
  <c r="BX30" i="37"/>
  <c r="BX29" i="37"/>
  <c r="BX28" i="37"/>
  <c r="BX27" i="37"/>
  <c r="BK23" i="37"/>
  <c r="BJ23" i="37"/>
  <c r="BI23" i="37"/>
  <c r="BH23" i="37"/>
  <c r="BK25" i="37"/>
  <c r="BJ25" i="37"/>
  <c r="BI25" i="37"/>
  <c r="BH25" i="37"/>
  <c r="BD33" i="37"/>
  <c r="BC33" i="37"/>
  <c r="BD32" i="37"/>
  <c r="BC32" i="37"/>
  <c r="AN33" i="37"/>
  <c r="AN32" i="37"/>
  <c r="AN31" i="37"/>
  <c r="AN30" i="37"/>
  <c r="AN29" i="37"/>
  <c r="AJ31" i="37"/>
  <c r="AF30" i="37"/>
  <c r="AJ30" i="37"/>
  <c r="AI30" i="37"/>
  <c r="AJ29" i="37"/>
  <c r="AI29" i="37"/>
  <c r="AJ28" i="37"/>
  <c r="BG25" i="37"/>
  <c r="BF25" i="37"/>
  <c r="BG23" i="37"/>
  <c r="BF23" i="37"/>
  <c r="AL21" i="37"/>
  <c r="BG16" i="37"/>
  <c r="BF16" i="37"/>
  <c r="AM19" i="37"/>
  <c r="AN13" i="37"/>
  <c r="AM12" i="37"/>
  <c r="AK13" i="37"/>
  <c r="AN11" i="37"/>
  <c r="AL11" i="37"/>
  <c r="AK11" i="37"/>
  <c r="AJ11" i="37"/>
  <c r="AI11" i="37"/>
  <c r="AH11" i="37"/>
  <c r="AG11" i="37"/>
  <c r="AF11" i="37"/>
  <c r="AN10" i="37"/>
  <c r="AM10" i="37"/>
  <c r="AL10" i="37"/>
  <c r="AK10" i="37"/>
  <c r="AJ10" i="37"/>
  <c r="AI10" i="37"/>
  <c r="AH10" i="37"/>
  <c r="AG10" i="37"/>
  <c r="AN9" i="37"/>
  <c r="AM9" i="37"/>
  <c r="AL9" i="37"/>
  <c r="AK9" i="37"/>
  <c r="AJ9" i="37"/>
  <c r="AI9" i="37"/>
  <c r="AH9" i="37"/>
  <c r="AG9" i="37"/>
  <c r="AV11" i="37"/>
  <c r="AU11" i="37"/>
  <c r="AT11" i="37"/>
  <c r="AS11" i="37"/>
  <c r="AR11" i="37"/>
  <c r="AV10" i="37"/>
  <c r="AU10" i="37"/>
  <c r="AT10" i="37"/>
  <c r="AS10" i="37"/>
  <c r="AR10" i="37"/>
  <c r="AV9" i="37"/>
  <c r="AU9" i="37"/>
  <c r="AT9" i="37"/>
  <c r="AS9" i="37"/>
  <c r="AR9" i="37"/>
  <c r="AW9" i="37"/>
  <c r="AX11" i="37"/>
  <c r="AY10" i="37"/>
  <c r="AX10" i="37"/>
  <c r="AY9" i="37"/>
  <c r="AX9" i="37"/>
  <c r="BB11" i="37"/>
  <c r="BB10" i="37"/>
  <c r="BB9" i="37"/>
  <c r="BB8" i="37"/>
  <c r="BD11" i="37"/>
  <c r="BC11" i="37"/>
  <c r="BG12" i="37"/>
  <c r="BF12" i="37"/>
  <c r="BG11" i="37"/>
  <c r="BF11" i="37"/>
  <c r="BG10" i="37"/>
  <c r="BF10" i="37"/>
  <c r="BG9" i="37"/>
  <c r="BF9" i="37"/>
  <c r="BG6" i="37"/>
  <c r="BF6" i="37"/>
  <c r="BD8" i="37"/>
  <c r="BC8" i="37"/>
  <c r="AK8" i="37"/>
  <c r="AL8" i="37"/>
  <c r="AL7" i="37"/>
  <c r="AL6" i="37"/>
  <c r="AN7" i="37"/>
  <c r="AN6" i="37"/>
  <c r="AN5" i="37"/>
  <c r="AR6" i="37"/>
  <c r="AR5" i="37"/>
  <c r="BD6" i="37"/>
  <c r="BC6" i="37"/>
  <c r="BB6" i="37"/>
  <c r="BD5" i="37"/>
  <c r="BC5" i="37"/>
  <c r="BB5" i="37"/>
  <c r="BG4" i="37"/>
  <c r="BF4" i="37"/>
  <c r="BG3" i="37"/>
  <c r="BF3" i="37"/>
  <c r="BB4" i="37"/>
  <c r="BB3" i="37"/>
  <c r="AX4" i="37"/>
  <c r="AX3" i="37"/>
  <c r="AW3" i="37"/>
  <c r="AV4" i="37"/>
  <c r="AU4" i="37"/>
  <c r="AT4" i="37"/>
  <c r="AS4" i="37"/>
  <c r="AR4" i="37"/>
  <c r="AV3" i="37"/>
  <c r="AU3" i="37"/>
  <c r="AT3" i="37"/>
  <c r="AS3" i="37"/>
  <c r="AR3" i="37"/>
  <c r="AN4" i="37"/>
  <c r="AN3" i="37"/>
  <c r="AH5" i="37"/>
  <c r="AL4" i="37"/>
  <c r="AK4" i="37"/>
  <c r="AJ4" i="37"/>
  <c r="AI4" i="37"/>
  <c r="AH4" i="37"/>
  <c r="AG4" i="37"/>
  <c r="AF4" i="37"/>
  <c r="AL3" i="37"/>
  <c r="AK3" i="37"/>
  <c r="AJ3" i="37"/>
  <c r="AI3" i="37"/>
  <c r="AH3" i="37"/>
  <c r="AG3" i="37"/>
  <c r="AF3" i="37"/>
  <c r="V30" i="37"/>
  <c r="AD30" i="37"/>
  <c r="AC30" i="37"/>
  <c r="G20" i="37"/>
  <c r="G19" i="37"/>
  <c r="G18" i="37"/>
  <c r="O17" i="37"/>
  <c r="O16" i="37"/>
  <c r="AE10" i="37"/>
  <c r="AD10" i="37"/>
  <c r="AE9" i="37"/>
  <c r="AD9" i="37"/>
  <c r="AD11" i="37"/>
  <c r="AC11" i="37"/>
  <c r="AB11" i="37"/>
  <c r="AA11" i="37"/>
  <c r="AB10" i="37"/>
  <c r="AA10" i="37"/>
  <c r="AB9" i="37"/>
  <c r="AA9" i="37"/>
  <c r="X10" i="37"/>
  <c r="W10" i="37"/>
  <c r="X9" i="37"/>
  <c r="W9" i="37"/>
  <c r="X11" i="37"/>
  <c r="W11" i="37"/>
  <c r="V11" i="37"/>
  <c r="T11" i="37"/>
  <c r="P11" i="37"/>
  <c r="N11" i="37"/>
  <c r="U10" i="37"/>
  <c r="T10" i="37"/>
  <c r="S10" i="37"/>
  <c r="R10" i="37"/>
  <c r="Q10" i="37"/>
  <c r="P10" i="37"/>
  <c r="O10" i="37"/>
  <c r="N10" i="37"/>
  <c r="U9" i="37"/>
  <c r="T9" i="37"/>
  <c r="S9" i="37"/>
  <c r="R9" i="37"/>
  <c r="R2" i="37" s="1"/>
  <c r="Q9" i="37"/>
  <c r="P9" i="37"/>
  <c r="O9" i="37"/>
  <c r="N9" i="37"/>
  <c r="H13" i="37"/>
  <c r="H7" i="37"/>
  <c r="G11" i="37"/>
  <c r="G10" i="37"/>
  <c r="G9" i="37"/>
  <c r="Z6" i="37"/>
  <c r="Y6" i="37"/>
  <c r="Z8" i="37"/>
  <c r="Y8" i="37"/>
  <c r="AD4" i="37"/>
  <c r="AC4" i="37"/>
  <c r="AB4" i="37"/>
  <c r="AA4" i="37"/>
  <c r="AD3" i="37"/>
  <c r="AC3" i="37"/>
  <c r="AB3" i="37"/>
  <c r="AA3" i="37"/>
  <c r="X4" i="37"/>
  <c r="W4" i="37"/>
  <c r="V4" i="37"/>
  <c r="P4" i="37"/>
  <c r="N4" i="37"/>
  <c r="X3" i="37"/>
  <c r="W3" i="37"/>
  <c r="V3" i="37"/>
  <c r="P3" i="37"/>
  <c r="N3" i="37"/>
  <c r="DZ7" i="37"/>
  <c r="DZ6" i="37"/>
  <c r="DZ5" i="37"/>
  <c r="AJ23" i="37"/>
  <c r="U2" i="37" l="1"/>
  <c r="Q2" i="37"/>
  <c r="S2" i="37"/>
  <c r="CO2" i="37"/>
  <c r="T2" i="37"/>
  <c r="AW2" i="37"/>
  <c r="H2" i="37"/>
  <c r="CN2" i="37"/>
  <c r="BY2" i="37"/>
  <c r="BS2" i="37"/>
  <c r="EQ2" i="37"/>
  <c r="Y2" i="37"/>
  <c r="CY2" i="37"/>
  <c r="AF2" i="37"/>
  <c r="AM2" i="37"/>
  <c r="DI2" i="37"/>
  <c r="DR2" i="37"/>
  <c r="FC2" i="37"/>
  <c r="AS2" i="37"/>
  <c r="CV2" i="37"/>
  <c r="DH2" i="37"/>
  <c r="FM2" i="37"/>
  <c r="Z2" i="37"/>
  <c r="CI2" i="37"/>
  <c r="AK2" i="37"/>
  <c r="AV2" i="37"/>
  <c r="BC2" i="37"/>
  <c r="BO2" i="37"/>
  <c r="CX2" i="37"/>
  <c r="DY2" i="37"/>
  <c r="G2" i="37"/>
  <c r="AE2" i="37"/>
  <c r="BB2" i="37"/>
  <c r="CT2" i="37"/>
  <c r="N2" i="37"/>
  <c r="AN2" i="37"/>
  <c r="BR2" i="37"/>
  <c r="BQ2" i="37"/>
  <c r="DA2" i="37"/>
  <c r="EB2" i="37"/>
  <c r="DK2" i="37"/>
  <c r="EG2" i="37"/>
  <c r="EU2" i="37"/>
  <c r="BF2" i="37"/>
  <c r="CG2" i="37"/>
  <c r="BI2" i="37"/>
  <c r="CJ2" i="37"/>
  <c r="DL2" i="37"/>
  <c r="EH2" i="37"/>
  <c r="V2" i="37"/>
  <c r="AA2" i="37"/>
  <c r="AG2" i="37"/>
  <c r="AR2" i="37"/>
  <c r="BG2" i="37"/>
  <c r="BP2" i="37"/>
  <c r="CB2" i="37"/>
  <c r="CC2" i="37"/>
  <c r="BJ2" i="37"/>
  <c r="CU2" i="37"/>
  <c r="DF2" i="37"/>
  <c r="DJ2" i="37"/>
  <c r="DM2" i="37"/>
  <c r="EC2" i="37"/>
  <c r="FD2" i="37"/>
  <c r="P2" i="37"/>
  <c r="W2" i="37"/>
  <c r="AB2" i="37"/>
  <c r="AH2" i="37"/>
  <c r="CD2" i="37"/>
  <c r="BK2" i="37"/>
  <c r="DG2" i="37"/>
  <c r="CK2" i="37"/>
  <c r="DC2" i="37"/>
  <c r="DN2" i="37"/>
  <c r="FE2" i="37"/>
  <c r="X2" i="37"/>
  <c r="AC2" i="37"/>
  <c r="O2" i="37"/>
  <c r="AI2" i="37"/>
  <c r="AT2" i="37"/>
  <c r="BZ2" i="37"/>
  <c r="CP2" i="37"/>
  <c r="CL2" i="37"/>
  <c r="DD2" i="37"/>
  <c r="DB2" i="37"/>
  <c r="DO2" i="37"/>
  <c r="DV2" i="37"/>
  <c r="ED2" i="37"/>
  <c r="FF2" i="37"/>
  <c r="AD2" i="37"/>
  <c r="AJ2" i="37"/>
  <c r="AU2" i="37"/>
  <c r="AX2" i="37"/>
  <c r="CE2" i="37"/>
  <c r="BX2" i="37"/>
  <c r="CQ2" i="37"/>
  <c r="DE2" i="37"/>
  <c r="DP2" i="37"/>
  <c r="EE2" i="37"/>
  <c r="FG2" i="37"/>
  <c r="BN2" i="37"/>
  <c r="BT2" i="37"/>
  <c r="EF2" i="37"/>
  <c r="AL2" i="37"/>
  <c r="BD2" i="37"/>
  <c r="AY2" i="37"/>
  <c r="CF2" i="37"/>
  <c r="BH2" i="37"/>
  <c r="CH2" i="37"/>
  <c r="BV2" i="37"/>
  <c r="D74" i="8" s="1"/>
  <c r="DZ2" i="37"/>
  <c r="FK2" i="37"/>
  <c r="D151" i="8" l="1"/>
  <c r="D134" i="8"/>
  <c r="D126" i="8"/>
  <c r="D116" i="8"/>
  <c r="D108" i="8"/>
  <c r="D101" i="8"/>
  <c r="D93" i="8"/>
  <c r="D86" i="8"/>
  <c r="D78" i="8"/>
  <c r="D68" i="8"/>
  <c r="D58" i="8"/>
  <c r="D49" i="8"/>
  <c r="D38" i="8"/>
  <c r="D30" i="8"/>
  <c r="D22" i="8"/>
  <c r="D9" i="8"/>
  <c r="D149" i="8"/>
  <c r="D132" i="8"/>
  <c r="D114" i="8"/>
  <c r="D98" i="8"/>
  <c r="D84" i="8"/>
  <c r="D76" i="8"/>
  <c r="D47" i="8"/>
  <c r="D28" i="8"/>
  <c r="D148" i="8"/>
  <c r="D105" i="8"/>
  <c r="D97" i="8"/>
  <c r="D63" i="8"/>
  <c r="D46" i="8"/>
  <c r="D27" i="8"/>
  <c r="D159" i="8"/>
  <c r="D150" i="8"/>
  <c r="D133" i="8"/>
  <c r="D125" i="8"/>
  <c r="D115" i="8"/>
  <c r="D107" i="8"/>
  <c r="D100" i="8"/>
  <c r="D92" i="8"/>
  <c r="D85" i="8"/>
  <c r="D77" i="8"/>
  <c r="D67" i="8"/>
  <c r="D56" i="8"/>
  <c r="D48" i="8"/>
  <c r="D37" i="8"/>
  <c r="D29" i="8"/>
  <c r="D21" i="8"/>
  <c r="D8" i="8"/>
  <c r="D158" i="8"/>
  <c r="D106" i="8"/>
  <c r="D91" i="8"/>
  <c r="D66" i="8"/>
  <c r="D55" i="8"/>
  <c r="D36" i="8"/>
  <c r="D7" i="8"/>
  <c r="D157" i="8"/>
  <c r="D131" i="8"/>
  <c r="D113" i="8"/>
  <c r="D73" i="8"/>
  <c r="D54" i="8"/>
  <c r="D35" i="8"/>
  <c r="D128" i="8"/>
  <c r="D102" i="8"/>
  <c r="D88" i="8"/>
  <c r="D70" i="8"/>
  <c r="D51" i="8"/>
  <c r="D24" i="8"/>
  <c r="D163" i="8"/>
  <c r="D143" i="8"/>
  <c r="D87" i="8"/>
  <c r="D69" i="8"/>
  <c r="D50" i="8"/>
  <c r="D23" i="8"/>
  <c r="D167" i="8"/>
  <c r="D156" i="8"/>
  <c r="D147" i="8"/>
  <c r="D130" i="8"/>
  <c r="D122" i="8"/>
  <c r="D112" i="8"/>
  <c r="D104" i="8"/>
  <c r="D96" i="8"/>
  <c r="D90" i="8"/>
  <c r="D83" i="8"/>
  <c r="D72" i="8"/>
  <c r="D62" i="8"/>
  <c r="D45" i="8"/>
  <c r="D34" i="8"/>
  <c r="D26" i="8"/>
  <c r="D18" i="8"/>
  <c r="D166" i="8"/>
  <c r="D155" i="8"/>
  <c r="D146" i="8"/>
  <c r="D129" i="8"/>
  <c r="D121" i="8"/>
  <c r="D111" i="8"/>
  <c r="D103" i="8"/>
  <c r="D89" i="8"/>
  <c r="D82" i="8"/>
  <c r="D71" i="8"/>
  <c r="D61" i="8"/>
  <c r="D52" i="8"/>
  <c r="D41" i="8"/>
  <c r="D33" i="8"/>
  <c r="D25" i="8"/>
  <c r="D165" i="8"/>
  <c r="D153" i="8"/>
  <c r="D144" i="8"/>
  <c r="D118" i="8"/>
  <c r="D110" i="8"/>
  <c r="D95" i="8"/>
  <c r="D81" i="8"/>
  <c r="D60" i="8"/>
  <c r="D40" i="8"/>
  <c r="D32" i="8"/>
  <c r="D152" i="8"/>
  <c r="D127" i="8"/>
  <c r="D117" i="8"/>
  <c r="D109" i="8"/>
  <c r="D94" i="8"/>
  <c r="D80" i="8"/>
  <c r="D59" i="8"/>
  <c r="D39" i="8"/>
  <c r="D31" i="8"/>
  <c r="D19" i="8" l="1"/>
  <c r="D20" i="8"/>
  <c r="D123" i="8" l="1"/>
  <c r="D124" i="8"/>
  <c r="D17" i="8"/>
  <c r="D16" i="8"/>
  <c r="D15" i="8"/>
  <c r="F11" i="31" l="1"/>
  <c r="FH2" i="37" l="1"/>
  <c r="D160" i="8" s="1"/>
  <c r="F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MANUEL IGNACIO QUINTERO MARTINEZ</author>
  </authors>
  <commentList>
    <comment ref="G7" authorId="0" shapeId="0" xr:uid="{00000000-0006-0000-0200-000001000000}">
      <text>
        <r>
          <rPr>
            <b/>
            <sz val="9"/>
            <color indexed="81"/>
            <rFont val="Tahoma"/>
            <family val="2"/>
          </rPr>
          <t>[adjuntar diseño técnico]</t>
        </r>
      </text>
    </comment>
    <comment ref="G8" authorId="0" shapeId="0" xr:uid="{00000000-0006-0000-0200-000002000000}">
      <text>
        <r>
          <rPr>
            <b/>
            <sz val="9"/>
            <color indexed="81"/>
            <rFont val="Tahoma"/>
            <family val="2"/>
          </rPr>
          <t>[adjuntar diseño técnico]</t>
        </r>
        <r>
          <rPr>
            <sz val="9"/>
            <color indexed="81"/>
            <rFont val="Tahoma"/>
            <family val="2"/>
          </rPr>
          <t xml:space="preserve">
</t>
        </r>
      </text>
    </comment>
    <comment ref="G9" authorId="0" shapeId="0" xr:uid="{00000000-0006-0000-0200-000003000000}">
      <text>
        <r>
          <rPr>
            <b/>
            <sz val="9"/>
            <color indexed="81"/>
            <rFont val="Tahoma"/>
            <family val="2"/>
          </rPr>
          <t>[adjuntar diagrama de flujo de datos]</t>
        </r>
      </text>
    </comment>
    <comment ref="G10" authorId="0" shapeId="0" xr:uid="{9CA9C799-EFD7-4082-8A87-C5A35AF65607}">
      <text>
        <r>
          <rPr>
            <b/>
            <sz val="9"/>
            <color indexed="81"/>
            <rFont val="Tahoma"/>
            <family val="2"/>
          </rPr>
          <t>Captura de pantalla que muestre que en el archivo de configuración del microservicio se agrego la configuración para el bloqueo de los controles de manera explícita</t>
        </r>
      </text>
    </comment>
    <comment ref="G15" authorId="0" shapeId="0" xr:uid="{00000000-0006-0000-0200-000004000000}">
      <text>
        <r>
          <rPr>
            <b/>
            <sz val="9"/>
            <color indexed="81"/>
            <rFont val="Tahoma"/>
            <family val="2"/>
          </rPr>
          <t>[especificar el 2FA a utilizar]
[Cubrir el control AA28]</t>
        </r>
      </text>
    </comment>
    <comment ref="G16" authorId="0" shapeId="0" xr:uid="{00000000-0006-0000-0200-000005000000}">
      <text>
        <r>
          <rPr>
            <b/>
            <sz val="9"/>
            <color indexed="81"/>
            <rFont val="Tahoma"/>
            <family val="2"/>
          </rPr>
          <t>[requerimiento de la solicitud del softToken y/o reflejar en el DT]
[Cubrir el control AA28]</t>
        </r>
      </text>
    </comment>
    <comment ref="G17" authorId="0" shapeId="0" xr:uid="{00000000-0006-0000-0200-000006000000}">
      <text>
        <r>
          <rPr>
            <b/>
            <sz val="9"/>
            <color indexed="81"/>
            <rFont val="Tahoma"/>
            <family val="2"/>
          </rPr>
          <t>[adjuntar captura de pantalla del enmascaramiento de datos.]
[Cubrir el control AA28]</t>
        </r>
      </text>
    </comment>
    <comment ref="G19" authorId="0" shapeId="0" xr:uid="{00000000-0006-0000-0200-000007000000}">
      <text>
        <r>
          <rPr>
            <b/>
            <sz val="9"/>
            <color indexed="81"/>
            <rFont val="Tahoma"/>
            <family val="2"/>
          </rPr>
          <t>[adjuntar captura de pantalla de la información personalizada]
[Cubrir el control AA28]</t>
        </r>
      </text>
    </comment>
    <comment ref="G20" authorId="0" shapeId="0" xr:uid="{00000000-0006-0000-0200-000008000000}">
      <text>
        <r>
          <rPr>
            <b/>
            <sz val="9"/>
            <color indexed="81"/>
            <rFont val="Tahoma"/>
            <family val="2"/>
          </rPr>
          <t>[adjuntar captura de pantalla del inicio de sesión]
[Cubrir el control AA28]</t>
        </r>
      </text>
    </comment>
    <comment ref="G21" authorId="0" shapeId="0" xr:uid="{00000000-0006-0000-0200-000009000000}">
      <text>
        <r>
          <rPr>
            <b/>
            <sz val="9"/>
            <color indexed="81"/>
            <rFont val="Tahoma"/>
            <family val="2"/>
          </rPr>
          <t>[adjuntar traza de prueba]
[Cubrir el control AA28]</t>
        </r>
      </text>
    </comment>
    <comment ref="G23" authorId="0" shapeId="0" xr:uid="{934536FE-A8BF-4B2D-A349-A4095E69AD37}">
      <text>
        <r>
          <rPr>
            <b/>
            <sz val="9"/>
            <color indexed="81"/>
            <rFont val="Tahoma"/>
            <family val="2"/>
          </rPr>
          <t>[adjuntar traza de prueba]
[Cubrir el control AA28]</t>
        </r>
      </text>
    </comment>
    <comment ref="G24" authorId="0" shapeId="0" xr:uid="{A58FF018-D537-490F-BAAC-217449E4675D}">
      <text>
        <r>
          <rPr>
            <b/>
            <sz val="9"/>
            <color indexed="81"/>
            <rFont val="Tahoma"/>
            <family val="2"/>
          </rPr>
          <t>[adjuntar traza de prueba]
[Cubrir el control AA28]</t>
        </r>
      </text>
    </comment>
    <comment ref="G25" authorId="0" shapeId="0" xr:uid="{8623D90E-4353-4691-B6AE-5DF0BC0D6A79}">
      <text>
        <r>
          <rPr>
            <b/>
            <sz val="9"/>
            <color indexed="81"/>
            <rFont val="Tahoma"/>
            <family val="2"/>
          </rPr>
          <t>[adjuntar traza de prueba]
[Cubrir el control AA28]</t>
        </r>
      </text>
    </comment>
    <comment ref="G26" authorId="0" shapeId="0" xr:uid="{00000000-0006-0000-0200-00000B000000}">
      <text>
        <r>
          <rPr>
            <b/>
            <sz val="9"/>
            <color indexed="81"/>
            <rFont val="Tahoma"/>
            <family val="2"/>
          </rPr>
          <t>[VoBo del área correspondiente]</t>
        </r>
      </text>
    </comment>
    <comment ref="G27" authorId="0" shapeId="0" xr:uid="{00000000-0006-0000-0200-00000C000000}">
      <text>
        <r>
          <rPr>
            <b/>
            <sz val="9"/>
            <color indexed="81"/>
            <rFont val="Tahoma"/>
            <family val="2"/>
          </rPr>
          <t>[documento donde dibuje estos controles técnicos]
[Cubrir el control AA28]</t>
        </r>
      </text>
    </comment>
    <comment ref="G28" authorId="0" shapeId="0" xr:uid="{6F1C4E85-DE54-4C32-9768-B058335EAD18}">
      <text>
        <r>
          <rPr>
            <b/>
            <sz val="9"/>
            <color indexed="81"/>
            <rFont val="Tahoma"/>
            <family val="2"/>
          </rPr>
          <t>[adjuntar traza de prueba]
[Cubrir el control AA28]</t>
        </r>
      </text>
    </comment>
    <comment ref="G29" authorId="0" shapeId="0" xr:uid="{1129D7B6-5C87-46D2-9619-B5D7D35CA47F}">
      <text>
        <r>
          <rPr>
            <b/>
            <sz val="9"/>
            <color indexed="81"/>
            <rFont val="Tahoma"/>
            <family val="2"/>
          </rPr>
          <t>[adjuntar traza de prueba]
[Cubrir el control AA28]</t>
        </r>
      </text>
    </comment>
    <comment ref="G30" authorId="0" shapeId="0" xr:uid="{00000000-0006-0000-0200-00000F000000}">
      <text>
        <r>
          <rPr>
            <b/>
            <sz val="9"/>
            <color indexed="81"/>
            <rFont val="Tahoma"/>
            <family val="2"/>
          </rPr>
          <t>[adjuntar captura de pantalla donde se vea reflejado]
[Cubrir el control AA28]</t>
        </r>
      </text>
    </comment>
    <comment ref="G31" authorId="0" shapeId="0" xr:uid="{DA109036-6861-4777-8431-114A945E0931}">
      <text>
        <r>
          <rPr>
            <b/>
            <sz val="9"/>
            <color indexed="81"/>
            <rFont val="Tahoma"/>
            <family val="2"/>
          </rPr>
          <t>[adjuntar traza de prueba]
[Cubrir el control AA28]</t>
        </r>
      </text>
    </comment>
    <comment ref="G32" authorId="0" shapeId="0" xr:uid="{A6CCB2F6-4425-46C8-A628-F3522F2D9921}">
      <text>
        <r>
          <rPr>
            <b/>
            <sz val="9"/>
            <color indexed="81"/>
            <rFont val="Tahoma"/>
            <family val="2"/>
          </rPr>
          <t>[adjuntar traza de prueba]
[Cubrir el control AA28]</t>
        </r>
      </text>
    </comment>
    <comment ref="G33" authorId="0" shapeId="0" xr:uid="{5BC46AC1-0BE1-41BB-9DDB-8A6FFDDC8B16}">
      <text>
        <r>
          <rPr>
            <b/>
            <sz val="9"/>
            <color indexed="81"/>
            <rFont val="Tahoma"/>
            <family val="2"/>
          </rPr>
          <t>[adjuntar traza de prueba]
[Cubrir el control AA28]</t>
        </r>
      </text>
    </comment>
    <comment ref="G34" authorId="0" shapeId="0" xr:uid="{84E39FAF-9A6B-4878-B9F7-5742C5C86D49}">
      <text>
        <r>
          <rPr>
            <b/>
            <sz val="9"/>
            <color indexed="81"/>
            <rFont val="Tahoma"/>
            <family val="2"/>
          </rPr>
          <t>[adjuntar traza de prueba]
[Cubrir el control AA28]</t>
        </r>
      </text>
    </comment>
    <comment ref="G35" authorId="0" shapeId="0" xr:uid="{F5169442-E128-4F74-A7CB-56698A58CDF3}">
      <text>
        <r>
          <rPr>
            <b/>
            <sz val="9"/>
            <color indexed="81"/>
            <rFont val="Tahoma"/>
            <family val="2"/>
          </rPr>
          <t>[adjuntar traza de prueba]
[Cubrir el control AA28]</t>
        </r>
      </text>
    </comment>
    <comment ref="G36" authorId="0" shapeId="0" xr:uid="{00000000-0006-0000-0200-000014000000}">
      <text>
        <r>
          <rPr>
            <b/>
            <sz val="9"/>
            <color indexed="81"/>
            <rFont val="Tahoma"/>
            <family val="2"/>
          </rPr>
          <t>[adjuntar trazas de pruebas]</t>
        </r>
      </text>
    </comment>
    <comment ref="G40" authorId="0" shapeId="0" xr:uid="{00000000-0006-0000-0200-000015000000}">
      <text>
        <r>
          <rPr>
            <b/>
            <sz val="9"/>
            <color indexed="81"/>
            <rFont val="Tahoma"/>
            <family val="2"/>
          </rPr>
          <t>[Adjuntar captura de consulta de dominio del servidor en DMZ]</t>
        </r>
      </text>
    </comment>
    <comment ref="G41" authorId="0" shapeId="0" xr:uid="{00000000-0006-0000-0200-000016000000}">
      <text>
        <r>
          <rPr>
            <b/>
            <sz val="9"/>
            <color indexed="81"/>
            <rFont val="Tahoma"/>
            <family val="2"/>
          </rPr>
          <t>[diagrama de despliegue incluido en el DT]</t>
        </r>
      </text>
    </comment>
    <comment ref="G42" authorId="0" shapeId="0" xr:uid="{54880912-2194-4300-B22B-8F4B70B49F60}">
      <text>
        <r>
          <rPr>
            <b/>
            <sz val="9"/>
            <color indexed="81"/>
            <rFont val="Tahoma"/>
            <charset val="1"/>
          </rPr>
          <t>Diseño Técnico que muestre la integración</t>
        </r>
      </text>
    </comment>
    <comment ref="G47" authorId="0" shapeId="0" xr:uid="{00000000-0006-0000-0200-000017000000}">
      <text>
        <r>
          <rPr>
            <b/>
            <sz val="9"/>
            <color indexed="81"/>
            <rFont val="Tahoma"/>
            <family val="2"/>
          </rPr>
          <t>[adjuntar captura de pantalla con trazas]</t>
        </r>
      </text>
    </comment>
    <comment ref="G49" authorId="0" shapeId="0" xr:uid="{00000000-0006-0000-0200-000018000000}">
      <text>
        <r>
          <rPr>
            <b/>
            <sz val="9"/>
            <color indexed="81"/>
            <rFont val="Tahoma"/>
            <family val="2"/>
          </rPr>
          <t>[adjuntar captura de pantalla]</t>
        </r>
      </text>
    </comment>
    <comment ref="G50" authorId="0" shapeId="0" xr:uid="{00000000-0006-0000-0200-000019000000}">
      <text>
        <r>
          <rPr>
            <b/>
            <sz val="9"/>
            <color indexed="81"/>
            <rFont val="Tahoma"/>
            <family val="2"/>
          </rPr>
          <t>[documentar atributos con valores]</t>
        </r>
      </text>
    </comment>
    <comment ref="G54" authorId="0" shapeId="0" xr:uid="{00000000-0006-0000-0200-00001A000000}">
      <text>
        <r>
          <rPr>
            <b/>
            <sz val="9"/>
            <color indexed="81"/>
            <rFont val="Tahoma"/>
            <family val="2"/>
          </rPr>
          <t>[aprobación de CISO-IAM]</t>
        </r>
      </text>
    </comment>
    <comment ref="G55" authorId="0" shapeId="0" xr:uid="{00000000-0006-0000-0200-00001B000000}">
      <text>
        <r>
          <rPr>
            <b/>
            <sz val="9"/>
            <color indexed="81"/>
            <rFont val="Tahoma"/>
            <family val="2"/>
          </rPr>
          <t>[aprobación de CISO-IAM]</t>
        </r>
      </text>
    </comment>
    <comment ref="G56" authorId="0" shapeId="0" xr:uid="{00000000-0006-0000-0200-00001C000000}">
      <text>
        <r>
          <rPr>
            <b/>
            <sz val="9"/>
            <color indexed="81"/>
            <rFont val="Tahoma"/>
            <family val="2"/>
          </rPr>
          <t>[aprobación de CISO-IAM]</t>
        </r>
      </text>
    </comment>
    <comment ref="G59" authorId="0" shapeId="0" xr:uid="{00000000-0006-0000-0200-00001D000000}">
      <text>
        <r>
          <rPr>
            <b/>
            <sz val="9"/>
            <color indexed="81"/>
            <rFont val="Tahoma"/>
            <family val="2"/>
          </rPr>
          <t>[VoBo de pruebas DAST]</t>
        </r>
      </text>
    </comment>
    <comment ref="G60" authorId="0" shapeId="0" xr:uid="{00000000-0006-0000-0200-00001E000000}">
      <text>
        <r>
          <rPr>
            <b/>
            <sz val="9"/>
            <color indexed="81"/>
            <rFont val="Tahoma"/>
            <family val="2"/>
          </rPr>
          <t>[captura de pantalla]</t>
        </r>
      </text>
    </comment>
    <comment ref="G61" authorId="0" shapeId="0" xr:uid="{00000000-0006-0000-0200-00001F000000}">
      <text>
        <r>
          <rPr>
            <b/>
            <sz val="9"/>
            <color indexed="81"/>
            <rFont val="Tahoma"/>
            <family val="2"/>
          </rPr>
          <t>[detallar mecanismos que utilizan]</t>
        </r>
      </text>
    </comment>
    <comment ref="G62" authorId="0" shapeId="0" xr:uid="{00000000-0006-0000-0200-000020000000}">
      <text>
        <r>
          <rPr>
            <b/>
            <sz val="9"/>
            <color indexed="81"/>
            <rFont val="Tahoma"/>
            <family val="2"/>
          </rPr>
          <t>[documentar mecanismos a utilizar]</t>
        </r>
      </text>
    </comment>
    <comment ref="G63" authorId="0" shapeId="0" xr:uid="{00000000-0006-0000-0200-000021000000}">
      <text>
        <r>
          <rPr>
            <b/>
            <sz val="9"/>
            <color indexed="81"/>
            <rFont val="Tahoma"/>
            <family val="2"/>
          </rPr>
          <t>[captura de pantalla de los protocolos de cifrado]</t>
        </r>
      </text>
    </comment>
    <comment ref="G64" authorId="0" shapeId="0" xr:uid="{B40F9003-C040-4785-9E4A-565C135FC106}">
      <text>
        <r>
          <rPr>
            <b/>
            <sz val="9"/>
            <color indexed="81"/>
            <rFont val="Tahoma"/>
            <charset val="1"/>
          </rPr>
          <t>Captura de Pantalla donde se mueste el archivo de configuración (.yml)</t>
        </r>
      </text>
    </comment>
    <comment ref="G66" authorId="0" shapeId="0" xr:uid="{6BAB50EB-7E38-4502-B08E-CEBA2BF17D3F}">
      <text>
        <r>
          <rPr>
            <b/>
            <sz val="9"/>
            <color indexed="81"/>
            <rFont val="Tahoma"/>
            <charset val="1"/>
          </rPr>
          <t>[captura de pantalla de los protocolos de cifrado]</t>
        </r>
      </text>
    </comment>
    <comment ref="G67" authorId="0" shapeId="0" xr:uid="{00000000-0006-0000-0200-000022000000}">
      <text>
        <r>
          <rPr>
            <b/>
            <sz val="9"/>
            <color indexed="81"/>
            <rFont val="Tahoma"/>
            <family val="2"/>
          </rPr>
          <t>[captura de pantalla]</t>
        </r>
      </text>
    </comment>
    <comment ref="G68" authorId="0" shapeId="0" xr:uid="{00000000-0006-0000-0200-000023000000}">
      <text>
        <r>
          <rPr>
            <b/>
            <sz val="9"/>
            <color indexed="81"/>
            <rFont val="Tahoma"/>
            <family val="2"/>
          </rPr>
          <t>[compartir un documento donde se vea reflejado esto (dt, workflow, happypath)]</t>
        </r>
      </text>
    </comment>
    <comment ref="G70" authorId="0" shapeId="0" xr:uid="{00000000-0006-0000-0200-000024000000}">
      <text>
        <r>
          <rPr>
            <b/>
            <sz val="9"/>
            <color indexed="81"/>
            <rFont val="Tahoma"/>
            <family val="2"/>
          </rPr>
          <t>[documentar la librería que utiliza para la generación de números aleatorios]</t>
        </r>
      </text>
    </comment>
    <comment ref="G71" authorId="0" shapeId="0" xr:uid="{00000000-0006-0000-0200-000025000000}">
      <text>
        <r>
          <rPr>
            <b/>
            <sz val="9"/>
            <color indexed="81"/>
            <rFont val="Tahoma"/>
            <family val="2"/>
          </rPr>
          <t>[correo del responsable HSM]</t>
        </r>
      </text>
    </comment>
    <comment ref="G73" authorId="0" shapeId="0" xr:uid="{00000000-0006-0000-0200-000026000000}">
      <text>
        <r>
          <rPr>
            <b/>
            <sz val="9"/>
            <color indexed="81"/>
            <rFont val="Tahoma"/>
            <family val="2"/>
          </rPr>
          <t>[documentar donde se resguarda y sus controles de seguridad]</t>
        </r>
      </text>
    </comment>
    <comment ref="G74" authorId="0" shapeId="0" xr:uid="{21443EF5-B271-4867-B2EC-26C9E969478B}">
      <text>
        <r>
          <rPr>
            <sz val="9"/>
            <color indexed="81"/>
            <rFont val="Tahoma"/>
            <charset val="1"/>
          </rPr>
          <t>Configuración o proceso para el cifrado de la información de acuerdo con su clasificación.</t>
        </r>
      </text>
    </comment>
    <comment ref="G76" authorId="0" shapeId="0" xr:uid="{00000000-0006-0000-0200-000028000000}">
      <text>
        <r>
          <rPr>
            <b/>
            <sz val="9"/>
            <color indexed="81"/>
            <rFont val="Tahoma"/>
            <family val="2"/>
          </rPr>
          <t>[adjuntar muestra de la traza del acceso]</t>
        </r>
      </text>
    </comment>
    <comment ref="G77" authorId="0" shapeId="0" xr:uid="{00000000-0006-0000-0200-000029000000}">
      <text>
        <r>
          <rPr>
            <b/>
            <sz val="9"/>
            <color indexed="81"/>
            <rFont val="Tahoma"/>
            <family val="2"/>
          </rPr>
          <t>[adjuntar el formato FOR-QAE-001 Pistas de Auditoría]</t>
        </r>
      </text>
    </comment>
    <comment ref="G78" authorId="0" shapeId="0" xr:uid="{00000000-0006-0000-0200-00002A000000}">
      <text>
        <r>
          <rPr>
            <b/>
            <sz val="9"/>
            <color indexed="81"/>
            <rFont val="Tahoma"/>
            <family val="2"/>
          </rPr>
          <t>[detallar donde se almacenan las pistas de auditoria y los controles para garantizar la integridad]</t>
        </r>
      </text>
    </comment>
    <comment ref="G81" authorId="0" shapeId="0" xr:uid="{00000000-0006-0000-0200-00002B000000}">
      <text>
        <r>
          <rPr>
            <b/>
            <sz val="9"/>
            <color indexed="81"/>
            <rFont val="Tahoma"/>
            <family val="2"/>
          </rPr>
          <t>[detallar el tipo de usuario que accede a los datos y donde los consulta]</t>
        </r>
      </text>
    </comment>
    <comment ref="G82" authorId="0" shapeId="0" xr:uid="{00000000-0006-0000-0200-00002C000000}">
      <text>
        <r>
          <rPr>
            <b/>
            <sz val="9"/>
            <color indexed="81"/>
            <rFont val="Tahoma"/>
            <family val="2"/>
          </rPr>
          <t>[detallar el tipo de usuario que accede a los datos y donde los consulta]</t>
        </r>
      </text>
    </comment>
    <comment ref="G83" authorId="0" shapeId="0" xr:uid="{00000000-0006-0000-0200-00002D000000}">
      <text>
        <r>
          <rPr>
            <b/>
            <sz val="9"/>
            <color indexed="81"/>
            <rFont val="Tahoma"/>
            <family val="2"/>
          </rPr>
          <t>[compartir VoBo correspondiente]</t>
        </r>
      </text>
    </comment>
    <comment ref="G84" authorId="0" shapeId="0" xr:uid="{00000000-0006-0000-0200-00002F000000}">
      <text>
        <r>
          <rPr>
            <b/>
            <sz val="9"/>
            <color indexed="81"/>
            <rFont val="Tahoma"/>
            <family val="2"/>
          </rPr>
          <t>[documentar el mecanismo y la gestión de la clave]</t>
        </r>
      </text>
    </comment>
    <comment ref="G85" authorId="0" shapeId="0" xr:uid="{00000000-0006-0000-0200-000030000000}">
      <text>
        <r>
          <rPr>
            <b/>
            <sz val="9"/>
            <color indexed="81"/>
            <rFont val="Tahoma"/>
            <family val="2"/>
          </rPr>
          <t>[muestra de log de auditoria respecto a los datos]</t>
        </r>
      </text>
    </comment>
    <comment ref="G87" authorId="0" shapeId="0" xr:uid="{3199D508-B210-47FB-B7ED-19123D139C94}">
      <text>
        <r>
          <rPr>
            <b/>
            <sz val="9"/>
            <color indexed="81"/>
            <rFont val="Tahoma"/>
            <family val="2"/>
          </rPr>
          <t>[proporcionar detalle en el diseño tecnico]</t>
        </r>
      </text>
    </comment>
    <comment ref="G88" authorId="0" shapeId="0" xr:uid="{00000000-0006-0000-0200-000031000000}">
      <text>
        <r>
          <rPr>
            <b/>
            <sz val="9"/>
            <color indexed="81"/>
            <rFont val="Tahoma"/>
            <family val="2"/>
          </rPr>
          <t>[comprobación en DT del 2FA]</t>
        </r>
      </text>
    </comment>
    <comment ref="G90" authorId="0" shapeId="0" xr:uid="{00000000-0006-0000-0200-000032000000}">
      <text>
        <r>
          <rPr>
            <b/>
            <sz val="9"/>
            <color indexed="81"/>
            <rFont val="Tahoma"/>
            <family val="2"/>
          </rPr>
          <t>[certificado de borrado seguro apegado al NIST]</t>
        </r>
      </text>
    </comment>
    <comment ref="G93" authorId="0" shapeId="0" xr:uid="{00000000-0006-0000-0200-000033000000}">
      <text>
        <r>
          <rPr>
            <b/>
            <sz val="9"/>
            <color indexed="81"/>
            <rFont val="Tahoma"/>
            <family val="2"/>
          </rPr>
          <t>[en caso de clasificación A o B en Mega se debe adjuntar la aprobación de DAST]</t>
        </r>
      </text>
    </comment>
    <comment ref="G94" authorId="0" shapeId="0" xr:uid="{00000000-0006-0000-0200-000034000000}">
      <text>
        <r>
          <rPr>
            <b/>
            <sz val="9"/>
            <color indexed="81"/>
            <rFont val="Tahoma"/>
            <family val="2"/>
          </rPr>
          <t>[adjuntar traza al momento descargar documentos y captura de pantalla con la autenticación al imprimir]</t>
        </r>
      </text>
    </comment>
    <comment ref="G95" authorId="0" shapeId="0" xr:uid="{00000000-0006-0000-0200-000035000000}">
      <text>
        <r>
          <rPr>
            <b/>
            <sz val="9"/>
            <color indexed="81"/>
            <rFont val="Tahoma"/>
            <family val="2"/>
          </rPr>
          <t>[aprobacion de los diferentes comités de gobierno (comité web, comité de externalización)]</t>
        </r>
      </text>
    </comment>
    <comment ref="G96" authorId="0" shapeId="0" xr:uid="{00000000-0006-0000-0200-000036000000}">
      <text>
        <r>
          <rPr>
            <b/>
            <sz val="9"/>
            <color indexed="81"/>
            <rFont val="Tahoma"/>
            <family val="2"/>
          </rPr>
          <t>[documentar donde se resguarda y sus controles de seguridad]</t>
        </r>
      </text>
    </comment>
    <comment ref="G97" authorId="0" shapeId="0" xr:uid="{00000000-0006-0000-0200-000037000000}">
      <text>
        <r>
          <rPr>
            <b/>
            <sz val="9"/>
            <color indexed="81"/>
            <rFont val="Tahoma"/>
            <family val="2"/>
          </rPr>
          <t>[captura de pantalla]</t>
        </r>
      </text>
    </comment>
    <comment ref="G98" authorId="0" shapeId="0" xr:uid="{00000000-0006-0000-0200-000038000000}">
      <text>
        <r>
          <rPr>
            <b/>
            <sz val="9"/>
            <color indexed="81"/>
            <rFont val="Tahoma"/>
            <family val="2"/>
          </rPr>
          <t>[captura de pantalla]</t>
        </r>
      </text>
    </comment>
    <comment ref="G100" authorId="0" shapeId="0" xr:uid="{00000000-0006-0000-0200-000039000000}">
      <text>
        <r>
          <rPr>
            <b/>
            <sz val="9"/>
            <color indexed="81"/>
            <rFont val="Tahoma"/>
            <family val="2"/>
          </rPr>
          <t>[adjuntar diseño tecnico con el detalle de los protocolos de cifrado utilizados en la transmisión de información]</t>
        </r>
      </text>
    </comment>
    <comment ref="G101" authorId="0" shapeId="0" xr:uid="{00000000-0006-0000-0200-00003A000000}">
      <text>
        <r>
          <rPr>
            <b/>
            <sz val="9"/>
            <color indexed="81"/>
            <rFont val="Tahoma"/>
            <family val="2"/>
          </rPr>
          <t>[Captura de pantalla del uso del protocolo TLS correspondiente]</t>
        </r>
      </text>
    </comment>
    <comment ref="G102" authorId="0" shapeId="0" xr:uid="{00000000-0006-0000-0200-00003B000000}">
      <text>
        <r>
          <rPr>
            <b/>
            <sz val="9"/>
            <color indexed="81"/>
            <rFont val="Tahoma"/>
            <family val="2"/>
          </rPr>
          <t>[comprobante de solicitud]</t>
        </r>
      </text>
    </comment>
    <comment ref="G103" authorId="0" shapeId="0" xr:uid="{00000000-0006-0000-0200-00003C000000}">
      <text>
        <r>
          <rPr>
            <b/>
            <sz val="9"/>
            <color indexed="81"/>
            <rFont val="Tahoma"/>
            <family val="2"/>
          </rPr>
          <t>[detallar en el diseño tecnico y mandar la evidencia del enrolamiento de la WAF]</t>
        </r>
      </text>
    </comment>
    <comment ref="G104" authorId="0" shapeId="0" xr:uid="{00000000-0006-0000-0200-00003D000000}">
      <text>
        <r>
          <rPr>
            <b/>
            <sz val="9"/>
            <color indexed="81"/>
            <rFont val="Tahoma"/>
            <family val="2"/>
          </rPr>
          <t>[comprobante de gestión]</t>
        </r>
      </text>
    </comment>
    <comment ref="G107" authorId="0" shapeId="0" xr:uid="{00000000-0006-0000-0200-00003E000000}">
      <text>
        <r>
          <rPr>
            <b/>
            <sz val="9"/>
            <color indexed="81"/>
            <rFont val="Tahoma"/>
            <family val="2"/>
          </rPr>
          <t>[comprobante de la solicitud y captura de pantalla con la advertencia]</t>
        </r>
      </text>
    </comment>
    <comment ref="G108" authorId="0" shapeId="0" xr:uid="{00000000-0006-0000-0200-00003F000000}">
      <text>
        <r>
          <rPr>
            <b/>
            <sz val="9"/>
            <color indexed="81"/>
            <rFont val="Tahoma"/>
            <family val="2"/>
          </rPr>
          <t>[captura del archivo de configuracion de headers]</t>
        </r>
      </text>
    </comment>
    <comment ref="G109" authorId="0" shapeId="0" xr:uid="{00000000-0006-0000-0200-000040000000}">
      <text>
        <r>
          <rPr>
            <b/>
            <sz val="9"/>
            <color indexed="81"/>
            <rFont val="Tahoma"/>
            <family val="2"/>
          </rPr>
          <t>[documentar que parametros manda en la URL]</t>
        </r>
      </text>
    </comment>
    <comment ref="G110" authorId="0" shapeId="0" xr:uid="{00000000-0006-0000-0200-000041000000}">
      <text>
        <r>
          <rPr>
            <b/>
            <sz val="9"/>
            <color indexed="81"/>
            <rFont val="Tahoma"/>
            <family val="2"/>
          </rPr>
          <t>[diagrama de flujo del proceso]</t>
        </r>
      </text>
    </comment>
    <comment ref="G111" authorId="0" shapeId="0" xr:uid="{00000000-0006-0000-0200-000042000000}">
      <text>
        <r>
          <rPr>
            <b/>
            <sz val="9"/>
            <color indexed="81"/>
            <rFont val="Tahoma"/>
            <family val="2"/>
          </rPr>
          <t>[taxonomía del mensaje de notificación a envíar]</t>
        </r>
      </text>
    </comment>
    <comment ref="G112" authorId="0" shapeId="0" xr:uid="{00000000-0006-0000-0200-000043000000}">
      <text>
        <r>
          <rPr>
            <b/>
            <sz val="9"/>
            <color indexed="81"/>
            <rFont val="Tahoma"/>
            <family val="2"/>
          </rPr>
          <t>[taxonomía del mensaje de notificación a envíar]</t>
        </r>
      </text>
    </comment>
    <comment ref="G113" authorId="0" shapeId="0" xr:uid="{00000000-0006-0000-0200-000044000000}">
      <text>
        <r>
          <rPr>
            <b/>
            <sz val="9"/>
            <color indexed="81"/>
            <rFont val="Tahoma"/>
            <family val="2"/>
          </rPr>
          <t>[detallar en diseño técnico]</t>
        </r>
      </text>
    </comment>
    <comment ref="G114" authorId="0" shapeId="0" xr:uid="{00000000-0006-0000-0200-000045000000}">
      <text>
        <r>
          <rPr>
            <b/>
            <sz val="9"/>
            <color indexed="81"/>
            <rFont val="Tahoma"/>
            <family val="2"/>
          </rPr>
          <t>[Justificación/Notificación de no deshabilitación. En caso de ser requerido, Aceptación del riesgo por el área correspondiente]</t>
        </r>
      </text>
    </comment>
    <comment ref="G115" authorId="0" shapeId="0" xr:uid="{00000000-0006-0000-0200-000046000000}">
      <text>
        <r>
          <rPr>
            <b/>
            <sz val="9"/>
            <color indexed="81"/>
            <rFont val="Tahoma"/>
            <family val="2"/>
          </rPr>
          <t>[captura de pantalla con la CA y vigencia del certificado]</t>
        </r>
      </text>
    </comment>
    <comment ref="G117" authorId="0" shapeId="0" xr:uid="{00000000-0006-0000-0200-000047000000}">
      <text>
        <r>
          <rPr>
            <b/>
            <sz val="9"/>
            <color indexed="81"/>
            <rFont val="Tahoma"/>
            <family val="2"/>
          </rPr>
          <t>[captura de pantalla o certificado con el detalle]</t>
        </r>
      </text>
    </comment>
    <comment ref="G118" authorId="0" shapeId="0" xr:uid="{00000000-0006-0000-0200-000048000000}">
      <text>
        <r>
          <rPr>
            <b/>
            <sz val="9"/>
            <color indexed="81"/>
            <rFont val="Tahoma"/>
            <family val="2"/>
          </rPr>
          <t>[captura de pantalla o certificado]</t>
        </r>
      </text>
    </comment>
    <comment ref="G119" authorId="0" shapeId="0" xr:uid="{785C9C85-23D1-46BF-912E-53B0A5DB7A51}">
      <text>
        <r>
          <rPr>
            <b/>
            <sz val="9"/>
            <color indexed="81"/>
            <rFont val="Tahoma"/>
            <family val="2"/>
          </rPr>
          <t>[detallar en diseño técnico]</t>
        </r>
      </text>
    </comment>
    <comment ref="G121" authorId="0" shapeId="0" xr:uid="{00000000-0006-0000-0200-000049000000}">
      <text>
        <r>
          <rPr>
            <b/>
            <sz val="9"/>
            <color indexed="81"/>
            <rFont val="Tahoma"/>
            <family val="2"/>
          </rPr>
          <t>[repositorio en donde se guarda el código]</t>
        </r>
      </text>
    </comment>
    <comment ref="G122" authorId="0" shapeId="0" xr:uid="{00000000-0006-0000-0200-00004A000000}">
      <text>
        <r>
          <rPr>
            <b/>
            <sz val="9"/>
            <color indexed="81"/>
            <rFont val="Tahoma"/>
            <family val="2"/>
          </rPr>
          <t>[adjuntar la aprobación por parte del área Application Security Testing de las pruebas SAST de Veracode]</t>
        </r>
      </text>
    </comment>
    <comment ref="G123" authorId="0" shapeId="0" xr:uid="{00000000-0006-0000-0200-00004B000000}">
      <text>
        <r>
          <rPr>
            <b/>
            <sz val="9"/>
            <color indexed="81"/>
            <rFont val="Tahoma"/>
            <family val="2"/>
          </rPr>
          <t>Con base en las respuestas en el cuestionario, esta solicitud no representa un riesgo para la seguridad de la información, por lo que está exenta de Análisis de riesgo. Basta con presentarse al Comité de Revisión Técnica presentando una impresión .pdf de la hoja Análisis de Riesgo.</t>
        </r>
      </text>
    </comment>
    <comment ref="G124" authorId="0" shapeId="0" xr:uid="{00000000-0006-0000-0200-00004C000000}">
      <text>
        <r>
          <rPr>
            <b/>
            <sz val="9"/>
            <color indexed="81"/>
            <rFont val="Tahoma"/>
            <family val="2"/>
          </rPr>
          <t>[adjuntar la aprobación por parte del área Application Security Testing de las pruebas SAST de Veracode]</t>
        </r>
      </text>
    </comment>
    <comment ref="G125" authorId="0" shapeId="0" xr:uid="{00000000-0006-0000-0200-00004D000000}">
      <text>
        <r>
          <rPr>
            <b/>
            <sz val="9"/>
            <color indexed="81"/>
            <rFont val="Tahoma"/>
            <family val="2"/>
          </rPr>
          <t>[adjuntar la aprobación por parte del área Application Security Testing de las pruebas DAST, o la evidencia de no aplicación]</t>
        </r>
      </text>
    </comment>
    <comment ref="G128" authorId="0" shapeId="0" xr:uid="{00000000-0006-0000-0200-00004E000000}">
      <text>
        <r>
          <rPr>
            <b/>
            <sz val="9"/>
            <color indexed="81"/>
            <rFont val="Tahoma"/>
            <family val="2"/>
          </rPr>
          <t>[aprobación de Aplication Security Testing]</t>
        </r>
      </text>
    </comment>
    <comment ref="G129" authorId="0" shapeId="0" xr:uid="{00000000-0006-0000-0200-00004F000000}">
      <text>
        <r>
          <rPr>
            <b/>
            <sz val="9"/>
            <color indexed="81"/>
            <rFont val="Tahoma"/>
            <family val="2"/>
          </rPr>
          <t>[detallar que permisos se están solicitando]</t>
        </r>
      </text>
    </comment>
    <comment ref="G130" authorId="0" shapeId="0" xr:uid="{00000000-0006-0000-0200-000050000000}">
      <text>
        <r>
          <rPr>
            <b/>
            <sz val="9"/>
            <color indexed="81"/>
            <rFont val="Tahoma"/>
            <family val="2"/>
          </rPr>
          <t>[detallar como estan ofuscando el código]</t>
        </r>
      </text>
    </comment>
    <comment ref="G131" authorId="0" shapeId="0" xr:uid="{00000000-0006-0000-0200-000051000000}">
      <text>
        <r>
          <rPr>
            <b/>
            <sz val="9"/>
            <color indexed="81"/>
            <rFont val="Tahoma"/>
            <family val="2"/>
          </rPr>
          <t>[comprobación de la gestión]</t>
        </r>
      </text>
    </comment>
    <comment ref="G132" authorId="0" shapeId="0" xr:uid="{00000000-0006-0000-0200-000052000000}">
      <text>
        <r>
          <rPr>
            <b/>
            <sz val="9"/>
            <color indexed="81"/>
            <rFont val="Tahoma"/>
            <family val="2"/>
          </rPr>
          <t>[detallar las tiendas en las que estará disponible el aplicativo para su descarga]</t>
        </r>
      </text>
    </comment>
    <comment ref="G133" authorId="0" shapeId="0" xr:uid="{00000000-0006-0000-0200-000053000000}">
      <text>
        <r>
          <rPr>
            <b/>
            <sz val="9"/>
            <color indexed="81"/>
            <rFont val="Tahoma"/>
            <family val="2"/>
          </rPr>
          <t>[informar a que nivel de detalle se esta pintando la traza]</t>
        </r>
      </text>
    </comment>
    <comment ref="G137" authorId="0" shapeId="0" xr:uid="{8F54B489-67F4-439F-AFA7-95FC708C70EB}">
      <text>
        <r>
          <rPr>
            <sz val="9"/>
            <color indexed="81"/>
            <rFont val="Tahoma"/>
            <family val="2"/>
          </rPr>
          <t>Lista de binarios o utilerías que ocupa el script</t>
        </r>
      </text>
    </comment>
    <comment ref="G138" authorId="0" shapeId="0" xr:uid="{ABA20F79-793E-40E0-BAE3-BA1C603EA284}">
      <text>
        <r>
          <rPr>
            <sz val="9"/>
            <color indexed="81"/>
            <rFont val="Tahoma"/>
            <family val="2"/>
          </rPr>
          <t>Pantalla/video de la función principal del script y pantallas/video de lo que ejecuta el script en un ambiente previo</t>
        </r>
      </text>
    </comment>
    <comment ref="G139" authorId="0" shapeId="0" xr:uid="{B2C712CC-52D7-4FD9-8BAF-5CFBEE9EC7D1}">
      <text>
        <r>
          <rPr>
            <sz val="9"/>
            <color indexed="81"/>
            <rFont val="Tahoma"/>
            <charset val="1"/>
          </rPr>
          <t>Pantalla/video de la función principal del script y pantallas/video de lo que ejecuta el script en un ambiente previo</t>
        </r>
      </text>
    </comment>
    <comment ref="G140" authorId="0" shapeId="0" xr:uid="{827A0D27-8B15-40DB-80A1-305C919CFD10}">
      <text>
        <r>
          <rPr>
            <sz val="9"/>
            <color indexed="81"/>
            <rFont val="Tahoma"/>
            <charset val="1"/>
          </rPr>
          <t>Pantalla/video de la función principal del script y pantallas/video de lo que ejecuta el script en un ambiente previo</t>
        </r>
      </text>
    </comment>
    <comment ref="G141" authorId="0" shapeId="0" xr:uid="{8E7F44AE-49D5-4267-BBFB-10A5A053292D}">
      <text>
        <r>
          <rPr>
            <sz val="9"/>
            <color indexed="81"/>
            <rFont val="Tahoma"/>
            <charset val="1"/>
          </rPr>
          <t>Pantalla de los permisos y usuario con los cuales se ejecutó</t>
        </r>
      </text>
    </comment>
    <comment ref="G143" authorId="0" shapeId="0" xr:uid="{00000000-0006-0000-0200-000054000000}">
      <text>
        <r>
          <rPr>
            <b/>
            <sz val="9"/>
            <color indexed="81"/>
            <rFont val="Tahoma"/>
            <family val="2"/>
          </rPr>
          <t>[comprobante de solicitud del notificador]</t>
        </r>
      </text>
    </comment>
    <comment ref="G144" authorId="0" shapeId="0" xr:uid="{73CD7B52-6E12-43DD-9711-C4B5F5D2FF44}">
      <text>
        <r>
          <rPr>
            <b/>
            <sz val="9"/>
            <color indexed="81"/>
            <rFont val="Tahoma"/>
            <family val="2"/>
          </rPr>
          <t>[comprobante de solicitud del notificador]</t>
        </r>
      </text>
    </comment>
    <comment ref="G146" authorId="0" shapeId="0" xr:uid="{00000000-0006-0000-0200-000056000000}">
      <text>
        <r>
          <rPr>
            <b/>
            <sz val="9"/>
            <color indexed="81"/>
            <rFont val="Tahoma"/>
            <family val="2"/>
          </rPr>
          <t>[detallar donde están almacenando los archivos que son cargados y como se protege de la inyección de código]</t>
        </r>
      </text>
    </comment>
    <comment ref="G149" authorId="0" shapeId="0" xr:uid="{00000000-0006-0000-0200-000057000000}">
      <text>
        <r>
          <rPr>
            <b/>
            <sz val="9"/>
            <color indexed="81"/>
            <rFont val="Tahoma"/>
            <family val="2"/>
          </rPr>
          <t xml:space="preserve"> [Aplica si se realiza carga de archivos en un aplicativo. Detallar las validaciones que realiza la aplicación para nombre y extensiones tamaño de archivos cargados. No es cubierto por pruebas SAST]</t>
        </r>
      </text>
    </comment>
    <comment ref="G151" authorId="0" shapeId="0" xr:uid="{00000000-0006-0000-0200-000058000000}">
      <text>
        <r>
          <rPr>
            <b/>
            <sz val="9"/>
            <color indexed="81"/>
            <rFont val="Tahoma"/>
            <family val="2"/>
          </rPr>
          <t>[detallar el uso de metadatos]</t>
        </r>
      </text>
    </comment>
    <comment ref="G152" authorId="0" shapeId="0" xr:uid="{00000000-0006-0000-0200-000059000000}">
      <text>
        <r>
          <rPr>
            <b/>
            <sz val="9"/>
            <color indexed="81"/>
            <rFont val="Tahoma"/>
            <family val="2"/>
          </rPr>
          <t>[Aplica si se realiza carga de archivos en un aplicativo. Detallar las validaciones que realiza la aplicación para limitar el tamaño de archivos cargados. No es cubierto por pruebas SAST]</t>
        </r>
      </text>
    </comment>
    <comment ref="G161" authorId="0" shapeId="0" xr:uid="{2C927AC6-2FA7-4A4B-855C-0339A3B9009A}">
      <text>
        <r>
          <rPr>
            <b/>
            <sz val="9"/>
            <color indexed="81"/>
            <rFont val="Tahoma"/>
            <charset val="1"/>
          </rPr>
          <t>Correo que muestre la gestión y la aprobación de permisos para la liberación de Apps</t>
        </r>
      </text>
    </comment>
    <comment ref="G163" authorId="0" shapeId="0" xr:uid="{00000000-0006-0000-0200-00005A000000}">
      <text>
        <r>
          <rPr>
            <b/>
            <sz val="9"/>
            <color indexed="81"/>
            <rFont val="Tahoma"/>
            <family val="2"/>
          </rPr>
          <t>[adjuntar la aprobación de las pruebas de PENTEST (Ethical Hacking) por parte del área de Vulnerability Management]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<sst xmlns="http://schemas.openxmlformats.org/spreadsheetml/2006/main" count="1637" uniqueCount="948">
  <si>
    <t>Objetivo:</t>
  </si>
  <si>
    <t>Recabar la información necesaria que permita iniciar el proceso de verificación del cumplimiento de los requerimientos de seguridad de la información en los desarrollos de sistemas e iniciativas de negocio, para poder dar la aprobación para pasar a Producción.</t>
  </si>
  <si>
    <t>Instrucciones:</t>
  </si>
  <si>
    <t>1-</t>
  </si>
  <si>
    <t>Asegurarse que el archivo Análisis de Riesgo Autogestionado:
- Es la última versión publicada en el repositorio documental de la metodología de desarrollo de proyectos. Constantemente son publicadas nuevas versiones.
- Es un archivo que no haya sido usado previamente.
- Una vez abierto el archivo, recomendamos maximizar la ventana que lo contiene.
- Si al abrir el archivo aparece un mensaje respecto a "referencias circulares", permitirlo.</t>
  </si>
  <si>
    <t>2-</t>
  </si>
  <si>
    <r>
      <t xml:space="preserve">El Project Manager o Gestor del Proyecto (PM) llena completamente el cuestionario de la pestaña "Cuestionario".
Del lado derecho arriba encontrará tres indicadores:
Respuestas completas: Indicará "SI" cuando todas las preguntas hayan sido respondidas.
Prioridad: Cuando todas las preguntas hayan sido respondidas, indicará la </t>
    </r>
    <r>
      <rPr>
        <b/>
        <sz val="11"/>
        <color theme="1"/>
        <rFont val="Calibri"/>
        <family val="2"/>
        <scheme val="minor"/>
      </rPr>
      <t>Prioridad</t>
    </r>
    <r>
      <rPr>
        <sz val="11"/>
        <color theme="1"/>
        <rFont val="Calibri"/>
        <family val="2"/>
        <scheme val="minor"/>
      </rPr>
      <t xml:space="preserve"> con la que será atendida la solicitud.
Riesgo: Cuando todas las preguntas hayan sido respondidas, indicará el </t>
    </r>
    <r>
      <rPr>
        <b/>
        <sz val="11"/>
        <color theme="1"/>
        <rFont val="Calibri"/>
        <family val="2"/>
        <scheme val="minor"/>
      </rPr>
      <t>Riesgo</t>
    </r>
    <r>
      <rPr>
        <sz val="11"/>
        <color theme="1"/>
        <rFont val="Calibri"/>
        <family val="2"/>
        <scheme val="minor"/>
      </rPr>
      <t xml:space="preserve"> de la solicitud.</t>
    </r>
  </si>
  <si>
    <t>3-</t>
  </si>
  <si>
    <t>El PM selecciona la pestaña "Requerimientos" y, para que le muestre los requerimientos de seguridad de acuerdo con el riesgo calculado, presiona el botón "Volver a aplicar"           que se encuentra en el menú "Datos", submenú "Ordenar y filtrar", o presionar Ctrl+Shift+ Y .</t>
  </si>
  <si>
    <t>4-</t>
  </si>
  <si>
    <t>Por cada requerimiento, el PM indica si la aplicación lo cumple y registra las evidencias con que cuenta para demostrarlo, por ejemplo el nombre del archivo en el repositorio del proyecto.</t>
  </si>
  <si>
    <t>5-</t>
  </si>
  <si>
    <r>
      <t>Una vez que el PM contesta afirmativamente al cumplimiento de cada requerimiento y registra la evidencia disponible (</t>
    </r>
    <r>
      <rPr>
        <b/>
        <sz val="11"/>
        <color theme="1"/>
        <rFont val="Calibri"/>
        <family val="2"/>
        <scheme val="minor"/>
      </rPr>
      <t>en caso de usar imágenes o texto, se debe agregar una breve descripción de cómo esto cubre el requerimiento</t>
    </r>
    <r>
      <rPr>
        <sz val="11"/>
        <color theme="1"/>
        <rFont val="Calibri"/>
        <family val="2"/>
        <scheme val="minor"/>
      </rPr>
      <t>), informa a Arquitectura de Seguridad (SST) para que hagan la verificación del Análisis de Riesgo.
El indicador de esta pestaña muestra si está completo o no el cuestionario, los requierimientos o si falta alguna evidencia. En caso contrario, mostrará la completitud del artefacto.</t>
    </r>
  </si>
  <si>
    <t>Historial de modificaciones</t>
  </si>
  <si>
    <t>Fecha</t>
  </si>
  <si>
    <t>Version</t>
  </si>
  <si>
    <t>Detalle</t>
  </si>
  <si>
    <t>V1.00</t>
  </si>
  <si>
    <t>Diego M. Moreno Martínez (Cyber Risk Assessment - CISO)
Creación del documento.</t>
  </si>
  <si>
    <t>V1.01</t>
  </si>
  <si>
    <t>Diego M. Moreno Martínez (CRA - CISO)
Versión Beta.</t>
  </si>
  <si>
    <t>V1.02</t>
  </si>
  <si>
    <t>Diego M. Moreno Martínez (CRA - CISO)
Versión Beta. Se atendieron varios errores y se aplicaron algunos cambios funcionales y estéticos, como parte de la versión Beta.</t>
  </si>
  <si>
    <t>Diego M. Moreno Martínez (CRA - CISO)
Versión Beta. Se corrigió la fórmula del semáforo de cumplimiento</t>
  </si>
  <si>
    <t>V1.03</t>
  </si>
  <si>
    <t>Sergio A. Rueda Durán (CRA - CISO)
Versión Beta. Se agrega matriz de requerimientos, se automatizan los proyectos por requerimiento y se corrigen algunos errores</t>
  </si>
  <si>
    <t>V1.04</t>
  </si>
  <si>
    <t>Ana Ruiz y Williams Dominguez (SST - CISO)
Primera Versión. Se agregan preguntas de modificación de usuarios, se agregan preguntas para identificación de uso de datos PCI-DSS, se agregan preguntas sobre almacenamiento en nube, se proporcionan ejemplos de evidencias esperadas y corrigen bugs en el despliegue de requerimientos.</t>
  </si>
  <si>
    <t>V1.05</t>
  </si>
  <si>
    <t>Ana Ruiz, Alejandro Díaz y Williams Dominguez (SST - CISO)
Mejoras a la primera Versión. Se corrigen bugs con el despliegue de requerimientos, se contempla el uso de requerimientos apegados  a las politicas de CISO IAM y se actualiza la tabla de lenguajes soportados.</t>
  </si>
  <si>
    <t>V1.06</t>
  </si>
  <si>
    <t>Ana Ruiz, Alejandro Díaz, Williams Dominguez y Manuel Quintero (SST - CISO)
Simplificación en la lógica del cálculo del tipo de riesgo. Se asigna tipo de riesgo a la pregunta 4.11. Se ajustan la asignación de controles 4.1x, pues sólo se mostraban los asociados al control 4.1 (hallarFn). Se mantiene el funcionamiento del artefacto, modificando las fórmulas usadas para la asignación de controles por búsquedas en el cuestionario. Cambios estéticos en el documento.</t>
  </si>
  <si>
    <t>V1.07</t>
  </si>
  <si>
    <t>Manuel Quintero (SST - CISO)
Indicadores de completitud e historial como tablas de excel. Actualización de la fórmula de completitud, para verificar que exista evidencia en cada requerimiento, y formato que muestre que no existe evidencia en algún requerimiento. Actualización de enunciados de instrucciones de acuerdo a los cambios antes descritos.</t>
  </si>
  <si>
    <t>V1.08</t>
  </si>
  <si>
    <t>Manuel Quintero (SST - CISO)
Incorporación de nuevos controles, incluyendo el Framework de Seguridad Cloud Global. Adición de preguntas relacionadas a Cloud.
Cambio de formato en preguntas.</t>
  </si>
  <si>
    <t>CBT</t>
  </si>
  <si>
    <t>RDDNN-Data</t>
  </si>
  <si>
    <t>Nombre del Project Manager o Gestor del Proyecto</t>
  </si>
  <si>
    <t>Ana Laura Hernández García</t>
  </si>
  <si>
    <t>INDICADORES</t>
  </si>
  <si>
    <t>Respuestas</t>
  </si>
  <si>
    <t>Correo del solicitante</t>
  </si>
  <si>
    <t>analaurahernandez@santander.com.mx</t>
  </si>
  <si>
    <t>Respuestas completas:</t>
  </si>
  <si>
    <t>Mega ID</t>
  </si>
  <si>
    <t>Criticidad del Servicio en Mega</t>
  </si>
  <si>
    <t>Prioridad:</t>
  </si>
  <si>
    <t>Mega Application name</t>
  </si>
  <si>
    <t>Por confirmarse - Servicio en la nube de AWS</t>
  </si>
  <si>
    <t>Riesgo:</t>
  </si>
  <si>
    <t>1.6</t>
  </si>
  <si>
    <t>Clave del proyecto a evaluar</t>
  </si>
  <si>
    <t>T2PRJ0348770</t>
  </si>
  <si>
    <t>1.7</t>
  </si>
  <si>
    <t>Nombre del proyecto a evaluar</t>
  </si>
  <si>
    <t>Implementación de AWS Sagemaker para modelos de Machine Learning</t>
  </si>
  <si>
    <t>Fecha de salida del proyecto:</t>
  </si>
  <si>
    <t>1.8</t>
  </si>
  <si>
    <t>Descripción y alcance del proyecto a evaluar</t>
  </si>
  <si>
    <t>Implementación de Sagemaker para usuarios de Santander que generan modelos de Machine Learning.
SageMaker permite a los desarrolladores y a los analistas de datos crear y perfeccionar modelos de aprendizaje automático de forma rápida y sencilla y, a continuación, implementarlos directamente un entorno alojado listo para su uso.
En la etapa inicial del proyecto, se realizará una Prueba de Concepto (PoC), la cual requiere disponibilidad de datos ofuscados (derivados de los productivos).</t>
  </si>
  <si>
    <t>1.9</t>
  </si>
  <si>
    <t>Identificación del RLSE que se presentará a Control de Cambios</t>
  </si>
  <si>
    <t>TBC</t>
  </si>
  <si>
    <t>1.10.1</t>
  </si>
  <si>
    <t>Nombre/correo de quienes ejecutaran las pruebas en Veracode</t>
  </si>
  <si>
    <t>José Miguel Moya Curbelo</t>
  </si>
  <si>
    <t>1.10.2</t>
  </si>
  <si>
    <t>Héctor Barba Altamirano</t>
  </si>
  <si>
    <t>1.10.3</t>
  </si>
  <si>
    <t>1.10.4</t>
  </si>
  <si>
    <t>1.10.5</t>
  </si>
  <si>
    <t>1.11.1</t>
  </si>
  <si>
    <t>Lenguajes y tecnologías utilizadas</t>
  </si>
  <si>
    <t>Python</t>
  </si>
  <si>
    <t>1.11.2</t>
  </si>
  <si>
    <t>Otros (especifcar) ---&gt;</t>
  </si>
  <si>
    <t>Terraform (IaC)</t>
  </si>
  <si>
    <t>1.11.3</t>
  </si>
  <si>
    <t>-</t>
  </si>
  <si>
    <t>¿Mitigará/prevendrá/atenderá algún fraude?</t>
  </si>
  <si>
    <t>NO</t>
  </si>
  <si>
    <t>¿Solucionará/atenderá algún requerimiento legal o regulatorio?</t>
  </si>
  <si>
    <t>¿Traerá más negocio o más clientes?</t>
  </si>
  <si>
    <t>SI</t>
  </si>
  <si>
    <t>¿Aumentará la eficiencia de la operación?</t>
  </si>
  <si>
    <t>2.5</t>
  </si>
  <si>
    <t>¿Es una aplicación SOX?</t>
  </si>
  <si>
    <t>A1.0</t>
  </si>
  <si>
    <t>3.1a</t>
  </si>
  <si>
    <t>¿Se trata de una nueva interfaz o modificación de un Front Web interno? (para uso de empleados)</t>
  </si>
  <si>
    <t>A2.0</t>
  </si>
  <si>
    <t>3.1b</t>
  </si>
  <si>
    <t>¿Se trata de una nueva interfaz o modificación de un Front Móvil interno? (para uso de empleados)</t>
  </si>
  <si>
    <t>A3.0</t>
  </si>
  <si>
    <t>3.2</t>
  </si>
  <si>
    <t>¿Se trata de una aplicación interna Middle?</t>
  </si>
  <si>
    <t>A4.0</t>
  </si>
  <si>
    <t>3.3</t>
  </si>
  <si>
    <t>¿Se trata de una aplicación interna Back?</t>
  </si>
  <si>
    <t>A5.0</t>
  </si>
  <si>
    <t>3.4</t>
  </si>
  <si>
    <t>¿Se trata solamente de un traslado de datos interno?</t>
  </si>
  <si>
    <t>A6.0</t>
  </si>
  <si>
    <t>3.5</t>
  </si>
  <si>
    <t>¿Se trata de una aplicación de Data Warehouse o Data Lake?</t>
  </si>
  <si>
    <t>A7.0</t>
  </si>
  <si>
    <t>3.6a</t>
  </si>
  <si>
    <t>¿Se trata de una nueva interfaz o modificación de un Front Web para uso de clientes?</t>
  </si>
  <si>
    <t>A8.0</t>
  </si>
  <si>
    <t>3.6b</t>
  </si>
  <si>
    <t>¿Se trata de una nueva interfaz o modificación de un Front Móvil para uso de clientes?</t>
  </si>
  <si>
    <t>A9.0</t>
  </si>
  <si>
    <t>3.7</t>
  </si>
  <si>
    <t>¿Se trata de una aplicación H2H con un proveedor/socio?</t>
  </si>
  <si>
    <t>A10.0</t>
  </si>
  <si>
    <t>3.8</t>
  </si>
  <si>
    <t>¿Se trata de una aplicación para el público en general?</t>
  </si>
  <si>
    <t>A11.0</t>
  </si>
  <si>
    <t>3.9</t>
  </si>
  <si>
    <t>¿Se trata de un traslado de datos hacia un externo?</t>
  </si>
  <si>
    <t>C1.01</t>
  </si>
  <si>
    <t>4.1</t>
  </si>
  <si>
    <t>¿Incluye datos secretos o confidenciales restringidos?</t>
  </si>
  <si>
    <t>C1.02</t>
  </si>
  <si>
    <t>4.2</t>
  </si>
  <si>
    <t>¿Incluye datos confidenciales?</t>
  </si>
  <si>
    <t>C1.03</t>
  </si>
  <si>
    <t>4.3</t>
  </si>
  <si>
    <t>¿Contempla operaciones sensibles (establecimiento de límites de monto, alta o cambio de cuentas destino, alta o cambio de datos de notificación) y/o transacciones monetarias?</t>
  </si>
  <si>
    <t>C1.04</t>
  </si>
  <si>
    <t>4.4</t>
  </si>
  <si>
    <t>¿Contempla transacciones para solicitar o crear tarjetas de débito o crédito? (física o digital)</t>
  </si>
  <si>
    <t>C1.05</t>
  </si>
  <si>
    <t>4.5</t>
  </si>
  <si>
    <t>¿Los datos serán transmitidos y/o hospedados fuera de Santander?</t>
  </si>
  <si>
    <t>C1.06</t>
  </si>
  <si>
    <t>4.6</t>
  </si>
  <si>
    <t>¿Transmitirá, publicará o expondrá activos en Internet?</t>
  </si>
  <si>
    <t>C1.07</t>
  </si>
  <si>
    <t>4.7</t>
  </si>
  <si>
    <t>¿Tendrá conexiones con terceros?</t>
  </si>
  <si>
    <t>C1.08</t>
  </si>
  <si>
    <t>4.8</t>
  </si>
  <si>
    <t>¿Será gestionado por un tercero?</t>
  </si>
  <si>
    <t>C1.09</t>
  </si>
  <si>
    <t>4.9</t>
  </si>
  <si>
    <t>¿Crea o modifica un Diseño Técnico?</t>
  </si>
  <si>
    <t>C1.10</t>
  </si>
  <si>
    <t>4.10</t>
  </si>
  <si>
    <t>¿Agrega o modifica tablas o datos a la base de datos?</t>
  </si>
  <si>
    <t>C1.11</t>
  </si>
  <si>
    <t>4.11</t>
  </si>
  <si>
    <t>¿Cargas archivos o documentos?</t>
  </si>
  <si>
    <t>C1.12</t>
  </si>
  <si>
    <t>4.12</t>
  </si>
  <si>
    <t>¿Modifica el código fuente?</t>
  </si>
  <si>
    <t>C1.13</t>
  </si>
  <si>
    <t>4.13</t>
  </si>
  <si>
    <t>¿Se trata de un desarrollo shell, SQL puro o lenguajes especializados?</t>
  </si>
  <si>
    <t>C2.1</t>
  </si>
  <si>
    <t>4.14</t>
  </si>
  <si>
    <t>¿Incluye datos de tarjeta?</t>
  </si>
  <si>
    <t>C2.2</t>
  </si>
  <si>
    <t>4.15</t>
  </si>
  <si>
    <t>¿Necesitas almacenar datos sensibles de tarjeta (CVV, Pista magnetica, PIN o PIN-Block) después de la autorización?</t>
  </si>
  <si>
    <t>D1.1</t>
  </si>
  <si>
    <t>5.1</t>
  </si>
  <si>
    <t>¿Crea o modifica usuarios locales internos y/o externos (solo de México)?</t>
  </si>
  <si>
    <t>D1.2</t>
  </si>
  <si>
    <t>5.2</t>
  </si>
  <si>
    <t>¿Crea o modifica usuarios corporativos internos y/o externos (otras regiones)?</t>
  </si>
  <si>
    <t>D1.3</t>
  </si>
  <si>
    <t>5.3</t>
  </si>
  <si>
    <t>¿Crea o modifica usuarios clientes?</t>
  </si>
  <si>
    <t>D1.4</t>
  </si>
  <si>
    <t>5.4</t>
  </si>
  <si>
    <t>¿Crea o modifica usuarios de servicio o proceso (shell, controlM, robot)?</t>
  </si>
  <si>
    <t>D1.5</t>
  </si>
  <si>
    <t>5.5</t>
  </si>
  <si>
    <t>¿Crea o modifica usuarios de transacciones de base de datos?</t>
  </si>
  <si>
    <t>E1.1</t>
  </si>
  <si>
    <t>6.1</t>
  </si>
  <si>
    <t>¿El aplicativo estará montado en nube publica?</t>
  </si>
  <si>
    <t>E1.2</t>
  </si>
  <si>
    <t>6.2</t>
  </si>
  <si>
    <t>¿El aplicativo estará montado en nube privada?</t>
  </si>
  <si>
    <t>E1.3</t>
  </si>
  <si>
    <t>6.3</t>
  </si>
  <si>
    <t>¿El proyecto requiere realizar evaluaciones sobre el Proveedor de nube pública?</t>
  </si>
  <si>
    <t>6.4</t>
  </si>
  <si>
    <t>¿El proyecto hace uso de un SaaS?</t>
  </si>
  <si>
    <t>E1.4</t>
  </si>
  <si>
    <t>6.5</t>
  </si>
  <si>
    <t>¿El aplicativo hace uso de IaaS en Nube?</t>
  </si>
  <si>
    <t>Columna1</t>
  </si>
  <si>
    <t>Columna2</t>
  </si>
  <si>
    <t>Columna3</t>
  </si>
  <si>
    <t>Estado del cumplimiento</t>
  </si>
  <si>
    <r>
      <t xml:space="preserve">Se muestran en amarillo las celdas que </t>
    </r>
    <r>
      <rPr>
        <b/>
        <sz val="11"/>
        <color theme="0"/>
        <rFont val="Calibri"/>
        <family val="2"/>
        <scheme val="minor"/>
      </rPr>
      <t>NO</t>
    </r>
    <r>
      <rPr>
        <sz val="11"/>
        <color theme="0"/>
        <rFont val="Calibri"/>
        <family val="2"/>
        <scheme val="minor"/>
      </rPr>
      <t xml:space="preserve"> contienen algún texto o descripción sobre la evidencia presentada. </t>
    </r>
    <r>
      <rPr>
        <b/>
        <sz val="11"/>
        <color theme="0"/>
        <rFont val="Calibri"/>
        <family val="2"/>
        <scheme val="minor"/>
      </rPr>
      <t>En caso de usar imágenes o archivos, se debe agregar una breve descripción del mismo.</t>
    </r>
  </si>
  <si>
    <t>m</t>
  </si>
  <si>
    <t>ID</t>
  </si>
  <si>
    <t>Arquitectura y Diseño</t>
  </si>
  <si>
    <t>Fundamento</t>
  </si>
  <si>
    <t>¿Cumple?</t>
  </si>
  <si>
    <t>Evidencia de cumplimiento</t>
  </si>
  <si>
    <t>Diseño técnico</t>
  </si>
  <si>
    <t>AD1</t>
  </si>
  <si>
    <t>Debe ser revisado por el área de Arquitectura de CTO. El diseño técnico:
- Debe incluir los principios de arquitectura, y decisiones (Patrones de diseño) que guían la solución.
- Debe incluir diagrama de componentes, diagrama de despliegue y opcionalmente diagrama de flujo y de secuencia de acuerdo con  estándares (Ej. UML 2.0, BPMN, Archimate).
- Debe distinguir los componentes dentro y fuera del alcance, así como los componentes nuevos de los existentes.
- Se debe especificar el flujo de peticiones y diagrama de flujo de datos.
- Se debe especificar los protocolos de comunicación y cifrado utilizados. Se debe utilizar HTTPS para conexiones externas.
- Se debe especificar los mecanismos de autenticación utilizados.
- Debe incluir los sistemas en convivencia y riesgos técnicos por dependencias.</t>
  </si>
  <si>
    <t>CTO / CISO</t>
  </si>
  <si>
    <t>Se anexa DT (TBD)</t>
  </si>
  <si>
    <t>Arquitectura de Infraestrucura</t>
  </si>
  <si>
    <t>AD2</t>
  </si>
  <si>
    <t>Debe incluir el diagrama de despliegue de la solución, incluyendo las especificaciones de seguridad perimetral físicas  (DMZ, Firewalls) o lógicas (WAF).</t>
  </si>
  <si>
    <t>CISO</t>
  </si>
  <si>
    <t>Se anexa DT</t>
  </si>
  <si>
    <t>Flujo de datos</t>
  </si>
  <si>
    <t>AD3</t>
  </si>
  <si>
    <t>Debe incluir un diagrama con: origen de los datos, clasificación, tratamiento durante la extracción, mecanismo de traslado, destino de los datos, tratamiento de almacenamiento y destrucción de datos cuando se dejen de usar.</t>
  </si>
  <si>
    <t>Diagrama anexo</t>
  </si>
  <si>
    <t>Arquitectura de Microservicios</t>
  </si>
  <si>
    <t>AD4</t>
  </si>
  <si>
    <t>En la implementación de microservicios, se debe deshabilitar el uso de cualquier ruta o servicio que pueda ser usada como mecanismo de monitoreo y gestión en tiempo de ejecución, por lo que queda prohibida su exposición.
En el caso particular de Spring, todas aquellas rutas que son expuestas como parte del componente Spring Boot Actuator, salvo las indicadas en el documento "Buenas Prácticas en CaaS" (disponible en https://confluence.mx.corp/pages/viewpage.action?pageId=135922619) deberán ser explícitamente deshabilitadas y quedar sin exposición.</t>
  </si>
  <si>
    <t>NA</t>
  </si>
  <si>
    <t>Arquitectura Cloud</t>
  </si>
  <si>
    <t>AD5</t>
  </si>
  <si>
    <t>La documentación del proyecto debe incluir las especificaciones sobre métodos para ofrecer un alta disponibilidad del servicio o la documentación oficial del provedor sobre el SLA del servicio.</t>
  </si>
  <si>
    <t>48.03.02.28 - 4.2.3.1</t>
  </si>
  <si>
    <t>SLA provisionado por Availability Zones</t>
  </si>
  <si>
    <t>AD6</t>
  </si>
  <si>
    <t>La documentación del proyecto debe registrar los modelos del servicio, esto es: SaaS, PaaS IaaS. Pueden existir simultáneamente múltiples modelos de servicio, en cuyo caso la documentación debe registrar todos los modelos de servicio aplicables y su interacción en la solución.</t>
  </si>
  <si>
    <t>48.03.02.28 - 4.2.3.2</t>
  </si>
  <si>
    <t>PaaS como modelo de servicio</t>
  </si>
  <si>
    <t>AD7</t>
  </si>
  <si>
    <t>La documentación del proyecto debe registrar los modelos de implementación, esto es: activos en la nube, ubicación, nivel de la aislamiento, administración y operación</t>
  </si>
  <si>
    <t>48.03.02.28 - 4.2.3.3</t>
  </si>
  <si>
    <t>Incluido en DT</t>
  </si>
  <si>
    <t>Autenticación y Autorización</t>
  </si>
  <si>
    <t>Aplicaciones Externas Web</t>
  </si>
  <si>
    <t>AA1</t>
  </si>
  <si>
    <t>Se debe solictar al menos un identificador de usuario y un factor de autenticación de categoría 2 (mediante información que sólo el usuario conoce), 3 (contraseñas dinámicas de un solo uso) o 4 (mediante datos biométricos). La longitud del identificador de usuario deberá ser de al menos seis caracteres. El identificador de usuario deberá ser único para cada usuario y permitirá  identificar todas las operaciones realizadas por el propio usuario.</t>
  </si>
  <si>
    <t>CUB Art. 308, Art. 310 II y IV</t>
  </si>
  <si>
    <t>Proveído por Azure AD</t>
  </si>
  <si>
    <t>AA2</t>
  </si>
  <si>
    <t>Se deberá utilizar un factor de identificación de categoría 3 (contraseñas dinámicas de un solo uso para ejecución de operaciones sensibles como el establecimiento de límites de monto, alta o cambio de cuentas destino, alta o cambio de datos de notificación, transferencias monetarias, pagos de servicios, pagos de impuestos o creación de tarjetas digitales. Estas contraseñas dinámicas deben tener un tiempo de validéz no mayor a dos minutos, solo puede ser utilizada una vez, debe tener una longitud de ocho posiciones y no debe ser replicable ni conocida previamente a su publicación.</t>
  </si>
  <si>
    <t>AA3</t>
  </si>
  <si>
    <t>Durante el inicio de sesión se debe impedir la lectura de la información de identificación y autenticación del usuario en la pantalla del dispositivo de acceso sustituyendo con asteriscos la información.</t>
  </si>
  <si>
    <t>CUB Art.  309.I</t>
  </si>
  <si>
    <t>AA4</t>
  </si>
  <si>
    <t>Deberá contar con un procedimiento para invalidar los factores de autenticación cuando un usuario o el banco cancele el servicio de banca electrónica o cuando dicho usuario deje de ser cliente del Banco.</t>
  </si>
  <si>
    <t>CUB Art.  309.II</t>
  </si>
  <si>
    <t>AA5</t>
  </si>
  <si>
    <t>Deberá mostrar información personalizada de los clientes durante el inicio de sesión para que puedan identificar al Banco, seleccionando una imagen y especificando una frase las cuales se mostrarán durante el inicio de sesión, antes de escribir su contraseña.</t>
  </si>
  <si>
    <t>CUB Art.  311.I</t>
  </si>
  <si>
    <t>Una vez iniciada la sesión por parte del cliente, debe mostrar la fecha y hora del último inicio de sesión y el nombre y apellido del usuario.</t>
  </si>
  <si>
    <t>CUB Art.  311.II</t>
  </si>
  <si>
    <t>AA7</t>
  </si>
  <si>
    <t>Deberá establecer procesos y mecanismos automáticos para bloquear el uso de contraseñas y otros factores de autenticación cuando se intente ingresar a la aplicación utilizando información de autenticación incorrecta en hasta tres ocasiones consecutivas, parametrizable no mayor a cinco intentos.</t>
  </si>
  <si>
    <t>CUB Art.  316 Bis 3</t>
  </si>
  <si>
    <t>Control provisionado por Azure AD</t>
  </si>
  <si>
    <t>AA8</t>
  </si>
  <si>
    <t>Deberá proporcionar al cliente una opción para desactivar el servicio Pago Móvil o Banca Móvil de manera temporal en caso de requerirlo así como establecer procedimientos para reactivar el uso cuando el usuario lo disponga.</t>
  </si>
  <si>
    <t>CUB Art.  316 Bis 5</t>
  </si>
  <si>
    <t>Aplicaciones Internas y Enlatados</t>
  </si>
  <si>
    <t>AA9</t>
  </si>
  <si>
    <t>Se deberá bloquear la clave del usuario si se han realizado 5 intentos consecutivos fallidos (contraseñas inválidas) y el bloqueo tendrá una duración de al menos 30 minutos.</t>
  </si>
  <si>
    <t>CISO 48.02.02.06 / CISO - Anexo 2</t>
  </si>
  <si>
    <t>AA10</t>
  </si>
  <si>
    <t>Deberá evitar el acceso concurrente con un mismo identificador de usuario.</t>
  </si>
  <si>
    <t>CISO - Anexo 2</t>
  </si>
  <si>
    <t>AA11</t>
  </si>
  <si>
    <t>Deberá contar con procesos de borrado de cuentas dentro de los sistemas.</t>
  </si>
  <si>
    <t>AA12</t>
  </si>
  <si>
    <t>Deberá contar con un proceso para la administración de cuentas de administradores.</t>
  </si>
  <si>
    <t>PCI / CISO</t>
  </si>
  <si>
    <t>Administración de usuarios a través del IAM de AWS</t>
  </si>
  <si>
    <t>AA13</t>
  </si>
  <si>
    <t>Deberán existir controles técnicos para el acceso de usuarios privilegiados (Por ejemplo: doble factor de autenticación, filtros de IP, firewalls, comunicaciones encapsuladas, etc).</t>
  </si>
  <si>
    <t>Filtro de IP y firewalls</t>
  </si>
  <si>
    <t>Establecimiento de Contraseñas</t>
  </si>
  <si>
    <t>AA14</t>
  </si>
  <si>
    <t>Se deben indicar las características que debe cumplir la contraseña al usuario.</t>
  </si>
  <si>
    <t>AA15</t>
  </si>
  <si>
    <t>Se deberá contar con un módulo de autogestión para el usuario, que le permite el desbloqueo y restablecimiento de contraseñas.</t>
  </si>
  <si>
    <t>AA16</t>
  </si>
  <si>
    <t>Las contraseñas (distintas a los NIP) consistirán de un mínimo de 8 (ocho) caracteres alfanuméricos,  incluyendo 3 (tres) caracteres alfabéticos (mayúsculas y minúsculas) y 1 (un) dígito.
Está prohibido utilizar patrones, repetición de caracteres/números o letras consecutivos, ser igual al nombre del usuario o el nombre del usuario al revés.</t>
  </si>
  <si>
    <t>CISO 48.02.02.06</t>
  </si>
  <si>
    <t>AA17</t>
  </si>
  <si>
    <t>No se deberá permitir el re‐uso de una contraseña si es igual a una de las 10 anteriores.</t>
  </si>
  <si>
    <t>AA18</t>
  </si>
  <si>
    <t>Deberá permitir a los clientes cambiar sus contraseñas o NIPs, solicitando al usuario la contraseña actual. Deberá permitir al usuario obtener una nueva contraseña en caso de haberla olvidado.</t>
  </si>
  <si>
    <t>CUB Art. 310</t>
  </si>
  <si>
    <t>AA19</t>
  </si>
  <si>
    <t>Las contraseñas asignadas a individuos se vencerán automáticamente cada 45
días naturales. En caso que un colaborador que tenga conocimiento de las claves de acceso de cuentas privilegiadas deje de laborar, estas deberán modificarse de manera inmediata,
para evitar accesos no autorizados.</t>
  </si>
  <si>
    <t>AA20</t>
  </si>
  <si>
    <t>Deberá prever mecanismos y procedimientos por medio de los cuales el usuario deba cambiar la contraseña inmediatamente después de que la aplicación la haya definido o generado.</t>
  </si>
  <si>
    <t>AA21</t>
  </si>
  <si>
    <t>Para el manejo de contraseñas, deberá mantener procedimientos que proporcionen seguridad en la información contenida en los dispositivos de autenticación en su custodia, la distribución, así como en la asignación y reposición de dichas contraseñas y factores de autenticación; no permitirá contar con mecanismos, algoritmos o procedimientos que les permitan conocer, recuperar o descifrar los valores de cualquier información relativa a la autenticación de sus usuarios.</t>
  </si>
  <si>
    <t>CUB 316 Bis 4</t>
  </si>
  <si>
    <t>AA22</t>
  </si>
  <si>
    <t>La contraseña de un usuario nuevo no debe ser adivinable o inferible y se proporcionará de manera segura y confidencial. 
El cambio de la contraseña inicial se debe ejecutar durante el primer inicio de sesión y vencerá después de 7 días de inactividad.</t>
  </si>
  <si>
    <t>Incluir la configuración de AWS IAM</t>
  </si>
  <si>
    <t>Almacenamiento de contraseñas</t>
  </si>
  <si>
    <t>AA23</t>
  </si>
  <si>
    <t>Las contraseñas en almacenamiento deben ser cifradas y hasheadas. Así mismo se deberán cifrar los números de identificación personal (NIP), respuestas secretas, o cualquier otro factor de autenticación.</t>
  </si>
  <si>
    <t>CISO 48.02.02.06 / CUB 316 Bis 10.II</t>
  </si>
  <si>
    <t>Incluir configuración de Azure AD</t>
  </si>
  <si>
    <t>Diseño de Control de Acceso</t>
  </si>
  <si>
    <t>AA24</t>
  </si>
  <si>
    <t>Está prohibido el uso de usuarios genéricos.</t>
  </si>
  <si>
    <t>Cada usuario de IAM es personalizado</t>
  </si>
  <si>
    <t>AA25</t>
  </si>
  <si>
    <t xml:space="preserve">Debe verificar que exista el principio de privilegio mínimo: los usuarios solo deben poder acceder a funciones, archivos de datos, URL, controladores, servicios y otros recursos para los que poseen una autorización específica. </t>
  </si>
  <si>
    <t>CISO - Anexo 2 / OWASP 4.1.3</t>
  </si>
  <si>
    <t>Servidores en DMZ</t>
  </si>
  <si>
    <t>AA26</t>
  </si>
  <si>
    <t>La autenticación para usuarios de Sistema Operativo en servidores ubicados en DMZ solo podrá realizarse con credenciales locales. Los equipos no deben estar unidos a dominio y tampoco se permite la comunicación entre servidores ubicados en DMZ y los controladores de dominio.</t>
  </si>
  <si>
    <t>N/A</t>
  </si>
  <si>
    <t>Validar canal de comunicación directa de Santander a AWS y dar evidencia de que no pasamos por DMZ</t>
  </si>
  <si>
    <t xml:space="preserve"> Contraseñas de Usuario en Tránsito</t>
  </si>
  <si>
    <t>AA27</t>
  </si>
  <si>
    <t>Las contraseñas asignadas a individuo se deben cifrar a través de todas las redes.</t>
  </si>
  <si>
    <t>Incluir evidencia de la documentación de AWS, Azuer AD (URL)</t>
  </si>
  <si>
    <t>Autenticación y Autorización administrada</t>
  </si>
  <si>
    <t>AA28</t>
  </si>
  <si>
    <t>Para toda aquella aplicación que requiera el control de acceso a sus activos y que este orientada ya sea clientes o empleados o socios comerciales, deberá de hacer uso de los mecanismos y/o plataformas autorizadas por CISO IAM para dicho fin. La siguiente lista es orientativa mas no limitativa:
• Portal Local Corporativo
• SAM (Externo, Interno)
• AzureAD
• Azure ADFS
• Transmit
• IdP</t>
  </si>
  <si>
    <t>CISO IAM</t>
  </si>
  <si>
    <t>AzureAD como control de acceso</t>
  </si>
  <si>
    <t>Autenticación en Cloud</t>
  </si>
  <si>
    <t>AA29</t>
  </si>
  <si>
    <t>Todos los Miembros de la Fuerza Laboral de GFSM que tengan acceso autorizado a las aplicaciones en la nube se deben autenticar mediante un método aprobado de Inicio de Sesión Único (por ejemplo, Azure AD, Ping, ADFS). El Proveedor de Identidad para el Inicio de Sesión Único se debe implementar y operar en las instalaciones de GFSM. Se debe dar preferencia al uso de SSO.</t>
  </si>
  <si>
    <t>48.03.02.28 - 4.2.4.1
CIS - 16.2
NIST - IA-4</t>
  </si>
  <si>
    <t>Manejo de la sesión</t>
  </si>
  <si>
    <t>Token de sesión</t>
  </si>
  <si>
    <t>MS01</t>
  </si>
  <si>
    <t>Se deberá generar un nuevo Token por cada sesión.</t>
  </si>
  <si>
    <t>CUB Art. 316 Bis 2 / Anexo2 Secc4 / OWASP v3</t>
  </si>
  <si>
    <t>MS02</t>
  </si>
  <si>
    <t>Deberá verificar que la aplicación no permita revelar tokens de sesión en parámetros de URL o mensajes de error.</t>
  </si>
  <si>
    <t>MS03</t>
  </si>
  <si>
    <t>Se deberá validar que el cierre de sesión y la expiración invaliden el Token de la sesión, de modo que el botón de retroceso no reanude una sesión autenticada.</t>
  </si>
  <si>
    <t>Fin de sesión y expiración del Token</t>
  </si>
  <si>
    <t>MS04</t>
  </si>
  <si>
    <t>Se requiere prevenir que la sesión pueda ser usada por un tercero, dando por terminada la sesión en caso de inactividad por más de 15 minutos, un minuto en caso de transacciones monetarias, o al identificar cambios relevantes en los parámetros de comunicación.</t>
  </si>
  <si>
    <t>CISO 48.02.02.06 / CUB Art. 316 Bis 2 / Anexo2 Secc4 / OWASP v3</t>
  </si>
  <si>
    <t>MS05</t>
  </si>
  <si>
    <t>Se deberá comunicar al usuario que al momento de re-dirigir a servicios de terceros, se cerrará automáticamente la sesión abierta y que ingresará a otra cuya seguridad no depende ni es responsabilidad del Banco.</t>
  </si>
  <si>
    <t>MS06</t>
  </si>
  <si>
    <r>
      <t xml:space="preserve">Se requiere que los tokens de sesión basados ​​en cookies tengan establecido el atributo </t>
    </r>
    <r>
      <rPr>
        <i/>
        <sz val="10"/>
        <color theme="1"/>
        <rFont val="Calibri"/>
        <family val="2"/>
        <scheme val="minor"/>
      </rPr>
      <t>'Secure' , 'HttpOnly', 'SameSite' y ´__Host-'.</t>
    </r>
  </si>
  <si>
    <t>CUB Art. 316 Bis 2 / OWASP v3</t>
  </si>
  <si>
    <t>MS07</t>
  </si>
  <si>
    <t>Se deberá impedir el acceso en forma simultánea, mediante la utilización de un mismo Identificador de usuario.</t>
  </si>
  <si>
    <t>MS08</t>
  </si>
  <si>
    <t>Se deben utilizar identificadores de sesión impredecibles.</t>
  </si>
  <si>
    <t>Gestión de Accesos e Identidades</t>
  </si>
  <si>
    <t>Usuarios de la Aplicación Privilegiados 
y de Proceso o Servicio</t>
  </si>
  <si>
    <t>AI01</t>
  </si>
  <si>
    <t>Deberá existir una adecuada segregación de funciones entre el rol de gestión de usuarios privilegiados y el resto de roles. (CyberArk)</t>
  </si>
  <si>
    <t>No se utiliza CyberArk.  La segregación de funciones se hace a través del IAM de AWS</t>
  </si>
  <si>
    <t>AI02</t>
  </si>
  <si>
    <t>Las contraseñas deben tener al menos 16 (dieciséis) caracteres de longitud.</t>
  </si>
  <si>
    <t>Validar contra Azure AD</t>
  </si>
  <si>
    <t>AI03</t>
  </si>
  <si>
    <t>Se deshabilitará el inicio de sesión interactivo a las cuentas de proceso o servicio.</t>
  </si>
  <si>
    <t>Validación, limpieza y codificación</t>
  </si>
  <si>
    <t>Validación de entradas</t>
  </si>
  <si>
    <t>VLC01</t>
  </si>
  <si>
    <t>Deben validar todos y cada uno de los parámetros de entrada en todos los componentes incluyendo la validación de caracteres permitidos para evitar actividades maliciosas derivadas del uso de caracteres especiales.</t>
  </si>
  <si>
    <r>
      <t xml:space="preserve">La plataforma incorpora el control AWS WAF para prevenir actividades malicisiosas, el cual se habilitará para las cuentas de los usuarios.
Referencia en la documentación de AWS:   </t>
    </r>
    <r>
      <rPr>
        <sz val="9"/>
        <color theme="8" tint="-0.249977111117893"/>
        <rFont val="Calibri"/>
        <family val="2"/>
        <scheme val="minor"/>
      </rPr>
      <t>URL</t>
    </r>
  </si>
  <si>
    <t>VLC02</t>
  </si>
  <si>
    <t>Deben realizar validaciones de longitud para evitar overflows y overruns.</t>
  </si>
  <si>
    <t>CISO 48.03.02.17</t>
  </si>
  <si>
    <t>Los overflows y overruns se validan desde la fuente de datos.
Sagemaker genera validaciones de overflows y overruns que notifica al usuario en tiempo de ejecución.</t>
  </si>
  <si>
    <t>VLC03</t>
  </si>
  <si>
    <t>Deben contar con controles que previenen ataques de fuerza bruta o de bloqueo de cuentas como CAPTCHA o limitación de velocidad.</t>
  </si>
  <si>
    <t>CISO 48.03.06.17</t>
  </si>
  <si>
    <r>
      <t xml:space="preserve">AWS como plataforma de nube pública habilita controles para evitar ataques de fuerza bruta o bloqueo de cuentas.
Referencia en la documentación de AWS:   </t>
    </r>
    <r>
      <rPr>
        <sz val="9"/>
        <color theme="8" tint="-0.249977111117893"/>
        <rFont val="Calibri"/>
        <family val="2"/>
        <scheme val="minor"/>
      </rPr>
      <t>URL</t>
    </r>
  </si>
  <si>
    <t>Codificación de salidas y prevención de inyecciones</t>
  </si>
  <si>
    <t>VLC04</t>
  </si>
  <si>
    <t>Debe de contar con store procedures u otros mecanismos protegidos contra inyecciones de código para las consultas a bases de datos.</t>
  </si>
  <si>
    <t>Una de las principales fucnionalidades de Sagemaker, es proporcionar al usuario facilidades para explorar y analizar datos mediante queries.
Se podrá establecer como control compensatorio la disponibilidad de los logs que permitan la trazabilidad del código ejecutado por usuario.</t>
  </si>
  <si>
    <t>VLC05</t>
  </si>
  <si>
    <t>Debe de contar con mecanimos para prevenir inyecciones de código malicioso en plataformas, servidores web y servidores de aplicaciones.</t>
  </si>
  <si>
    <t>Manejo de errores</t>
  </si>
  <si>
    <t>VLC06</t>
  </si>
  <si>
    <t>Al reportar un error se debe ocultar la información que haga referencia a la plataforma y versión de software con la finalidad de mantener en la medida de lo posible la confidencialidad de las tecnologías utilizadas y que pudieran ser vulneradas.</t>
  </si>
  <si>
    <t xml:space="preserve">AWS Cloud Watch implementa los controles para evitar mostrar información sobre el versionamiento de software y los errores que se generan. </t>
  </si>
  <si>
    <t>Bastionado de Spring</t>
  </si>
  <si>
    <t>VLC07</t>
  </si>
  <si>
    <t>Para todos aquellos desarrollos en Java que integren y hagan uso del framework SPRING Todas aquellas rutas que puedan ser usadas como mecanismos de monitoreo y gestión en tiempo de ejecución deberán de ser deshabilitadas por lo que queda prohibida su exposición. En el caso particular de Spring, todas aquellas rutas que son expuestas como parte del componente Spring Boot Actuator , salvo las indicadas en el documento "Buenas Prácticas en CaaS " deberán de ser, explícitamente, deshabilitadas y quedar sin exposición.</t>
  </si>
  <si>
    <t>Criptografía</t>
  </si>
  <si>
    <t>Algoritmos</t>
  </si>
  <si>
    <t>CR01</t>
  </si>
  <si>
    <t xml:space="preserve">Debe implementar un cifrado asimétrico al menos RSA 2048 y usar Diffie-Hellman de al menos 2,048 bits para el intercambio de llaves  para la comunicación cifrada en la transmisión de datos a entidades externas. </t>
  </si>
  <si>
    <t>CISO 48.03.06.06</t>
  </si>
  <si>
    <t>El proyecto no considera envío de información fuera de los límites de la nube pública de Santander (AWS).</t>
  </si>
  <si>
    <t>CR02</t>
  </si>
  <si>
    <t>Debe implementar un hasheo con SHA 256 bits como mínimo para la integridad de los archivos enviados y almacenados.</t>
  </si>
  <si>
    <t>Toda la información en reposo de repositorios de AWS se cifra a 256 bits (Ref: https://docs.aws.amazon.com/es_es/whitepapers/latest/navigating-gdpr-compliance/encrypt-data-at-rest.html)</t>
  </si>
  <si>
    <t>CR03</t>
  </si>
  <si>
    <t>Debe implementarse un cifrado simétrico AES de al menos 256 bits e implementar autenticación en el mensaje para el uso de llaves simétricas de cifrado como mínimo para el almacenamiento de datos.</t>
  </si>
  <si>
    <t>Para la comunicación entre recursos de AWS, validar qué tipo de protocolo/mecanismo de seguridad aplica.</t>
  </si>
  <si>
    <t>CR04</t>
  </si>
  <si>
    <t>Se deberá delegar la gestión de llaves criptográficas, certificados y secretos al área correspondiente (Protect).</t>
  </si>
  <si>
    <t>La gestion de certificados y secretos se delega a AWS Secrets Manager y la gestion de llaves se realizara con AWS Key Management Service, dichos servicios ya cuentan con su propio ciclo de vida. (Ref: https://aws.amazon.com/es/kms/ , https://aws.amazon.com/es/secrets-manager/)</t>
  </si>
  <si>
    <t>Valores aleatorios</t>
  </si>
  <si>
    <t>CR05</t>
  </si>
  <si>
    <t>Se debe implementar el uso de números aleatorios robustos en cadenas, nombres de archivo, GUIDs (incluido v4) o parámetros para usos criptográficos. Librerías de C como random () ó rand (), así como en Java – java.until.random () ó java.security.securerandom se consideran inseguras.</t>
  </si>
  <si>
    <t>CR06</t>
  </si>
  <si>
    <t>Las llaves criptográficas y el proceso de Cifrado y descifrado deben estar resguardados en dispositivos de alta seguridad HSM (Hardware Security Module).</t>
  </si>
  <si>
    <t>CUB Art. 316 Bis 10.IV</t>
  </si>
  <si>
    <t>Protección de Secretos</t>
  </si>
  <si>
    <t>CR07</t>
  </si>
  <si>
    <t>Se deben marcar como no exportables las llaves privadas cuando se genera el Request del certificado.</t>
  </si>
  <si>
    <t>CR08</t>
  </si>
  <si>
    <t xml:space="preserve">Debe ser almacenado el KeyStore en un sitio seguro (p.ej. Digital Vault). </t>
  </si>
  <si>
    <t>Cifrado en reposo</t>
  </si>
  <si>
    <t>CR09</t>
  </si>
  <si>
    <t>Todos los datos clasificados como confidencial-restringido o secretos, tanto en Cloud pública, Cloud privada, dentro o fuera de las instalaciones de Santander, deben ser cifrados mientras se encuentren en reposo. Adicionalmente, también deben cifrarse aquellos datos clasificados como confidenciales en aplicaciones públicas mientras se encuentran en reposo.</t>
  </si>
  <si>
    <t>CISO 48.03.02.30
CISO 48.01.02.03 (4.8)</t>
  </si>
  <si>
    <t xml:space="preserve">S3 Server Side Encryption activa por default </t>
  </si>
  <si>
    <t xml:space="preserve"> Trazabilidad</t>
  </si>
  <si>
    <t>Trazabilidad</t>
  </si>
  <si>
    <t>Pistas de Auditoría / Logs / Bitácora</t>
  </si>
  <si>
    <t>TR01</t>
  </si>
  <si>
    <t>La aplicación debe de registrar bitácoras o logs detallados sobre los eventos relacionados con su acceso.</t>
  </si>
  <si>
    <t xml:space="preserve">CISO 48.02.02.06 / CUB Art. 316 Bis 15 </t>
  </si>
  <si>
    <t>El accesso se hace mediante Azure AD. 
Tener un log de accesos de los usuarios.</t>
  </si>
  <si>
    <t>TR02</t>
  </si>
  <si>
    <t>Se deben generar pistas de auditoría de las operaciones y servicios bancarios realizados a través de medios electrónicos y deberán contener la siguiente información: a) Los accesos a los Medios Electrónicos y las operaciones o servicios realizados por sus Usuarios, así como el acceso a dicha información por las personas expresamente autorizadas por la Institución, incluyendo las consultas efectuadas.(aplictivo, id_usuario, id_empleado, login, logout, timestamp, intentos fallidos, bloqueos por inactividad, manuales o automaticos, bajas, altas y cambios , intentos de acceso a sesión ya existente)
b) La fecha y hora, número de cuenta origen y Cuenta Destino y demás información que permita identificar el mayor número de elementos involucrados en el acceso y C58operación en los Medios Electrónicos.(timestamp, cuenta origen, cuenta destino, monto, bloqueo, desbloqueo, reseteo de cuentas, inactividad, baja manual o automatica, resultado de la operación)
c) Los datos de identificación del Dispositivo de Acceso utilizado por el Usuario para realizar la operación de que se trate.(IMEI, DeviceID, Fingerprints, etc.)
d) En el caso de Banca por Internet, deberán registrarse las direcciones de los protocolos de Internet o similares, y para los servicios de Banca Electrónica en los que se utilicen Teléfonos Móviles o fijos, deberá registrarse el número de la línea del teléfono en el caso de que esté disponible(incluye dirección IP, geolocalización por GPS).</t>
  </si>
  <si>
    <t>CUB Art. 316 Bis 15 / CISO 48.03.02.17</t>
  </si>
  <si>
    <t>Resguardo de las Pistas de Auditoria</t>
  </si>
  <si>
    <t>TR03</t>
  </si>
  <si>
    <t>Las pistas de auditoría deberán ser almacenadas de forma segura por un periodo mínimo de ciento ochenta días naturales y contemplar mecanismos para evitar su alteración, así como mantener procedimientos de control interno para su acceso y disponibilidad.</t>
  </si>
  <si>
    <t>CUB Art. 316 Bis 15</t>
  </si>
  <si>
    <t>Art 316</t>
  </si>
  <si>
    <t>Protección de datos</t>
  </si>
  <si>
    <t>Uso de Datos Internos</t>
  </si>
  <si>
    <t>PD01</t>
  </si>
  <si>
    <t>Deben existir cláusulas contractuales y cláusulas de confidencialidad para terceros si la información se transmite, procesa y/o almacena en una entidad externa.</t>
  </si>
  <si>
    <t>CISO 48.03.02.03</t>
  </si>
  <si>
    <t>PD02</t>
  </si>
  <si>
    <t>Se deben implementar mecanismos de control de acceso del usuario, proporcionado gestionado por el Banco para el acceso a datos internos.</t>
  </si>
  <si>
    <t>El usuario accede a traves de Azure AD.</t>
  </si>
  <si>
    <t>Uso de datos confidenciales</t>
  </si>
  <si>
    <t>PD03</t>
  </si>
  <si>
    <t>Se deben implementar mecanismos de control de acceso del usuario gestionado y limitado exclusivamente al Banco para el acceso a datos confidenciales.</t>
  </si>
  <si>
    <t>PD04</t>
  </si>
  <si>
    <t xml:space="preserve"> Se debe tener una aprobación explícita de los correspondientes órganos de gobierno así como controles contractuales, si la información se transmite, procesa y/o almacena en cloud pública y dedicada.</t>
  </si>
  <si>
    <t>Se cuenta con la aprobación de CNBV.</t>
  </si>
  <si>
    <t>PD06</t>
  </si>
  <si>
    <t>Implementar mecanismos de cifrado para el almacenamiento de datos con una adecuada gestión de claves.</t>
  </si>
  <si>
    <t>CISO 48.03.02.03 / ISAR-131_6A34Y2</t>
  </si>
  <si>
    <t>AWS implenta mecanismos de cifrado y gestion de llaves.
https://docs.aws.amazon.com/es_es/AmazonS3/latest/userguide/default-bucket-encryption.html</t>
  </si>
  <si>
    <t>PD07</t>
  </si>
  <si>
    <t>Se deben generar pistas de auditoría que registren los eventos de modificación, transmisión o eliminación de los datos.</t>
  </si>
  <si>
    <r>
      <t xml:space="preserve">Los buckets S3 de AWS pueden ser monitoreados usando el servicio Amazon S3 server access logging.
https://docs.aws.amazon.com/AmazonS3/latest/userguide/enable-server-access-logging.html
</t>
    </r>
    <r>
      <rPr>
        <sz val="9"/>
        <color rgb="FFFF0000"/>
        <rFont val="Calibri"/>
        <family val="2"/>
        <scheme val="minor"/>
      </rPr>
      <t>Validar si se va a utilizar</t>
    </r>
  </si>
  <si>
    <t>Uso de Datos Confidenciales Restringidos y Secretos</t>
  </si>
  <si>
    <t>PD08</t>
  </si>
  <si>
    <t>Implementar mecanismos de cifrado para el almacenamiento de datos con un adecuada gestión de claves controladas por el Banco.</t>
  </si>
  <si>
    <t>No se ubica la política de referencia para más información.</t>
  </si>
  <si>
    <t>PD09</t>
  </si>
  <si>
    <t>Para el intercambio de datos confidenciales restringidos y secretos entre aplicativos, sistemas o plataformas, se deben implementar mecanismos de cifrado para su transmisión usando llaves criptográficas.</t>
  </si>
  <si>
    <t>Cifrado SSL/TLS establecido entre Sagemaker y Snowflake</t>
  </si>
  <si>
    <t>PD10</t>
  </si>
  <si>
    <t>Se deben implementar mecanismos de control de acceso con autenticación fuerte (p.ej. 2FA) gestionado y limitado exclusivamente al Banco.</t>
  </si>
  <si>
    <t>El control de acceso se gestiona con Azure AD. Este solicita el 2FA de Microsoft por default.</t>
  </si>
  <si>
    <t>Persistencia de Datos</t>
  </si>
  <si>
    <t>PD11</t>
  </si>
  <si>
    <t>Implementar el borrado seguro, para limpiar o destruir de forma segura en almaceniamiento fisico.</t>
  </si>
  <si>
    <t>ISAR-131_6A34Y2</t>
  </si>
  <si>
    <t>La seguridad del almacen fisico se hace cargo Amazon (Ref. https://aws.amazon.com/es/compliance/shared-responsibility-model/).</t>
  </si>
  <si>
    <t>PD12</t>
  </si>
  <si>
    <t>Implementar el borrado seguro y generar un certificado de un tercero confiable, para limpiar o destruir de forma segura en almacenamiento fisico.</t>
  </si>
  <si>
    <t>PD14</t>
  </si>
  <si>
    <t xml:space="preserve">Está prohibido almacenar en cachés de aplicaciones o balanceadores de carga, datos confidenciales, confidenciales restringidos y secretos.  </t>
  </si>
  <si>
    <t>CISO 48.03.02.22</t>
  </si>
  <si>
    <t>PD15</t>
  </si>
  <si>
    <t>Configurar una política de "limpieza" cuando se almacenan datos temporales en caché por un periodo para evitar su exposición.</t>
  </si>
  <si>
    <t>PD16</t>
  </si>
  <si>
    <t>Se debe borrar de almacenamiento del lado del cliente después de que se finalice la sesión.</t>
  </si>
  <si>
    <t>PD17</t>
  </si>
  <si>
    <t>Si se requiere la impresión de información, se debe mantener un registro de documentos impresos e implementar mecanismos de autenticación para imprimir documentos.</t>
  </si>
  <si>
    <t>Hosting</t>
  </si>
  <si>
    <t>PD18</t>
  </si>
  <si>
    <t>El uso de servicios de hosting deberá ser evaluado y aprobado como parte de un modelo de solución a través de los diferentes comités de gobierno y foros de tecnología y seguridad. Toda implementación de una plataforma o tecnología deberá estar alineada con las políticas del GFSM y regulaciones aplicables.</t>
  </si>
  <si>
    <t>SGT</t>
  </si>
  <si>
    <t>Es un servicios PaaS de AWS por lo que el hosting queda de lado de Amazon.</t>
  </si>
  <si>
    <t>Respaldos de formación</t>
  </si>
  <si>
    <t>PD20</t>
  </si>
  <si>
    <t>Se debe documentar como se maneja la copia de seguridad de los datos si la copia de seguridad está alojada externamente.</t>
  </si>
  <si>
    <t>No se realiza copia de seguridad.</t>
  </si>
  <si>
    <t>Datos de Tarjetas</t>
  </si>
  <si>
    <t>PD21</t>
  </si>
  <si>
    <t>Deben emplearse controles de enmascaramiento cuando se muestra el número de tarjeta (PAN).</t>
  </si>
  <si>
    <t>CUB PCI</t>
  </si>
  <si>
    <t>El control de enmascaramiento de PAN se delega a la capa transversal de datos de Snowflake.</t>
  </si>
  <si>
    <t>PD22</t>
  </si>
  <si>
    <t>Se prohibe mostrar datos de fecha de expiración y CVV (excepto en aplicaciones de tarjeta virtual y billetera electrónica).</t>
  </si>
  <si>
    <t>CISO PCI</t>
  </si>
  <si>
    <t>Comunicaciones</t>
  </si>
  <si>
    <t xml:space="preserve">Comunicaciones seguras </t>
  </si>
  <si>
    <t>CO01</t>
  </si>
  <si>
    <t>Cualquier información debe hacer uso de una comunicación cifrada mediante llaves criptográficas, en la transmisión desde el origen hasta la recepción para su ejecución. Se prohíbe la publicación de servicios web no cifrados.</t>
  </si>
  <si>
    <t>CUB Art. 316 Bis 10.I, Art. 316 Bis 10.III / CISO 48.03.02.24 / Anexo 2 /   Anexo 52 / OWASP V1 / OWASP V2</t>
  </si>
  <si>
    <t>CO02</t>
  </si>
  <si>
    <t>Se debe implementar un método de autenticación mutua para conexiones. Esta debe ser con certificados y TLS 1.2 o superior, o en caso de no poder ser implementado por certificados, por medio de  TLS-PSK (Pre-Shared Key) o TLS-SRP (Secure Remote Password).</t>
  </si>
  <si>
    <t>OWASP</t>
  </si>
  <si>
    <t>TLS como mecanismo</t>
  </si>
  <si>
    <t>CO04</t>
  </si>
  <si>
    <t xml:space="preserve">La gestión de las claves para datos en tránsito, deberán ser gestionadas por el banco (Protect). </t>
  </si>
  <si>
    <t>CISO 48.03.02.17 / 48.04.02.02</t>
  </si>
  <si>
    <t>En duda</t>
  </si>
  <si>
    <t>CO05a</t>
  </si>
  <si>
    <t>Debe utilizarse un Web Application Firewall (WAF), cuando esté expuesta a internet.</t>
  </si>
  <si>
    <t>ISAR-131_6A34Y2 / Anexo 2</t>
  </si>
  <si>
    <t>Como aplicación no estamos expuestos a internet abierto. Solo se accede mediante VPN activa del banco.</t>
  </si>
  <si>
    <t>CO05b</t>
  </si>
  <si>
    <t>Se requiere filtrado de IPs (White list).</t>
  </si>
  <si>
    <t>ISAR-131_6A34Y2 / Anexo 2 / OWASP V2</t>
  </si>
  <si>
    <t>Lo usuarios accederan mediante Azure AD</t>
  </si>
  <si>
    <t>CO06</t>
  </si>
  <si>
    <r>
      <t xml:space="preserve">Los proveedores deben garantizar que cuentan con controles de seguridad a nivel de red, lo cual debe quedar documentado en la calculadora de riesgo de </t>
    </r>
    <r>
      <rPr>
        <sz val="10"/>
        <color rgb="FFC00000"/>
        <rFont val="Calibri"/>
        <family val="2"/>
        <scheme val="minor"/>
      </rPr>
      <t>GIG.</t>
    </r>
  </si>
  <si>
    <t>El proveedor garantiza que cuenta con controles de seguridad a nivel de red.
Se anexa link hacia la documentacion:
https://d0.awsstatic.com/whitepapers/Security/AWS_Security_Whitepaper.pdf</t>
  </si>
  <si>
    <t>CO07</t>
  </si>
  <si>
    <t>Los proveedores deben ejecutar revisiones periódicas de vulnerabilidades y hackeo ético a nivel de red, lo cual debe quedar documentado en la calculadora de riesgo de GIG.</t>
  </si>
  <si>
    <t>CO08</t>
  </si>
  <si>
    <t>Los redireccionamientos y reenvíos de URL solo deben permitir destinos incluidos en la lista blanca, o mostrar una advertencia al redireccionar a contenido potencialmente no confiable.</t>
  </si>
  <si>
    <t>OWASP V5</t>
  </si>
  <si>
    <t>CO09</t>
  </si>
  <si>
    <t>Todos los sitios web deberán tener configurados los siguientes headers: X-Content-Type-Options, Strict-Transport-Security, Content-Security-Policy, X-Frame-Options, Referrer-Policy, Permissions-Policy.</t>
  </si>
  <si>
    <t>OWASP V8</t>
  </si>
  <si>
    <t>CO10</t>
  </si>
  <si>
    <t>Los parámetros de la cadena de consulta (URL) de cualquier HTTP verb no deben contener datos confidenciales.</t>
  </si>
  <si>
    <t>CO11</t>
  </si>
  <si>
    <t>El envío de estados de cuenta a través de correo electrónico debe transmitirse de manera cifrada y con contraseña.</t>
  </si>
  <si>
    <t>CUB Art 313</t>
  </si>
  <si>
    <t>No se planea mandar estados de cuenta poc correo electronico</t>
  </si>
  <si>
    <t>CO12</t>
  </si>
  <si>
    <t>La información transmitida mediante notificaciones y/o correos electrónicos al usuario no debe contener información sensible.</t>
  </si>
  <si>
    <t>CUB Art 316 Bis1</t>
  </si>
  <si>
    <t>No se planea mandar informacion por correo o notificaciones</t>
  </si>
  <si>
    <t>CO13</t>
  </si>
  <si>
    <t>La información transmitida mediante notificaciones y/o correos electrónicos no debe contener vínculos activos.</t>
  </si>
  <si>
    <t>Certificate / Public Key Pinning</t>
  </si>
  <si>
    <t>CO14</t>
  </si>
  <si>
    <t xml:space="preserve">Los componentes que se comunican a través de Internet deben validar la autenticidad del certificado (Certificate/Public Key Pinning) </t>
  </si>
  <si>
    <t>No abra componentes que se comuniquen a travez de internet.</t>
  </si>
  <si>
    <t>CO15</t>
  </si>
  <si>
    <t>Esta prohibido la deshabilitación de la validación de las cadenas de certificación en cualquier componente que haga uso de certificados.</t>
  </si>
  <si>
    <t>CISO 48.03.06.06 / OWASP V1, V2</t>
  </si>
  <si>
    <t>CO16</t>
  </si>
  <si>
    <t>Se deben utilizar certificados SSL válidos y validar la cadena para reconocer de forma unívoca al servidor.</t>
  </si>
  <si>
    <t>CO17</t>
  </si>
  <si>
    <t>Se debe implementar el control de SSL Pinning con el fin de prevenir la lectura de datos en claro en la comunicación.</t>
  </si>
  <si>
    <t>Gartner in App Protection/OWASP</t>
  </si>
  <si>
    <t>CO18</t>
  </si>
  <si>
    <t>No deben utilizarse certificados “*” (wildcard) ni autofirmados cuando se use el protocolo https.</t>
  </si>
  <si>
    <t>Se accede desde el dominio de AWS.</t>
  </si>
  <si>
    <t>CO19</t>
  </si>
  <si>
    <t>Los certificados, tanto internos como externos usados dentro de la aplicación, deben ser emitidos por una autoridad de certificación reconocida por el banco con una expiración máxima de dos años.</t>
  </si>
  <si>
    <t>CISO 48.03.02.22 / Anexo 2 / OWAPS V9</t>
  </si>
  <si>
    <t>CO20</t>
  </si>
  <si>
    <t>En comunicaciones con entidades externas, se debe usar implementar un mecanismo de autenticación mutua o símil de VPN</t>
  </si>
  <si>
    <t>Private Link como servicio de AWS para comunicación entre VPNs</t>
  </si>
  <si>
    <t>Código malicioso</t>
  </si>
  <si>
    <t>Verificación de código</t>
  </si>
  <si>
    <t>CM01</t>
  </si>
  <si>
    <t>El código fuente se deberá almacenar y proteger en un repositorio oficial del banco.</t>
  </si>
  <si>
    <t>El codigo fuente se guardara en un repositorio de Github</t>
  </si>
  <si>
    <t>CM02</t>
  </si>
  <si>
    <t>Deben realizarse pruebas de seguridad de aplicaciones estáticas (SAST).</t>
  </si>
  <si>
    <t>ISAR-131_6A34Y2 /  CISO 48.03.02.16, 48.03.02.24, Anexo 2 / OWASP V1, V5, V10, V12</t>
  </si>
  <si>
    <t>El despligue a los ambientes PRE/PRO se requiere llevar un flujo de CI/CD que incluye las pruebas de SAST con Veracode</t>
  </si>
  <si>
    <t>E1</t>
  </si>
  <si>
    <t>E1: Con base en las respuestas en el cuestionario, esta solicitud no representa un riesgo para la seguridad de la información, por lo que está exenta de Análisis de riesgo. Basta con presentarse al Comité de Revisión Técnica presentando una impresión .pdf de la hoja Análisis de Riesgo.</t>
  </si>
  <si>
    <t>E2</t>
  </si>
  <si>
    <t>E2: Con base en las respuestas en el cuestionario, esta solicitud no representa un riesgo para la seguridad de la información, por lo que está exenta de Análisis de riesgo, pero debe pasar por revisión de código SAST.</t>
  </si>
  <si>
    <t>CM05</t>
  </si>
  <si>
    <t>Deben realizarse pruebas se seguridad de aplicaciones dinámicas (DAST).</t>
  </si>
  <si>
    <t>ISAR-131_6A34Y2 /  CISO 48.03.02.16, 48.03.02.24, Anexo 2 / OWASP V1, V5</t>
  </si>
  <si>
    <t>Al no ser una aplicacion Web, no se requiere de pruebas DAST</t>
  </si>
  <si>
    <t>CM06</t>
  </si>
  <si>
    <t>Se deben ocultar todas las rutas referentes a acceso a consolas, portales de administrador, recursos de archivos, así como los reedireccionamientos a los mismos.</t>
  </si>
  <si>
    <t>No hay exposición de rutas, portales, recursos o reedireccionamientos porque el aplicativo no tendra exposicion Web</t>
  </si>
  <si>
    <t>CM07</t>
  </si>
  <si>
    <t>Se deberá usar software que sea estrictamente requerido. Durante el desarrollo de herramientas o software, se deberán desactivar los componentes y bibliotecas que no se requieran.</t>
  </si>
  <si>
    <t>CISO 48.03.02.22 / OWASP V1</t>
  </si>
  <si>
    <t>Solo se utilizara el software aprobado y proporcionado por el banco. Se utilizara un repositorio con los componentes y bibliotecas validadas por el banco.</t>
  </si>
  <si>
    <t>CM08</t>
  </si>
  <si>
    <t>Se deberán realizar verificaciones y evaluaciones de software de terceros, incluyendo frameworks de desarrollo o bibliotecas de software populares.</t>
  </si>
  <si>
    <t>CISO 48.03.02.22, OWASP V1</t>
  </si>
  <si>
    <t>CM09</t>
  </si>
  <si>
    <t>No se deben solicitar permisos innecesarios o excesivos para funciones o sensores relacionados con la privacidad, como contactos, cámaras, micrófonos o ubicación.</t>
  </si>
  <si>
    <t>OWASP V10</t>
  </si>
  <si>
    <t>CM10</t>
  </si>
  <si>
    <t>Se debe implementar la ofuscación de código con el fin de prevenir la exposición del código fuente.</t>
  </si>
  <si>
    <t>CM11</t>
  </si>
  <si>
    <t>Se requiere que las actualizaciones de las aplicaciones estén firmadas digitalmente y se deberá validar la firma de las actualizaciones.</t>
  </si>
  <si>
    <t>CM12</t>
  </si>
  <si>
    <t>Se deben distribuir las aplicaciones a través de las app-stores oficiales.</t>
  </si>
  <si>
    <t>CISO Anexo 2</t>
  </si>
  <si>
    <t>CM13</t>
  </si>
  <si>
    <t>Se deben desactivar los modos de depuración del marco de aplicaciones y el servidor web o de aplicaciones en producción.</t>
  </si>
  <si>
    <t>OWASP V14</t>
  </si>
  <si>
    <t>Permisos</t>
  </si>
  <si>
    <t>CM14</t>
  </si>
  <si>
    <t>Se deben ejecutar los intérpretes con el nivel de privilegios mínimo.</t>
  </si>
  <si>
    <t>No se utilizaran interpretes.</t>
  </si>
  <si>
    <t>Protección IaaS</t>
  </si>
  <si>
    <t>CM15</t>
  </si>
  <si>
    <t>Todos los recursos de cómputo IaaS (servidores y workstations), deben contar con un servicio de protección antimalware actualizado de forma regular, y con protección en tiempo real habilitada.</t>
  </si>
  <si>
    <t>PCI - 11.5</t>
  </si>
  <si>
    <t>Lógica de negocio</t>
  </si>
  <si>
    <t>Controles de Seguridad para procesos Batch</t>
  </si>
  <si>
    <t>LB01</t>
  </si>
  <si>
    <t>Sólo pueden utilizarse llamadas a binarios nativos del sistema operativo o que aquellos explícitamente autorizados por BSM. Las utilerías deben ser bien conocidas.</t>
  </si>
  <si>
    <t>48.03.02.31</t>
  </si>
  <si>
    <t>Todas las llamadas se realizan mediante APIs a binarios provisionados por AWS. Pendiente: Definición de binario.</t>
  </si>
  <si>
    <t>LB02</t>
  </si>
  <si>
    <t>No se deben almacenar credenciales en el cuerpo del script.</t>
  </si>
  <si>
    <t>Posterior a la autenticación, no son necesarias credenciales en el script.</t>
  </si>
  <si>
    <t>LB03</t>
  </si>
  <si>
    <t>Los Scripts no pueden tener interacción con el usuario en tiempo de ejecución.</t>
  </si>
  <si>
    <t>No se realizan ejecuciones interactivas.</t>
  </si>
  <si>
    <t>LB04</t>
  </si>
  <si>
    <t>Los permisos de los archivos o scripts deben ser los mínimos indispensables para desempeñarse. Se debe cambiar la propiedad y los permisos de los archivos, únicamente los requeridos.</t>
  </si>
  <si>
    <t>Los scripts de sagemaker solo tienen actuación sobre conjuntos de información en S3 y Snowflake, no pueden modificar componentes externos a estos.</t>
  </si>
  <si>
    <t>LB05</t>
  </si>
  <si>
    <t>Los script deben ejecutarse con privilegios no administrativos. En caso de requerir acceso con privilegios, se debe documentar y justificar.</t>
  </si>
  <si>
    <t>No se cuenta con usuarios administrativos para procesos batch.</t>
  </si>
  <si>
    <t>Aplicaciones para Clientes</t>
  </si>
  <si>
    <t>LN01</t>
  </si>
  <si>
    <t>Debe notificar al cliente a través del medio de comunicación que haya elegido:
- Transferencias de recursos dinerarios a cuentas de terceros u otras instituciones, incluyendo el pago de créditos y de bienes o servicios, así como las autorizaciones e instrucciones de domiciliación de pago de bienes o servicios;
- Pago de contribuciones;
- Modificación de límites de montos de operaciones;
- Registro de cuentas destino de terceros u otras instituciones, así como el registro de estas como cuentas destino recurrentes;
- Alta y modificación del medio de notificación, debiendo enviarse tanto al medio de notificación anterior como al nuevo;
- Contratación de otro servicio de banca electrónica o modificación de las condiciones para el uso del servicio de banca electrónica previamente contratado;
- Desbloqueo de contraseñas o números de identificación personal (NIP), así como para la reactivación del uso de los servicios de banca electrónica;
- Modificación de contraseñas o números de identificación personal (NIP), y 
- Retiro de efectivo en cajeros automáticos.
Se deberá asegurar que la información transmitida para notificar al cliente sobre los eventos descritos, no contenga números de cuenta completos,
domicilios, ni saldos de cuentas de depósito.</t>
  </si>
  <si>
    <t>CUB Art. 316 Bis 1</t>
  </si>
  <si>
    <t>Sagemaker no es una aplicación expuesta a clientes.</t>
  </si>
  <si>
    <t>LN02</t>
  </si>
  <si>
    <t>Se deberá solicitar al cliente confirmar la celebración de una operación monetaria, previo a que se ejecute (excepto TPV).</t>
  </si>
  <si>
    <t>CUB Art. 316</t>
  </si>
  <si>
    <t>Archivos y recursos</t>
  </si>
  <si>
    <t>Validación</t>
  </si>
  <si>
    <t>AR01</t>
  </si>
  <si>
    <t>Debe incorporar mecanismos para evitar que alguien inyecte código que pueda ser ejecutado por los archivos cargados.</t>
  </si>
  <si>
    <t>CUB Art. 316 Bis 11.IV</t>
  </si>
  <si>
    <t>Los usuarios están aislados a tareas de datos, ningún script puede afectar infraestructura AWS u otro componente de alta sensibilidad.</t>
  </si>
  <si>
    <t>AR02</t>
  </si>
  <si>
    <t>Se deben implementar controles y alertas de DLP en dispositivos de usuario final y tráfico de red saliente.</t>
  </si>
  <si>
    <t xml:space="preserve">CUB Art. 316 Bis 11.IV / CISO 48.03.02.17 </t>
  </si>
  <si>
    <t>La informacion no sera expuesta a internet por lo que no requiere de controles y alertas de DLP.</t>
  </si>
  <si>
    <t>AR03</t>
  </si>
  <si>
    <t>Se deben validar los archivos de entrada en un entorno que no comprometa los demás sistemas del banco.</t>
  </si>
  <si>
    <t xml:space="preserve">CUB Art. 316 Bis 11.IV / CISO 48.03.02.22 </t>
  </si>
  <si>
    <t>AR04</t>
  </si>
  <si>
    <t>Se deben verificar los nombres y las extensiones de los archivos cargados por el usuario.</t>
  </si>
  <si>
    <t xml:space="preserve">CUB Art. 316 Bis 11.IV / OWASP V1, V12 </t>
  </si>
  <si>
    <t>AR05</t>
  </si>
  <si>
    <t xml:space="preserve">La exploración de directorios debe estar deshabilitada a menos que se requiera. </t>
  </si>
  <si>
    <t>OWASP V4</t>
  </si>
  <si>
    <t>AR06</t>
  </si>
  <si>
    <t>No se debe permitir el descubrimiento o la divulgación de metadatos de archivos o directorios, como las carpetas Thumbs.db, .DS_Store, .git o .svn.</t>
  </si>
  <si>
    <t>AR07</t>
  </si>
  <si>
    <t>Se debe verificar que la aplicación no acepte archivos grandes que puedan llenar el almacenamiento o causar un ataque de denegación de servicio y se debe establecer un número máximo para la carga de archivos.</t>
  </si>
  <si>
    <t xml:space="preserve">CUB Art. 316 Bis 11.IV / OWASP V12 </t>
  </si>
  <si>
    <t>AR08</t>
  </si>
  <si>
    <t>Se debe configurar una lista blanca de recursos o sistemas en el servidor web o de aplicaciones, a la que el servidor pueda enviar solicitudes o cargar datos/archivos.</t>
  </si>
  <si>
    <t>Apliaciones Móviles</t>
  </si>
  <si>
    <t>Controles de Seguridad</t>
  </si>
  <si>
    <t>AM01</t>
  </si>
  <si>
    <t>Debe implementar el control de File Integrity con el fin de prevenir el tamper o modificación de cualquier archivo contenido en la aplicación.</t>
  </si>
  <si>
    <t>Gartner in App Protection / OWASP</t>
  </si>
  <si>
    <t>AM02</t>
  </si>
  <si>
    <t>Debe implementar controles de seguridad para la detección de emuladores de cualquier arquitectura de procesador.</t>
  </si>
  <si>
    <t>AM03</t>
  </si>
  <si>
    <t>Debe implementar controles de seguridad para la detección de debuggers, tanto automáticos "software y frameworks" como manuales.</t>
  </si>
  <si>
    <t>AM04</t>
  </si>
  <si>
    <t>Debe implementar controles de seguridad para la detección de entornos inseguros: root y jailbreak.</t>
  </si>
  <si>
    <t>AM05</t>
  </si>
  <si>
    <t>Debe implementar controles de seguridad para la detección de repackage con el fin de garantizar la integridad de la aplicación.</t>
  </si>
  <si>
    <t>AM06</t>
  </si>
  <si>
    <t>Debe implementar controles de seguridad para la detección de Reverse Engineering con el fin de garantizar el entorno seguro de ejecución de la aplicación.</t>
  </si>
  <si>
    <t>Permisos para liberación a tiendas digitales</t>
  </si>
  <si>
    <t>AM07</t>
  </si>
  <si>
    <t>Para todo aquel despliegue de aplicaciones móviles, se deberá de presentar evidencia de la solicitud de permisos para realizar la liberación en tiendas. Dicha gestión deberá de considerar la otorgación de permisos temporal.</t>
  </si>
  <si>
    <t>Pruebas de penetración</t>
  </si>
  <si>
    <t>Ethical Hacking</t>
  </si>
  <si>
    <t>EH01</t>
  </si>
  <si>
    <t>Debe llevar a cabo pruebas de penetración (Ethical Hacking).</t>
  </si>
  <si>
    <t xml:space="preserve"> ISAR-131_6A34Y2 / CISO 48.03.02.05, 48.03.02.16, Anexo 2 / OWASP V1, V5</t>
  </si>
  <si>
    <t>Queda en duda</t>
  </si>
  <si>
    <t>Nube</t>
  </si>
  <si>
    <t>Nube Pública/Privada</t>
  </si>
  <si>
    <t>NPP01</t>
  </si>
  <si>
    <t>• La segregación con las redes que no sean de GFSM se realizará usando firewalls virtuales o segmentación de red basada en software
• La segregación entre las zonas de la red de GFSM se realizará mediante firewalls virtuales o segmentación de red basada en software
• La segregación dentro de una zona de red, cualquier subzona o máquina se realizará usando segmentación de red basada en software</t>
  </si>
  <si>
    <t>Politica Seguridad en la Nube (48.03.02.28)</t>
  </si>
  <si>
    <t>TBD. Por dependencia de LZ.</t>
  </si>
  <si>
    <t>Nube Pública - General</t>
  </si>
  <si>
    <t>NPL01</t>
  </si>
  <si>
    <t>Los ambientes de producción y que no son de producción en nubes públicas se deben particionar de conformidad con la Política de Seguridad de la Conexión en Red de GFSM.</t>
  </si>
  <si>
    <t>NPL02</t>
  </si>
  <si>
    <t>El perímetro de la Nube Pública se debe proteger mediante firewalls virtuales o segmentación de red basada en software, incluyendo: 
• Partición de la DMZ hacia otras particiones dentro de la misma nube
• Nube hacia terceros u otros sistemas externos</t>
  </si>
  <si>
    <t>NPL03</t>
  </si>
  <si>
    <t>Si la aplicación se encuentra en la nube, se deben incluir protecciones contra ataques de Negación de Servicio Distribuido (DDoS, por sus siglas en inglés).</t>
  </si>
  <si>
    <t>48.03.02.27 - 4.2.9.10
CIS - 3.7
CIS - 3.13</t>
  </si>
  <si>
    <t>NPL04</t>
  </si>
  <si>
    <t>Los datos de información Confidencial Restringida y Secreta, según lo definido por la Política de Protección de Datos e Información de GFSM, únicamente se pueden hospedar en un modelo de implementación de Nube Pública Certificada o Privada. Todas las excepciones requieren la aprobación del CISO México de GFSM. Todos los contratos y controles pertinentes se deben implementar correctamente y probar con éxito.</t>
  </si>
  <si>
    <t>48.03.02.28 - 4.2.1.2
CIS - 3.7
CIS - 3.13</t>
  </si>
  <si>
    <t>NPL05</t>
  </si>
  <si>
    <t>Existe una política o procedimiento de gestión de actualizaciones de seguridad y parches.</t>
  </si>
  <si>
    <t>PCI - 6.1
CIS - 7.3
CIS - 7.4</t>
  </si>
  <si>
    <t>Controlados por AWS. Confirmar si se validad por un órgano interno en Santander. POR CONFIRMAR.</t>
  </si>
  <si>
    <t>NPL06</t>
  </si>
  <si>
    <t>Existe una política o procedimiento de gestión de actualizaciones de seguridad y parches por el GFSM para plataformas IaaS.</t>
  </si>
  <si>
    <t>PCI - 10.6
NIST 800-53r4 - SI4</t>
  </si>
  <si>
    <t>La plataforma no es IaaS. POR CONFIRMAR.</t>
  </si>
  <si>
    <t>NPL07</t>
  </si>
  <si>
    <t>El monitoreo de eventos de seguridad y red se realiza para ambiente productivo y preproductivo de forma continua, estableciendo un conjunto mínimo de alertas (PAM, IAM, NVA FW, Network Security Groups).</t>
  </si>
  <si>
    <t>PC - 10.1
CIS - 8.11</t>
  </si>
  <si>
    <t>NPL08</t>
  </si>
  <si>
    <t>Existe un plan de recuperación de desastres, con una definición de RTO (Recovery Time Objective) y RPO (Recovery Point Objective)</t>
  </si>
  <si>
    <t>CIS - 17.4</t>
  </si>
  <si>
    <t>Proporcionado por AWS.</t>
  </si>
  <si>
    <t>NPL09</t>
  </si>
  <si>
    <t>Existe un plan de recuperación de desastres para el proyecto por parte del GFSM para los servicios desplegados en la nube, con una definición de RTO (Recovery Time Objective) y RPO (Recovery Point Objective).</t>
  </si>
  <si>
    <t>Global CISO  Cloud Controls</t>
  </si>
  <si>
    <t>A revisar con el equipo DRP.</t>
  </si>
  <si>
    <t>NPL10</t>
  </si>
  <si>
    <t>Existe un procedimiento de identificación y respuesta a incidentes por el CSP</t>
  </si>
  <si>
    <t>CIS - 19</t>
  </si>
  <si>
    <t>NPL11</t>
  </si>
  <si>
    <t>Se debe realizar un hardening al ambiente en nube, de acuerdo a las guias de configuración estándar de CISO Global (Aplica cuando se usan plataformas IaaS)</t>
  </si>
  <si>
    <t>Plataforma no es IaaS.</t>
  </si>
  <si>
    <t>NPL12</t>
  </si>
  <si>
    <t>El almacenamiento de datos debe identificarse (geográficamente) y acordarse contractualmente.</t>
  </si>
  <si>
    <t>A revisar con Arquitectura.</t>
  </si>
  <si>
    <t>Nube Pública - IAM</t>
  </si>
  <si>
    <t>NPL13</t>
  </si>
  <si>
    <t>Todos los recursos de la nube deben estar integrados con el arrendatario corporativo de Office 365 (es decir, onmicrosoft.com) para garantizar que Protect controle todas las identidades.</t>
  </si>
  <si>
    <t>Global CISO  Cloud Controls - SF1</t>
  </si>
  <si>
    <t>Identidades con conexión a Azure AD</t>
  </si>
  <si>
    <t>NPL14</t>
  </si>
  <si>
    <t>La solución Santander IAM es la única responsable del aprovisionamiento y la gestión de cuentas y grupos para los empleados de Santander (internos y externos).</t>
  </si>
  <si>
    <t>NPL15</t>
  </si>
  <si>
    <t>Las cuentas no personales deben estar restringidas a cuentas de automatización, escenarios de emergencia y cuentas de servicio.</t>
  </si>
  <si>
    <t>NPL16</t>
  </si>
  <si>
    <t>Las cuentas personales se asignan a grupos en la solución de IAM, los permisos se basan en roles asignados a grupos, basándose en el principio de privilegio mínimo con VoBo del Titular de los datos y de IAM.</t>
  </si>
  <si>
    <t>TBD en función de todos los servicios relacionados con AWS.</t>
  </si>
  <si>
    <t>NPL17</t>
  </si>
  <si>
    <t>Las aplicaciones y los procesos en la nube deben obtener los secretos de una bóveda segura a través de los controles de IAM, cuando corresponda (p.e. KeyVault o KMS)</t>
  </si>
  <si>
    <t>Por confirmar.</t>
  </si>
  <si>
    <t>NPL18</t>
  </si>
  <si>
    <t>Existe una identificación inequívoca de los usuarios que acceden a la información y distribución limitada autorizada por el Titular de los datos.</t>
  </si>
  <si>
    <t>Autenticación mediante credenciales de Snowflake.</t>
  </si>
  <si>
    <t>NPL19</t>
  </si>
  <si>
    <t xml:space="preserve">Para recursos relacionados con redes (ejemplo: grupos de recursos), los activos de información deben seguir la Separación de funciones (SoD)definida en las políticas de Santander:
• Entre el perímetro y las zonas internas
• Entre las zonas Interna y Crítica </t>
  </si>
  <si>
    <t>Global CISO  Cloud Controls - SA1</t>
  </si>
  <si>
    <t>Nube Pública - Segregación de funciones</t>
  </si>
  <si>
    <t>NPL20</t>
  </si>
  <si>
    <t>Todos los accesos y actividades de cuentas privilegiadas deben registrarse y almacenarse durante al menos 1 año y deben mostrar evidencia de como se protege esta información contra modificaciones no autorizadas.</t>
  </si>
  <si>
    <t>Global CISO  Cloud Controls - SP2</t>
  </si>
  <si>
    <t>Seguimiento mediante cloudtrail</t>
  </si>
  <si>
    <t>NPL21</t>
  </si>
  <si>
    <t>Se debe definir un conjunto mínimo de alertas sobre la actividad de la cuenta privilegiada como controles en línea de la actividad del Acceso Privilegiado.
Estas alertas serán monitoreadas 24x7, y deberán contemplar al menos los siguientes aspectos:
           * Condiciones de inicio de sesión: p. número relevante de autenticaciones fallidas consecutivas, compatibilidad geográfica y de horas de trabajo con la ubicación del usuario, frecuencia, etc.
            * Acceso a funciones críticas: p. desactivación de procesos de auditoría, otorgamiento de privilegios adicionales, creación de nuevos usuarios privilegiados, etc.
            * Desviación de los patrones de acceso esperados: acceso a nuevos elementos de infraestructura, ejecución de comandos no utilizados anteriormente y acceso desde ubicaciones desconocidas, viajes imposibles, dispositivos infectados, etc.</t>
  </si>
  <si>
    <t>Global CISO  Cloud Controls - SF8</t>
  </si>
  <si>
    <t>Nube Pública - Identificación y Etiquedado de activos</t>
  </si>
  <si>
    <t>NPL22</t>
  </si>
  <si>
    <t>Se requiere autenticación multifactor (MFA) para las cuentas de usuario privilegiadas y no privilegiadas de la red corporativa externa.</t>
  </si>
  <si>
    <t>Global CISO  Cloud Controls - SA7</t>
  </si>
  <si>
    <t>En provisionamiento por Microsoft Azure AD.</t>
  </si>
  <si>
    <t>NPL23</t>
  </si>
  <si>
    <t>Se debe seguir el etiquetado de confidencialidad: Basado en las etiquetas de protección de datos de Santander Secreto, Confidencial restringido, Confidencial, Interno o Público.</t>
  </si>
  <si>
    <t>Global CISO  Cloud Controls - SP1</t>
  </si>
  <si>
    <t>A revisar sobre glue data catalog. A revisar con SDLC.</t>
  </si>
  <si>
    <t>NPL24</t>
  </si>
  <si>
    <t>Los datos clasificados de "Nivel A" (es decir, datos secretos y confidenciales restringidos) deben ser accesibles solo a través de un control de acceso de autenticación fuerte (IAM en todas las cuentas y MFA fuera de redes internas de Santander) para ususarios no personados.
Además de esos controles de seguridad, todos los controles de acceso a datos clasificados de "Nivel A" deben implementar MFA para las cuentas de los usuarios, sin importar si el acceso se realiza desde Santander o redes externas</t>
  </si>
  <si>
    <t>MFA en provisión por AzureAD.
Datos solo accesibles detrás de un proceso de autenticación.</t>
  </si>
  <si>
    <t>Nube Pública - Arquitectura</t>
  </si>
  <si>
    <t>NPL25</t>
  </si>
  <si>
    <t>Los servicios deben autenticar a los clientes que se conectan. El uso de la autenticación de capa 7 es la opción preferida (p.e. OAuth/OIDC)</t>
  </si>
  <si>
    <t>Global CISO  Cloud Controls - SF5</t>
  </si>
  <si>
    <t>POR ACLARAR. ¿Se a clientes externos o clientes de la plataforma?</t>
  </si>
  <si>
    <t>NPL26</t>
  </si>
  <si>
    <t>Las conexiones de servicio a servicio PaaS dentro de la nube también deben autenticarse en ambos extremos</t>
  </si>
  <si>
    <t>La autenticación es Oauth, en ambas direcciones Snowflake - Sagemaker. PRELIMINAR.</t>
  </si>
  <si>
    <t>Nube Pública - Seguridad de Red</t>
  </si>
  <si>
    <t>NPL27</t>
  </si>
  <si>
    <t>El aislamiento de la red debe realizarse mediante:
         * Configuración de red explícita con firewalls virtuales o firewalls de red basados ​​en software, cuando ya existe una conexión entre los entornos.</t>
  </si>
  <si>
    <t>Global CISO  Cloud Controls - SF6</t>
  </si>
  <si>
    <t>NPL28</t>
  </si>
  <si>
    <t>Global CISO  Cloud Controls - SP5.1</t>
  </si>
  <si>
    <t>Repetida con NPL27. 
TBD. Por dependencia de LZ.</t>
  </si>
  <si>
    <t>NPL29</t>
  </si>
  <si>
    <t>Tráfico entrante y saliente: zona privada CSP a Santander on-premise
Se debe controlar la ruta de enrutamiento y filtrar el tráfico entre las redes locales de Santander y CSP Private según los "requisitos mínimos y el principio de privilegios mínimos"
Las medidas de IPS deben implementarse entre zonas</t>
  </si>
  <si>
    <t>La plataforma no cuenta con conexiones OnPrem.</t>
  </si>
  <si>
    <t>NPL30</t>
  </si>
  <si>
    <t>Tráfico entrante y saliente: entre zonas privadas CSP de la misma entidad
Se debe controlar la ruta de enrutamiento y filtrar el tráfico entre las zonas privadas de CSP entre entidades según los "requisitos mínimos y el principio de privilegio mínimo"</t>
  </si>
  <si>
    <t>Global CISO  Cloud Controls - SP5.3</t>
  </si>
  <si>
    <t>¿Entidad refiere a alguna otra localidad de Grupo Santander?</t>
  </si>
  <si>
    <t>NPL31</t>
  </si>
  <si>
    <t>Tráfico entrante: Internet a la zona pública de CSP
Se debe controlar el tráfico aprovechando los controles de conectividad (las opciones varían según el servicio SaaS/PaaS) en el nivel de extremo público de CSP.
Las medidas de IPS deben implementarse entre zonas</t>
  </si>
  <si>
    <t>Global CISO  Cloud Controls - SP5.4</t>
  </si>
  <si>
    <t>NPL32</t>
  </si>
  <si>
    <t>Tráfico saliente: de la zona pública/privada del CSP a Internet
Se debe controlar la ruta de enrutamiento y filtrar el tráfico saliente a CSP Public. El acceso se gestionará en base a patrones.
La ruta de enrutamiento a Internet debe estar controlada por el perímetro de seguridad administrado por Santander (por ejemplo, proxy, firewall, etc.). El acceso se administrará según patrones, incluida la inspección de capa 7 con capacidades antispam y antimalware, cuando sea técnicamente posible.
Las medidas de IPS deben implementarse entre zonas.</t>
  </si>
  <si>
    <t>Global CISO  Cloud Controls - SP5.5</t>
  </si>
  <si>
    <t>NPL33</t>
  </si>
  <si>
    <t>Se deben controlar todas las resoluciones de DNS y el consumo de NTP en la zona privada de CSP
Toda la resolución de DNS y el consumo de NTP deben administrarse a través de soluciones de DNS y NTP aprobadas configuradas con medidas de protección contra ataques (por ejemplo, DNS recursivo, secuestro, suplantación de identidad, envenenamiento, tunelización, transferencia de zona indebida, ataques al servidor raíz)</t>
  </si>
  <si>
    <t>Global CISO  Cloud Controls - SP5.6</t>
  </si>
  <si>
    <t>Pendiente de aclaración, no se logra determinar la petición de este control.</t>
  </si>
  <si>
    <t>Cifrar datos en tránsito a través de interconexiones públicas</t>
  </si>
  <si>
    <t>NPL35</t>
  </si>
  <si>
    <t>Los datos en tránsito que utilizan conectividad pública, como Internet, deben usar un canal cifrado.</t>
  </si>
  <si>
    <t>Global CISO  Cloud Controls - SP8</t>
  </si>
  <si>
    <t>NPL36</t>
  </si>
  <si>
    <t>El cifrado del canal debe realizarse preferentemente en la capa de aplicación (HTTPS, TLS) en lugar de las capas inferiores (por ejemplo, IPSec).</t>
  </si>
  <si>
    <t>NPL37</t>
  </si>
  <si>
    <t>Los algoritmos de cifrado, las longitudes de clave y otros parámetros deben ser los especificado en el Estándar de criptografía (48.03.02.30).</t>
  </si>
  <si>
    <t>Cifrado - General</t>
  </si>
  <si>
    <t>NPL38</t>
  </si>
  <si>
    <t>Cuando se haga uso de cifrado como servicio, el Proveedor es responsable del cifrado y la gestión de claves.</t>
  </si>
  <si>
    <t>Global CISO  Cloud Controls - SM2 / SA2</t>
  </si>
  <si>
    <t>Garantía de AWS como proveedor de cifrado en reposo de toda información.</t>
  </si>
  <si>
    <t>NPL39</t>
  </si>
  <si>
    <t>Las claves de cifrado deben ser controladas por Santander según la políticva 48.03.02.30 - 4.2.2.1</t>
  </si>
  <si>
    <t>TBD. Por dependencia de LZ, en particular de reglas establecidas al inicio de la contratación de servicios.</t>
  </si>
  <si>
    <t>NPL40</t>
  </si>
  <si>
    <t>Se deben cifrar en almacenamiento los datos de información Confidencial Restringida y Secreta de GFSM utilizando claves controladas por GFSM (48.03.02.30 - 4.2.2.1)</t>
  </si>
  <si>
    <t>Cifrar datos en reposo</t>
  </si>
  <si>
    <t>NPL42</t>
  </si>
  <si>
    <t>La información de identificación personal (PII) de los empleados bajo el alcance de la LPDPP, clasificada como interna, que sea almacenada, debe estar cifrada en reposo.</t>
  </si>
  <si>
    <t>Por confirmar con LZ. Aunque por 202, se cumple.</t>
  </si>
  <si>
    <t>NPL43</t>
  </si>
  <si>
    <t>Cuando se haga uso de cifrado como servicio, independientemente de si el servicio tiene un endpoint público o controles de conectividad para limitar la conectividad al endpoint público.</t>
  </si>
  <si>
    <t>Cifrar datos en tránsito a través de interconexiones privadas</t>
  </si>
  <si>
    <t>NPL44</t>
  </si>
  <si>
    <t>Se debe gobernar la administración del almacén de secretos (p. ej., políticas de Azure ACL/AWS IAM, basadas en grupos/roles)</t>
  </si>
  <si>
    <t>Global CISO  Cloud Controls - SA3</t>
  </si>
  <si>
    <t>Por confirmar con LZ.</t>
  </si>
  <si>
    <t>NPL45</t>
  </si>
  <si>
    <t>Se debe generar registros auditables del acceso a claves y secretos.</t>
  </si>
  <si>
    <t>Global CISO  Cloud Controls - SA4</t>
  </si>
  <si>
    <t>NPL46</t>
  </si>
  <si>
    <t>Las claves y los secretos no se almacenan en el código (fuente), archivos de configuración, o cualquier forma en que no esté protegida bajo un almacen de secretos</t>
  </si>
  <si>
    <t>Global CISO  Cloud Controls - SA5</t>
  </si>
  <si>
    <t>NPL47</t>
  </si>
  <si>
    <t>Los servicios solo tienen acceso a las claves y secretos necesarios para sus propias operaciones</t>
  </si>
  <si>
    <t>Global CISO  Cloud Controls - SA6</t>
  </si>
  <si>
    <t>NPL48</t>
  </si>
  <si>
    <t>Las credenciales y claves se rotarán automáticamente siempre que sea posible, o se proporcionará un mecanismo para facilitar la rotación. La solución de administración de claves debe identificar el servicio solicitante.</t>
  </si>
  <si>
    <t>NPL49</t>
  </si>
  <si>
    <t xml:space="preserve"> La gestión de claves debe basarse en el almacen de secretos y el equipo de generación de claves (por ejemplo, un módulo de seguridad de hardware, HSM)</t>
  </si>
  <si>
    <t>Global CISO  Cloud Controls - SA8</t>
  </si>
  <si>
    <t>NPL50</t>
  </si>
  <si>
    <t>Si se hace uso deBring Your Own Key (BYOK) deben utilizarse con claves generadas por Santander.</t>
  </si>
  <si>
    <t>Global CISO  Cloud Controls - SA9</t>
  </si>
  <si>
    <t>Integración CASB MCAS</t>
  </si>
  <si>
    <t>NPL51</t>
  </si>
  <si>
    <t>Servicios Azure AD, los aplicativos SaaS deben cumplir con la integración de Azure directorio activo para lograr la conectividad con el agente CASB y alcanzar el monitoreo para la protección de datos y delegación de politicas.</t>
  </si>
  <si>
    <t>Especificar definición del Cloud Agent Security Broker en cuestión.</t>
  </si>
  <si>
    <t>AA6</t>
  </si>
  <si>
    <t>MS09</t>
  </si>
  <si>
    <t>PD13</t>
  </si>
  <si>
    <t>PD19</t>
  </si>
  <si>
    <t>CO03</t>
  </si>
  <si>
    <t>o/m</t>
  </si>
  <si>
    <t>E1.5</t>
  </si>
  <si>
    <t>CBT:</t>
  </si>
  <si>
    <t>Commercial</t>
  </si>
  <si>
    <t>Riesgo Mega</t>
  </si>
  <si>
    <t>A</t>
  </si>
  <si>
    <t>Corporate Services</t>
  </si>
  <si>
    <t>B</t>
  </si>
  <si>
    <t>RDDNN-Canales Digitales</t>
  </si>
  <si>
    <t>C</t>
  </si>
  <si>
    <t>RDDNN-Canales Fisicos</t>
  </si>
  <si>
    <t>RDDNN-Productos y Nuevos Negocios</t>
  </si>
  <si>
    <t>SCIB</t>
  </si>
  <si>
    <t>Transaccional</t>
  </si>
  <si>
    <t>SI/NO:</t>
  </si>
  <si>
    <t>Tecnologías:</t>
  </si>
  <si>
    <t>Android</t>
  </si>
  <si>
    <t>Apex</t>
  </si>
  <si>
    <t>ASP.NET with C# or VB.NET</t>
  </si>
  <si>
    <t>C#, VB.NET</t>
  </si>
  <si>
    <t>C/C++</t>
  </si>
  <si>
    <t>C++/CLI</t>
  </si>
  <si>
    <t>Classic ASP</t>
  </si>
  <si>
    <t>COBOL</t>
  </si>
  <si>
    <t>ColdFusion (compiled as Java)</t>
  </si>
  <si>
    <t>Enlatado</t>
  </si>
  <si>
    <t>Go</t>
  </si>
  <si>
    <t>Groovy</t>
  </si>
  <si>
    <t>Ionic</t>
  </si>
  <si>
    <t>iOS</t>
  </si>
  <si>
    <t>Java (Java SE, Java EE)</t>
  </si>
  <si>
    <t>JavaScript and TypeScript</t>
  </si>
  <si>
    <t>Kotlin</t>
  </si>
  <si>
    <t>Perl</t>
  </si>
  <si>
    <t>PhoneGap/Cordova</t>
  </si>
  <si>
    <t>PHP</t>
  </si>
  <si>
    <t>PL/SQL</t>
  </si>
  <si>
    <t>React Native</t>
  </si>
  <si>
    <t>RPG</t>
  </si>
  <si>
    <t>Ruby on Rails</t>
  </si>
  <si>
    <t>Scala</t>
  </si>
  <si>
    <t>Titanium</t>
  </si>
  <si>
    <t>T-SQL</t>
  </si>
  <si>
    <t>Visual Basic 6</t>
  </si>
  <si>
    <t>Xamarin</t>
  </si>
  <si>
    <t>Versión</t>
  </si>
  <si>
    <t>Security Solution and Technologies</t>
  </si>
  <si>
    <t>Cyber Risk Assessment</t>
  </si>
  <si>
    <t>Riesgo</t>
  </si>
  <si>
    <t>Col1</t>
  </si>
  <si>
    <t>Resultado</t>
  </si>
  <si>
    <t>Fecha y hora:</t>
  </si>
  <si>
    <t>Arquitecto de Seguridad:</t>
  </si>
  <si>
    <t>Nombre del Proyecto:</t>
  </si>
  <si>
    <t>Nombre del PM:</t>
  </si>
  <si>
    <t>Aplicación:</t>
  </si>
  <si>
    <t>Identificación del RLSE:</t>
  </si>
  <si>
    <t>El contenido completo del Análisis de Riesgo se puede consultar en el archivo</t>
  </si>
  <si>
    <t>Análisis de Riesgo Autogestionado, en el repositorio del proyecto.</t>
  </si>
  <si>
    <t>Una vez aprobado el análisis de riesgo tiene vigencia de 2 meses</t>
  </si>
  <si>
    <t>Reporta</t>
  </si>
  <si>
    <t>Descripción</t>
  </si>
  <si>
    <t>Manuel Quintero</t>
  </si>
  <si>
    <t>Pregunta 4.11 se evalua como 4.1 por la función Hallar, y no tiene un valor de criticidad asociado funcional</t>
  </si>
  <si>
    <t>Corregido</t>
  </si>
  <si>
    <t>Jorge Mendoza</t>
  </si>
  <si>
    <t>Aplicación 3.1a la clasifca como A</t>
  </si>
  <si>
    <t>Ana Ruiz</t>
  </si>
  <si>
    <t>Renglones 71 y 73 dumplicado</t>
  </si>
  <si>
    <t>La línea 100 se muestra siempre. Revisar 4.5 4.6</t>
  </si>
  <si>
    <t>No pudo ser reproducido</t>
  </si>
  <si>
    <t>En las 4.5 y 4.6 incluir procesará</t>
  </si>
  <si>
    <t>La numeración de lo 5 está mal</t>
  </si>
  <si>
    <t>Diego Moreno</t>
  </si>
  <si>
    <t>La línea 41 del cuestionario no se ve el segundo renglón</t>
  </si>
  <si>
    <t>Sergio Rueda</t>
  </si>
  <si>
    <t>SI alguna de las preguntas 5 es si, es C?</t>
  </si>
  <si>
    <t>SI deja en blanco el campo de RLSE no lo verifica el Respuestas completos</t>
  </si>
  <si>
    <t>Así debe ser porque al iniciar el proyecto no conocen los RLSE</t>
  </si>
  <si>
    <t>Ivette Espallarga</t>
  </si>
  <si>
    <t>Si Respuestas completas está en No, si muestra requerimientos</t>
  </si>
  <si>
    <t>Agregar un dominio para incluir Pruebas de penetración (EH)</t>
  </si>
  <si>
    <t>Agregar Portalización</t>
  </si>
  <si>
    <t>Incorporar semáforo de cumplimiento</t>
  </si>
  <si>
    <t>Implementar verificación de número de requerimientos para evitar el borrado</t>
  </si>
  <si>
    <t>Poner la fecha del cuestionario en el resumen del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</si>
</sst>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2"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sz val="10"/>
      <color theme="1"/>
      <name val="Calibri"/>
      <family val="2"/>
      <scheme val="minor"/>
    </font>
    <font>
      <sz val="16"/>
      <color theme="1"/>
      <name val="Calibri"/>
      <family val="2"/>
      <scheme val="minor"/>
    </font>
    <font>
      <sz val="22"/>
      <color theme="1"/>
      <name val="Calibri"/>
      <family val="2"/>
      <scheme val="minor"/>
    </font>
    <font>
      <sz val="11"/>
      <color rgb="FFFF0000"/>
      <name val="Calibri"/>
      <family val="2"/>
      <scheme val="minor"/>
    </font>
    <font>
      <sz val="10"/>
      <color rgb="FF000000"/>
      <name val="Calibri"/>
      <family val="2"/>
      <scheme val="minor"/>
    </font>
    <font>
      <i/>
      <sz val="10"/>
      <color theme="1"/>
      <name val="Calibri"/>
      <family val="2"/>
      <scheme val="minor"/>
    </font>
    <font>
      <b/>
      <sz val="10"/>
      <color theme="0"/>
      <name val="Calibri"/>
      <family val="2"/>
      <scheme val="minor"/>
    </font>
    <font>
      <sz val="10"/>
      <name val="Calibri"/>
      <family val="2"/>
      <scheme val="minor"/>
    </font>
    <font>
      <sz val="10"/>
      <color theme="0"/>
      <name val="Calibri"/>
      <family val="2"/>
      <scheme val="minor"/>
    </font>
    <font>
      <sz val="10"/>
      <color rgb="FF2F2F2F"/>
      <name val="Calibri"/>
      <family val="2"/>
      <scheme val="minor"/>
    </font>
    <font>
      <sz val="10"/>
      <color rgb="FF222222"/>
      <name val="Calibri"/>
      <family val="2"/>
      <scheme val="minor"/>
    </font>
    <font>
      <sz val="14"/>
      <color theme="1"/>
      <name val="Calibri"/>
      <family val="2"/>
      <scheme val="minor"/>
    </font>
    <font>
      <sz val="8"/>
      <name val="Calibri"/>
      <family val="2"/>
      <scheme val="minor"/>
    </font>
    <font>
      <sz val="9"/>
      <color theme="1" tint="0.34998626667073579"/>
      <name val="Calibri"/>
      <family val="2"/>
      <scheme val="minor"/>
    </font>
    <font>
      <sz val="9"/>
      <color theme="1"/>
      <name val="Arial"/>
      <family val="2"/>
    </font>
    <font>
      <sz val="9"/>
      <color indexed="81"/>
      <name val="Tahoma"/>
      <family val="2"/>
    </font>
    <font>
      <b/>
      <sz val="9"/>
      <color indexed="81"/>
      <name val="Tahoma"/>
      <family val="2"/>
    </font>
    <font>
      <sz val="11"/>
      <name val="Calibri"/>
      <family val="2"/>
      <scheme val="minor"/>
    </font>
    <font>
      <b/>
      <sz val="10"/>
      <name val="Calibri"/>
      <family val="2"/>
      <scheme val="minor"/>
    </font>
    <font>
      <sz val="11"/>
      <color theme="0"/>
      <name val="Calibri"/>
      <family val="2"/>
      <scheme val="minor"/>
    </font>
    <font>
      <sz val="10"/>
      <color rgb="FFC00000"/>
      <name val="Calibri"/>
      <family val="2"/>
      <scheme val="minor"/>
    </font>
    <font>
      <b/>
      <sz val="9"/>
      <color indexed="81"/>
      <name val="Tahoma"/>
      <charset val="1"/>
    </font>
    <font>
      <sz val="9"/>
      <color indexed="81"/>
      <name val="Tahoma"/>
      <charset val="1"/>
    </font>
    <font>
      <b/>
      <sz val="11"/>
      <color rgb="FFFF0000"/>
      <name val="Calibri"/>
      <family val="2"/>
      <scheme val="minor"/>
    </font>
    <font>
      <sz val="10"/>
      <color rgb="FFFF0000"/>
      <name val="Calibri"/>
      <family val="2"/>
      <scheme val="minor"/>
    </font>
    <font>
      <sz val="9"/>
      <color theme="8" tint="-0.249977111117893"/>
      <name val="Calibri"/>
      <family val="2"/>
      <scheme val="minor"/>
    </font>
    <font>
      <sz val="9"/>
      <color theme="0"/>
      <name val="Calibri"/>
      <family val="2"/>
      <scheme val="minor"/>
    </font>
    <font>
      <sz val="9"/>
      <color rgb="FFFF000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
      <patternFill patternType="solid">
        <fgColor theme="0"/>
        <bgColor rgb="FF000000"/>
      </patternFill>
    </fill>
    <fill>
      <patternFill patternType="solid">
        <fgColor rgb="FFFFC000"/>
        <bgColor indexed="64"/>
      </patternFill>
    </fill>
    <fill>
      <patternFill patternType="solid">
        <fgColor theme="1"/>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rgb="FFFFFFFF"/>
        <bgColor rgb="FF000000"/>
      </patternFill>
    </fill>
    <fill>
      <patternFill patternType="solid">
        <fgColor rgb="FFFFFF00"/>
        <bgColor indexed="64"/>
      </patternFill>
    </fill>
    <fill>
      <patternFill patternType="solid">
        <fgColor rgb="FFFF9900"/>
        <bgColor indexed="64"/>
      </patternFill>
    </fill>
  </fills>
  <borders count="4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bottom/>
      <diagonal/>
    </border>
    <border>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263">
    <xf numFmtId="0" fontId="0" fillId="0" borderId="0" xfId="0"/>
    <xf numFmtId="0" fontId="0" fillId="3" borderId="0" xfId="0" applyFill="1"/>
    <xf numFmtId="0" fontId="0" fillId="3" borderId="9" xfId="0" applyFill="1" applyBorder="1" applyAlignment="1">
      <alignment wrapText="1"/>
    </xf>
    <xf numFmtId="0" fontId="0" fillId="0" borderId="2" xfId="0" applyBorder="1"/>
    <xf numFmtId="0" fontId="0" fillId="3" borderId="0" xfId="0" applyFill="1" applyAlignment="1">
      <alignment vertical="center"/>
    </xf>
    <xf numFmtId="0" fontId="0" fillId="3" borderId="14" xfId="0" applyFill="1" applyBorder="1" applyAlignment="1">
      <alignment wrapText="1"/>
    </xf>
    <xf numFmtId="0" fontId="0" fillId="2" borderId="11" xfId="0" applyFill="1" applyBorder="1" applyAlignment="1">
      <alignment vertical="center"/>
    </xf>
    <xf numFmtId="0" fontId="0" fillId="2" borderId="9" xfId="0" applyFill="1" applyBorder="1"/>
    <xf numFmtId="0" fontId="1" fillId="2" borderId="8" xfId="0" applyFont="1" applyFill="1" applyBorder="1"/>
    <xf numFmtId="0" fontId="0" fillId="0" borderId="22" xfId="0" applyBorder="1"/>
    <xf numFmtId="0" fontId="0" fillId="0" borderId="0" xfId="0" applyAlignment="1">
      <alignment wrapText="1"/>
    </xf>
    <xf numFmtId="0" fontId="0" fillId="0" borderId="22" xfId="0" applyBorder="1" applyAlignment="1">
      <alignment horizontal="center" vertical="center"/>
    </xf>
    <xf numFmtId="0" fontId="0" fillId="3" borderId="3" xfId="0" applyFill="1" applyBorder="1" applyAlignment="1" applyProtection="1">
      <alignment vertical="center"/>
      <protection locked="0"/>
    </xf>
    <xf numFmtId="14" fontId="0" fillId="0" borderId="0" xfId="0" applyNumberFormat="1"/>
    <xf numFmtId="0" fontId="0" fillId="3" borderId="9" xfId="0" applyFill="1" applyBorder="1" applyAlignment="1">
      <alignment vertical="top" wrapText="1"/>
    </xf>
    <xf numFmtId="49" fontId="4" fillId="3" borderId="0" xfId="0" applyNumberFormat="1" applyFont="1" applyFill="1" applyAlignment="1">
      <alignment horizontal="right" vertical="center"/>
    </xf>
    <xf numFmtId="49" fontId="4" fillId="3" borderId="3" xfId="0" applyNumberFormat="1" applyFont="1" applyFill="1" applyBorder="1" applyAlignment="1">
      <alignment horizontal="right" vertical="center"/>
    </xf>
    <xf numFmtId="0" fontId="0" fillId="3" borderId="3" xfId="0" applyFill="1" applyBorder="1"/>
    <xf numFmtId="0" fontId="0" fillId="3" borderId="10" xfId="0" applyFill="1" applyBorder="1"/>
    <xf numFmtId="0" fontId="0" fillId="3" borderId="13" xfId="0" applyFill="1" applyBorder="1"/>
    <xf numFmtId="0" fontId="3" fillId="4" borderId="3" xfId="0" applyFont="1" applyFill="1" applyBorder="1"/>
    <xf numFmtId="0" fontId="0" fillId="3" borderId="3" xfId="0" applyFill="1" applyBorder="1" applyAlignment="1">
      <alignment wrapText="1"/>
    </xf>
    <xf numFmtId="49" fontId="4" fillId="3" borderId="13" xfId="0" applyNumberFormat="1" applyFont="1" applyFill="1" applyBorder="1" applyAlignment="1">
      <alignment horizontal="right" vertical="center"/>
    </xf>
    <xf numFmtId="49" fontId="4" fillId="0" borderId="3" xfId="0" applyNumberFormat="1" applyFont="1" applyBorder="1" applyAlignment="1">
      <alignment horizontal="right" vertical="center"/>
    </xf>
    <xf numFmtId="0" fontId="10" fillId="2" borderId="2" xfId="0" applyFont="1" applyFill="1" applyBorder="1" applyAlignment="1">
      <alignment wrapText="1"/>
    </xf>
    <xf numFmtId="0" fontId="10" fillId="2" borderId="2" xfId="0" applyFont="1" applyFill="1" applyBorder="1" applyAlignment="1">
      <alignment horizontal="left" vertical="center" wrapText="1"/>
    </xf>
    <xf numFmtId="0" fontId="1" fillId="2" borderId="1" xfId="0" applyFont="1" applyFill="1" applyBorder="1" applyAlignment="1">
      <alignment wrapText="1"/>
    </xf>
    <xf numFmtId="0" fontId="1" fillId="2" borderId="1" xfId="0" applyFont="1" applyFill="1" applyBorder="1" applyAlignment="1">
      <alignment horizontal="left" vertical="center" wrapText="1"/>
    </xf>
    <xf numFmtId="0" fontId="0" fillId="3" borderId="0" xfId="0" applyFill="1" applyAlignment="1">
      <alignment horizontal="left" vertical="center"/>
    </xf>
    <xf numFmtId="0" fontId="4" fillId="3" borderId="2" xfId="0" applyFont="1" applyFill="1" applyBorder="1" applyAlignment="1">
      <alignment vertical="top" wrapText="1"/>
    </xf>
    <xf numFmtId="0" fontId="4" fillId="3" borderId="0" xfId="0" applyFont="1" applyFill="1" applyAlignment="1">
      <alignment vertical="top"/>
    </xf>
    <xf numFmtId="0" fontId="4" fillId="0" borderId="2" xfId="0" applyFont="1" applyBorder="1" applyAlignment="1">
      <alignment vertical="top" wrapText="1"/>
    </xf>
    <xf numFmtId="0" fontId="4" fillId="3" borderId="0" xfId="0" applyFont="1" applyFill="1"/>
    <xf numFmtId="0" fontId="4" fillId="3" borderId="0" xfId="0" applyFont="1" applyFill="1" applyAlignment="1">
      <alignment horizontal="left" vertical="center"/>
    </xf>
    <xf numFmtId="0" fontId="4" fillId="0" borderId="2" xfId="0" applyFont="1" applyBorder="1" applyAlignment="1">
      <alignment horizontal="left" vertical="center"/>
    </xf>
    <xf numFmtId="0" fontId="8" fillId="0" borderId="2" xfId="0" applyFont="1" applyBorder="1" applyAlignment="1">
      <alignment horizontal="left" vertical="center"/>
    </xf>
    <xf numFmtId="0" fontId="4" fillId="0" borderId="2" xfId="0" applyFont="1" applyBorder="1" applyAlignment="1">
      <alignment horizontal="left" vertical="center" wrapText="1"/>
    </xf>
    <xf numFmtId="0" fontId="13" fillId="0" borderId="2" xfId="0" applyFont="1" applyBorder="1" applyAlignment="1">
      <alignment horizontal="left" vertical="center"/>
    </xf>
    <xf numFmtId="0" fontId="4" fillId="3" borderId="2" xfId="0" applyFont="1" applyFill="1" applyBorder="1" applyAlignment="1">
      <alignment horizontal="left" vertical="top" wrapText="1"/>
    </xf>
    <xf numFmtId="0" fontId="4" fillId="3" borderId="0" xfId="0" applyFont="1" applyFill="1" applyAlignment="1">
      <alignment horizontal="left" vertical="center" wrapText="1"/>
    </xf>
    <xf numFmtId="0" fontId="11" fillId="0" borderId="2" xfId="0" applyFont="1" applyBorder="1" applyAlignment="1">
      <alignment vertical="center" wrapText="1"/>
    </xf>
    <xf numFmtId="0" fontId="4" fillId="3" borderId="0" xfId="0" applyFont="1" applyFill="1" applyAlignment="1">
      <alignment horizontal="center" vertical="center"/>
    </xf>
    <xf numFmtId="0" fontId="7" fillId="3" borderId="0" xfId="0" applyFont="1" applyFill="1"/>
    <xf numFmtId="0" fontId="0" fillId="3" borderId="3" xfId="0" applyFill="1" applyBorder="1" applyAlignment="1">
      <alignment horizontal="center" vertical="center"/>
    </xf>
    <xf numFmtId="0" fontId="0" fillId="3" borderId="27" xfId="0" applyFill="1" applyBorder="1"/>
    <xf numFmtId="0" fontId="0" fillId="3" borderId="28" xfId="0" applyFill="1" applyBorder="1"/>
    <xf numFmtId="0" fontId="0" fillId="3" borderId="12" xfId="0" applyFill="1" applyBorder="1"/>
    <xf numFmtId="0" fontId="0" fillId="3" borderId="14" xfId="0" applyFill="1" applyBorder="1"/>
    <xf numFmtId="0" fontId="5" fillId="3" borderId="0" xfId="0" applyFont="1" applyFill="1"/>
    <xf numFmtId="0" fontId="6" fillId="3" borderId="3" xfId="0" applyFont="1" applyFill="1" applyBorder="1" applyAlignment="1">
      <alignment horizontal="center" vertical="center"/>
    </xf>
    <xf numFmtId="0" fontId="0" fillId="3" borderId="14" xfId="0" applyFill="1" applyBorder="1" applyAlignment="1">
      <alignment horizontal="center" vertical="center"/>
    </xf>
    <xf numFmtId="0" fontId="6" fillId="3" borderId="0" xfId="0" applyFont="1" applyFill="1"/>
    <xf numFmtId="0" fontId="0" fillId="3" borderId="0" xfId="0" applyFill="1" applyAlignment="1">
      <alignment horizontal="center"/>
    </xf>
    <xf numFmtId="0" fontId="0" fillId="3" borderId="0" xfId="0" applyFill="1" applyAlignment="1">
      <alignment horizontal="center" vertical="center"/>
    </xf>
    <xf numFmtId="22" fontId="0" fillId="3" borderId="0" xfId="0" applyNumberFormat="1" applyFill="1" applyAlignment="1">
      <alignment horizontal="left"/>
    </xf>
    <xf numFmtId="0" fontId="0" fillId="3" borderId="2" xfId="0" applyFill="1" applyBorder="1"/>
    <xf numFmtId="0" fontId="0" fillId="3" borderId="1" xfId="0" applyFill="1" applyBorder="1"/>
    <xf numFmtId="0" fontId="0" fillId="3" borderId="22" xfId="0" applyFill="1" applyBorder="1"/>
    <xf numFmtId="0" fontId="0" fillId="3" borderId="18" xfId="0" applyFill="1" applyBorder="1"/>
    <xf numFmtId="0" fontId="0" fillId="3" borderId="20" xfId="0" applyFill="1" applyBorder="1"/>
    <xf numFmtId="0" fontId="0" fillId="3" borderId="17" xfId="0" applyFill="1" applyBorder="1"/>
    <xf numFmtId="0" fontId="0" fillId="3" borderId="23" xfId="0" applyFill="1" applyBorder="1"/>
    <xf numFmtId="0" fontId="0" fillId="3" borderId="25" xfId="0" applyFill="1" applyBorder="1"/>
    <xf numFmtId="0" fontId="0" fillId="3" borderId="26" xfId="0" applyFill="1" applyBorder="1"/>
    <xf numFmtId="0" fontId="0" fillId="3" borderId="29" xfId="0" applyFill="1" applyBorder="1"/>
    <xf numFmtId="0" fontId="0" fillId="3" borderId="30" xfId="0" applyFill="1" applyBorder="1"/>
    <xf numFmtId="0" fontId="4" fillId="3" borderId="0" xfId="0" applyFont="1" applyFill="1" applyAlignment="1" applyProtection="1">
      <alignment horizontal="left" vertical="center" wrapText="1"/>
      <protection locked="0"/>
    </xf>
    <xf numFmtId="0" fontId="15" fillId="3" borderId="0" xfId="0" applyFont="1" applyFill="1"/>
    <xf numFmtId="49" fontId="4" fillId="0" borderId="0" xfId="0" applyNumberFormat="1" applyFont="1" applyAlignment="1">
      <alignment horizontal="right" vertical="center"/>
    </xf>
    <xf numFmtId="0" fontId="0" fillId="0" borderId="0" xfId="0" applyAlignment="1">
      <alignment horizontal="center" vertical="center"/>
    </xf>
    <xf numFmtId="0" fontId="0" fillId="0" borderId="0" xfId="0" applyAlignment="1">
      <alignment horizontal="center"/>
    </xf>
    <xf numFmtId="0" fontId="0" fillId="0" borderId="3" xfId="0" applyBorder="1" applyAlignment="1">
      <alignment wrapText="1"/>
    </xf>
    <xf numFmtId="0" fontId="0" fillId="0" borderId="1" xfId="0" applyBorder="1" applyAlignment="1" applyProtection="1">
      <alignment horizontal="center" vertical="center"/>
      <protection locked="0"/>
    </xf>
    <xf numFmtId="0" fontId="0" fillId="0" borderId="0" xfId="0" applyAlignment="1">
      <alignment horizontal="center" vertical="center" wrapText="1"/>
    </xf>
    <xf numFmtId="0" fontId="4" fillId="0" borderId="19" xfId="0" applyFont="1" applyBorder="1" applyAlignment="1">
      <alignment horizontal="center" vertical="center" wrapText="1"/>
    </xf>
    <xf numFmtId="0" fontId="4" fillId="3" borderId="0" xfId="0" applyFont="1" applyFill="1" applyAlignment="1">
      <alignment vertical="top" wrapText="1"/>
    </xf>
    <xf numFmtId="0" fontId="10" fillId="2" borderId="2" xfId="0" applyFont="1" applyFill="1" applyBorder="1" applyAlignment="1">
      <alignment vertical="top" wrapText="1"/>
    </xf>
    <xf numFmtId="2" fontId="4" fillId="3" borderId="2" xfId="0" applyNumberFormat="1" applyFont="1" applyFill="1" applyBorder="1" applyAlignment="1">
      <alignment vertical="top" wrapText="1"/>
    </xf>
    <xf numFmtId="0" fontId="10" fillId="2" borderId="2" xfId="0" applyFont="1" applyFill="1" applyBorder="1" applyAlignment="1">
      <alignment horizontal="left" vertical="top" wrapText="1"/>
    </xf>
    <xf numFmtId="0" fontId="11" fillId="0" borderId="2" xfId="0" applyFont="1" applyBorder="1" applyAlignment="1">
      <alignment vertical="top" wrapText="1"/>
    </xf>
    <xf numFmtId="0" fontId="0" fillId="3" borderId="0" xfId="0" applyFill="1" applyAlignment="1">
      <alignment horizontal="left" vertical="top" wrapText="1"/>
    </xf>
    <xf numFmtId="0" fontId="1" fillId="2" borderId="2" xfId="0" applyFont="1" applyFill="1" applyBorder="1" applyAlignment="1">
      <alignment horizontal="left" vertical="top" wrapText="1"/>
    </xf>
    <xf numFmtId="0" fontId="11" fillId="0" borderId="2" xfId="0" applyFont="1" applyBorder="1" applyAlignment="1">
      <alignment horizontal="center" vertical="center" wrapText="1"/>
    </xf>
    <xf numFmtId="0" fontId="11"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3" borderId="19"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2" fontId="4" fillId="0" borderId="2" xfId="0" applyNumberFormat="1" applyFont="1" applyBorder="1" applyAlignment="1">
      <alignment vertical="top" wrapText="1"/>
    </xf>
    <xf numFmtId="0" fontId="17" fillId="3" borderId="2" xfId="0" applyFont="1" applyFill="1" applyBorder="1" applyAlignment="1" applyProtection="1">
      <alignment horizontal="left" vertical="top" wrapText="1"/>
      <protection locked="0"/>
    </xf>
    <xf numFmtId="0" fontId="14" fillId="0" borderId="2" xfId="0" applyFont="1" applyBorder="1" applyAlignment="1">
      <alignment vertical="top" wrapText="1"/>
    </xf>
    <xf numFmtId="0" fontId="0" fillId="3" borderId="32" xfId="0" applyFill="1" applyBorder="1"/>
    <xf numFmtId="0" fontId="0" fillId="3" borderId="33" xfId="0" applyFill="1" applyBorder="1"/>
    <xf numFmtId="0" fontId="3" fillId="3" borderId="24" xfId="0" applyFont="1" applyFill="1" applyBorder="1"/>
    <xf numFmtId="0" fontId="18" fillId="3" borderId="2" xfId="0" applyFont="1" applyFill="1" applyBorder="1" applyAlignment="1">
      <alignment horizontal="left" vertical="center" wrapText="1"/>
    </xf>
    <xf numFmtId="0" fontId="0" fillId="0" borderId="2" xfId="0" applyBorder="1" applyAlignment="1">
      <alignment wrapText="1"/>
    </xf>
    <xf numFmtId="49" fontId="21" fillId="5" borderId="2" xfId="0" applyNumberFormat="1" applyFont="1" applyFill="1" applyBorder="1" applyAlignment="1" applyProtection="1">
      <alignment horizontal="left" vertical="center"/>
      <protection locked="0"/>
    </xf>
    <xf numFmtId="49" fontId="21" fillId="5" borderId="0" xfId="0" applyNumberFormat="1" applyFont="1" applyFill="1" applyAlignment="1" applyProtection="1">
      <alignment horizontal="left" vertical="center"/>
      <protection locked="0"/>
    </xf>
    <xf numFmtId="0" fontId="21" fillId="0" borderId="0" xfId="0" applyFont="1"/>
    <xf numFmtId="0" fontId="22" fillId="0" borderId="0" xfId="0" applyFont="1" applyAlignment="1">
      <alignment horizontal="left" vertical="center"/>
    </xf>
    <xf numFmtId="0" fontId="22" fillId="0" borderId="0" xfId="0" applyFont="1" applyAlignment="1">
      <alignment horizontal="left" vertical="center" wrapText="1"/>
    </xf>
    <xf numFmtId="0" fontId="11" fillId="0" borderId="2" xfId="0" applyFont="1" applyBorder="1"/>
    <xf numFmtId="0" fontId="11" fillId="0" borderId="2" xfId="0" applyFont="1" applyBorder="1" applyAlignment="1">
      <alignment horizontal="left" vertical="center"/>
    </xf>
    <xf numFmtId="0" fontId="0" fillId="0" borderId="3" xfId="0" applyBorder="1"/>
    <xf numFmtId="0" fontId="23" fillId="3" borderId="0" xfId="0" applyFont="1" applyFill="1" applyAlignment="1">
      <alignment vertical="center"/>
    </xf>
    <xf numFmtId="0" fontId="0" fillId="7" borderId="0" xfId="0" applyFill="1"/>
    <xf numFmtId="49" fontId="4" fillId="7" borderId="0" xfId="0" applyNumberFormat="1" applyFont="1" applyFill="1" applyAlignment="1">
      <alignment horizontal="right" vertical="center"/>
    </xf>
    <xf numFmtId="0" fontId="0" fillId="7" borderId="0" xfId="0" applyFill="1" applyAlignment="1">
      <alignment wrapText="1"/>
    </xf>
    <xf numFmtId="0" fontId="4" fillId="3" borderId="0" xfId="0" applyFont="1" applyFill="1" applyAlignment="1">
      <alignment horizontal="center" vertical="center" wrapText="1"/>
    </xf>
    <xf numFmtId="0" fontId="0" fillId="0" borderId="41" xfId="0" applyBorder="1" applyAlignment="1">
      <alignment horizontal="center" vertical="center" wrapText="1"/>
    </xf>
    <xf numFmtId="0" fontId="0" fillId="0" borderId="0" xfId="0" applyAlignment="1">
      <alignment vertical="center" wrapText="1"/>
    </xf>
    <xf numFmtId="0" fontId="0" fillId="7" borderId="9" xfId="0" applyFill="1" applyBorder="1" applyAlignment="1">
      <alignment vertical="center"/>
    </xf>
    <xf numFmtId="0" fontId="0" fillId="0" borderId="0" xfId="0" applyAlignment="1">
      <alignment vertical="center"/>
    </xf>
    <xf numFmtId="0" fontId="10" fillId="2" borderId="42" xfId="0" applyFont="1" applyFill="1" applyBorder="1" applyAlignment="1">
      <alignment wrapText="1"/>
    </xf>
    <xf numFmtId="0" fontId="0" fillId="2" borderId="15" xfId="0" applyFill="1" applyBorder="1" applyAlignment="1">
      <alignment wrapText="1"/>
    </xf>
    <xf numFmtId="0" fontId="0" fillId="7" borderId="16" xfId="0" applyFill="1" applyBorder="1"/>
    <xf numFmtId="0" fontId="10" fillId="2" borderId="4" xfId="0" applyFont="1" applyFill="1" applyBorder="1" applyAlignment="1">
      <alignment horizontal="center" vertical="center" textRotation="90" wrapText="1"/>
    </xf>
    <xf numFmtId="0" fontId="0" fillId="8" borderId="0" xfId="0" applyFill="1" applyAlignment="1">
      <alignment vertical="center" wrapText="1"/>
    </xf>
    <xf numFmtId="0" fontId="0" fillId="8" borderId="0" xfId="0" applyFill="1" applyAlignment="1">
      <alignment wrapText="1"/>
    </xf>
    <xf numFmtId="0" fontId="0" fillId="8" borderId="0" xfId="0" applyFill="1" applyAlignment="1">
      <alignment vertical="center"/>
    </xf>
    <xf numFmtId="0" fontId="0" fillId="2" borderId="15" xfId="0" applyFill="1" applyBorder="1" applyAlignment="1">
      <alignment vertical="center" wrapText="1"/>
    </xf>
    <xf numFmtId="49" fontId="0" fillId="0" borderId="35" xfId="0" applyNumberFormat="1" applyBorder="1" applyAlignment="1">
      <alignment horizontal="center" vertical="center" wrapText="1"/>
    </xf>
    <xf numFmtId="0" fontId="0" fillId="0" borderId="36" xfId="0" applyBorder="1" applyAlignment="1">
      <alignment horizontal="center" vertical="center" wrapText="1"/>
    </xf>
    <xf numFmtId="49" fontId="0" fillId="0" borderId="37" xfId="0" applyNumberFormat="1" applyBorder="1" applyAlignment="1">
      <alignment horizontal="center" vertical="center" wrapText="1"/>
    </xf>
    <xf numFmtId="0" fontId="0" fillId="0" borderId="38" xfId="0" applyBorder="1" applyAlignment="1">
      <alignment horizontal="center" vertical="center" wrapText="1"/>
    </xf>
    <xf numFmtId="49" fontId="0" fillId="0" borderId="39" xfId="0" applyNumberFormat="1" applyBorder="1" applyAlignment="1">
      <alignment horizontal="center" vertical="center" wrapText="1"/>
    </xf>
    <xf numFmtId="0" fontId="0" fillId="0" borderId="40" xfId="0" applyBorder="1" applyAlignment="1">
      <alignment horizontal="center" vertical="center" wrapText="1"/>
    </xf>
    <xf numFmtId="0" fontId="10" fillId="2" borderId="4" xfId="0" applyFont="1" applyFill="1" applyBorder="1" applyAlignment="1">
      <alignment vertical="center" textRotation="90" wrapText="1"/>
    </xf>
    <xf numFmtId="0" fontId="4" fillId="0" borderId="21" xfId="0" applyFont="1" applyBorder="1" applyAlignment="1">
      <alignment horizontal="center" vertical="center" wrapText="1"/>
    </xf>
    <xf numFmtId="0" fontId="4" fillId="3" borderId="18" xfId="0" applyFont="1" applyFill="1" applyBorder="1" applyAlignment="1">
      <alignment horizontal="center" vertical="center" wrapText="1"/>
    </xf>
    <xf numFmtId="0" fontId="0" fillId="7" borderId="0" xfId="0" applyFill="1" applyAlignment="1">
      <alignment horizontal="left" vertical="center"/>
    </xf>
    <xf numFmtId="0" fontId="4" fillId="7" borderId="0" xfId="0" applyFont="1" applyFill="1" applyAlignment="1">
      <alignment vertical="top"/>
    </xf>
    <xf numFmtId="0" fontId="4" fillId="7" borderId="0" xfId="0" applyFont="1" applyFill="1"/>
    <xf numFmtId="0" fontId="4" fillId="7" borderId="0" xfId="0" applyFont="1" applyFill="1" applyAlignment="1">
      <alignment horizontal="left" vertical="center"/>
    </xf>
    <xf numFmtId="0" fontId="4" fillId="7" borderId="0" xfId="0" applyFont="1" applyFill="1" applyAlignment="1">
      <alignment horizontal="center" vertical="center"/>
    </xf>
    <xf numFmtId="0" fontId="7" fillId="7" borderId="0" xfId="0" applyFont="1" applyFill="1"/>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11" fillId="0" borderId="43" xfId="0" applyFont="1" applyBorder="1" applyAlignment="1">
      <alignment horizontal="center" vertical="center" wrapText="1"/>
    </xf>
    <xf numFmtId="0" fontId="11" fillId="0" borderId="44" xfId="0" applyFont="1" applyBorder="1" applyAlignment="1">
      <alignment horizontal="center" vertical="center" wrapText="1"/>
    </xf>
    <xf numFmtId="0" fontId="11" fillId="0" borderId="45" xfId="0" applyFont="1" applyBorder="1" applyAlignment="1">
      <alignment horizontal="center" vertical="center" wrapText="1"/>
    </xf>
    <xf numFmtId="0" fontId="4" fillId="0" borderId="43"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45" xfId="0" applyFont="1" applyBorder="1" applyAlignment="1">
      <alignment horizontal="center" vertical="center" wrapText="1"/>
    </xf>
    <xf numFmtId="0" fontId="4" fillId="6" borderId="44" xfId="0" applyFont="1" applyFill="1" applyBorder="1" applyAlignment="1">
      <alignment horizontal="center" vertical="center" wrapText="1"/>
    </xf>
    <xf numFmtId="0" fontId="11" fillId="0" borderId="46" xfId="0" applyFont="1" applyBorder="1" applyAlignment="1">
      <alignment horizontal="center" vertical="center" wrapText="1"/>
    </xf>
    <xf numFmtId="0" fontId="4" fillId="3" borderId="28" xfId="0" applyFont="1" applyFill="1" applyBorder="1" applyAlignment="1">
      <alignment horizontal="center" vertical="center" wrapText="1"/>
    </xf>
    <xf numFmtId="0" fontId="0" fillId="0" borderId="44" xfId="0" applyBorder="1" applyAlignment="1">
      <alignment vertical="center"/>
    </xf>
    <xf numFmtId="0" fontId="0" fillId="0" borderId="5" xfId="0" applyBorder="1" applyAlignment="1">
      <alignment horizontal="center" vertical="center" wrapText="1"/>
    </xf>
    <xf numFmtId="0" fontId="10" fillId="2" borderId="3" xfId="0" applyFont="1" applyFill="1" applyBorder="1" applyAlignment="1">
      <alignment vertical="center" textRotation="90" wrapText="1"/>
    </xf>
    <xf numFmtId="0" fontId="0" fillId="0" borderId="0" xfId="0" applyAlignment="1" applyProtection="1">
      <alignment horizontal="left"/>
      <protection locked="0"/>
    </xf>
    <xf numFmtId="0" fontId="0" fillId="0" borderId="4" xfId="0" applyBorder="1" applyProtection="1">
      <protection locked="0"/>
    </xf>
    <xf numFmtId="0" fontId="23" fillId="3" borderId="0" xfId="0" quotePrefix="1" applyFont="1" applyFill="1" applyAlignment="1">
      <alignment vertical="center"/>
    </xf>
    <xf numFmtId="0" fontId="3" fillId="4" borderId="9" xfId="0" applyFont="1" applyFill="1" applyBorder="1"/>
    <xf numFmtId="0" fontId="3" fillId="2" borderId="8" xfId="0" applyFont="1" applyFill="1" applyBorder="1" applyAlignment="1">
      <alignment horizontal="center"/>
    </xf>
    <xf numFmtId="0" fontId="3" fillId="4" borderId="13" xfId="0" applyFont="1" applyFill="1" applyBorder="1" applyAlignment="1">
      <alignment horizontal="center"/>
    </xf>
    <xf numFmtId="0" fontId="3" fillId="4" borderId="28" xfId="0" applyFont="1" applyFill="1" applyBorder="1"/>
    <xf numFmtId="0" fontId="3" fillId="2" borderId="27" xfId="0" applyFont="1" applyFill="1" applyBorder="1" applyAlignment="1">
      <alignment horizontal="center"/>
    </xf>
    <xf numFmtId="14" fontId="0" fillId="3" borderId="9" xfId="0" applyNumberFormat="1" applyFill="1" applyBorder="1" applyAlignment="1">
      <alignment horizontal="center" vertical="center" wrapText="1"/>
    </xf>
    <xf numFmtId="14" fontId="0" fillId="0" borderId="9" xfId="0" applyNumberFormat="1" applyBorder="1" applyAlignment="1">
      <alignment horizontal="center" vertical="center" wrapText="1"/>
    </xf>
    <xf numFmtId="14" fontId="0" fillId="0" borderId="28" xfId="0" applyNumberFormat="1" applyBorder="1" applyAlignment="1">
      <alignment horizontal="center" vertical="center" wrapText="1"/>
    </xf>
    <xf numFmtId="0" fontId="21" fillId="3" borderId="13" xfId="0" applyFont="1" applyFill="1" applyBorder="1"/>
    <xf numFmtId="0" fontId="0" fillId="3" borderId="25" xfId="0" applyFill="1" applyBorder="1" applyAlignment="1">
      <alignment horizontal="left" vertical="top" wrapText="1"/>
    </xf>
    <xf numFmtId="0" fontId="0" fillId="3" borderId="33" xfId="0" applyFill="1" applyBorder="1" applyAlignment="1">
      <alignment horizontal="left" vertical="top" wrapText="1"/>
    </xf>
    <xf numFmtId="0" fontId="0" fillId="3" borderId="26" xfId="0" applyFill="1" applyBorder="1" applyAlignment="1">
      <alignment horizontal="center" wrapText="1"/>
    </xf>
    <xf numFmtId="0" fontId="0" fillId="3" borderId="33" xfId="0" applyFill="1" applyBorder="1" applyAlignment="1">
      <alignment horizontal="left" vertical="center" wrapText="1"/>
    </xf>
    <xf numFmtId="0" fontId="0" fillId="3" borderId="0" xfId="0" applyFill="1" applyAlignment="1">
      <alignment horizontal="left" vertical="center" wrapText="1"/>
    </xf>
    <xf numFmtId="0" fontId="0" fillId="3" borderId="32" xfId="0" applyFill="1" applyBorder="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vertical="top" wrapText="1"/>
    </xf>
    <xf numFmtId="164" fontId="0" fillId="4" borderId="3" xfId="0" applyNumberFormat="1" applyFill="1" applyBorder="1" applyAlignment="1" applyProtection="1">
      <alignment vertical="center"/>
      <protection locked="0"/>
    </xf>
    <xf numFmtId="0" fontId="23" fillId="3" borderId="17" xfId="0" applyFont="1" applyFill="1" applyBorder="1" applyAlignment="1">
      <alignment horizontal="center" wrapText="1"/>
    </xf>
    <xf numFmtId="0" fontId="0" fillId="3" borderId="5" xfId="0" applyFill="1" applyBorder="1" applyAlignment="1">
      <alignment horizontal="left" vertical="center" wrapText="1"/>
    </xf>
    <xf numFmtId="0" fontId="0" fillId="3" borderId="7" xfId="0" applyFill="1" applyBorder="1" applyAlignment="1">
      <alignment horizontal="center" vertical="center" wrapText="1"/>
    </xf>
    <xf numFmtId="0" fontId="21" fillId="3" borderId="0" xfId="0" applyFont="1" applyFill="1" applyAlignment="1">
      <alignment horizontal="left"/>
    </xf>
    <xf numFmtId="0" fontId="23" fillId="3" borderId="0" xfId="0" applyFont="1" applyFill="1" applyAlignment="1">
      <alignment horizontal="left"/>
    </xf>
    <xf numFmtId="0" fontId="0" fillId="3" borderId="8" xfId="0" applyFill="1" applyBorder="1" applyAlignment="1">
      <alignment horizontal="center" vertical="center"/>
    </xf>
    <xf numFmtId="0" fontId="0" fillId="3" borderId="27" xfId="0" applyFill="1" applyBorder="1" applyAlignment="1">
      <alignment horizontal="center" vertical="center"/>
    </xf>
    <xf numFmtId="0" fontId="0" fillId="0" borderId="28" xfId="0" applyBorder="1" applyAlignment="1">
      <alignment horizontal="center" vertical="center" wrapText="1"/>
    </xf>
    <xf numFmtId="0" fontId="4" fillId="0" borderId="2" xfId="0" applyFont="1" applyBorder="1" applyAlignment="1">
      <alignment vertical="center" wrapText="1"/>
    </xf>
    <xf numFmtId="0" fontId="0" fillId="0" borderId="2" xfId="0" applyBorder="1" applyAlignment="1">
      <alignment horizontal="left" vertical="top" wrapText="1"/>
    </xf>
    <xf numFmtId="0" fontId="11" fillId="0" borderId="28" xfId="0" applyFont="1" applyBorder="1" applyAlignment="1">
      <alignment horizontal="center" vertical="center" wrapText="1"/>
    </xf>
    <xf numFmtId="0" fontId="4" fillId="9" borderId="2" xfId="0" applyFont="1" applyFill="1" applyBorder="1" applyAlignment="1">
      <alignment horizontal="center" vertical="center" wrapText="1"/>
    </xf>
    <xf numFmtId="0" fontId="4" fillId="9" borderId="21" xfId="0" applyFont="1" applyFill="1" applyBorder="1" applyAlignment="1">
      <alignment horizontal="center" vertical="center" wrapText="1"/>
    </xf>
    <xf numFmtId="0" fontId="8" fillId="10" borderId="2" xfId="0" applyFont="1" applyFill="1" applyBorder="1" applyAlignment="1">
      <alignment wrapText="1"/>
    </xf>
    <xf numFmtId="0" fontId="11" fillId="10" borderId="2" xfId="0" applyFont="1" applyFill="1" applyBorder="1" applyAlignment="1">
      <alignment wrapText="1"/>
    </xf>
    <xf numFmtId="0" fontId="10" fillId="2" borderId="27" xfId="0" applyFont="1" applyFill="1" applyBorder="1" applyAlignment="1">
      <alignment horizontal="center" vertical="center" textRotation="90" wrapText="1"/>
    </xf>
    <xf numFmtId="0" fontId="10" fillId="2" borderId="28" xfId="0" applyFont="1" applyFill="1" applyBorder="1" applyAlignment="1">
      <alignment horizontal="center" vertical="center" textRotation="90" wrapText="1"/>
    </xf>
    <xf numFmtId="0" fontId="10" fillId="2" borderId="8" xfId="0" applyFont="1" applyFill="1" applyBorder="1" applyAlignment="1">
      <alignment vertical="center" textRotation="90" wrapText="1"/>
    </xf>
    <xf numFmtId="0" fontId="10" fillId="2" borderId="9" xfId="0" applyFont="1" applyFill="1" applyBorder="1" applyAlignment="1">
      <alignment vertical="center" textRotation="90" wrapText="1"/>
    </xf>
    <xf numFmtId="0" fontId="4" fillId="3" borderId="47"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xf>
    <xf numFmtId="0" fontId="2" fillId="0" borderId="0" xfId="1" applyAlignment="1">
      <alignment wrapText="1"/>
    </xf>
    <xf numFmtId="0" fontId="0" fillId="0" borderId="22" xfId="0" applyBorder="1" applyAlignment="1">
      <alignment wrapText="1"/>
    </xf>
    <xf numFmtId="0" fontId="0" fillId="0" borderId="1" xfId="0" applyBorder="1"/>
    <xf numFmtId="0" fontId="4" fillId="4" borderId="0" xfId="0" applyFont="1" applyFill="1" applyAlignment="1">
      <alignment horizontal="left" vertical="center" wrapText="1"/>
    </xf>
    <xf numFmtId="0" fontId="4" fillId="4" borderId="0" xfId="0" applyFont="1" applyFill="1" applyAlignment="1">
      <alignment vertical="top" wrapText="1"/>
    </xf>
    <xf numFmtId="0" fontId="4" fillId="4" borderId="0" xfId="0" applyFont="1" applyFill="1" applyAlignment="1" applyProtection="1">
      <alignment horizontal="left" vertical="center" wrapText="1"/>
      <protection locked="0"/>
    </xf>
    <xf numFmtId="0" fontId="0" fillId="4" borderId="0" xfId="0" applyFill="1"/>
    <xf numFmtId="0" fontId="0" fillId="4" borderId="0" xfId="0" applyFill="1" applyAlignment="1">
      <alignment horizontal="left" vertical="top" wrapText="1"/>
    </xf>
    <xf numFmtId="0" fontId="27" fillId="2" borderId="2" xfId="0" applyFont="1" applyFill="1" applyBorder="1" applyAlignment="1">
      <alignment horizontal="left" vertical="top" wrapText="1"/>
    </xf>
    <xf numFmtId="0" fontId="27" fillId="2" borderId="2" xfId="0" applyFont="1" applyFill="1" applyBorder="1" applyAlignment="1">
      <alignment horizontal="left" vertical="center" wrapText="1"/>
    </xf>
    <xf numFmtId="0" fontId="28" fillId="2" borderId="2" xfId="0" applyFont="1" applyFill="1" applyBorder="1" applyAlignment="1">
      <alignment horizontal="left" vertical="center" wrapText="1"/>
    </xf>
    <xf numFmtId="0" fontId="28" fillId="2" borderId="2" xfId="0" applyFont="1" applyFill="1" applyBorder="1" applyAlignment="1" applyProtection="1">
      <alignment horizontal="left" vertical="center" wrapText="1"/>
      <protection locked="0"/>
    </xf>
    <xf numFmtId="0" fontId="12" fillId="3" borderId="2" xfId="0" applyFont="1" applyFill="1" applyBorder="1" applyAlignment="1" applyProtection="1">
      <alignment horizontal="left" vertical="center" wrapText="1"/>
      <protection locked="0"/>
    </xf>
    <xf numFmtId="0" fontId="12" fillId="3" borderId="0" xfId="0" applyFont="1" applyFill="1" applyAlignment="1" applyProtection="1">
      <alignment horizontal="left" vertical="center" wrapText="1"/>
      <protection locked="0"/>
    </xf>
    <xf numFmtId="0" fontId="0" fillId="3" borderId="3" xfId="0" applyFill="1" applyBorder="1" applyAlignment="1">
      <alignment vertical="center" wrapText="1"/>
    </xf>
    <xf numFmtId="0" fontId="0" fillId="3" borderId="3" xfId="0" applyFill="1" applyBorder="1" applyAlignment="1">
      <alignment horizontal="left" vertical="top" wrapText="1"/>
    </xf>
    <xf numFmtId="0" fontId="17" fillId="11" borderId="2" xfId="0" applyFont="1" applyFill="1" applyBorder="1" applyAlignment="1" applyProtection="1">
      <alignment horizontal="left" vertical="top" wrapText="1"/>
      <protection locked="0"/>
    </xf>
    <xf numFmtId="0" fontId="17" fillId="12" borderId="2" xfId="0" applyFont="1" applyFill="1" applyBorder="1" applyAlignment="1" applyProtection="1">
      <alignment horizontal="left" vertical="top" wrapText="1"/>
      <protection locked="0"/>
    </xf>
    <xf numFmtId="0" fontId="30" fillId="3" borderId="2" xfId="0" applyFont="1" applyFill="1" applyBorder="1" applyAlignment="1" applyProtection="1">
      <alignment horizontal="left" vertical="top" wrapText="1"/>
      <protection locked="0"/>
    </xf>
    <xf numFmtId="0" fontId="31" fillId="3" borderId="2" xfId="0" applyFont="1" applyFill="1" applyBorder="1" applyAlignment="1" applyProtection="1">
      <alignment horizontal="left" vertical="top" wrapText="1"/>
      <protection locked="0"/>
    </xf>
    <xf numFmtId="0" fontId="0" fillId="3" borderId="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8" xfId="0" applyFill="1" applyBorder="1" applyAlignment="1">
      <alignment horizontal="left" wrapText="1"/>
    </xf>
    <xf numFmtId="0" fontId="0" fillId="3" borderId="9" xfId="0" applyFill="1" applyBorder="1" applyAlignment="1">
      <alignment horizontal="left" wrapText="1"/>
    </xf>
    <xf numFmtId="0" fontId="0" fillId="0" borderId="8" xfId="0" applyBorder="1" applyAlignment="1" applyProtection="1">
      <alignment wrapText="1"/>
      <protection locked="0"/>
    </xf>
    <xf numFmtId="0" fontId="0" fillId="0" borderId="9" xfId="0" applyBorder="1" applyAlignment="1" applyProtection="1">
      <alignment wrapText="1"/>
      <protection locked="0"/>
    </xf>
    <xf numFmtId="0" fontId="0" fillId="0" borderId="5" xfId="0" applyBorder="1" applyAlignment="1" applyProtection="1">
      <alignment horizontal="left"/>
      <protection locked="0"/>
    </xf>
    <xf numFmtId="0" fontId="0" fillId="0" borderId="6" xfId="0" applyBorder="1" applyAlignment="1" applyProtection="1">
      <alignment horizontal="left"/>
      <protection locked="0"/>
    </xf>
    <xf numFmtId="0" fontId="0" fillId="0" borderId="8" xfId="0" applyBorder="1" applyAlignment="1" applyProtection="1">
      <alignment horizontal="center" wrapText="1"/>
      <protection locked="0"/>
    </xf>
    <xf numFmtId="0" fontId="0" fillId="0" borderId="9" xfId="0" applyBorder="1" applyAlignment="1" applyProtection="1">
      <alignment horizontal="center" wrapText="1"/>
      <protection locked="0"/>
    </xf>
    <xf numFmtId="0" fontId="0" fillId="0" borderId="0" xfId="0" applyAlignment="1" applyProtection="1">
      <alignment wrapText="1"/>
      <protection locked="0"/>
    </xf>
    <xf numFmtId="0" fontId="0" fillId="0" borderId="5" xfId="0" applyBorder="1" applyAlignment="1" applyProtection="1">
      <alignment horizontal="left" wrapText="1"/>
      <protection locked="0"/>
    </xf>
    <xf numFmtId="0" fontId="0" fillId="0" borderId="6" xfId="0" applyBorder="1" applyAlignment="1" applyProtection="1">
      <alignment horizontal="left" wrapText="1"/>
      <protection locked="0"/>
    </xf>
    <xf numFmtId="0" fontId="0" fillId="0" borderId="34" xfId="0" applyBorder="1" applyAlignment="1" applyProtection="1">
      <alignment horizontal="left" wrapText="1"/>
      <protection locked="0"/>
    </xf>
    <xf numFmtId="0" fontId="0" fillId="0" borderId="7" xfId="0" applyBorder="1" applyAlignment="1" applyProtection="1">
      <alignment horizontal="left" wrapText="1"/>
      <protection locked="0"/>
    </xf>
    <xf numFmtId="0" fontId="0" fillId="0" borderId="34" xfId="0" applyBorder="1" applyAlignment="1" applyProtection="1">
      <alignment horizontal="left"/>
      <protection locked="0"/>
    </xf>
    <xf numFmtId="0" fontId="0" fillId="0" borderId="7" xfId="0" applyBorder="1" applyAlignment="1" applyProtection="1">
      <alignment horizontal="left"/>
      <protection locked="0"/>
    </xf>
    <xf numFmtId="0" fontId="2" fillId="0" borderId="5" xfId="1" applyFill="1" applyBorder="1" applyAlignment="1" applyProtection="1">
      <alignment horizontal="left"/>
      <protection locked="0"/>
    </xf>
    <xf numFmtId="0" fontId="1" fillId="2" borderId="8" xfId="0" applyFont="1" applyFill="1" applyBorder="1" applyAlignment="1">
      <alignment horizontal="center"/>
    </xf>
    <xf numFmtId="0" fontId="1" fillId="2" borderId="11" xfId="0" applyFont="1" applyFill="1" applyBorder="1" applyAlignment="1">
      <alignment horizontal="center"/>
    </xf>
    <xf numFmtId="0" fontId="1" fillId="2" borderId="9" xfId="0" applyFont="1"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4" fillId="3" borderId="2"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33"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11"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3" borderId="2" xfId="0" applyFont="1" applyFill="1" applyBorder="1" applyAlignment="1">
      <alignment horizontal="left" vertical="center" wrapText="1"/>
    </xf>
    <xf numFmtId="0" fontId="11" fillId="0" borderId="2" xfId="0" applyFont="1" applyBorder="1" applyAlignment="1">
      <alignment horizontal="center" vertical="center" wrapText="1"/>
    </xf>
    <xf numFmtId="0" fontId="1" fillId="2" borderId="0" xfId="0" applyFont="1" applyFill="1" applyAlignment="1">
      <alignment horizontal="center"/>
    </xf>
    <xf numFmtId="0" fontId="0" fillId="0" borderId="17"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21" fillId="0" borderId="2" xfId="0" applyFont="1" applyBorder="1" applyAlignment="1">
      <alignment horizontal="center" vertical="center"/>
    </xf>
    <xf numFmtId="0" fontId="0" fillId="0" borderId="19" xfId="0" applyBorder="1" applyAlignment="1">
      <alignment horizontal="center" vertical="center"/>
    </xf>
    <xf numFmtId="0" fontId="0" fillId="0" borderId="31" xfId="0" applyBorder="1" applyAlignment="1">
      <alignment horizontal="center" vertical="center"/>
    </xf>
    <xf numFmtId="0" fontId="0" fillId="0" borderId="21" xfId="0" applyBorder="1" applyAlignment="1">
      <alignment horizontal="center" vertical="center"/>
    </xf>
  </cellXfs>
  <cellStyles count="2">
    <cellStyle name="Hipervínculo" xfId="1" builtinId="8"/>
    <cellStyle name="Normal" xfId="0" builtinId="0"/>
  </cellStyles>
  <dxfs count="90">
    <dxf>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ill>
        <patternFill patternType="solid">
          <fgColor indexed="64"/>
          <bgColor theme="0"/>
        </patternFill>
      </fill>
    </dxf>
    <dxf>
      <font>
        <b val="0"/>
        <i val="0"/>
        <strike val="0"/>
        <condense val="0"/>
        <extend val="0"/>
        <outline val="0"/>
        <shadow val="0"/>
        <u val="none"/>
        <vertAlign val="baseline"/>
        <sz val="22"/>
        <color theme="1"/>
        <name val="Calibri"/>
        <scheme val="minor"/>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medium">
          <color indexed="64"/>
        </right>
        <top/>
        <bottom/>
        <vertical style="thin">
          <color indexed="64"/>
        </vertical>
        <horizontal/>
      </border>
    </dxf>
    <dxf>
      <fill>
        <patternFill patternType="solid">
          <fgColor indexed="64"/>
          <bgColor theme="0"/>
        </patternFill>
      </fill>
      <alignment horizontal="left" vertical="center" textRotation="0" wrapText="1" indent="0" justifyLastLine="0" shrinkToFit="0" readingOrder="0"/>
      <border diagonalUp="0" diagonalDown="0">
        <left style="medium">
          <color indexed="64"/>
        </left>
        <right style="thin">
          <color indexed="64"/>
        </right>
        <top/>
        <bottom/>
        <vertical style="thin">
          <color indexed="64"/>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u/>
      </font>
      <fill>
        <patternFill>
          <bgColor rgb="FFFFFF00"/>
        </patternFill>
      </fill>
    </dxf>
    <dxf>
      <fill>
        <patternFill>
          <bgColor theme="7" tint="0.59996337778862885"/>
        </patternFill>
      </fill>
    </dxf>
    <dxf>
      <fill>
        <patternFill>
          <bgColor rgb="FF00FF00"/>
        </patternFill>
      </fill>
    </dxf>
    <dxf>
      <fill>
        <patternFill>
          <bgColor rgb="FFFF0000"/>
        </patternFill>
      </fill>
    </dxf>
    <dxf>
      <fill>
        <patternFill>
          <bgColor theme="7" tint="0.59996337778862885"/>
        </patternFill>
      </fill>
    </dxf>
    <dxf>
      <font>
        <color theme="1"/>
      </font>
      <fill>
        <patternFill>
          <bgColor theme="7"/>
        </patternFill>
      </fill>
      <border>
        <left style="thin">
          <color auto="1"/>
        </left>
        <right style="thin">
          <color auto="1"/>
        </right>
        <top style="thin">
          <color auto="1"/>
        </top>
        <bottom style="thin">
          <color auto="1"/>
        </bottom>
      </border>
    </dxf>
    <dxf>
      <fill>
        <patternFill>
          <bgColor theme="7" tint="0.59996337778862885"/>
        </patternFill>
      </fill>
    </dxf>
    <dxf>
      <fill>
        <patternFill>
          <bgColor rgb="FFFF0000"/>
        </patternFill>
      </fill>
    </dxf>
    <dxf>
      <fill>
        <patternFill>
          <bgColor rgb="FF00FF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00FF00"/>
        </patternFill>
      </fill>
    </dxf>
    <dxf>
      <fill>
        <patternFill>
          <bgColor rgb="FFFF0000"/>
        </patternFill>
      </fill>
    </dxf>
    <dxf>
      <fill>
        <patternFill>
          <bgColor rgb="FFFF0000"/>
        </patternFill>
      </fill>
    </dxf>
    <dxf>
      <fill>
        <patternFill>
          <bgColor rgb="FF00FF00"/>
        </patternFill>
      </fill>
    </dxf>
    <dxf>
      <fill>
        <patternFill>
          <bgColor rgb="FF00FF00"/>
        </patternFill>
      </fill>
    </dxf>
    <dxf>
      <fill>
        <patternFill>
          <bgColor rgb="FFFF0000"/>
        </patternFill>
      </fill>
    </dxf>
    <dxf>
      <font>
        <b/>
        <i val="0"/>
        <strike val="0"/>
        <condense val="0"/>
        <extend val="0"/>
        <outline val="0"/>
        <shadow val="0"/>
        <u val="none"/>
        <vertAlign val="baseline"/>
        <sz val="11"/>
        <color theme="1"/>
        <name val="Calibri"/>
        <scheme val="minor"/>
      </font>
      <fill>
        <patternFill patternType="solid">
          <fgColor indexed="64"/>
          <bgColor rgb="FFFF0000"/>
        </patternFill>
      </fill>
      <alignment horizontal="center" vertical="bottom" textRotation="0" wrapText="0" indent="0" justifyLastLine="0" shrinkToFit="0" readingOrder="0"/>
      <border diagonalUp="0" diagonalDown="0">
        <left style="medium">
          <color indexed="64"/>
        </left>
        <right/>
        <top style="medium">
          <color indexed="64"/>
        </top>
        <bottom style="medium">
          <color indexed="64"/>
        </bottom>
        <vertical/>
        <horizontal/>
      </border>
    </dxf>
    <dxf>
      <font>
        <b/>
        <i val="0"/>
        <strike val="0"/>
        <condense val="0"/>
        <extend val="0"/>
        <outline val="0"/>
        <shadow val="0"/>
        <u val="none"/>
        <vertAlign val="baseline"/>
        <sz val="11"/>
        <color theme="1"/>
        <name val="Calibri"/>
        <scheme val="minor"/>
      </font>
      <fill>
        <patternFill patternType="solid">
          <fgColor indexed="64"/>
          <bgColor theme="0" tint="-0.14999847407452621"/>
        </patternFill>
      </fill>
      <border diagonalUp="0" diagonalDown="0">
        <left/>
        <right style="medium">
          <color indexed="64"/>
        </right>
        <top style="medium">
          <color indexed="64"/>
        </top>
        <bottom style="medium">
          <color indexed="64"/>
        </bottom>
        <vertical/>
        <horizontal/>
      </border>
    </dxf>
    <dxf>
      <border outline="0">
        <top style="medium">
          <color indexed="64"/>
        </top>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1"/>
        <name val="Calibri"/>
        <scheme val="minor"/>
      </font>
      <fill>
        <patternFill patternType="solid">
          <fgColor indexed="64"/>
          <bgColor theme="0" tint="-0.14999847407452621"/>
        </patternFill>
      </fill>
      <alignment horizontal="center" vertical="bottom" textRotation="0" wrapText="0" indent="0" justifyLastLine="0" shrinkToFit="0" readingOrder="0"/>
    </dxf>
    <dxf>
      <fill>
        <patternFill>
          <bgColor rgb="FFFFC000"/>
        </patternFill>
      </fill>
    </dxf>
    <dxf>
      <fill>
        <patternFill>
          <bgColor rgb="FFFFFF00"/>
        </patternFill>
      </fill>
    </dxf>
    <dxf>
      <fill>
        <patternFill>
          <bgColor rgb="FFFF0000"/>
        </patternFill>
      </fill>
    </dxf>
    <dxf>
      <fill>
        <patternFill>
          <bgColor rgb="FF00FF00"/>
        </patternFill>
      </fill>
    </dxf>
    <dxf>
      <fill>
        <patternFill>
          <bgColor rgb="FF00FF00"/>
        </patternFill>
      </fill>
    </dxf>
    <dxf>
      <fill>
        <patternFill>
          <bgColor rgb="FFFF3300"/>
        </patternFill>
      </fill>
    </dxf>
    <dxf>
      <fill>
        <patternFill>
          <bgColor rgb="FF00FF00"/>
        </patternFill>
      </fill>
    </dxf>
    <dxf>
      <fill>
        <patternFill>
          <bgColor rgb="FF00FF00"/>
        </patternFill>
      </fill>
    </dxf>
    <dxf>
      <fill>
        <patternFill>
          <bgColor rgb="FFFF3300"/>
        </patternFill>
      </fill>
    </dxf>
    <dxf>
      <fill>
        <patternFill patternType="solid">
          <fgColor indexed="64"/>
          <bgColor theme="0"/>
        </patternFill>
      </fill>
      <alignment horizontal="general" vertical="bottom" textRotation="0" wrapText="1" indent="0" justifyLastLine="0" shrinkToFit="0" readingOrder="0"/>
      <border diagonalUp="0" diagonalDown="0" outline="0">
        <left/>
        <right style="medium">
          <color indexed="64"/>
        </right>
        <top style="medium">
          <color indexed="64"/>
        </top>
        <bottom style="medium">
          <color indexed="64"/>
        </bottom>
      </border>
    </dxf>
    <dxf>
      <fill>
        <patternFill patternType="solid">
          <fgColor indexed="64"/>
          <bgColor theme="0"/>
        </patternFill>
      </fill>
      <alignment horizontal="center" vertical="center" textRotation="0" wrapText="0" indent="0" justifyLastLine="0" shrinkToFit="0" readingOrder="0"/>
      <border diagonalUp="0" diagonalDown="0" outline="0">
        <left style="medium">
          <color indexed="64"/>
        </left>
        <right/>
        <top style="medium">
          <color indexed="64"/>
        </top>
        <bottom style="medium">
          <color indexed="64"/>
        </bottom>
      </border>
    </dxf>
    <dxf>
      <numFmt numFmtId="19" formatCode="dd/mm/yyyy"/>
      <alignment horizontal="center" vertical="center" textRotation="0" wrapText="1" indent="0" justifyLastLine="0" shrinkToFit="0" readingOrder="0"/>
      <border diagonalUp="0" diagonalDown="0" outline="0">
        <left/>
        <right style="medium">
          <color indexed="64"/>
        </right>
        <top style="medium">
          <color indexed="64"/>
        </top>
        <bottom style="medium">
          <color indexed="64"/>
        </bottom>
      </border>
    </dxf>
    <dxf>
      <border outline="0">
        <top style="medium">
          <color indexed="64"/>
        </top>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strike val="0"/>
        <outline val="0"/>
        <shadow val="0"/>
        <u val="none"/>
        <vertAlign val="baseline"/>
        <sz val="11"/>
        <color auto="1"/>
        <name val="Calibri"/>
        <scheme val="minor"/>
      </font>
      <fill>
        <patternFill patternType="solid">
          <fgColor indexed="64"/>
          <bgColor theme="0"/>
        </patternFill>
      </fill>
      <alignment horizontal="general" vertical="bottom" textRotation="0" wrapText="0" indent="0" justifyLastLine="0" shrinkToFit="0" readingOrder="0"/>
    </dxf>
  </dxfs>
  <tableStyles count="0" defaultTableStyle="TableStyleMedium2" defaultPivotStyle="PivotStyleLight16"/>
  <colors>
    <mruColors>
      <color rgb="FFFF9900"/>
      <color rgb="FFDEBE00"/>
      <color rgb="FFFF3300"/>
      <color rgb="FFFF0000"/>
      <color rgb="FFFF99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2784475</xdr:colOff>
      <xdr:row>5</xdr:row>
      <xdr:rowOff>219075</xdr:rowOff>
    </xdr:from>
    <xdr:to>
      <xdr:col>3</xdr:col>
      <xdr:colOff>3006736</xdr:colOff>
      <xdr:row>5</xdr:row>
      <xdr:rowOff>403234</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525" y="3019425"/>
          <a:ext cx="222261" cy="184159"/>
        </a:xfrm>
        <a:prstGeom prst="rect">
          <a:avLst/>
        </a:prstGeom>
        <a:ln w="6350">
          <a:solidFill>
            <a:schemeClr val="tx1"/>
          </a:solidFill>
        </a:ln>
        <a:effectLst/>
      </xdr:spPr>
    </xdr:pic>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6</xdr:col>
      <xdr:colOff>35280</xdr:colOff>
      <xdr:row>77</xdr:row>
      <xdr:rowOff>190510</xdr:rowOff>
    </xdr:from>
    <xdr:to>
      <xdr:col>9</xdr:col>
      <xdr:colOff>591787</xdr:colOff>
      <xdr:row>77</xdr:row>
      <xdr:rowOff>311927</xdr:rowOff>
    </xdr:to>
    <xdr:pic>
      <xdr:nvPicPr>
        <xdr:cNvPr id="3" name="Imagen 2">
          <a:extLst>
            <a:ext uri="{FF2B5EF4-FFF2-40B4-BE49-F238E27FC236}">
              <a16:creationId xmlns:a16="http://schemas.microsoft.com/office/drawing/2014/main" id="{9085E9AC-B2CD-4D01-ACBF-5909027E41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0169" y="38967843"/>
          <a:ext cx="4818062" cy="124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42336</xdr:colOff>
      <xdr:row>99</xdr:row>
      <xdr:rowOff>359821</xdr:rowOff>
    </xdr:from>
    <xdr:to>
      <xdr:col>9</xdr:col>
      <xdr:colOff>598843</xdr:colOff>
      <xdr:row>99</xdr:row>
      <xdr:rowOff>487588</xdr:rowOff>
    </xdr:to>
    <xdr:pic>
      <xdr:nvPicPr>
        <xdr:cNvPr id="5" name="Imagen 4">
          <a:extLst>
            <a:ext uri="{FF2B5EF4-FFF2-40B4-BE49-F238E27FC236}">
              <a16:creationId xmlns:a16="http://schemas.microsoft.com/office/drawing/2014/main" id="{6449B448-79FE-424C-AA06-794138330D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7225" y="47490932"/>
          <a:ext cx="4814887" cy="130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3</xdr:col>
      <xdr:colOff>261467</xdr:colOff>
      <xdr:row>2</xdr:row>
      <xdr:rowOff>148438</xdr:rowOff>
    </xdr:to>
    <xdr:pic>
      <xdr:nvPicPr>
        <xdr:cNvPr id="2" name="Gráfico 11">
          <a:extLst>
            <a:ext uri="{FF2B5EF4-FFF2-40B4-BE49-F238E27FC236}">
              <a16:creationId xmlns:a16="http://schemas.microsoft.com/office/drawing/2014/main" id="{67F54544-030A-41BD-9896-574241C7188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6850" y="0"/>
          <a:ext cx="1896592" cy="3325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Historial" displayName="Historial" ref="B11:D21" totalsRowShown="0" headerRowDxfId="89" headerRowBorderDxfId="88" tableBorderDxfId="87" totalsRowBorderDxfId="86">
  <autoFilter ref="B11:D21" xr:uid="{00000000-0009-0000-0100-000006000000}"/>
  <tableColumns count="3">
    <tableColumn id="1" xr3:uid="{00000000-0010-0000-0000-000001000000}" name="Fecha" dataDxfId="85"/>
    <tableColumn id="2" xr3:uid="{00000000-0010-0000-0000-000002000000}" name="Version" dataDxfId="84"/>
    <tableColumn id="3" xr3:uid="{00000000-0010-0000-0000-000003000000}" name="Detalle" dataDxfId="8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ompletitudPreguntas" displayName="CompletitudPreguntas" ref="I5:J8" totalsRowShown="0" headerRowDxfId="73" headerRowBorderDxfId="72" tableBorderDxfId="71" totalsRowBorderDxfId="70">
  <autoFilter ref="I5:J8" xr:uid="{00000000-0009-0000-0100-000001000000}"/>
  <tableColumns count="2">
    <tableColumn id="1" xr3:uid="{00000000-0010-0000-0100-000001000000}" name="INDICADORES" dataDxfId="69"/>
    <tableColumn id="2" xr3:uid="{00000000-0010-0000-0100-000002000000}" name="Respuestas"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ompletitudRequerimientos" displayName="CompletitudRequerimientos" ref="E3:F4" totalsRowShown="0" headerRowBorderDxfId="30" tableBorderDxfId="29" totalsRowBorderDxfId="28">
  <autoFilter ref="E3:F4" xr:uid="{00000000-0009-0000-0100-000002000000}"/>
  <tableColumns count="2">
    <tableColumn id="1" xr3:uid="{00000000-0010-0000-0200-000001000000}" name="Columna1" dataDxfId="27"/>
    <tableColumn id="2" xr3:uid="{00000000-0010-0000-0200-000002000000}" name="Columna2" dataDxfId="26">
      <calculatedColumnFormula>IF(Cuestionario!$J$6="SI",
IF(COUNTIFS($D$6:$D$221,"m",$F$6:$F$221,"")&gt;0,
"No se ha especificado el cumplimento (SI\NO\N/A) de al menos un control",
IF(COUNTIFS($D$6:$D$221,"m",$G$6:$G221,"")&gt;0,
"Existe al menos un control sin Evidencia/Justificación",
IF(COUNTIFS($D$6:$D$221,"m",$F$6:$F$221,"NO")&gt;0,"NO","OK")
)
),"Cuestionario Incompleto"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iesgoResultado" displayName="RiesgoResultado" ref="F10:H11" totalsRowShown="0" headerRowDxfId="3">
  <autoFilter ref="F10:H11" xr:uid="{00000000-0009-0000-0100-000004000000}"/>
  <tableColumns count="3">
    <tableColumn id="1" xr3:uid="{00000000-0010-0000-0300-000001000000}" name="Riesgo" dataDxfId="2">
      <calculatedColumnFormula>Cuestionario!J8</calculatedColumnFormula>
    </tableColumn>
    <tableColumn id="2" xr3:uid="{00000000-0010-0000-0300-000002000000}" name="Col1" dataDxfId="1"/>
    <tableColumn id="3" xr3:uid="{00000000-0010-0000-0300-000003000000}" name="Resultad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D21"/>
  <sheetViews>
    <sheetView zoomScale="90" zoomScaleNormal="90" workbookViewId="0">
      <selection activeCell="B22" sqref="B22"/>
    </sheetView>
  </sheetViews>
  <sheetFormatPr baseColWidth="10" defaultColWidth="10.81640625" defaultRowHeight="14.5" x14ac:dyDescent="0.35"/>
  <cols>
    <col min="1" max="1" width="2.1796875" style="1" customWidth="1"/>
    <col min="2" max="2" width="12.81640625" style="1" customWidth="1"/>
    <col min="3" max="3" width="10" style="4" customWidth="1"/>
    <col min="4" max="4" width="119.1796875" style="1" customWidth="1"/>
    <col min="5" max="16384" width="10.81640625" style="1"/>
  </cols>
  <sheetData>
    <row r="1" spans="2:4" ht="9" customHeight="1" thickBot="1" x14ac:dyDescent="0.4"/>
    <row r="2" spans="2:4" ht="15" thickBot="1" x14ac:dyDescent="0.4">
      <c r="B2" s="8" t="str">
        <f>_xlfn.CONCAT("Análisis de Riesgo Autogestionado para desarrollos de sistemas e iniciativas de negocio (v",Tablas!$B$49,")")</f>
        <v>Análisis de Riesgo Autogestionado para desarrollos de sistemas e iniciativas de negocio (v1.08)</v>
      </c>
      <c r="C2" s="6"/>
      <c r="D2" s="7"/>
    </row>
    <row r="3" spans="2:4" ht="29.5" customHeight="1" thickBot="1" x14ac:dyDescent="0.4">
      <c r="B3" s="43" t="s">
        <v>0</v>
      </c>
      <c r="C3" s="223" t="s">
        <v>1</v>
      </c>
      <c r="D3" s="224"/>
    </row>
    <row r="4" spans="2:4" ht="87.5" thickBot="1" x14ac:dyDescent="0.4">
      <c r="B4" s="220" t="s">
        <v>2</v>
      </c>
      <c r="C4" s="43" t="s">
        <v>3</v>
      </c>
      <c r="D4" s="5" t="s">
        <v>4</v>
      </c>
    </row>
    <row r="5" spans="2:4" ht="73" thickBot="1" x14ac:dyDescent="0.4">
      <c r="B5" s="221"/>
      <c r="C5" s="43" t="s">
        <v>5</v>
      </c>
      <c r="D5" s="2" t="s">
        <v>6</v>
      </c>
    </row>
    <row r="6" spans="2:4" ht="29.5" thickBot="1" x14ac:dyDescent="0.4">
      <c r="B6" s="221"/>
      <c r="C6" s="43" t="s">
        <v>7</v>
      </c>
      <c r="D6" s="14" t="s">
        <v>8</v>
      </c>
    </row>
    <row r="7" spans="2:4" ht="29.5" thickBot="1" x14ac:dyDescent="0.4">
      <c r="B7" s="221"/>
      <c r="C7" s="43" t="s">
        <v>9</v>
      </c>
      <c r="D7" s="2" t="s">
        <v>10</v>
      </c>
    </row>
    <row r="8" spans="2:4" ht="73" thickBot="1" x14ac:dyDescent="0.4">
      <c r="B8" s="222"/>
      <c r="C8" s="43" t="s">
        <v>11</v>
      </c>
      <c r="D8" s="2" t="s">
        <v>12</v>
      </c>
    </row>
    <row r="10" spans="2:4" x14ac:dyDescent="0.35">
      <c r="B10" s="1" t="s">
        <v>13</v>
      </c>
    </row>
    <row r="11" spans="2:4" ht="15" thickBot="1" x14ac:dyDescent="0.4">
      <c r="B11" s="167" t="s">
        <v>14</v>
      </c>
      <c r="C11" s="167" t="s">
        <v>15</v>
      </c>
      <c r="D11" s="167" t="s">
        <v>16</v>
      </c>
    </row>
    <row r="12" spans="2:4" ht="30.75" customHeight="1" thickBot="1" x14ac:dyDescent="0.4">
      <c r="B12" s="164">
        <v>44064</v>
      </c>
      <c r="C12" s="182" t="s">
        <v>17</v>
      </c>
      <c r="D12" s="21" t="s">
        <v>18</v>
      </c>
    </row>
    <row r="13" spans="2:4" ht="30.75" customHeight="1" thickBot="1" x14ac:dyDescent="0.4">
      <c r="B13" s="164">
        <v>44130</v>
      </c>
      <c r="C13" s="182" t="s">
        <v>19</v>
      </c>
      <c r="D13" s="21" t="s">
        <v>20</v>
      </c>
    </row>
    <row r="14" spans="2:4" ht="30.75" customHeight="1" thickBot="1" x14ac:dyDescent="0.4">
      <c r="B14" s="164">
        <v>44140</v>
      </c>
      <c r="C14" s="182" t="s">
        <v>21</v>
      </c>
      <c r="D14" s="21" t="s">
        <v>22</v>
      </c>
    </row>
    <row r="15" spans="2:4" ht="30.75" customHeight="1" thickBot="1" x14ac:dyDescent="0.4">
      <c r="B15" s="164">
        <v>44146</v>
      </c>
      <c r="C15" s="182" t="s">
        <v>21</v>
      </c>
      <c r="D15" s="21" t="s">
        <v>23</v>
      </c>
    </row>
    <row r="16" spans="2:4" ht="30.75" customHeight="1" thickBot="1" x14ac:dyDescent="0.4">
      <c r="B16" s="165">
        <v>44227</v>
      </c>
      <c r="C16" s="182" t="s">
        <v>24</v>
      </c>
      <c r="D16" s="21" t="s">
        <v>25</v>
      </c>
    </row>
    <row r="17" spans="2:4" ht="30.75" customHeight="1" thickBot="1" x14ac:dyDescent="0.4">
      <c r="B17" s="165">
        <v>44333</v>
      </c>
      <c r="C17" s="182" t="s">
        <v>26</v>
      </c>
      <c r="D17" s="21" t="s">
        <v>27</v>
      </c>
    </row>
    <row r="18" spans="2:4" ht="30.75" customHeight="1" thickBot="1" x14ac:dyDescent="0.4">
      <c r="B18" s="165">
        <v>44474</v>
      </c>
      <c r="C18" s="182" t="s">
        <v>28</v>
      </c>
      <c r="D18" s="21" t="s">
        <v>29</v>
      </c>
    </row>
    <row r="19" spans="2:4" ht="45" customHeight="1" thickBot="1" x14ac:dyDescent="0.4">
      <c r="B19" s="165">
        <v>44616</v>
      </c>
      <c r="C19" s="182" t="s">
        <v>30</v>
      </c>
      <c r="D19" s="21" t="s">
        <v>31</v>
      </c>
    </row>
    <row r="20" spans="2:4" ht="45" customHeight="1" thickBot="1" x14ac:dyDescent="0.4">
      <c r="B20" s="166">
        <v>44701</v>
      </c>
      <c r="C20" s="183" t="s">
        <v>32</v>
      </c>
      <c r="D20" s="21" t="s">
        <v>33</v>
      </c>
    </row>
    <row r="21" spans="2:4" ht="44" thickBot="1" x14ac:dyDescent="0.4">
      <c r="B21" s="166">
        <v>45182</v>
      </c>
      <c r="C21" s="183" t="s">
        <v>34</v>
      </c>
      <c r="D21" s="214" t="s">
        <v>35</v>
      </c>
    </row>
  </sheetData>
  <sheetProtection algorithmName="SHA-512" hashValue="T9tPQ/YJTH0sqWj+4dXifJrI8h/Gw2XwXPpUUa+pT3ZmObDoLLIUqG8V2cb0F5bQIUyBtuTTiZXu0eMyQEHuwg==" saltValue="4Yx7Fo0Gua5rtSRO7NDz6A==" spinCount="100000" sheet="1" objects="1" scenarios="1"/>
  <mergeCells count="2">
    <mergeCell ref="B4:B8"/>
    <mergeCell ref="C3:D3"/>
  </mergeCells>
  <pageMargins left="0.7" right="0.7" top="0.75" bottom="0.75" header="0.3" footer="0.3"/>
  <pageSetup paperSize="9" orientation="portrait"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J69"/>
  <sheetViews>
    <sheetView topLeftCell="A50" zoomScaleNormal="100" workbookViewId="0">
      <selection activeCell="D66" sqref="D66"/>
    </sheetView>
  </sheetViews>
  <sheetFormatPr baseColWidth="10" defaultColWidth="10.81640625" defaultRowHeight="14.5" x14ac:dyDescent="0.35"/>
  <cols>
    <col min="1" max="1" width="6" style="1" bestFit="1" customWidth="1"/>
    <col min="2" max="2" width="6.1796875" style="15" customWidth="1"/>
    <col min="3" max="3" width="85.54296875" style="1" customWidth="1"/>
    <col min="4" max="4" width="10.54296875" style="1" customWidth="1"/>
    <col min="5" max="5" width="20.26953125" style="1" customWidth="1"/>
    <col min="6" max="6" width="14.81640625" style="1" customWidth="1"/>
    <col min="7" max="7" width="14.26953125" style="1" customWidth="1"/>
    <col min="8" max="8" width="2.54296875" style="1" customWidth="1"/>
    <col min="9" max="9" width="27.54296875" style="1" bestFit="1" customWidth="1"/>
    <col min="10" max="10" width="14" style="1" customWidth="1"/>
    <col min="11" max="16384" width="10.81640625" style="1"/>
  </cols>
  <sheetData>
    <row r="1" spans="2:10" ht="6.65" customHeight="1" thickBot="1" x14ac:dyDescent="0.4"/>
    <row r="2" spans="2:10" ht="15" thickBot="1" x14ac:dyDescent="0.4">
      <c r="B2" s="239" t="str">
        <f>_xlfn.CONCAT("Análisis de Riesgo Autogestionado para desarrollos de sistemas e iniciativas de negocio (v",Tablas!$B$49,")")</f>
        <v>Análisis de Riesgo Autogestionado para desarrollos de sistemas e iniciativas de negocio (v1.08)</v>
      </c>
      <c r="C2" s="240"/>
      <c r="D2" s="240"/>
      <c r="E2" s="240"/>
      <c r="F2" s="240"/>
      <c r="G2" s="241"/>
    </row>
    <row r="3" spans="2:10" ht="6.65" customHeight="1" thickBot="1" x14ac:dyDescent="0.4"/>
    <row r="4" spans="2:10" ht="15" thickBot="1" x14ac:dyDescent="0.4">
      <c r="B4" s="16">
        <v>1.1000000000000001</v>
      </c>
      <c r="C4" s="17" t="s">
        <v>36</v>
      </c>
      <c r="D4" s="227" t="s">
        <v>37</v>
      </c>
      <c r="E4" s="228"/>
      <c r="F4" s="156"/>
      <c r="G4"/>
    </row>
    <row r="5" spans="2:10" ht="15" thickBot="1" x14ac:dyDescent="0.4">
      <c r="B5" s="16">
        <v>1.2</v>
      </c>
      <c r="C5" s="17" t="s">
        <v>38</v>
      </c>
      <c r="D5" s="227" t="s">
        <v>39</v>
      </c>
      <c r="E5" s="228"/>
      <c r="F5" s="236"/>
      <c r="G5" s="237"/>
      <c r="I5" s="161" t="s">
        <v>40</v>
      </c>
      <c r="J5" s="161" t="s">
        <v>41</v>
      </c>
    </row>
    <row r="6" spans="2:10" ht="15" thickBot="1" x14ac:dyDescent="0.4">
      <c r="B6" s="16">
        <v>1.3</v>
      </c>
      <c r="C6" s="17" t="s">
        <v>42</v>
      </c>
      <c r="D6" s="238" t="s">
        <v>43</v>
      </c>
      <c r="E6" s="228"/>
      <c r="F6" s="236"/>
      <c r="G6" s="237"/>
      <c r="I6" s="159" t="s">
        <v>44</v>
      </c>
      <c r="J6" s="160" t="str">
        <f>IF(COUNTBLANK(D4:D11)+COUNTBLANK(D22:D38)+COUNTBLANK(D40:D54)+COUNTBLANK(D56:D60)+COUNTBLANK(D62:D66)=0,"SI","NO")</f>
        <v>SI</v>
      </c>
    </row>
    <row r="7" spans="2:10" ht="15" thickBot="1" x14ac:dyDescent="0.4">
      <c r="B7" s="16">
        <v>1.4</v>
      </c>
      <c r="C7" s="17" t="s">
        <v>45</v>
      </c>
      <c r="D7" s="157">
        <v>6825</v>
      </c>
      <c r="E7" s="242" t="s">
        <v>46</v>
      </c>
      <c r="F7" s="243"/>
      <c r="G7" s="12"/>
      <c r="I7" s="159" t="s">
        <v>47</v>
      </c>
      <c r="J7" s="160" t="str">
        <f>IF(J6="NO","",IF(D22="","",IF(D22="SI","1 Fraude",IF(OR(D23="SI",D26="SI"),"2 Regulatorio",IF(D24="SI","3 Negocio",IF(D25="SI","4 Eficiencia","Sin prioridad"))))))</f>
        <v>3 Negocio</v>
      </c>
    </row>
    <row r="8" spans="2:10" ht="15" thickBot="1" x14ac:dyDescent="0.4">
      <c r="B8" s="16">
        <v>1.5</v>
      </c>
      <c r="C8" s="17" t="s">
        <v>48</v>
      </c>
      <c r="D8" s="227" t="s">
        <v>49</v>
      </c>
      <c r="E8" s="228"/>
      <c r="F8" s="236"/>
      <c r="G8" s="237"/>
      <c r="I8" s="162" t="s">
        <v>50</v>
      </c>
      <c r="J8" s="163" t="str">
        <f>IF(J6="NO","",
 IF(
  OR(
   AND(OR(D28="SI",D29="SI"),D41="SI"),
   AND(OR(D34="SI",D35="SI"),D41="SI"),
   D38="SI",D40="SI",D42="SI",D43="SI",D44="SI",D46="SI",D53="SI",D54="SI",D66="SI",D65="SI"
  ),"A",
  IF(
   OR(
      D34="SI",D35="SI",D36="SI",D41="SI",D45="SI",D47="SI",D62="SI",D64="SI",D50="SI"
   ),"B",
   IF(
    OR(
     D28="SI",D29="SI",D32="SI",D33="SI",D37="SI",D48="SI",D49="SI",D56="SI",D57="SI",D58="SI",D59="SI",D60="SI",D63="SI",D30="SI",D31="SI"
    ),"C",
    IF(OR(D51="SI",D52="SI"),"E2","E1")
   )
  )
 )
)</f>
        <v>A</v>
      </c>
    </row>
    <row r="9" spans="2:10" ht="15" thickBot="1" x14ac:dyDescent="0.4">
      <c r="B9" s="16" t="s">
        <v>51</v>
      </c>
      <c r="C9" s="17" t="s">
        <v>52</v>
      </c>
      <c r="D9" s="232" t="s">
        <v>53</v>
      </c>
      <c r="E9" s="233"/>
      <c r="F9" s="234"/>
      <c r="G9" s="235"/>
    </row>
    <row r="10" spans="2:10" ht="15" thickBot="1" x14ac:dyDescent="0.4">
      <c r="B10" s="16" t="s">
        <v>54</v>
      </c>
      <c r="C10" s="17" t="s">
        <v>55</v>
      </c>
      <c r="D10" s="232" t="s">
        <v>56</v>
      </c>
      <c r="E10" s="233"/>
      <c r="F10" s="234"/>
      <c r="G10" s="235"/>
      <c r="I10" s="20" t="s">
        <v>57</v>
      </c>
      <c r="J10" s="176">
        <v>45380</v>
      </c>
    </row>
    <row r="11" spans="2:10" ht="15" thickBot="1" x14ac:dyDescent="0.4">
      <c r="B11" s="16" t="s">
        <v>58</v>
      </c>
      <c r="C11" s="17" t="s">
        <v>59</v>
      </c>
      <c r="D11" s="232" t="s">
        <v>60</v>
      </c>
      <c r="E11" s="233"/>
      <c r="F11" s="234"/>
      <c r="G11" s="235"/>
    </row>
    <row r="12" spans="2:10" ht="15" thickBot="1" x14ac:dyDescent="0.4">
      <c r="B12" s="16" t="s">
        <v>61</v>
      </c>
      <c r="C12" s="17" t="s">
        <v>62</v>
      </c>
      <c r="D12" s="232" t="s">
        <v>63</v>
      </c>
      <c r="E12" s="233"/>
      <c r="F12" s="234"/>
      <c r="G12" s="235"/>
    </row>
    <row r="13" spans="2:10" ht="15.75" customHeight="1" thickBot="1" x14ac:dyDescent="0.4">
      <c r="B13" s="16" t="s">
        <v>64</v>
      </c>
      <c r="C13" s="21" t="s">
        <v>65</v>
      </c>
      <c r="D13" s="225" t="s">
        <v>66</v>
      </c>
      <c r="E13" s="226"/>
      <c r="F13" s="229"/>
      <c r="G13" s="230"/>
    </row>
    <row r="14" spans="2:10" ht="15" thickBot="1" x14ac:dyDescent="0.4">
      <c r="B14" s="16" t="s">
        <v>67</v>
      </c>
      <c r="C14" s="21" t="s">
        <v>65</v>
      </c>
      <c r="D14" s="225" t="s">
        <v>68</v>
      </c>
      <c r="E14" s="226"/>
      <c r="F14" s="229"/>
      <c r="G14" s="230"/>
    </row>
    <row r="15" spans="2:10" ht="15" thickBot="1" x14ac:dyDescent="0.4">
      <c r="B15" s="16" t="s">
        <v>69</v>
      </c>
      <c r="C15" s="21" t="s">
        <v>65</v>
      </c>
      <c r="D15" s="225"/>
      <c r="E15" s="226"/>
      <c r="F15" s="229"/>
      <c r="G15" s="230"/>
    </row>
    <row r="16" spans="2:10" ht="15" thickBot="1" x14ac:dyDescent="0.4">
      <c r="B16" s="16" t="s">
        <v>70</v>
      </c>
      <c r="C16" s="21" t="s">
        <v>65</v>
      </c>
      <c r="D16" s="225"/>
      <c r="E16" s="226"/>
      <c r="F16" s="229"/>
      <c r="G16" s="230"/>
    </row>
    <row r="17" spans="1:7" ht="15" thickBot="1" x14ac:dyDescent="0.4">
      <c r="B17" s="16" t="s">
        <v>71</v>
      </c>
      <c r="C17" s="21" t="s">
        <v>65</v>
      </c>
      <c r="D17" s="225"/>
      <c r="E17" s="226"/>
      <c r="F17" s="229"/>
      <c r="G17" s="230"/>
    </row>
    <row r="18" spans="1:7" ht="15" thickBot="1" x14ac:dyDescent="0.4">
      <c r="B18" s="16" t="s">
        <v>72</v>
      </c>
      <c r="C18" s="17" t="s">
        <v>73</v>
      </c>
      <c r="D18" s="225" t="s">
        <v>76</v>
      </c>
      <c r="E18" s="226"/>
      <c r="F18" s="231" t="s">
        <v>77</v>
      </c>
      <c r="G18" s="231"/>
    </row>
    <row r="19" spans="1:7" ht="15.75" customHeight="1" thickBot="1" x14ac:dyDescent="0.4">
      <c r="B19" s="16" t="s">
        <v>75</v>
      </c>
      <c r="C19" s="17" t="s">
        <v>73</v>
      </c>
      <c r="D19" s="225"/>
      <c r="E19" s="226"/>
      <c r="F19" s="231"/>
      <c r="G19" s="231"/>
    </row>
    <row r="20" spans="1:7" ht="15.75" customHeight="1" thickBot="1" x14ac:dyDescent="0.4">
      <c r="B20" s="16" t="s">
        <v>78</v>
      </c>
      <c r="C20" s="17" t="s">
        <v>73</v>
      </c>
      <c r="D20" s="225"/>
      <c r="E20" s="226"/>
      <c r="F20" s="231"/>
      <c r="G20" s="231"/>
    </row>
    <row r="21" spans="1:7" ht="14.15" customHeight="1" thickBot="1" x14ac:dyDescent="0.4">
      <c r="D21" s="158" t="s">
        <v>79</v>
      </c>
    </row>
    <row r="22" spans="1:7" ht="15" thickBot="1" x14ac:dyDescent="0.4">
      <c r="B22" s="16">
        <v>2.1</v>
      </c>
      <c r="C22" s="21" t="s">
        <v>80</v>
      </c>
      <c r="D22" s="12" t="s">
        <v>81</v>
      </c>
    </row>
    <row r="23" spans="1:7" ht="15" thickBot="1" x14ac:dyDescent="0.4">
      <c r="B23" s="16">
        <v>2.2000000000000002</v>
      </c>
      <c r="C23" s="21" t="s">
        <v>82</v>
      </c>
      <c r="D23" s="12" t="s">
        <v>81</v>
      </c>
    </row>
    <row r="24" spans="1:7" ht="15" thickBot="1" x14ac:dyDescent="0.4">
      <c r="B24" s="16">
        <v>2.2999999999999998</v>
      </c>
      <c r="C24" s="21" t="s">
        <v>83</v>
      </c>
      <c r="D24" s="12" t="s">
        <v>84</v>
      </c>
    </row>
    <row r="25" spans="1:7" ht="15" thickBot="1" x14ac:dyDescent="0.4">
      <c r="B25" s="16">
        <v>2.4</v>
      </c>
      <c r="C25" s="21" t="s">
        <v>85</v>
      </c>
      <c r="D25" s="12" t="s">
        <v>84</v>
      </c>
    </row>
    <row r="26" spans="1:7" ht="15" thickBot="1" x14ac:dyDescent="0.4">
      <c r="B26" s="16" t="s">
        <v>86</v>
      </c>
      <c r="C26" s="21" t="s">
        <v>87</v>
      </c>
      <c r="D26" s="12" t="s">
        <v>81</v>
      </c>
    </row>
    <row r="27" spans="1:7" ht="14.15" customHeight="1" thickBot="1" x14ac:dyDescent="0.4">
      <c r="D27" s="158" t="s">
        <v>79</v>
      </c>
    </row>
    <row r="28" spans="1:7" ht="15" thickBot="1" x14ac:dyDescent="0.4">
      <c r="A28" s="1" t="s">
        <v>88</v>
      </c>
      <c r="B28" s="23" t="s">
        <v>89</v>
      </c>
      <c r="C28" s="215" t="s">
        <v>90</v>
      </c>
      <c r="D28" s="12" t="s">
        <v>81</v>
      </c>
    </row>
    <row r="29" spans="1:7" ht="15" thickBot="1" x14ac:dyDescent="0.4">
      <c r="A29" s="1" t="s">
        <v>91</v>
      </c>
      <c r="B29" s="23" t="s">
        <v>92</v>
      </c>
      <c r="C29" s="215" t="s">
        <v>93</v>
      </c>
      <c r="D29" s="12" t="s">
        <v>81</v>
      </c>
    </row>
    <row r="30" spans="1:7" ht="15" thickBot="1" x14ac:dyDescent="0.4">
      <c r="A30" s="1" t="s">
        <v>94</v>
      </c>
      <c r="B30" s="16" t="s">
        <v>95</v>
      </c>
      <c r="C30" s="215" t="s">
        <v>96</v>
      </c>
      <c r="D30" s="12" t="s">
        <v>81</v>
      </c>
    </row>
    <row r="31" spans="1:7" ht="15" thickBot="1" x14ac:dyDescent="0.4">
      <c r="A31" s="1" t="s">
        <v>97</v>
      </c>
      <c r="B31" s="16" t="s">
        <v>98</v>
      </c>
      <c r="C31" s="215" t="s">
        <v>99</v>
      </c>
      <c r="D31" s="12" t="s">
        <v>84</v>
      </c>
    </row>
    <row r="32" spans="1:7" ht="15" thickBot="1" x14ac:dyDescent="0.4">
      <c r="A32" s="1" t="s">
        <v>100</v>
      </c>
      <c r="B32" s="16" t="s">
        <v>101</v>
      </c>
      <c r="C32" s="215" t="s">
        <v>102</v>
      </c>
      <c r="D32" s="12" t="s">
        <v>84</v>
      </c>
    </row>
    <row r="33" spans="1:4" ht="15" thickBot="1" x14ac:dyDescent="0.4">
      <c r="A33" s="1" t="s">
        <v>103</v>
      </c>
      <c r="B33" s="16" t="s">
        <v>104</v>
      </c>
      <c r="C33" s="215" t="s">
        <v>105</v>
      </c>
      <c r="D33" s="12" t="s">
        <v>81</v>
      </c>
    </row>
    <row r="34" spans="1:4" ht="14.5" customHeight="1" thickBot="1" x14ac:dyDescent="0.4">
      <c r="A34" s="1" t="s">
        <v>106</v>
      </c>
      <c r="B34" s="23" t="s">
        <v>107</v>
      </c>
      <c r="C34" s="215" t="s">
        <v>108</v>
      </c>
      <c r="D34" s="12" t="s">
        <v>81</v>
      </c>
    </row>
    <row r="35" spans="1:4" ht="14.5" customHeight="1" thickBot="1" x14ac:dyDescent="0.4">
      <c r="A35" s="1" t="s">
        <v>109</v>
      </c>
      <c r="B35" s="23" t="s">
        <v>110</v>
      </c>
      <c r="C35" s="215" t="s">
        <v>111</v>
      </c>
      <c r="D35" s="12" t="s">
        <v>81</v>
      </c>
    </row>
    <row r="36" spans="1:4" ht="15" thickBot="1" x14ac:dyDescent="0.4">
      <c r="A36" s="1" t="s">
        <v>112</v>
      </c>
      <c r="B36" s="16" t="s">
        <v>113</v>
      </c>
      <c r="C36" s="215" t="s">
        <v>114</v>
      </c>
      <c r="D36" s="12" t="s">
        <v>81</v>
      </c>
    </row>
    <row r="37" spans="1:4" ht="15" thickBot="1" x14ac:dyDescent="0.4">
      <c r="A37" s="1" t="s">
        <v>115</v>
      </c>
      <c r="B37" s="16" t="s">
        <v>116</v>
      </c>
      <c r="C37" s="215" t="s">
        <v>117</v>
      </c>
      <c r="D37" s="12" t="s">
        <v>81</v>
      </c>
    </row>
    <row r="38" spans="1:4" ht="15" thickBot="1" x14ac:dyDescent="0.4">
      <c r="A38" s="1" t="s">
        <v>118</v>
      </c>
      <c r="B38" s="16" t="s">
        <v>119</v>
      </c>
      <c r="C38" s="215" t="s">
        <v>120</v>
      </c>
      <c r="D38" s="12" t="s">
        <v>81</v>
      </c>
    </row>
    <row r="39" spans="1:4" ht="14.15" customHeight="1" thickBot="1" x14ac:dyDescent="0.4">
      <c r="B39" s="22"/>
      <c r="C39" s="19"/>
      <c r="D39" s="158" t="s">
        <v>79</v>
      </c>
    </row>
    <row r="40" spans="1:4" ht="15" thickBot="1" x14ac:dyDescent="0.4">
      <c r="A40" s="1" t="s">
        <v>121</v>
      </c>
      <c r="B40" s="23" t="s">
        <v>122</v>
      </c>
      <c r="C40" s="21" t="s">
        <v>123</v>
      </c>
      <c r="D40" s="12" t="s">
        <v>84</v>
      </c>
    </row>
    <row r="41" spans="1:4" ht="15" thickBot="1" x14ac:dyDescent="0.4">
      <c r="A41" s="1" t="s">
        <v>124</v>
      </c>
      <c r="B41" s="23" t="s">
        <v>125</v>
      </c>
      <c r="C41" s="21" t="s">
        <v>126</v>
      </c>
      <c r="D41" s="12" t="s">
        <v>84</v>
      </c>
    </row>
    <row r="42" spans="1:4" ht="29.5" thickBot="1" x14ac:dyDescent="0.4">
      <c r="A42" s="1" t="s">
        <v>127</v>
      </c>
      <c r="B42" s="23" t="s">
        <v>128</v>
      </c>
      <c r="C42" s="21" t="s">
        <v>129</v>
      </c>
      <c r="D42" s="12" t="s">
        <v>81</v>
      </c>
    </row>
    <row r="43" spans="1:4" ht="30.75" customHeight="1" thickBot="1" x14ac:dyDescent="0.4">
      <c r="A43" s="1" t="s">
        <v>130</v>
      </c>
      <c r="B43" s="23" t="s">
        <v>131</v>
      </c>
      <c r="C43" s="215" t="s">
        <v>132</v>
      </c>
      <c r="D43" s="12" t="s">
        <v>81</v>
      </c>
    </row>
    <row r="44" spans="1:4" ht="15" thickBot="1" x14ac:dyDescent="0.4">
      <c r="A44" s="1" t="s">
        <v>133</v>
      </c>
      <c r="B44" s="23" t="s">
        <v>134</v>
      </c>
      <c r="C44" s="21" t="s">
        <v>135</v>
      </c>
      <c r="D44" s="12" t="s">
        <v>84</v>
      </c>
    </row>
    <row r="45" spans="1:4" ht="15" thickBot="1" x14ac:dyDescent="0.4">
      <c r="A45" s="1" t="s">
        <v>136</v>
      </c>
      <c r="B45" s="23" t="s">
        <v>137</v>
      </c>
      <c r="C45" s="21" t="s">
        <v>138</v>
      </c>
      <c r="D45" s="12" t="s">
        <v>81</v>
      </c>
    </row>
    <row r="46" spans="1:4" ht="15" thickBot="1" x14ac:dyDescent="0.4">
      <c r="A46" s="1" t="s">
        <v>139</v>
      </c>
      <c r="B46" s="23" t="s">
        <v>140</v>
      </c>
      <c r="C46" s="21" t="s">
        <v>141</v>
      </c>
      <c r="D46" s="12" t="s">
        <v>84</v>
      </c>
    </row>
    <row r="47" spans="1:4" ht="15" thickBot="1" x14ac:dyDescent="0.4">
      <c r="A47" s="1" t="s">
        <v>142</v>
      </c>
      <c r="B47" s="23" t="s">
        <v>143</v>
      </c>
      <c r="C47" s="21" t="s">
        <v>144</v>
      </c>
      <c r="D47" s="12" t="s">
        <v>84</v>
      </c>
    </row>
    <row r="48" spans="1:4" ht="15" thickBot="1" x14ac:dyDescent="0.4">
      <c r="A48" s="1" t="s">
        <v>145</v>
      </c>
      <c r="B48" s="23" t="s">
        <v>146</v>
      </c>
      <c r="C48" s="71" t="s">
        <v>147</v>
      </c>
      <c r="D48" s="12" t="s">
        <v>84</v>
      </c>
    </row>
    <row r="49" spans="1:4" ht="15" thickBot="1" x14ac:dyDescent="0.4">
      <c r="A49" s="1" t="s">
        <v>148</v>
      </c>
      <c r="B49" s="23" t="s">
        <v>149</v>
      </c>
      <c r="C49" s="71" t="s">
        <v>150</v>
      </c>
      <c r="D49" s="12" t="s">
        <v>84</v>
      </c>
    </row>
    <row r="50" spans="1:4" ht="15" thickBot="1" x14ac:dyDescent="0.4">
      <c r="A50" s="1" t="s">
        <v>151</v>
      </c>
      <c r="B50" s="23" t="s">
        <v>152</v>
      </c>
      <c r="C50" s="21" t="s">
        <v>153</v>
      </c>
      <c r="D50" s="12" t="s">
        <v>81</v>
      </c>
    </row>
    <row r="51" spans="1:4" ht="15" thickBot="1" x14ac:dyDescent="0.4">
      <c r="A51" s="1" t="s">
        <v>154</v>
      </c>
      <c r="B51" s="23" t="s">
        <v>155</v>
      </c>
      <c r="C51" s="71" t="s">
        <v>156</v>
      </c>
      <c r="D51" s="12" t="s">
        <v>84</v>
      </c>
    </row>
    <row r="52" spans="1:4" ht="15" thickBot="1" x14ac:dyDescent="0.4">
      <c r="A52" s="1" t="s">
        <v>157</v>
      </c>
      <c r="B52" s="23" t="s">
        <v>158</v>
      </c>
      <c r="C52" s="17" t="s">
        <v>159</v>
      </c>
      <c r="D52" s="12" t="s">
        <v>84</v>
      </c>
    </row>
    <row r="53" spans="1:4" ht="15" thickBot="1" x14ac:dyDescent="0.4">
      <c r="A53" s="1" t="s">
        <v>160</v>
      </c>
      <c r="B53" s="23" t="s">
        <v>161</v>
      </c>
      <c r="C53" s="17" t="s">
        <v>162</v>
      </c>
      <c r="D53" s="12" t="s">
        <v>81</v>
      </c>
    </row>
    <row r="54" spans="1:4" ht="29.5" thickBot="1" x14ac:dyDescent="0.4">
      <c r="A54" s="1" t="s">
        <v>163</v>
      </c>
      <c r="B54" s="23" t="s">
        <v>164</v>
      </c>
      <c r="C54" s="21" t="s">
        <v>165</v>
      </c>
      <c r="D54" s="12" t="s">
        <v>81</v>
      </c>
    </row>
    <row r="55" spans="1:4" ht="15" thickBot="1" x14ac:dyDescent="0.4">
      <c r="D55" s="158"/>
    </row>
    <row r="56" spans="1:4" ht="15" thickBot="1" x14ac:dyDescent="0.4">
      <c r="A56" s="1" t="s">
        <v>166</v>
      </c>
      <c r="B56" s="23" t="s">
        <v>167</v>
      </c>
      <c r="C56" s="17" t="s">
        <v>168</v>
      </c>
      <c r="D56" s="12" t="s">
        <v>81</v>
      </c>
    </row>
    <row r="57" spans="1:4" ht="15" thickBot="1" x14ac:dyDescent="0.4">
      <c r="A57" s="1" t="s">
        <v>169</v>
      </c>
      <c r="B57" s="23" t="s">
        <v>170</v>
      </c>
      <c r="C57" s="17" t="s">
        <v>171</v>
      </c>
      <c r="D57" s="12" t="s">
        <v>81</v>
      </c>
    </row>
    <row r="58" spans="1:4" ht="15" thickBot="1" x14ac:dyDescent="0.4">
      <c r="A58" s="1" t="s">
        <v>172</v>
      </c>
      <c r="B58" s="23" t="s">
        <v>173</v>
      </c>
      <c r="C58" s="17" t="s">
        <v>174</v>
      </c>
      <c r="D58" s="12" t="s">
        <v>81</v>
      </c>
    </row>
    <row r="59" spans="1:4" ht="15" thickBot="1" x14ac:dyDescent="0.4">
      <c r="A59" s="1" t="s">
        <v>175</v>
      </c>
      <c r="B59" s="23" t="s">
        <v>176</v>
      </c>
      <c r="C59" s="105" t="s">
        <v>177</v>
      </c>
      <c r="D59" s="12" t="s">
        <v>84</v>
      </c>
    </row>
    <row r="60" spans="1:4" ht="15" thickBot="1" x14ac:dyDescent="0.4">
      <c r="A60" s="1" t="s">
        <v>178</v>
      </c>
      <c r="B60" s="23" t="s">
        <v>179</v>
      </c>
      <c r="C60" s="17" t="s">
        <v>180</v>
      </c>
      <c r="D60" s="12" t="s">
        <v>81</v>
      </c>
    </row>
    <row r="61" spans="1:4" ht="15" thickBot="1" x14ac:dyDescent="0.4">
      <c r="D61" s="158"/>
    </row>
    <row r="62" spans="1:4" ht="15" thickBot="1" x14ac:dyDescent="0.4">
      <c r="A62" s="1" t="s">
        <v>181</v>
      </c>
      <c r="B62" s="23" t="s">
        <v>182</v>
      </c>
      <c r="C62" s="17" t="s">
        <v>183</v>
      </c>
      <c r="D62" s="12" t="s">
        <v>84</v>
      </c>
    </row>
    <row r="63" spans="1:4" ht="15" thickBot="1" x14ac:dyDescent="0.4">
      <c r="A63" s="1" t="s">
        <v>184</v>
      </c>
      <c r="B63" s="23" t="s">
        <v>185</v>
      </c>
      <c r="C63" s="17" t="s">
        <v>186</v>
      </c>
      <c r="D63" s="12" t="s">
        <v>81</v>
      </c>
    </row>
    <row r="64" spans="1:4" ht="15" thickBot="1" x14ac:dyDescent="0.4">
      <c r="A64" s="1" t="s">
        <v>187</v>
      </c>
      <c r="B64" s="23" t="s">
        <v>188</v>
      </c>
      <c r="C64" s="17" t="s">
        <v>189</v>
      </c>
      <c r="D64" s="12" t="s">
        <v>81</v>
      </c>
    </row>
    <row r="65" spans="1:5" ht="15" thickBot="1" x14ac:dyDescent="0.4">
      <c r="B65" s="23" t="s">
        <v>190</v>
      </c>
      <c r="C65" s="17" t="s">
        <v>191</v>
      </c>
      <c r="D65" s="12" t="s">
        <v>84</v>
      </c>
    </row>
    <row r="66" spans="1:5" ht="15" thickBot="1" x14ac:dyDescent="0.4">
      <c r="A66" s="1" t="s">
        <v>192</v>
      </c>
      <c r="B66" s="23" t="s">
        <v>193</v>
      </c>
      <c r="C66" s="17" t="s">
        <v>194</v>
      </c>
      <c r="D66" s="12" t="s">
        <v>81</v>
      </c>
    </row>
    <row r="67" spans="1:5" x14ac:dyDescent="0.35">
      <c r="B67" s="68"/>
      <c r="D67" s="106"/>
    </row>
    <row r="68" spans="1:5" x14ac:dyDescent="0.35">
      <c r="D68" s="106" t="s">
        <v>79</v>
      </c>
    </row>
    <row r="69" spans="1:5" ht="9" hidden="1" customHeight="1" x14ac:dyDescent="0.35">
      <c r="A69" s="107"/>
      <c r="B69" s="108"/>
      <c r="C69" s="107"/>
      <c r="D69" s="107" t="s">
        <v>79</v>
      </c>
      <c r="E69" s="107"/>
    </row>
  </sheetData>
  <sheetProtection algorithmName="SHA-512" hashValue="nd7FIBJZGgbp+SfkXqjqWi78Q8MNgdf/lS8DryyjFxcvtzMYJ4OulovHunnEVAgAnfAm6+q2l4//5bvbfsHM/Q==" saltValue="+ZYoFRperT6tI6eP1XCAzg==" spinCount="100000" sheet="1" objects="1" scenarios="1" selectLockedCells="1"/>
  <protectedRanges>
    <protectedRange sqref="D4 D5:G6 D7 G7 D8:G12 D13:G17 D18:E20 D22:D26 D28:D38 D40:D54 D56:D60 D62:D66" name="Rango3"/>
  </protectedRanges>
  <mergeCells count="26">
    <mergeCell ref="D5:G5"/>
    <mergeCell ref="D6:G6"/>
    <mergeCell ref="D8:G8"/>
    <mergeCell ref="B2:G2"/>
    <mergeCell ref="E7:F7"/>
    <mergeCell ref="D14:E14"/>
    <mergeCell ref="D15:E15"/>
    <mergeCell ref="D16:E16"/>
    <mergeCell ref="D12:G12"/>
    <mergeCell ref="D18:E18"/>
    <mergeCell ref="D19:E19"/>
    <mergeCell ref="D20:E20"/>
    <mergeCell ref="D4:E4"/>
    <mergeCell ref="F13:G13"/>
    <mergeCell ref="F14:G14"/>
    <mergeCell ref="F15:G15"/>
    <mergeCell ref="F16:G16"/>
    <mergeCell ref="F17:G17"/>
    <mergeCell ref="F18:G18"/>
    <mergeCell ref="F19:G19"/>
    <mergeCell ref="F20:G20"/>
    <mergeCell ref="D10:G10"/>
    <mergeCell ref="D9:G9"/>
    <mergeCell ref="D17:E17"/>
    <mergeCell ref="D11:G11"/>
    <mergeCell ref="D13:E13"/>
  </mergeCells>
  <phoneticPr fontId="16" type="noConversion"/>
  <conditionalFormatting sqref="J6">
    <cfRule type="cellIs" dxfId="82" priority="22" operator="equal">
      <formula>"NO"</formula>
    </cfRule>
    <cfRule type="cellIs" dxfId="81" priority="23" operator="equal">
      <formula>"SI"</formula>
    </cfRule>
  </conditionalFormatting>
  <conditionalFormatting sqref="J7">
    <cfRule type="cellIs" dxfId="80" priority="20" operator="lessThan">
      <formula>"Sin prioridad"</formula>
    </cfRule>
    <cfRule type="cellIs" dxfId="79" priority="21" operator="equal">
      <formula>"Sin prioridad"</formula>
    </cfRule>
  </conditionalFormatting>
  <conditionalFormatting sqref="J8">
    <cfRule type="cellIs" dxfId="78" priority="10" operator="equal">
      <formula>"E2"</formula>
    </cfRule>
    <cfRule type="cellIs" dxfId="77" priority="11" operator="equal">
      <formula>"E1"</formula>
    </cfRule>
    <cfRule type="cellIs" dxfId="76" priority="12" operator="equal">
      <formula>"A"</formula>
    </cfRule>
    <cfRule type="cellIs" dxfId="75" priority="14" operator="equal">
      <formula>"C"</formula>
    </cfRule>
    <cfRule type="cellIs" dxfId="74" priority="15" operator="equal">
      <formula>"B"</formula>
    </cfRule>
  </conditionalFormatting>
  <pageMargins left="0.7" right="0.7" top="0.75" bottom="0.75" header="0.3" footer="0.3"/>
  <pageSetup paperSize="9" orientation="portrait" verticalDpi="300" r:id="rId1"/>
  <ignoredErrors>
    <ignoredError sqref="B9:B12" numberStoredAsText="1"/>
  </ignoredErrors>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0000000}">
          <x14:formula1>
            <xm:f>Tablas!$B$12:$B$13</xm:f>
          </x14:formula1>
          <xm:sqref>D62:D66 D56:D60 D40:D54 D28:D38 D22:D26</xm:sqref>
        </x14:dataValidation>
        <x14:dataValidation type="list" allowBlank="1" showInputMessage="1" showErrorMessage="1" xr:uid="{00000000-0002-0000-0100-000001000000}">
          <x14:formula1>
            <xm:f>Tablas!$B$16:$B$47</xm:f>
          </x14:formula1>
          <xm:sqref>E18:E21 D18:D20</xm:sqref>
        </x14:dataValidation>
        <x14:dataValidation type="list" allowBlank="1" showInputMessage="1" showErrorMessage="1" xr:uid="{00000000-0002-0000-0100-000002000000}">
          <x14:formula1>
            <xm:f>Tablas!$B$2:$B$9</xm:f>
          </x14:formula1>
          <xm:sqref>D4</xm:sqref>
        </x14:dataValidation>
        <x14:dataValidation type="list" allowBlank="1" showInputMessage="1" showErrorMessage="1" xr:uid="{00000000-0002-0000-0100-000003000000}">
          <x14:formula1>
            <xm:f>Tablas!$D$2:$D$4</xm:f>
          </x14:formula1>
          <xm:sqref>G7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filterMode="1"/>
  <dimension ref="A1:I221"/>
  <sheetViews>
    <sheetView tabSelected="1" zoomScale="80" zoomScaleNormal="80" workbookViewId="0">
      <pane xSplit="2" ySplit="5" topLeftCell="C6" activePane="bottomRight" state="frozen"/>
      <selection pane="topRight" activeCell="C1" sqref="C1"/>
      <selection pane="bottomLeft" activeCell="A6" sqref="A6"/>
      <selection pane="bottomRight" activeCell="G148" sqref="G148"/>
    </sheetView>
  </sheetViews>
  <sheetFormatPr baseColWidth="10" defaultColWidth="10.81640625" defaultRowHeight="14.5" x14ac:dyDescent="0.35"/>
  <cols>
    <col min="1" max="1" width="30.1796875" style="39" bestFit="1" customWidth="1"/>
    <col min="2" max="2" width="7.54296875" style="39" customWidth="1"/>
    <col min="3" max="3" width="72.81640625" style="75" customWidth="1"/>
    <col min="4" max="4" width="7.54296875" style="66" hidden="1" customWidth="1"/>
    <col min="5" max="5" width="21.1796875" style="39" customWidth="1"/>
    <col min="6" max="6" width="26.1796875" style="1" customWidth="1"/>
    <col min="7" max="7" width="47.81640625" style="80" customWidth="1"/>
    <col min="8" max="8" width="6.26953125" style="1" hidden="1" customWidth="1"/>
    <col min="9" max="9" width="13.26953125" style="1" customWidth="1"/>
    <col min="10" max="16384" width="10.81640625" style="1"/>
  </cols>
  <sheetData>
    <row r="1" spans="1:9" x14ac:dyDescent="0.35">
      <c r="A1" s="255" t="str">
        <f>_xlfn.CONCAT("Análisis de Riesgo Autogestionado para desarrollos de sistemas e iniciativas de negocio (v",Tablas!$B$49,")")</f>
        <v>Análisis de Riesgo Autogestionado para desarrollos de sistemas e iniciativas de negocio (v1.08)</v>
      </c>
      <c r="B1" s="255"/>
      <c r="C1" s="255"/>
      <c r="D1" s="255"/>
      <c r="E1" s="255"/>
      <c r="F1" s="255"/>
      <c r="G1" s="255"/>
      <c r="H1" s="107"/>
    </row>
    <row r="2" spans="1:9" ht="15" thickBot="1" x14ac:dyDescent="0.4">
      <c r="D2" s="39"/>
      <c r="G2" s="169"/>
      <c r="H2" s="107"/>
    </row>
    <row r="3" spans="1:9" ht="15" hidden="1" thickBot="1" x14ac:dyDescent="0.4">
      <c r="D3" s="39"/>
      <c r="E3" s="171" t="s">
        <v>195</v>
      </c>
      <c r="F3" s="173" t="s">
        <v>196</v>
      </c>
      <c r="G3" s="168" t="s">
        <v>197</v>
      </c>
      <c r="H3" s="107"/>
    </row>
    <row r="4" spans="1:9" ht="58.5" thickBot="1" x14ac:dyDescent="0.4">
      <c r="D4" s="110"/>
      <c r="E4" s="178" t="s">
        <v>198</v>
      </c>
      <c r="F4" s="179" t="str">
        <f>IF(Cuestionario!$J$6="SI",
IF(COUNTIFS($D$6:$D$221,"m",$F$6:$F$221,"")&gt;0,
"No se ha especificado el cumplimento (SI\NO\N/A) de al menos un control",
IF(COUNTIFS($D$6:$D$221,"m",$G$6:$G221,"")&gt;0,
"Existe al menos un control sin Evidencia/Justificación",
IF(COUNTIFS($D$6:$D$221,"m",$F$6:$F$221,"NO")&gt;0,"NO","OK")
)
),"Cuestionario Incompleto"
)</f>
        <v>No se ha especificado el cumplimento (SI\NO\N/A) de al menos un control</v>
      </c>
      <c r="G4" s="177" t="s">
        <v>199</v>
      </c>
      <c r="H4" s="107"/>
      <c r="I4" s="175"/>
    </row>
    <row r="5" spans="1:9" x14ac:dyDescent="0.35">
      <c r="D5" s="110"/>
      <c r="E5" s="172"/>
      <c r="F5" s="174"/>
      <c r="G5" s="170"/>
      <c r="H5" s="107"/>
    </row>
    <row r="6" spans="1:9" x14ac:dyDescent="0.35">
      <c r="A6" s="25" t="s">
        <v>200</v>
      </c>
      <c r="B6" s="25" t="s">
        <v>201</v>
      </c>
      <c r="C6" s="76" t="s">
        <v>202</v>
      </c>
      <c r="D6" s="211" t="s">
        <v>200</v>
      </c>
      <c r="E6" s="24" t="s">
        <v>203</v>
      </c>
      <c r="F6" s="26" t="s">
        <v>204</v>
      </c>
      <c r="G6" s="81" t="s">
        <v>205</v>
      </c>
      <c r="H6" s="107"/>
    </row>
    <row r="7" spans="1:9" ht="156" x14ac:dyDescent="0.35">
      <c r="A7" s="89" t="s">
        <v>206</v>
      </c>
      <c r="B7" s="89" t="s">
        <v>207</v>
      </c>
      <c r="C7" s="29" t="s">
        <v>208</v>
      </c>
      <c r="D7" s="212" t="str">
        <f>IF(Cuestionario!$J$6="NO","o",HLOOKUP($B7,'Requerimientos transpuesta'!$F$1:$HS$2,2,FALSE))</f>
        <v>m</v>
      </c>
      <c r="E7" s="88" t="s">
        <v>209</v>
      </c>
      <c r="F7" s="72" t="s">
        <v>84</v>
      </c>
      <c r="G7" s="91" t="s">
        <v>210</v>
      </c>
      <c r="H7" s="107"/>
    </row>
    <row r="8" spans="1:9" ht="26" x14ac:dyDescent="0.35">
      <c r="A8" s="89" t="s">
        <v>211</v>
      </c>
      <c r="B8" s="89" t="s">
        <v>212</v>
      </c>
      <c r="C8" s="90" t="s">
        <v>213</v>
      </c>
      <c r="D8" s="212" t="str">
        <f>IF(Cuestionario!$J$6="NO","o",HLOOKUP($B8,'Requerimientos transpuesta'!$F$1:$HS$2,2,FALSE))</f>
        <v>m</v>
      </c>
      <c r="E8" s="88" t="s">
        <v>214</v>
      </c>
      <c r="F8" s="72" t="s">
        <v>84</v>
      </c>
      <c r="G8" s="91" t="s">
        <v>215</v>
      </c>
      <c r="H8" s="107"/>
    </row>
    <row r="9" spans="1:9" ht="39" x14ac:dyDescent="0.35">
      <c r="A9" s="89" t="s">
        <v>216</v>
      </c>
      <c r="B9" s="89" t="s">
        <v>217</v>
      </c>
      <c r="C9" s="77" t="s">
        <v>218</v>
      </c>
      <c r="D9" s="212" t="str">
        <f>IF(Cuestionario!$J$6="NO","o",HLOOKUP($B9,'Requerimientos transpuesta'!$F$1:$HS$2,2,FALSE))</f>
        <v>m</v>
      </c>
      <c r="E9" s="88"/>
      <c r="F9" s="72" t="s">
        <v>84</v>
      </c>
      <c r="G9" s="91" t="s">
        <v>219</v>
      </c>
      <c r="H9" s="107"/>
    </row>
    <row r="10" spans="1:9" ht="91" hidden="1" x14ac:dyDescent="0.35">
      <c r="A10" s="89" t="s">
        <v>220</v>
      </c>
      <c r="B10" s="89" t="s">
        <v>221</v>
      </c>
      <c r="C10" s="77" t="s">
        <v>222</v>
      </c>
      <c r="D10" s="212" t="str">
        <f>IF(Cuestionario!$J$6="NO","o",HLOOKUP($B10,'Requerimientos transpuesta'!$F$1:$HS$2,2,FALSE))</f>
        <v>o</v>
      </c>
      <c r="E10" s="88" t="s">
        <v>214</v>
      </c>
      <c r="F10" s="72"/>
      <c r="G10" s="91" t="s">
        <v>223</v>
      </c>
      <c r="H10" s="107"/>
    </row>
    <row r="11" spans="1:9" ht="26.15" customHeight="1" x14ac:dyDescent="0.35">
      <c r="A11" s="245" t="s">
        <v>224</v>
      </c>
      <c r="B11" s="89" t="s">
        <v>225</v>
      </c>
      <c r="C11" s="77" t="s">
        <v>226</v>
      </c>
      <c r="D11" s="212" t="str">
        <f>IF(Cuestionario!$J$6="NO","o",HLOOKUP($B11,'Requerimientos transpuesta'!$F$1:$HS$2,2,FALSE))</f>
        <v>m</v>
      </c>
      <c r="E11" s="88" t="s">
        <v>227</v>
      </c>
      <c r="F11" s="72"/>
      <c r="G11" s="91" t="s">
        <v>228</v>
      </c>
      <c r="H11" s="107"/>
    </row>
    <row r="12" spans="1:9" ht="26.15" customHeight="1" x14ac:dyDescent="0.35">
      <c r="A12" s="246"/>
      <c r="B12" s="89" t="s">
        <v>229</v>
      </c>
      <c r="C12" s="190" t="s">
        <v>230</v>
      </c>
      <c r="D12" s="212" t="str">
        <f>IF(Cuestionario!$J$6="NO","o",HLOOKUP($B12,'Requerimientos transpuesta'!$F$1:$HS$2,2,FALSE))</f>
        <v>m</v>
      </c>
      <c r="E12" s="88" t="s">
        <v>231</v>
      </c>
      <c r="F12" s="72"/>
      <c r="G12" s="91" t="s">
        <v>232</v>
      </c>
      <c r="H12" s="107"/>
    </row>
    <row r="13" spans="1:9" ht="26.5" x14ac:dyDescent="0.35">
      <c r="A13" s="247"/>
      <c r="B13" s="89" t="s">
        <v>233</v>
      </c>
      <c r="C13" s="191" t="s">
        <v>234</v>
      </c>
      <c r="D13" s="212" t="str">
        <f>IF(Cuestionario!$J$6="NO","o",HLOOKUP($B13,'Requerimientos transpuesta'!$F$1:$HS$2,2,FALSE))</f>
        <v>m</v>
      </c>
      <c r="E13" s="88" t="s">
        <v>235</v>
      </c>
      <c r="F13" s="72"/>
      <c r="G13" s="91" t="s">
        <v>236</v>
      </c>
      <c r="H13" s="107"/>
    </row>
    <row r="14" spans="1:9" s="28" customFormat="1" x14ac:dyDescent="0.35">
      <c r="A14" s="25" t="s">
        <v>237</v>
      </c>
      <c r="B14" s="25" t="s">
        <v>201</v>
      </c>
      <c r="C14" s="78" t="s">
        <v>237</v>
      </c>
      <c r="D14" s="210" t="s">
        <v>200</v>
      </c>
      <c r="E14" s="25" t="s">
        <v>203</v>
      </c>
      <c r="F14" s="27" t="s">
        <v>204</v>
      </c>
      <c r="G14" s="81" t="s">
        <v>205</v>
      </c>
      <c r="H14" s="132"/>
    </row>
    <row r="15" spans="1:9" s="30" customFormat="1" ht="65" hidden="1" x14ac:dyDescent="0.35">
      <c r="A15" s="244" t="s">
        <v>238</v>
      </c>
      <c r="B15" s="89" t="s">
        <v>239</v>
      </c>
      <c r="C15" s="31" t="s">
        <v>240</v>
      </c>
      <c r="D15" s="212" t="str">
        <f>HLOOKUP($B15,'Requerimientos transpuesta'!$F$1:$HS$2,2,FALSE)</f>
        <v>o</v>
      </c>
      <c r="E15" s="36" t="s">
        <v>241</v>
      </c>
      <c r="F15" s="72"/>
      <c r="G15" s="91" t="s">
        <v>242</v>
      </c>
      <c r="H15" s="133"/>
    </row>
    <row r="16" spans="1:9" s="30" customFormat="1" ht="91" hidden="1" x14ac:dyDescent="0.35">
      <c r="A16" s="244"/>
      <c r="B16" s="89" t="s">
        <v>243</v>
      </c>
      <c r="C16" s="31" t="s">
        <v>244</v>
      </c>
      <c r="D16" s="212" t="str">
        <f>HLOOKUP($B16,'Requerimientos transpuesta'!$F$1:$HS$2,2,FALSE)</f>
        <v>o</v>
      </c>
      <c r="E16" s="36" t="s">
        <v>214</v>
      </c>
      <c r="F16" s="72"/>
      <c r="G16" s="91" t="s">
        <v>223</v>
      </c>
      <c r="H16" s="133"/>
    </row>
    <row r="17" spans="1:8" s="30" customFormat="1" ht="39" hidden="1" x14ac:dyDescent="0.35">
      <c r="A17" s="244"/>
      <c r="B17" s="89" t="s">
        <v>245</v>
      </c>
      <c r="C17" s="31" t="s">
        <v>246</v>
      </c>
      <c r="D17" s="212" t="str">
        <f>HLOOKUP($B17,'Requerimientos transpuesta'!$F$1:$HS$2,2,FALSE)</f>
        <v>o</v>
      </c>
      <c r="E17" s="36" t="s">
        <v>247</v>
      </c>
      <c r="F17" s="72"/>
      <c r="G17" s="91" t="s">
        <v>223</v>
      </c>
      <c r="H17" s="133"/>
    </row>
    <row r="18" spans="1:8" s="30" customFormat="1" ht="39" hidden="1" x14ac:dyDescent="0.35">
      <c r="A18" s="244"/>
      <c r="B18" s="89" t="s">
        <v>248</v>
      </c>
      <c r="C18" s="31" t="s">
        <v>249</v>
      </c>
      <c r="D18" s="212" t="str">
        <f>IF(Cuestionario!$J$6="NO","o",HLOOKUP($B18,'Requerimientos transpuesta'!$F$1:$HS$2,2,FALSE))</f>
        <v>o</v>
      </c>
      <c r="E18" s="36" t="s">
        <v>250</v>
      </c>
      <c r="F18" s="72"/>
      <c r="G18" s="91" t="s">
        <v>223</v>
      </c>
      <c r="H18" s="133"/>
    </row>
    <row r="19" spans="1:8" s="30" customFormat="1" ht="39" hidden="1" x14ac:dyDescent="0.35">
      <c r="A19" s="244"/>
      <c r="B19" s="89" t="s">
        <v>251</v>
      </c>
      <c r="C19" s="31" t="s">
        <v>252</v>
      </c>
      <c r="D19" s="212" t="str">
        <f>IF(Cuestionario!$J$6="NO","o",HLOOKUP($B19,'Requerimientos transpuesta'!$F$1:$HS$2,2,FALSE))</f>
        <v>o</v>
      </c>
      <c r="E19" s="36" t="s">
        <v>253</v>
      </c>
      <c r="F19" s="72"/>
      <c r="G19" s="91" t="s">
        <v>223</v>
      </c>
      <c r="H19" s="133"/>
    </row>
    <row r="20" spans="1:8" s="30" customFormat="1" ht="26" hidden="1" x14ac:dyDescent="0.35">
      <c r="A20" s="244"/>
      <c r="B20" s="89" t="s">
        <v>251</v>
      </c>
      <c r="C20" s="31" t="s">
        <v>254</v>
      </c>
      <c r="D20" s="212" t="str">
        <f>IF(Cuestionario!$J$6="NO","o",HLOOKUP($B20,'Requerimientos transpuesta'!$F$1:$HS$2,2,FALSE))</f>
        <v>o</v>
      </c>
      <c r="E20" s="36" t="s">
        <v>255</v>
      </c>
      <c r="F20" s="72"/>
      <c r="G20" s="91" t="s">
        <v>223</v>
      </c>
      <c r="H20" s="133"/>
    </row>
    <row r="21" spans="1:8" s="30" customFormat="1" ht="52" hidden="1" x14ac:dyDescent="0.35">
      <c r="A21" s="244"/>
      <c r="B21" s="89" t="s">
        <v>256</v>
      </c>
      <c r="C21" s="79" t="s">
        <v>257</v>
      </c>
      <c r="D21" s="212" t="str">
        <f>IF(Cuestionario!$J$6="NO","o",HLOOKUP($B21,'Requerimientos transpuesta'!$F$1:$HS$2,2,FALSE))</f>
        <v>o</v>
      </c>
      <c r="E21" s="36" t="s">
        <v>258</v>
      </c>
      <c r="F21" s="72"/>
      <c r="G21" s="91" t="s">
        <v>259</v>
      </c>
      <c r="H21" s="133"/>
    </row>
    <row r="22" spans="1:8" s="30" customFormat="1" ht="39" hidden="1" x14ac:dyDescent="0.35">
      <c r="A22" s="244"/>
      <c r="B22" s="89" t="s">
        <v>260</v>
      </c>
      <c r="C22" s="79" t="s">
        <v>261</v>
      </c>
      <c r="D22" s="212" t="str">
        <f>IF(Cuestionario!$J$6="NO","o",HLOOKUP($B22,'Requerimientos transpuesta'!$F$1:$HS$2,2,FALSE))</f>
        <v>o</v>
      </c>
      <c r="E22" s="36" t="s">
        <v>262</v>
      </c>
      <c r="F22" s="72"/>
      <c r="G22" s="91" t="s">
        <v>223</v>
      </c>
      <c r="H22" s="133"/>
    </row>
    <row r="23" spans="1:8" s="30" customFormat="1" ht="26" hidden="1" x14ac:dyDescent="0.35">
      <c r="A23" s="245" t="s">
        <v>263</v>
      </c>
      <c r="B23" s="89" t="s">
        <v>264</v>
      </c>
      <c r="C23" s="31" t="s">
        <v>265</v>
      </c>
      <c r="D23" s="212" t="str">
        <f>IF(Cuestionario!$J$6="NO","o",HLOOKUP($B23,'Requerimientos transpuesta'!$F$1:$HS$2,2,FALSE))</f>
        <v>o</v>
      </c>
      <c r="E23" s="36" t="s">
        <v>266</v>
      </c>
      <c r="F23" s="72"/>
      <c r="G23" s="91" t="s">
        <v>259</v>
      </c>
      <c r="H23" s="133"/>
    </row>
    <row r="24" spans="1:8" s="30" customFormat="1" hidden="1" x14ac:dyDescent="0.35">
      <c r="A24" s="246"/>
      <c r="B24" s="89" t="s">
        <v>267</v>
      </c>
      <c r="C24" s="79" t="s">
        <v>268</v>
      </c>
      <c r="D24" s="212" t="str">
        <f>IF(Cuestionario!$J$6="NO","o",HLOOKUP($B24,'Requerimientos transpuesta'!$F$1:$HS$2,2,FALSE))</f>
        <v>o</v>
      </c>
      <c r="E24" s="36" t="s">
        <v>269</v>
      </c>
      <c r="F24" s="72"/>
      <c r="G24" s="91" t="s">
        <v>259</v>
      </c>
      <c r="H24" s="133"/>
    </row>
    <row r="25" spans="1:8" s="30" customFormat="1" hidden="1" x14ac:dyDescent="0.35">
      <c r="A25" s="246"/>
      <c r="B25" s="89" t="s">
        <v>270</v>
      </c>
      <c r="C25" s="79" t="s">
        <v>271</v>
      </c>
      <c r="D25" s="212" t="str">
        <f>IF(Cuestionario!$J$6="NO","o",HLOOKUP($B25,'Requerimientos transpuesta'!$F$1:$HS$2,2,FALSE))</f>
        <v>o</v>
      </c>
      <c r="E25" s="36"/>
      <c r="F25" s="72"/>
      <c r="G25" s="91" t="s">
        <v>259</v>
      </c>
      <c r="H25" s="133"/>
    </row>
    <row r="26" spans="1:8" s="30" customFormat="1" x14ac:dyDescent="0.35">
      <c r="A26" s="246"/>
      <c r="B26" s="89" t="s">
        <v>272</v>
      </c>
      <c r="C26" s="79" t="s">
        <v>273</v>
      </c>
      <c r="D26" s="212" t="str">
        <f>IF(Cuestionario!$J$6="NO","o",HLOOKUP($B26,'Requerimientos transpuesta'!$F$1:$HS$2,2,FALSE))</f>
        <v>m</v>
      </c>
      <c r="E26" s="36" t="s">
        <v>274</v>
      </c>
      <c r="F26" s="72" t="s">
        <v>84</v>
      </c>
      <c r="G26" s="91" t="s">
        <v>275</v>
      </c>
      <c r="H26" s="133"/>
    </row>
    <row r="27" spans="1:8" s="30" customFormat="1" ht="26" x14ac:dyDescent="0.35">
      <c r="A27" s="247"/>
      <c r="B27" s="89" t="s">
        <v>276</v>
      </c>
      <c r="C27" s="31" t="s">
        <v>277</v>
      </c>
      <c r="D27" s="212" t="str">
        <f>IF(Cuestionario!$J$6="NO","o",HLOOKUP($B27,'Requerimientos transpuesta'!$F$1:$HS$2,2,FALSE))</f>
        <v>m</v>
      </c>
      <c r="E27" s="36" t="s">
        <v>214</v>
      </c>
      <c r="F27" s="72" t="s">
        <v>84</v>
      </c>
      <c r="G27" s="91" t="s">
        <v>278</v>
      </c>
      <c r="H27" s="133"/>
    </row>
    <row r="28" spans="1:8" s="30" customFormat="1" hidden="1" x14ac:dyDescent="0.35">
      <c r="A28" s="245" t="s">
        <v>279</v>
      </c>
      <c r="B28" s="89" t="s">
        <v>280</v>
      </c>
      <c r="C28" s="31" t="s">
        <v>281</v>
      </c>
      <c r="D28" s="212" t="str">
        <f>IF(Cuestionario!$J$6="NO","o",HLOOKUP($B28,'Requerimientos transpuesta'!$F$1:$HS$2,2,FALSE))</f>
        <v>o</v>
      </c>
      <c r="E28" s="88" t="s">
        <v>269</v>
      </c>
      <c r="F28" s="72"/>
      <c r="G28" s="91" t="s">
        <v>259</v>
      </c>
      <c r="H28" s="133"/>
    </row>
    <row r="29" spans="1:8" s="30" customFormat="1" ht="26" hidden="1" x14ac:dyDescent="0.35">
      <c r="A29" s="246"/>
      <c r="B29" s="89" t="s">
        <v>282</v>
      </c>
      <c r="C29" s="31" t="s">
        <v>283</v>
      </c>
      <c r="D29" s="212" t="str">
        <f>IF(Cuestionario!$J$6="NO","o",HLOOKUP($B29,'Requerimientos transpuesta'!$F$1:$HS$2,2,FALSE))</f>
        <v>o</v>
      </c>
      <c r="E29" s="88" t="s">
        <v>269</v>
      </c>
      <c r="F29" s="72"/>
      <c r="G29" s="91" t="s">
        <v>259</v>
      </c>
      <c r="H29" s="133"/>
    </row>
    <row r="30" spans="1:8" s="30" customFormat="1" ht="65" hidden="1" x14ac:dyDescent="0.35">
      <c r="A30" s="246"/>
      <c r="B30" s="86" t="s">
        <v>284</v>
      </c>
      <c r="C30" s="31" t="s">
        <v>285</v>
      </c>
      <c r="D30" s="212" t="str">
        <f>IF(Cuestionario!$J$6="NO","o",HLOOKUP($B30,'Requerimientos transpuesta'!$F$1:$HS$2,2,FALSE))</f>
        <v>o</v>
      </c>
      <c r="E30" s="88" t="s">
        <v>286</v>
      </c>
      <c r="F30" s="72"/>
      <c r="G30" s="91" t="s">
        <v>223</v>
      </c>
      <c r="H30" s="133"/>
    </row>
    <row r="31" spans="1:8" s="30" customFormat="1" hidden="1" x14ac:dyDescent="0.35">
      <c r="A31" s="246"/>
      <c r="B31" s="89" t="s">
        <v>287</v>
      </c>
      <c r="C31" s="31" t="s">
        <v>288</v>
      </c>
      <c r="D31" s="212" t="str">
        <f>IF(Cuestionario!$J$6="NO","o",HLOOKUP($B31,'Requerimientos transpuesta'!$F$1:$HS$2,2,FALSE))</f>
        <v>o</v>
      </c>
      <c r="E31" s="88" t="s">
        <v>286</v>
      </c>
      <c r="F31" s="72"/>
      <c r="G31" s="91" t="s">
        <v>259</v>
      </c>
      <c r="H31" s="133"/>
    </row>
    <row r="32" spans="1:8" s="30" customFormat="1" ht="39" hidden="1" x14ac:dyDescent="0.35">
      <c r="A32" s="246"/>
      <c r="B32" s="89" t="s">
        <v>289</v>
      </c>
      <c r="C32" s="31" t="s">
        <v>290</v>
      </c>
      <c r="D32" s="212" t="str">
        <f>IF(Cuestionario!$J$6="NO","o",HLOOKUP($B32,'Requerimientos transpuesta'!$F$1:$HS$2,2,FALSE))</f>
        <v>o</v>
      </c>
      <c r="E32" s="88" t="s">
        <v>291</v>
      </c>
      <c r="F32" s="72"/>
      <c r="G32" s="91" t="s">
        <v>259</v>
      </c>
      <c r="H32" s="133"/>
    </row>
    <row r="33" spans="1:8" s="30" customFormat="1" ht="52" hidden="1" x14ac:dyDescent="0.35">
      <c r="A33" s="246"/>
      <c r="B33" s="86" t="s">
        <v>292</v>
      </c>
      <c r="C33" s="79" t="s">
        <v>293</v>
      </c>
      <c r="D33" s="212" t="str">
        <f>IF(Cuestionario!$J$6="NO","o",HLOOKUP($B33,'Requerimientos transpuesta'!$F$1:$HS$2,2,FALSE))</f>
        <v>o</v>
      </c>
      <c r="E33" s="88" t="s">
        <v>286</v>
      </c>
      <c r="F33" s="72"/>
      <c r="G33" s="91" t="s">
        <v>259</v>
      </c>
      <c r="H33" s="133"/>
    </row>
    <row r="34" spans="1:8" s="30" customFormat="1" ht="39" hidden="1" x14ac:dyDescent="0.35">
      <c r="A34" s="246"/>
      <c r="B34" s="89" t="s">
        <v>294</v>
      </c>
      <c r="C34" s="31" t="s">
        <v>295</v>
      </c>
      <c r="D34" s="212" t="str">
        <f>IF(Cuestionario!$J$6="NO","o",HLOOKUP($B34,'Requerimientos transpuesta'!$F$1:$HS$2,2,FALSE))</f>
        <v>o</v>
      </c>
      <c r="E34" s="88" t="s">
        <v>291</v>
      </c>
      <c r="F34" s="72"/>
      <c r="G34" s="91" t="s">
        <v>259</v>
      </c>
      <c r="H34" s="133"/>
    </row>
    <row r="35" spans="1:8" s="30" customFormat="1" ht="78" hidden="1" x14ac:dyDescent="0.35">
      <c r="A35" s="246"/>
      <c r="B35" s="89" t="s">
        <v>296</v>
      </c>
      <c r="C35" s="31" t="s">
        <v>297</v>
      </c>
      <c r="D35" s="212" t="str">
        <f>IF(Cuestionario!$J$6="NO","o",HLOOKUP($B35,'Requerimientos transpuesta'!$F$1:$HS$2,2,FALSE))</f>
        <v>o</v>
      </c>
      <c r="E35" s="88" t="s">
        <v>298</v>
      </c>
      <c r="F35" s="72"/>
      <c r="G35" s="91" t="s">
        <v>259</v>
      </c>
      <c r="H35" s="133"/>
    </row>
    <row r="36" spans="1:8" s="30" customFormat="1" ht="52" hidden="1" x14ac:dyDescent="0.35">
      <c r="A36" s="247"/>
      <c r="B36" s="89" t="s">
        <v>299</v>
      </c>
      <c r="C36" s="31" t="s">
        <v>300</v>
      </c>
      <c r="D36" s="212" t="str">
        <f>IF(Cuestionario!$J$6="NO","o",HLOOKUP($B36,'Requerimientos transpuesta'!$F$1:$HS$2,2,FALSE))</f>
        <v>o</v>
      </c>
      <c r="E36" s="88" t="s">
        <v>266</v>
      </c>
      <c r="F36" s="72" t="s">
        <v>84</v>
      </c>
      <c r="G36" s="91" t="s">
        <v>301</v>
      </c>
      <c r="H36" s="133"/>
    </row>
    <row r="37" spans="1:8" s="30" customFormat="1" ht="39" x14ac:dyDescent="0.35">
      <c r="A37" s="89" t="s">
        <v>302</v>
      </c>
      <c r="B37" s="87" t="s">
        <v>303</v>
      </c>
      <c r="C37" s="31" t="s">
        <v>304</v>
      </c>
      <c r="D37" s="212" t="str">
        <f>IF(Cuestionario!$J$6="NO","o",HLOOKUP($B37,'Requerimientos transpuesta'!$F$1:$HS$2,2,FALSE))</f>
        <v>m</v>
      </c>
      <c r="E37" s="88" t="s">
        <v>305</v>
      </c>
      <c r="F37" s="72" t="s">
        <v>84</v>
      </c>
      <c r="G37" s="91" t="s">
        <v>306</v>
      </c>
      <c r="H37" s="133"/>
    </row>
    <row r="38" spans="1:8" s="30" customFormat="1" hidden="1" x14ac:dyDescent="0.35">
      <c r="A38" s="245" t="s">
        <v>307</v>
      </c>
      <c r="B38" s="89" t="s">
        <v>308</v>
      </c>
      <c r="C38" s="31" t="s">
        <v>309</v>
      </c>
      <c r="D38" s="212" t="str">
        <f>IF(Cuestionario!$J$6="NO","o",HLOOKUP($B38,'Requerimientos transpuesta'!$F$1:$HS$2,2,FALSE))</f>
        <v>o</v>
      </c>
      <c r="E38" s="88" t="s">
        <v>214</v>
      </c>
      <c r="F38" s="72" t="s">
        <v>84</v>
      </c>
      <c r="G38" s="91" t="s">
        <v>310</v>
      </c>
      <c r="H38" s="133"/>
    </row>
    <row r="39" spans="1:8" s="32" customFormat="1" ht="39" x14ac:dyDescent="0.3">
      <c r="A39" s="246"/>
      <c r="B39" s="89" t="s">
        <v>311</v>
      </c>
      <c r="C39" s="31" t="s">
        <v>312</v>
      </c>
      <c r="D39" s="212" t="str">
        <f>IF(Cuestionario!$J$6="NO","o",HLOOKUP($B39,'Requerimientos transpuesta'!$F$1:$HS$2,2,FALSE))</f>
        <v>m</v>
      </c>
      <c r="E39" s="88" t="s">
        <v>313</v>
      </c>
      <c r="F39" s="72" t="s">
        <v>84</v>
      </c>
      <c r="G39" s="91" t="s">
        <v>301</v>
      </c>
      <c r="H39" s="134"/>
    </row>
    <row r="40" spans="1:8" s="30" customFormat="1" ht="52" hidden="1" x14ac:dyDescent="0.35">
      <c r="A40" s="89" t="s">
        <v>314</v>
      </c>
      <c r="B40" s="89" t="s">
        <v>315</v>
      </c>
      <c r="C40" s="79" t="s">
        <v>316</v>
      </c>
      <c r="D40" s="212" t="str">
        <f>IF(Cuestionario!$J$6="NO","o",HLOOKUP($B40,'Requerimientos transpuesta'!$F$1:$HS$2,2,FALSE))</f>
        <v>o</v>
      </c>
      <c r="E40" s="88" t="s">
        <v>214</v>
      </c>
      <c r="F40" s="72" t="s">
        <v>317</v>
      </c>
      <c r="G40" s="91" t="s">
        <v>318</v>
      </c>
      <c r="H40" s="133"/>
    </row>
    <row r="41" spans="1:8" s="30" customFormat="1" x14ac:dyDescent="0.35">
      <c r="A41" s="89" t="s">
        <v>319</v>
      </c>
      <c r="B41" s="89" t="s">
        <v>320</v>
      </c>
      <c r="C41" s="31" t="s">
        <v>321</v>
      </c>
      <c r="D41" s="212" t="str">
        <f>IF(Cuestionario!$J$6="NO","o",HLOOKUP($B41,'Requerimientos transpuesta'!$F$1:$HS$2,2,FALSE))</f>
        <v>m</v>
      </c>
      <c r="E41" s="88" t="s">
        <v>286</v>
      </c>
      <c r="F41" s="72" t="s">
        <v>84</v>
      </c>
      <c r="G41" s="91" t="s">
        <v>322</v>
      </c>
      <c r="H41" s="133"/>
    </row>
    <row r="42" spans="1:8" s="30" customFormat="1" ht="130" hidden="1" x14ac:dyDescent="0.35">
      <c r="A42" s="89" t="s">
        <v>323</v>
      </c>
      <c r="B42" s="84" t="s">
        <v>324</v>
      </c>
      <c r="C42" s="31" t="s">
        <v>325</v>
      </c>
      <c r="D42" s="212" t="str">
        <f>IF(Cuestionario!$J$6="NO","o",HLOOKUP($B42,'Requerimientos transpuesta'!$F$1:$HS$2,2,FALSE))</f>
        <v>o</v>
      </c>
      <c r="E42" s="88" t="s">
        <v>326</v>
      </c>
      <c r="F42" s="72"/>
      <c r="G42" s="91" t="s">
        <v>327</v>
      </c>
      <c r="H42" s="133"/>
    </row>
    <row r="43" spans="1:8" s="30" customFormat="1" ht="65" x14ac:dyDescent="0.35">
      <c r="A43" s="89" t="s">
        <v>328</v>
      </c>
      <c r="B43" s="84" t="s">
        <v>329</v>
      </c>
      <c r="C43" s="31" t="s">
        <v>330</v>
      </c>
      <c r="D43" s="212" t="str">
        <f>IF(Cuestionario!$J$6="NO","o",HLOOKUP($B43,'Requerimientos transpuesta'!$F$1:$HS$2,2,FALSE))</f>
        <v>m</v>
      </c>
      <c r="E43" s="88" t="s">
        <v>331</v>
      </c>
      <c r="F43" s="72"/>
      <c r="G43" s="91" t="s">
        <v>327</v>
      </c>
      <c r="H43" s="133"/>
    </row>
    <row r="44" spans="1:8" s="33" customFormat="1" x14ac:dyDescent="0.35">
      <c r="A44" s="25" t="s">
        <v>332</v>
      </c>
      <c r="B44" s="25" t="s">
        <v>201</v>
      </c>
      <c r="C44" s="78" t="s">
        <v>332</v>
      </c>
      <c r="D44" s="210" t="s">
        <v>200</v>
      </c>
      <c r="E44" s="25" t="s">
        <v>203</v>
      </c>
      <c r="F44" s="27" t="s">
        <v>204</v>
      </c>
      <c r="G44" s="81" t="s">
        <v>205</v>
      </c>
      <c r="H44" s="135"/>
    </row>
    <row r="45" spans="1:8" s="30" customFormat="1" ht="26" x14ac:dyDescent="0.35">
      <c r="A45" s="244" t="s">
        <v>333</v>
      </c>
      <c r="B45" s="89" t="s">
        <v>334</v>
      </c>
      <c r="C45" s="31" t="s">
        <v>335</v>
      </c>
      <c r="D45" s="212" t="str">
        <f>IF(Cuestionario!$J$6="NO","o",HLOOKUP($B45,'Requerimientos transpuesta'!$F$1:$HS$2,2,FALSE))</f>
        <v>m</v>
      </c>
      <c r="E45" s="88" t="s">
        <v>336</v>
      </c>
      <c r="F45" s="72"/>
      <c r="G45" s="91" t="s">
        <v>223</v>
      </c>
      <c r="H45" s="133"/>
    </row>
    <row r="46" spans="1:8" s="30" customFormat="1" ht="26" hidden="1" x14ac:dyDescent="0.35">
      <c r="A46" s="244"/>
      <c r="B46" s="89" t="s">
        <v>337</v>
      </c>
      <c r="C46" s="31" t="s">
        <v>338</v>
      </c>
      <c r="D46" s="212" t="str">
        <f>IF(Cuestionario!$J$6="NO","o",HLOOKUP($B46,'Requerimientos transpuesta'!$F$1:$HS$2,2,FALSE))</f>
        <v>o</v>
      </c>
      <c r="E46" s="88" t="s">
        <v>336</v>
      </c>
      <c r="F46" s="72"/>
      <c r="G46" s="91" t="s">
        <v>223</v>
      </c>
      <c r="H46" s="133"/>
    </row>
    <row r="47" spans="1:8" s="30" customFormat="1" ht="26" hidden="1" x14ac:dyDescent="0.35">
      <c r="A47" s="244"/>
      <c r="B47" s="89" t="s">
        <v>339</v>
      </c>
      <c r="C47" s="31" t="s">
        <v>340</v>
      </c>
      <c r="D47" s="212" t="str">
        <f>IF(Cuestionario!$J$6="NO","o",HLOOKUP($B47,'Requerimientos transpuesta'!$F$1:$HS$2,2,FALSE))</f>
        <v>o</v>
      </c>
      <c r="E47" s="88" t="s">
        <v>336</v>
      </c>
      <c r="F47" s="72"/>
      <c r="G47" s="91" t="s">
        <v>223</v>
      </c>
      <c r="H47" s="133"/>
    </row>
    <row r="48" spans="1:8" s="30" customFormat="1" ht="39" hidden="1" x14ac:dyDescent="0.35">
      <c r="A48" s="244" t="s">
        <v>341</v>
      </c>
      <c r="B48" s="89" t="s">
        <v>342</v>
      </c>
      <c r="C48" s="31" t="s">
        <v>343</v>
      </c>
      <c r="D48" s="212" t="str">
        <f>IF(Cuestionario!$J$6="NO","o",HLOOKUP($B48,'Requerimientos transpuesta'!$F$1:$HS$2,2,FALSE))</f>
        <v>o</v>
      </c>
      <c r="E48" s="88" t="s">
        <v>344</v>
      </c>
      <c r="F48" s="72"/>
      <c r="G48" s="91" t="s">
        <v>223</v>
      </c>
      <c r="H48" s="133"/>
    </row>
    <row r="49" spans="1:8" s="32" customFormat="1" ht="39" hidden="1" x14ac:dyDescent="0.3">
      <c r="A49" s="244"/>
      <c r="B49" s="89" t="s">
        <v>345</v>
      </c>
      <c r="C49" s="31" t="s">
        <v>346</v>
      </c>
      <c r="D49" s="212" t="str">
        <f>IF(Cuestionario!$J$6="NO","o",HLOOKUP($B49,'Requerimientos transpuesta'!$F$1:$HS$2,2,FALSE))</f>
        <v>o</v>
      </c>
      <c r="E49" s="88" t="s">
        <v>336</v>
      </c>
      <c r="F49" s="72"/>
      <c r="G49" s="91" t="s">
        <v>223</v>
      </c>
      <c r="H49" s="134"/>
    </row>
    <row r="50" spans="1:8" s="32" customFormat="1" ht="26" hidden="1" x14ac:dyDescent="0.3">
      <c r="A50" s="244" t="s">
        <v>332</v>
      </c>
      <c r="B50" s="89" t="s">
        <v>347</v>
      </c>
      <c r="C50" s="31" t="s">
        <v>348</v>
      </c>
      <c r="D50" s="212" t="str">
        <f>IF(Cuestionario!$J$6="NO","o",HLOOKUP($B50,'Requerimientos transpuesta'!$F$1:$HS$2,2,FALSE))</f>
        <v>o</v>
      </c>
      <c r="E50" s="88" t="s">
        <v>349</v>
      </c>
      <c r="F50" s="72"/>
      <c r="G50" s="91" t="s">
        <v>223</v>
      </c>
      <c r="H50" s="134"/>
    </row>
    <row r="51" spans="1:8" s="32" customFormat="1" ht="39" hidden="1" x14ac:dyDescent="0.3">
      <c r="A51" s="244"/>
      <c r="B51" s="89" t="s">
        <v>350</v>
      </c>
      <c r="C51" s="31" t="s">
        <v>351</v>
      </c>
      <c r="D51" s="212" t="str">
        <f>IF(Cuestionario!$J$6="NO","o",HLOOKUP($B51,'Requerimientos transpuesta'!$F$1:$HS$2,2,FALSE))</f>
        <v>o</v>
      </c>
      <c r="E51" s="88" t="s">
        <v>344</v>
      </c>
      <c r="F51" s="72"/>
      <c r="G51" s="91" t="s">
        <v>223</v>
      </c>
      <c r="H51" s="134"/>
    </row>
    <row r="52" spans="1:8" s="30" customFormat="1" hidden="1" x14ac:dyDescent="0.35">
      <c r="A52" s="244"/>
      <c r="B52" s="89" t="s">
        <v>352</v>
      </c>
      <c r="C52" s="31" t="s">
        <v>353</v>
      </c>
      <c r="D52" s="212" t="str">
        <f>IF(Cuestionario!$J$6="NO","o",HLOOKUP($B52,'Requerimientos transpuesta'!$F$1:$HS$2,2,FALSE))</f>
        <v>o</v>
      </c>
      <c r="E52" s="88" t="s">
        <v>269</v>
      </c>
      <c r="F52" s="72"/>
      <c r="G52" s="91" t="s">
        <v>223</v>
      </c>
      <c r="H52" s="133"/>
    </row>
    <row r="53" spans="1:8" s="33" customFormat="1" x14ac:dyDescent="0.35">
      <c r="A53" s="25" t="s">
        <v>354</v>
      </c>
      <c r="B53" s="25" t="s">
        <v>201</v>
      </c>
      <c r="C53" s="78" t="s">
        <v>354</v>
      </c>
      <c r="D53" s="210" t="s">
        <v>200</v>
      </c>
      <c r="E53" s="25" t="s">
        <v>203</v>
      </c>
      <c r="F53" s="27" t="s">
        <v>204</v>
      </c>
      <c r="G53" s="81" t="s">
        <v>205</v>
      </c>
      <c r="H53" s="135"/>
    </row>
    <row r="54" spans="1:8" s="30" customFormat="1" ht="26" x14ac:dyDescent="0.35">
      <c r="A54" s="244" t="s">
        <v>355</v>
      </c>
      <c r="B54" s="89" t="s">
        <v>356</v>
      </c>
      <c r="C54" s="31" t="s">
        <v>357</v>
      </c>
      <c r="D54" s="212" t="str">
        <f>IF(Cuestionario!$J$6="NO","o",HLOOKUP($B54,'Requerimientos transpuesta'!$F$1:$HS$2,2,FALSE))</f>
        <v>m</v>
      </c>
      <c r="E54" s="88" t="s">
        <v>214</v>
      </c>
      <c r="F54" s="72" t="s">
        <v>317</v>
      </c>
      <c r="G54" s="91" t="s">
        <v>358</v>
      </c>
      <c r="H54" s="133"/>
    </row>
    <row r="55" spans="1:8" s="30" customFormat="1" x14ac:dyDescent="0.35">
      <c r="A55" s="244"/>
      <c r="B55" s="89" t="s">
        <v>359</v>
      </c>
      <c r="C55" s="31" t="s">
        <v>360</v>
      </c>
      <c r="D55" s="212" t="str">
        <f>IF(Cuestionario!$J$6="NO","o",HLOOKUP($B55,'Requerimientos transpuesta'!$F$1:$HS$2,2,FALSE))</f>
        <v>m</v>
      </c>
      <c r="E55" s="88" t="s">
        <v>286</v>
      </c>
      <c r="F55" s="72"/>
      <c r="G55" s="91" t="s">
        <v>361</v>
      </c>
      <c r="H55" s="133"/>
    </row>
    <row r="56" spans="1:8" s="32" customFormat="1" x14ac:dyDescent="0.3">
      <c r="A56" s="244"/>
      <c r="B56" s="89" t="s">
        <v>362</v>
      </c>
      <c r="C56" s="31" t="s">
        <v>363</v>
      </c>
      <c r="D56" s="212" t="str">
        <f>IF(Cuestionario!$J$6="NO","o",HLOOKUP($B56,'Requerimientos transpuesta'!$F$1:$HS$2,2,FALSE))</f>
        <v>m</v>
      </c>
      <c r="E56" s="88" t="s">
        <v>286</v>
      </c>
      <c r="F56" s="72" t="s">
        <v>84</v>
      </c>
      <c r="G56" s="91" t="s">
        <v>301</v>
      </c>
      <c r="H56" s="134"/>
    </row>
    <row r="57" spans="1:8" s="33" customFormat="1" x14ac:dyDescent="0.35">
      <c r="A57" s="25" t="s">
        <v>364</v>
      </c>
      <c r="B57" s="25" t="s">
        <v>201</v>
      </c>
      <c r="C57" s="78" t="s">
        <v>364</v>
      </c>
      <c r="D57" s="210" t="s">
        <v>200</v>
      </c>
      <c r="E57" s="25" t="s">
        <v>203</v>
      </c>
      <c r="F57" s="27" t="s">
        <v>204</v>
      </c>
      <c r="G57" s="81" t="s">
        <v>205</v>
      </c>
      <c r="H57" s="135"/>
    </row>
    <row r="58" spans="1:8" s="32" customFormat="1" ht="48" x14ac:dyDescent="0.3">
      <c r="A58" s="254" t="s">
        <v>365</v>
      </c>
      <c r="B58" s="82" t="s">
        <v>366</v>
      </c>
      <c r="C58" s="31" t="s">
        <v>367</v>
      </c>
      <c r="D58" s="212" t="str">
        <f>IF(Cuestionario!$J$6="NO","o",HLOOKUP($B58,'Requerimientos transpuesta'!$F$1:$HS$2,2,FALSE))</f>
        <v>m</v>
      </c>
      <c r="E58" s="34" t="s">
        <v>214</v>
      </c>
      <c r="F58" s="72" t="s">
        <v>84</v>
      </c>
      <c r="G58" s="91" t="s">
        <v>368</v>
      </c>
      <c r="H58" s="134"/>
    </row>
    <row r="59" spans="1:8" s="32" customFormat="1" ht="36" x14ac:dyDescent="0.3">
      <c r="A59" s="254"/>
      <c r="B59" s="82" t="s">
        <v>369</v>
      </c>
      <c r="C59" s="31" t="s">
        <v>370</v>
      </c>
      <c r="D59" s="212" t="str">
        <f>IF(Cuestionario!$J$6="NO","o",HLOOKUP($B59,'Requerimientos transpuesta'!$F$1:$HS$2,2,FALSE))</f>
        <v>m</v>
      </c>
      <c r="E59" s="35" t="s">
        <v>371</v>
      </c>
      <c r="F59" s="72" t="s">
        <v>317</v>
      </c>
      <c r="G59" s="91" t="s">
        <v>372</v>
      </c>
      <c r="H59" s="134"/>
    </row>
    <row r="60" spans="1:8" s="32" customFormat="1" ht="36" x14ac:dyDescent="0.3">
      <c r="A60" s="254"/>
      <c r="B60" s="82" t="s">
        <v>373</v>
      </c>
      <c r="C60" s="31" t="s">
        <v>374</v>
      </c>
      <c r="D60" s="212" t="str">
        <f>IF(Cuestionario!$J$6="NO","o",HLOOKUP($B60,'Requerimientos transpuesta'!$F$1:$HS$2,2,FALSE))</f>
        <v>m</v>
      </c>
      <c r="E60" s="34" t="s">
        <v>375</v>
      </c>
      <c r="F60" s="72" t="s">
        <v>84</v>
      </c>
      <c r="G60" s="91" t="s">
        <v>376</v>
      </c>
      <c r="H60" s="134"/>
    </row>
    <row r="61" spans="1:8" s="30" customFormat="1" ht="60" x14ac:dyDescent="0.35">
      <c r="A61" s="254" t="s">
        <v>377</v>
      </c>
      <c r="B61" s="82" t="s">
        <v>378</v>
      </c>
      <c r="C61" s="31" t="s">
        <v>379</v>
      </c>
      <c r="D61" s="212" t="str">
        <f>IF(Cuestionario!$J$6="NO","o",HLOOKUP($B61,'Requerimientos transpuesta'!$F$1:$HS$2,2,FALSE))</f>
        <v>m</v>
      </c>
      <c r="E61" s="35" t="s">
        <v>371</v>
      </c>
      <c r="F61" s="72" t="s">
        <v>317</v>
      </c>
      <c r="G61" s="91" t="s">
        <v>380</v>
      </c>
      <c r="H61" s="133"/>
    </row>
    <row r="62" spans="1:8" s="30" customFormat="1" ht="60" x14ac:dyDescent="0.35">
      <c r="A62" s="254"/>
      <c r="B62" s="82" t="s">
        <v>381</v>
      </c>
      <c r="C62" s="31" t="s">
        <v>382</v>
      </c>
      <c r="D62" s="212" t="str">
        <f>IF(Cuestionario!$J$6="NO","o",HLOOKUP($B62,'Requerimientos transpuesta'!$F$1:$HS$2,2,FALSE))</f>
        <v>m</v>
      </c>
      <c r="E62" s="35" t="s">
        <v>371</v>
      </c>
      <c r="F62" s="72" t="s">
        <v>317</v>
      </c>
      <c r="G62" s="91" t="s">
        <v>380</v>
      </c>
      <c r="H62" s="133"/>
    </row>
    <row r="63" spans="1:8" s="32" customFormat="1" ht="39" x14ac:dyDescent="0.3">
      <c r="A63" s="82" t="s">
        <v>383</v>
      </c>
      <c r="B63" s="82" t="s">
        <v>384</v>
      </c>
      <c r="C63" s="31" t="s">
        <v>385</v>
      </c>
      <c r="D63" s="212" t="str">
        <f>IF(Cuestionario!$J$6="NO","o",HLOOKUP($B63,'Requerimientos transpuesta'!$F$1:$HS$2,2,FALSE))</f>
        <v>m</v>
      </c>
      <c r="E63" s="34" t="s">
        <v>214</v>
      </c>
      <c r="F63" s="72" t="s">
        <v>84</v>
      </c>
      <c r="G63" s="91" t="s">
        <v>386</v>
      </c>
      <c r="H63" s="134"/>
    </row>
    <row r="64" spans="1:8" s="32" customFormat="1" ht="78" x14ac:dyDescent="0.3">
      <c r="A64" s="82" t="s">
        <v>387</v>
      </c>
      <c r="B64" s="82" t="s">
        <v>388</v>
      </c>
      <c r="C64" s="31" t="s">
        <v>389</v>
      </c>
      <c r="D64" s="212" t="str">
        <f>IF(Cuestionario!$J$6="NO","o",HLOOKUP($B64,'Requerimientos transpuesta'!$F$1:$HS$2,2,FALSE))</f>
        <v>m</v>
      </c>
      <c r="E64" s="34" t="s">
        <v>214</v>
      </c>
      <c r="F64" s="72"/>
      <c r="G64" s="91" t="s">
        <v>223</v>
      </c>
      <c r="H64" s="134"/>
    </row>
    <row r="65" spans="1:8" s="33" customFormat="1" x14ac:dyDescent="0.35">
      <c r="A65" s="25" t="s">
        <v>390</v>
      </c>
      <c r="B65" s="25" t="s">
        <v>201</v>
      </c>
      <c r="C65" s="78" t="s">
        <v>390</v>
      </c>
      <c r="D65" s="210" t="s">
        <v>200</v>
      </c>
      <c r="E65" s="25" t="s">
        <v>203</v>
      </c>
      <c r="F65" s="27" t="s">
        <v>204</v>
      </c>
      <c r="G65" s="81" t="s">
        <v>205</v>
      </c>
      <c r="H65" s="135"/>
    </row>
    <row r="66" spans="1:8" ht="39" x14ac:dyDescent="0.35">
      <c r="A66" s="252" t="s">
        <v>391</v>
      </c>
      <c r="B66" s="84" t="s">
        <v>392</v>
      </c>
      <c r="C66" s="79" t="s">
        <v>393</v>
      </c>
      <c r="D66" s="212" t="str">
        <f>IF(Cuestionario!$J$6="NO","o",HLOOKUP($B66,'Requerimientos transpuesta'!$F$1:$HS$2,2,FALSE))</f>
        <v>m</v>
      </c>
      <c r="E66" s="83" t="s">
        <v>394</v>
      </c>
      <c r="F66" s="72" t="s">
        <v>317</v>
      </c>
      <c r="G66" s="91" t="s">
        <v>395</v>
      </c>
      <c r="H66" s="107"/>
    </row>
    <row r="67" spans="1:8" s="41" customFormat="1" ht="48" x14ac:dyDescent="0.35">
      <c r="A67" s="252"/>
      <c r="B67" s="84" t="s">
        <v>396</v>
      </c>
      <c r="C67" s="31" t="s">
        <v>397</v>
      </c>
      <c r="D67" s="212" t="str">
        <f>IF(Cuestionario!$J$6="NO","o",HLOOKUP($B67,'Requerimientos transpuesta'!$F$1:$HS$2,2,FALSE))</f>
        <v>m</v>
      </c>
      <c r="E67" s="83" t="s">
        <v>394</v>
      </c>
      <c r="F67" s="72" t="s">
        <v>84</v>
      </c>
      <c r="G67" s="91" t="s">
        <v>398</v>
      </c>
      <c r="H67" s="136"/>
    </row>
    <row r="68" spans="1:8" ht="39" x14ac:dyDescent="0.35">
      <c r="A68" s="252"/>
      <c r="B68" s="84" t="s">
        <v>399</v>
      </c>
      <c r="C68" s="31" t="s">
        <v>400</v>
      </c>
      <c r="D68" s="212" t="str">
        <f>IF(Cuestionario!$J$6="NO","o",HLOOKUP($B68,'Requerimientos transpuesta'!$F$1:$HS$2,2,FALSE))</f>
        <v>m</v>
      </c>
      <c r="E68" s="83" t="s">
        <v>394</v>
      </c>
      <c r="F68" s="72"/>
      <c r="G68" s="217" t="s">
        <v>401</v>
      </c>
      <c r="H68" s="107"/>
    </row>
    <row r="69" spans="1:8" ht="60" x14ac:dyDescent="0.35">
      <c r="A69" s="252"/>
      <c r="B69" s="84" t="s">
        <v>402</v>
      </c>
      <c r="C69" s="31" t="s">
        <v>403</v>
      </c>
      <c r="D69" s="212" t="str">
        <f>IF(Cuestionario!$J$6="NO","o",HLOOKUP($B69,'Requerimientos transpuesta'!$F$1:$HS$2,2,FALSE))</f>
        <v>m</v>
      </c>
      <c r="E69" s="36" t="s">
        <v>214</v>
      </c>
      <c r="F69" s="72" t="s">
        <v>84</v>
      </c>
      <c r="G69" s="216" t="s">
        <v>404</v>
      </c>
      <c r="H69" s="107"/>
    </row>
    <row r="70" spans="1:8" ht="52" hidden="1" x14ac:dyDescent="0.35">
      <c r="A70" s="252" t="s">
        <v>405</v>
      </c>
      <c r="B70" s="84" t="s">
        <v>406</v>
      </c>
      <c r="C70" s="79" t="s">
        <v>407</v>
      </c>
      <c r="D70" s="212" t="str">
        <f>IF(Cuestionario!$J$6="NO","o",HLOOKUP($B70,'Requerimientos transpuesta'!$F$1:$HS$2,2,FALSE))</f>
        <v>o</v>
      </c>
      <c r="E70" s="36" t="s">
        <v>371</v>
      </c>
      <c r="F70" s="72"/>
      <c r="G70" s="91" t="s">
        <v>223</v>
      </c>
      <c r="H70" s="107"/>
    </row>
    <row r="71" spans="1:8" ht="26" hidden="1" x14ac:dyDescent="0.35">
      <c r="A71" s="252"/>
      <c r="B71" s="84" t="s">
        <v>408</v>
      </c>
      <c r="C71" s="31" t="s">
        <v>409</v>
      </c>
      <c r="D71" s="212" t="str">
        <f>IF(Cuestionario!$J$6="NO","o",HLOOKUP($B71,'Requerimientos transpuesta'!$F$1:$HS$2,2,FALSE))</f>
        <v>o</v>
      </c>
      <c r="E71" s="36" t="s">
        <v>410</v>
      </c>
      <c r="F71" s="72"/>
      <c r="G71" s="91" t="s">
        <v>223</v>
      </c>
      <c r="H71" s="107"/>
    </row>
    <row r="72" spans="1:8" ht="26" hidden="1" x14ac:dyDescent="0.35">
      <c r="A72" s="252" t="s">
        <v>411</v>
      </c>
      <c r="B72" s="84" t="s">
        <v>412</v>
      </c>
      <c r="C72" s="31" t="s">
        <v>413</v>
      </c>
      <c r="D72" s="212" t="str">
        <f>IF(Cuestionario!$J$6="NO","o",HLOOKUP($B72,'Requerimientos transpuesta'!$F$1:$HS$2,2,FALSE))</f>
        <v>o</v>
      </c>
      <c r="E72" s="83" t="s">
        <v>394</v>
      </c>
      <c r="F72" s="72"/>
      <c r="G72" s="91" t="s">
        <v>223</v>
      </c>
      <c r="H72" s="107"/>
    </row>
    <row r="73" spans="1:8" x14ac:dyDescent="0.35">
      <c r="A73" s="252"/>
      <c r="B73" s="84" t="s">
        <v>414</v>
      </c>
      <c r="C73" s="31" t="s">
        <v>415</v>
      </c>
      <c r="D73" s="212" t="str">
        <f>IF(Cuestionario!$J$6="NO","o",HLOOKUP($B73,'Requerimientos transpuesta'!$F$1:$HS$2,2,FALSE))</f>
        <v>m</v>
      </c>
      <c r="E73" s="83" t="s">
        <v>394</v>
      </c>
      <c r="F73" s="72"/>
      <c r="G73" s="91" t="s">
        <v>223</v>
      </c>
      <c r="H73" s="107"/>
    </row>
    <row r="74" spans="1:8" ht="52" x14ac:dyDescent="0.35">
      <c r="A74" s="84" t="s">
        <v>416</v>
      </c>
      <c r="B74" s="84" t="s">
        <v>417</v>
      </c>
      <c r="C74" s="31" t="s">
        <v>418</v>
      </c>
      <c r="D74" s="212" t="str">
        <f>IF(Cuestionario!$J$6="NO","o",HLOOKUP($B74,'Requerimientos transpuesta'!$F$1:$HS$2,2,FALSE))</f>
        <v>m</v>
      </c>
      <c r="E74" s="83" t="s">
        <v>419</v>
      </c>
      <c r="F74" s="72"/>
      <c r="G74" s="91" t="s">
        <v>420</v>
      </c>
      <c r="H74" s="107"/>
    </row>
    <row r="75" spans="1:8" s="28" customFormat="1" x14ac:dyDescent="0.35">
      <c r="A75" s="25" t="s">
        <v>421</v>
      </c>
      <c r="B75" s="25" t="s">
        <v>201</v>
      </c>
      <c r="C75" s="78" t="s">
        <v>422</v>
      </c>
      <c r="D75" s="208" t="s">
        <v>200</v>
      </c>
      <c r="E75" s="25" t="s">
        <v>203</v>
      </c>
      <c r="F75" s="27" t="s">
        <v>204</v>
      </c>
      <c r="G75" s="81" t="s">
        <v>205</v>
      </c>
      <c r="H75" s="132"/>
    </row>
    <row r="76" spans="1:8" ht="26" x14ac:dyDescent="0.35">
      <c r="A76" s="251" t="s">
        <v>423</v>
      </c>
      <c r="B76" s="82" t="s">
        <v>424</v>
      </c>
      <c r="C76" s="31" t="s">
        <v>425</v>
      </c>
      <c r="D76" s="212" t="str">
        <f>IF(Cuestionario!$J$6="NO","o",HLOOKUP($B76,'Requerimientos transpuesta'!$F$1:$HS$2,2,FALSE))</f>
        <v>m</v>
      </c>
      <c r="E76" s="36" t="s">
        <v>426</v>
      </c>
      <c r="F76" s="72" t="s">
        <v>84</v>
      </c>
      <c r="G76" s="216" t="s">
        <v>427</v>
      </c>
      <c r="H76" s="107"/>
    </row>
    <row r="77" spans="1:8" ht="234" hidden="1" x14ac:dyDescent="0.35">
      <c r="A77" s="251"/>
      <c r="B77" s="82" t="s">
        <v>428</v>
      </c>
      <c r="C77" s="31" t="s">
        <v>429</v>
      </c>
      <c r="D77" s="212" t="str">
        <f>IF(Cuestionario!$J$6="NO","o",HLOOKUP($B77,'Requerimientos transpuesta'!$F$1:$HS$2,2,FALSE))</f>
        <v>o</v>
      </c>
      <c r="E77" s="36" t="s">
        <v>430</v>
      </c>
      <c r="F77" s="72"/>
      <c r="G77" s="91" t="s">
        <v>223</v>
      </c>
      <c r="H77" s="107"/>
    </row>
    <row r="78" spans="1:8" ht="39" x14ac:dyDescent="0.35">
      <c r="A78" s="40" t="s">
        <v>431</v>
      </c>
      <c r="B78" s="82" t="s">
        <v>432</v>
      </c>
      <c r="C78" s="92" t="s">
        <v>433</v>
      </c>
      <c r="D78" s="212" t="str">
        <f>IF(Cuestionario!$J$6="NO","o",HLOOKUP($B78,'Requerimientos transpuesta'!$F$1:$HS$2,2,FALSE))</f>
        <v>m</v>
      </c>
      <c r="E78" s="37" t="s">
        <v>434</v>
      </c>
      <c r="F78" s="72" t="s">
        <v>317</v>
      </c>
      <c r="G78" s="218" t="s">
        <v>435</v>
      </c>
      <c r="H78" s="107"/>
    </row>
    <row r="79" spans="1:8" s="28" customFormat="1" x14ac:dyDescent="0.35">
      <c r="A79" s="25" t="s">
        <v>436</v>
      </c>
      <c r="B79" s="25" t="s">
        <v>201</v>
      </c>
      <c r="C79" s="78" t="s">
        <v>436</v>
      </c>
      <c r="D79" s="208" t="s">
        <v>200</v>
      </c>
      <c r="E79" s="25" t="s">
        <v>203</v>
      </c>
      <c r="F79" s="27" t="s">
        <v>204</v>
      </c>
      <c r="G79" s="81" t="s">
        <v>205</v>
      </c>
      <c r="H79" s="132"/>
    </row>
    <row r="80" spans="1:8" ht="26" x14ac:dyDescent="0.35">
      <c r="A80" s="252" t="s">
        <v>437</v>
      </c>
      <c r="B80" s="84" t="s">
        <v>438</v>
      </c>
      <c r="C80" s="31" t="s">
        <v>439</v>
      </c>
      <c r="D80" s="212" t="str">
        <f>IF(Cuestionario!$J$6="NO","o",HLOOKUP($B80,'Requerimientos transpuesta'!$F$1:$HS$2,2,FALSE))</f>
        <v>m</v>
      </c>
      <c r="E80" s="36" t="s">
        <v>440</v>
      </c>
      <c r="F80" s="72" t="s">
        <v>317</v>
      </c>
      <c r="G80" s="91" t="s">
        <v>395</v>
      </c>
      <c r="H80" s="107"/>
    </row>
    <row r="81" spans="1:8" ht="26" x14ac:dyDescent="0.35">
      <c r="A81" s="252"/>
      <c r="B81" s="84" t="s">
        <v>441</v>
      </c>
      <c r="C81" s="31" t="s">
        <v>442</v>
      </c>
      <c r="D81" s="212" t="str">
        <f>IF(Cuestionario!$J$6="NO","o",HLOOKUP($B81,'Requerimientos transpuesta'!$F$1:$HS$2,2,FALSE))</f>
        <v>m</v>
      </c>
      <c r="E81" s="36" t="s">
        <v>440</v>
      </c>
      <c r="F81" s="72" t="s">
        <v>84</v>
      </c>
      <c r="G81" s="91" t="s">
        <v>443</v>
      </c>
      <c r="H81" s="107"/>
    </row>
    <row r="82" spans="1:8" ht="26" x14ac:dyDescent="0.35">
      <c r="A82" s="252" t="s">
        <v>444</v>
      </c>
      <c r="B82" s="84" t="s">
        <v>445</v>
      </c>
      <c r="C82" s="31" t="s">
        <v>446</v>
      </c>
      <c r="D82" s="212" t="str">
        <f>IF(Cuestionario!$J$6="NO","o",HLOOKUP($B82,'Requerimientos transpuesta'!$F$1:$HS$2,2,FALSE))</f>
        <v>m</v>
      </c>
      <c r="E82" s="36" t="s">
        <v>440</v>
      </c>
      <c r="F82" s="72" t="s">
        <v>84</v>
      </c>
      <c r="G82" s="91" t="s">
        <v>443</v>
      </c>
      <c r="H82" s="107"/>
    </row>
    <row r="83" spans="1:8" ht="39" x14ac:dyDescent="0.35">
      <c r="A83" s="252"/>
      <c r="B83" s="84" t="s">
        <v>447</v>
      </c>
      <c r="C83" s="31" t="s">
        <v>448</v>
      </c>
      <c r="D83" s="212" t="str">
        <f>IF(Cuestionario!$J$6="NO","o",HLOOKUP($B83,'Requerimientos transpuesta'!$F$1:$HS$2,2,FALSE))</f>
        <v>m</v>
      </c>
      <c r="E83" s="36" t="s">
        <v>440</v>
      </c>
      <c r="F83" s="72" t="s">
        <v>84</v>
      </c>
      <c r="G83" s="91" t="s">
        <v>449</v>
      </c>
      <c r="H83" s="107"/>
    </row>
    <row r="84" spans="1:8" customFormat="1" ht="36" x14ac:dyDescent="0.35">
      <c r="A84" s="252"/>
      <c r="B84" s="84" t="s">
        <v>450</v>
      </c>
      <c r="C84" s="31" t="s">
        <v>451</v>
      </c>
      <c r="D84" s="212" t="str">
        <f>IF(Cuestionario!$J$6="NO","o",HLOOKUP($B84,'Requerimientos transpuesta'!$F$1:$HS$2,2,FALSE))</f>
        <v>m</v>
      </c>
      <c r="E84" s="36" t="s">
        <v>452</v>
      </c>
      <c r="F84" s="72" t="s">
        <v>84</v>
      </c>
      <c r="G84" s="91" t="s">
        <v>453</v>
      </c>
      <c r="H84" s="107"/>
    </row>
    <row r="85" spans="1:8" ht="60" x14ac:dyDescent="0.35">
      <c r="A85" s="252"/>
      <c r="B85" s="84" t="s">
        <v>454</v>
      </c>
      <c r="C85" s="31" t="s">
        <v>455</v>
      </c>
      <c r="D85" s="212" t="str">
        <f>IF(Cuestionario!$J$6="NO","o",HLOOKUP($B85,'Requerimientos transpuesta'!$F$1:$HS$2,2,FALSE))</f>
        <v>m</v>
      </c>
      <c r="E85" s="36" t="s">
        <v>440</v>
      </c>
      <c r="F85" s="72" t="s">
        <v>84</v>
      </c>
      <c r="G85" s="91" t="s">
        <v>456</v>
      </c>
      <c r="H85" s="107"/>
    </row>
    <row r="86" spans="1:8" ht="26" x14ac:dyDescent="0.35">
      <c r="A86" s="252" t="s">
        <v>457</v>
      </c>
      <c r="B86" s="84" t="s">
        <v>458</v>
      </c>
      <c r="C86" s="31" t="s">
        <v>459</v>
      </c>
      <c r="D86" s="212" t="str">
        <f>IF(Cuestionario!$J$6="NO","o",HLOOKUP($B86,'Requerimientos transpuesta'!$F$1:$HS$2,2,FALSE))</f>
        <v>m</v>
      </c>
      <c r="E86" s="36" t="s">
        <v>440</v>
      </c>
      <c r="F86" s="72" t="s">
        <v>317</v>
      </c>
      <c r="G86" s="91" t="s">
        <v>460</v>
      </c>
      <c r="H86" s="107"/>
    </row>
    <row r="87" spans="1:8" customFormat="1" ht="39" x14ac:dyDescent="0.35">
      <c r="A87" s="252"/>
      <c r="B87" s="84" t="s">
        <v>461</v>
      </c>
      <c r="C87" s="31" t="s">
        <v>462</v>
      </c>
      <c r="D87" s="212" t="str">
        <f>IF(Cuestionario!$J$6="NO","o",HLOOKUP($B87,'Requerimientos transpuesta'!$F$1:$HS$2,2,FALSE))</f>
        <v>m</v>
      </c>
      <c r="E87" s="36" t="s">
        <v>452</v>
      </c>
      <c r="F87" s="72"/>
      <c r="G87" s="91" t="s">
        <v>463</v>
      </c>
      <c r="H87" s="107"/>
    </row>
    <row r="88" spans="1:8" ht="26" x14ac:dyDescent="0.35">
      <c r="A88" s="252"/>
      <c r="B88" s="84" t="s">
        <v>464</v>
      </c>
      <c r="C88" s="31" t="s">
        <v>465</v>
      </c>
      <c r="D88" s="212" t="str">
        <f>IF(Cuestionario!$J$6="NO","o",HLOOKUP($B88,'Requerimientos transpuesta'!$F$1:$HS$2,2,FALSE))</f>
        <v>m</v>
      </c>
      <c r="E88" s="36" t="s">
        <v>440</v>
      </c>
      <c r="F88" s="72" t="s">
        <v>84</v>
      </c>
      <c r="G88" s="91" t="s">
        <v>466</v>
      </c>
      <c r="H88" s="107"/>
    </row>
    <row r="89" spans="1:8" ht="36" x14ac:dyDescent="0.35">
      <c r="A89" s="252" t="s">
        <v>467</v>
      </c>
      <c r="B89" s="84" t="s">
        <v>468</v>
      </c>
      <c r="C89" s="31" t="s">
        <v>469</v>
      </c>
      <c r="D89" s="212" t="str">
        <f>IF(Cuestionario!$J$6="NO","o",HLOOKUP($B89,'Requerimientos transpuesta'!$F$1:$HS$2,2,FALSE))</f>
        <v>m</v>
      </c>
      <c r="E89" s="36" t="s">
        <v>470</v>
      </c>
      <c r="F89" s="72" t="s">
        <v>84</v>
      </c>
      <c r="G89" s="91" t="s">
        <v>471</v>
      </c>
      <c r="H89" s="107"/>
    </row>
    <row r="90" spans="1:8" ht="36" x14ac:dyDescent="0.35">
      <c r="A90" s="252"/>
      <c r="B90" s="84" t="s">
        <v>472</v>
      </c>
      <c r="C90" s="31" t="s">
        <v>473</v>
      </c>
      <c r="D90" s="212" t="str">
        <f>IF(Cuestionario!$J$6="NO","o",HLOOKUP($B90,'Requerimientos transpuesta'!$F$1:$HS$2,2,FALSE))</f>
        <v>m</v>
      </c>
      <c r="E90" s="36" t="s">
        <v>470</v>
      </c>
      <c r="F90" s="72" t="s">
        <v>84</v>
      </c>
      <c r="G90" s="91" t="s">
        <v>471</v>
      </c>
      <c r="H90" s="107"/>
    </row>
    <row r="91" spans="1:8" ht="26" hidden="1" x14ac:dyDescent="0.35">
      <c r="A91" s="252"/>
      <c r="B91" s="84" t="s">
        <v>474</v>
      </c>
      <c r="C91" s="31" t="s">
        <v>475</v>
      </c>
      <c r="D91" s="212" t="str">
        <f>IF(Cuestionario!$J$6="NO","o",HLOOKUP($B91,'Requerimientos transpuesta'!$F$1:$HS$2,2,FALSE))</f>
        <v>o</v>
      </c>
      <c r="E91" s="36" t="s">
        <v>476</v>
      </c>
      <c r="F91" s="72"/>
      <c r="G91" s="91" t="s">
        <v>223</v>
      </c>
      <c r="H91" s="107"/>
    </row>
    <row r="92" spans="1:8" ht="26" hidden="1" x14ac:dyDescent="0.35">
      <c r="A92" s="252"/>
      <c r="B92" s="84" t="s">
        <v>477</v>
      </c>
      <c r="C92" s="31" t="s">
        <v>478</v>
      </c>
      <c r="D92" s="212" t="str">
        <f>IF(Cuestionario!$J$6="NO","o",HLOOKUP($B92,'Requerimientos transpuesta'!$F$1:$HS$2,2,FALSE))</f>
        <v>o</v>
      </c>
      <c r="E92" s="36" t="s">
        <v>371</v>
      </c>
      <c r="F92" s="72"/>
      <c r="G92" s="91" t="s">
        <v>223</v>
      </c>
      <c r="H92" s="107"/>
    </row>
    <row r="93" spans="1:8" hidden="1" x14ac:dyDescent="0.35">
      <c r="A93" s="252"/>
      <c r="B93" s="84" t="s">
        <v>479</v>
      </c>
      <c r="C93" s="31" t="s">
        <v>480</v>
      </c>
      <c r="D93" s="212" t="str">
        <f>IF(Cuestionario!$J$6="NO","o",HLOOKUP($B93,'Requerimientos transpuesta'!$F$1:$HS$2,2,FALSE))</f>
        <v>o</v>
      </c>
      <c r="E93" s="36" t="s">
        <v>371</v>
      </c>
      <c r="F93" s="72"/>
      <c r="G93" s="91" t="s">
        <v>223</v>
      </c>
      <c r="H93" s="107"/>
    </row>
    <row r="94" spans="1:8" ht="26" hidden="1" x14ac:dyDescent="0.35">
      <c r="A94" s="252"/>
      <c r="B94" s="84" t="s">
        <v>481</v>
      </c>
      <c r="C94" s="31" t="s">
        <v>482</v>
      </c>
      <c r="D94" s="212" t="str">
        <f>IF(Cuestionario!$J$6="NO","o",HLOOKUP($B94,'Requerimientos transpuesta'!$F$1:$HS$2,2,FALSE))</f>
        <v>o</v>
      </c>
      <c r="E94" s="36" t="s">
        <v>371</v>
      </c>
      <c r="F94" s="72"/>
      <c r="G94" s="91" t="s">
        <v>223</v>
      </c>
      <c r="H94" s="107"/>
    </row>
    <row r="95" spans="1:8" ht="52" x14ac:dyDescent="0.35">
      <c r="A95" s="131" t="s">
        <v>483</v>
      </c>
      <c r="B95" s="84" t="s">
        <v>484</v>
      </c>
      <c r="C95" s="31" t="s">
        <v>485</v>
      </c>
      <c r="D95" s="212" t="str">
        <f>IF(Cuestionario!$J$6="NO","o",HLOOKUP($B95,'Requerimientos transpuesta'!$F$1:$HS$2,2,FALSE))</f>
        <v>m</v>
      </c>
      <c r="E95" s="36" t="s">
        <v>486</v>
      </c>
      <c r="F95" s="72" t="s">
        <v>317</v>
      </c>
      <c r="G95" s="91" t="s">
        <v>487</v>
      </c>
      <c r="H95" s="107"/>
    </row>
    <row r="96" spans="1:8" ht="26" x14ac:dyDescent="0.35">
      <c r="A96" s="130" t="s">
        <v>488</v>
      </c>
      <c r="B96" s="84" t="s">
        <v>489</v>
      </c>
      <c r="C96" s="31" t="s">
        <v>490</v>
      </c>
      <c r="D96" s="212" t="str">
        <f>IF(Cuestionario!$J$6="NO","o",HLOOKUP($B96,'Requerimientos transpuesta'!$F$1:$HS$2,2,FALSE))</f>
        <v>m</v>
      </c>
      <c r="E96" s="36" t="s">
        <v>470</v>
      </c>
      <c r="F96" s="72" t="s">
        <v>317</v>
      </c>
      <c r="G96" s="91" t="s">
        <v>491</v>
      </c>
      <c r="H96" s="107"/>
    </row>
    <row r="97" spans="1:8" ht="26" x14ac:dyDescent="0.35">
      <c r="A97" s="252" t="s">
        <v>492</v>
      </c>
      <c r="B97" s="84" t="s">
        <v>493</v>
      </c>
      <c r="C97" s="31" t="s">
        <v>494</v>
      </c>
      <c r="D97" s="212" t="str">
        <f>IF(Cuestionario!$J$6="NO","o",HLOOKUP($B97,'Requerimientos transpuesta'!$F$1:$HS$2,2,FALSE))</f>
        <v>m</v>
      </c>
      <c r="E97" s="36" t="s">
        <v>495</v>
      </c>
      <c r="F97" s="72" t="s">
        <v>317</v>
      </c>
      <c r="G97" s="91" t="s">
        <v>496</v>
      </c>
      <c r="H97" s="107"/>
    </row>
    <row r="98" spans="1:8" ht="26" hidden="1" x14ac:dyDescent="0.35">
      <c r="A98" s="252"/>
      <c r="B98" s="84" t="s">
        <v>497</v>
      </c>
      <c r="C98" s="31" t="s">
        <v>498</v>
      </c>
      <c r="D98" s="212" t="str">
        <f>IF(Cuestionario!$J$6="NO","o",HLOOKUP($B98,'Requerimientos transpuesta'!$F$1:$HS$2,2,FALSE))</f>
        <v>o</v>
      </c>
      <c r="E98" s="36" t="s">
        <v>499</v>
      </c>
      <c r="F98" s="72"/>
      <c r="G98" s="91" t="s">
        <v>223</v>
      </c>
      <c r="H98" s="107"/>
    </row>
    <row r="99" spans="1:8" s="28" customFormat="1" x14ac:dyDescent="0.35">
      <c r="A99" s="25" t="s">
        <v>500</v>
      </c>
      <c r="B99" s="25" t="s">
        <v>201</v>
      </c>
      <c r="C99" s="78" t="s">
        <v>500</v>
      </c>
      <c r="D99" s="208" t="s">
        <v>200</v>
      </c>
      <c r="E99" s="25" t="s">
        <v>203</v>
      </c>
      <c r="F99" s="27" t="s">
        <v>204</v>
      </c>
      <c r="G99" s="81" t="s">
        <v>205</v>
      </c>
      <c r="H99" s="132"/>
    </row>
    <row r="100" spans="1:8" ht="65" x14ac:dyDescent="0.35">
      <c r="A100" s="245" t="s">
        <v>501</v>
      </c>
      <c r="B100" s="85" t="s">
        <v>502</v>
      </c>
      <c r="C100" s="31" t="s">
        <v>503</v>
      </c>
      <c r="D100" s="212" t="str">
        <f>IF(Cuestionario!$J$6="NO","o",HLOOKUP($B100,'Requerimientos transpuesta'!$F$1:$HS$2,2,FALSE))</f>
        <v>m</v>
      </c>
      <c r="E100" s="36" t="s">
        <v>504</v>
      </c>
      <c r="F100" s="72" t="s">
        <v>317</v>
      </c>
      <c r="G100" s="218" t="s">
        <v>435</v>
      </c>
      <c r="H100" s="107"/>
    </row>
    <row r="101" spans="1:8" ht="39" x14ac:dyDescent="0.35">
      <c r="A101" s="246"/>
      <c r="B101" s="85" t="s">
        <v>505</v>
      </c>
      <c r="C101" s="31" t="s">
        <v>506</v>
      </c>
      <c r="D101" s="212" t="str">
        <f>IF(Cuestionario!$J$6="NO","o",HLOOKUP($B101,'Requerimientos transpuesta'!$F$1:$HS$2,2,FALSE))</f>
        <v>m</v>
      </c>
      <c r="E101" s="36" t="s">
        <v>507</v>
      </c>
      <c r="F101" s="72"/>
      <c r="G101" s="91" t="s">
        <v>508</v>
      </c>
      <c r="H101" s="107"/>
    </row>
    <row r="102" spans="1:8" ht="26" x14ac:dyDescent="0.35">
      <c r="A102" s="246"/>
      <c r="B102" s="85" t="s">
        <v>509</v>
      </c>
      <c r="C102" s="31" t="s">
        <v>510</v>
      </c>
      <c r="D102" s="212" t="str">
        <f>IF(Cuestionario!$J$6="NO","o",HLOOKUP($B102,'Requerimientos transpuesta'!$F$1:$HS$2,2,FALSE))</f>
        <v>m</v>
      </c>
      <c r="E102" s="36" t="s">
        <v>511</v>
      </c>
      <c r="F102" s="72"/>
      <c r="G102" s="216" t="s">
        <v>512</v>
      </c>
      <c r="H102" s="107"/>
    </row>
    <row r="103" spans="1:8" ht="26" x14ac:dyDescent="0.35">
      <c r="A103" s="246"/>
      <c r="B103" s="74" t="s">
        <v>513</v>
      </c>
      <c r="C103" s="31" t="s">
        <v>514</v>
      </c>
      <c r="D103" s="212" t="str">
        <f>IF(Cuestionario!$J$6="NO","o",HLOOKUP($B103,'Requerimientos transpuesta'!$F$1:$HS$2,2,FALSE))</f>
        <v>m</v>
      </c>
      <c r="E103" s="36" t="s">
        <v>515</v>
      </c>
      <c r="F103" s="72" t="s">
        <v>317</v>
      </c>
      <c r="G103" s="91" t="s">
        <v>516</v>
      </c>
      <c r="H103" s="107"/>
    </row>
    <row r="104" spans="1:8" ht="26" x14ac:dyDescent="0.35">
      <c r="A104" s="246"/>
      <c r="B104" s="74" t="s">
        <v>517</v>
      </c>
      <c r="C104" s="31" t="s">
        <v>518</v>
      </c>
      <c r="D104" s="212" t="str">
        <f>IF(Cuestionario!$J$6="NO","o",HLOOKUP($B104,'Requerimientos transpuesta'!$F$1:$HS$2,2,FALSE))</f>
        <v>m</v>
      </c>
      <c r="E104" s="36" t="s">
        <v>519</v>
      </c>
      <c r="F104" s="72" t="s">
        <v>317</v>
      </c>
      <c r="G104" s="91" t="s">
        <v>520</v>
      </c>
      <c r="H104" s="107"/>
    </row>
    <row r="105" spans="1:8" ht="60" x14ac:dyDescent="0.35">
      <c r="A105" s="246"/>
      <c r="B105" s="85" t="s">
        <v>521</v>
      </c>
      <c r="C105" s="31" t="s">
        <v>522</v>
      </c>
      <c r="D105" s="212" t="str">
        <f>IF(Cuestionario!$J$6="NO","o",HLOOKUP($B105,'Requerimientos transpuesta'!$F$1:$HS$2,2,FALSE))</f>
        <v>m</v>
      </c>
      <c r="E105" s="36" t="s">
        <v>269</v>
      </c>
      <c r="F105" s="72" t="s">
        <v>84</v>
      </c>
      <c r="G105" s="91" t="s">
        <v>523</v>
      </c>
      <c r="H105" s="107"/>
    </row>
    <row r="106" spans="1:8" s="42" customFormat="1" ht="26" x14ac:dyDescent="0.35">
      <c r="A106" s="246"/>
      <c r="B106" s="85" t="s">
        <v>524</v>
      </c>
      <c r="C106" s="31" t="s">
        <v>525</v>
      </c>
      <c r="D106" s="212" t="str">
        <f>IF(Cuestionario!$J$6="NO","o",HLOOKUP($B106,'Requerimientos transpuesta'!$F$1:$HS$2,2,FALSE))</f>
        <v>m</v>
      </c>
      <c r="E106" s="36" t="s">
        <v>269</v>
      </c>
      <c r="F106" s="72"/>
      <c r="G106" s="91"/>
      <c r="H106" s="137"/>
    </row>
    <row r="107" spans="1:8" ht="39" hidden="1" x14ac:dyDescent="0.35">
      <c r="A107" s="246"/>
      <c r="B107" s="85" t="s">
        <v>526</v>
      </c>
      <c r="C107" s="31" t="s">
        <v>527</v>
      </c>
      <c r="D107" s="212" t="str">
        <f>IF(Cuestionario!$J$6="NO","o",HLOOKUP($B107,'Requerimientos transpuesta'!$F$1:$HS$2,2,FALSE))</f>
        <v>o</v>
      </c>
      <c r="E107" s="34" t="s">
        <v>528</v>
      </c>
      <c r="F107" s="72"/>
      <c r="G107" s="91" t="s">
        <v>223</v>
      </c>
      <c r="H107" s="107"/>
    </row>
    <row r="108" spans="1:8" ht="39" hidden="1" x14ac:dyDescent="0.35">
      <c r="A108" s="246"/>
      <c r="B108" s="85" t="s">
        <v>529</v>
      </c>
      <c r="C108" s="31" t="s">
        <v>530</v>
      </c>
      <c r="D108" s="212" t="str">
        <f>IF(Cuestionario!$J$6="NO","o",HLOOKUP($B108,'Requerimientos transpuesta'!$F$1:$HS$2,2,FALSE))</f>
        <v>o</v>
      </c>
      <c r="E108" s="34" t="s">
        <v>531</v>
      </c>
      <c r="F108" s="72"/>
      <c r="G108" s="91" t="s">
        <v>223</v>
      </c>
      <c r="H108" s="107"/>
    </row>
    <row r="109" spans="1:8" ht="26" hidden="1" x14ac:dyDescent="0.35">
      <c r="A109" s="246"/>
      <c r="B109" s="85" t="s">
        <v>532</v>
      </c>
      <c r="C109" s="31" t="s">
        <v>533</v>
      </c>
      <c r="D109" s="212" t="str">
        <f>IF(Cuestionario!$J$6="NO","o",HLOOKUP($B109,'Requerimientos transpuesta'!$F$1:$HS$2,2,FALSE))</f>
        <v>o</v>
      </c>
      <c r="E109" s="34" t="s">
        <v>531</v>
      </c>
      <c r="F109" s="72"/>
      <c r="G109" s="91" t="s">
        <v>223</v>
      </c>
      <c r="H109" s="107"/>
    </row>
    <row r="110" spans="1:8" ht="26" x14ac:dyDescent="0.35">
      <c r="A110" s="246"/>
      <c r="B110" s="85" t="s">
        <v>534</v>
      </c>
      <c r="C110" s="31" t="s">
        <v>535</v>
      </c>
      <c r="D110" s="212" t="str">
        <f>IF(Cuestionario!$J$6="NO","o",HLOOKUP($B110,'Requerimientos transpuesta'!$F$1:$HS$2,2,FALSE))</f>
        <v>m</v>
      </c>
      <c r="E110" s="34" t="s">
        <v>536</v>
      </c>
      <c r="F110" s="72" t="s">
        <v>317</v>
      </c>
      <c r="G110" s="91" t="s">
        <v>537</v>
      </c>
      <c r="H110" s="107"/>
    </row>
    <row r="111" spans="1:8" ht="26" x14ac:dyDescent="0.35">
      <c r="A111" s="246"/>
      <c r="B111" s="85" t="s">
        <v>538</v>
      </c>
      <c r="C111" s="31" t="s">
        <v>539</v>
      </c>
      <c r="D111" s="212" t="str">
        <f>IF(Cuestionario!$J$6="NO","o",HLOOKUP($B111,'Requerimientos transpuesta'!$F$1:$HS$2,2,FALSE))</f>
        <v>m</v>
      </c>
      <c r="E111" s="34" t="s">
        <v>540</v>
      </c>
      <c r="F111" s="72" t="s">
        <v>317</v>
      </c>
      <c r="G111" s="91" t="s">
        <v>541</v>
      </c>
      <c r="H111" s="107"/>
    </row>
    <row r="112" spans="1:8" customFormat="1" ht="26" hidden="1" x14ac:dyDescent="0.35">
      <c r="A112" s="247"/>
      <c r="B112" s="74" t="s">
        <v>542</v>
      </c>
      <c r="C112" s="31" t="s">
        <v>543</v>
      </c>
      <c r="D112" s="212" t="str">
        <f>IF(Cuestionario!$J$6="NO","o",HLOOKUP($B112,'Requerimientos transpuesta'!$F$1:$HS$2,2,FALSE))</f>
        <v>o</v>
      </c>
      <c r="E112" s="34" t="s">
        <v>540</v>
      </c>
      <c r="F112" s="72"/>
      <c r="G112" s="91" t="s">
        <v>223</v>
      </c>
      <c r="H112" s="107"/>
    </row>
    <row r="113" spans="1:8" ht="26" x14ac:dyDescent="0.35">
      <c r="A113" s="245" t="s">
        <v>544</v>
      </c>
      <c r="B113" s="85" t="s">
        <v>545</v>
      </c>
      <c r="C113" s="31" t="s">
        <v>546</v>
      </c>
      <c r="D113" s="212" t="str">
        <f>IF(Cuestionario!$J$6="NO","o",HLOOKUP($B113,'Requerimientos transpuesta'!$F$1:$HS$2,2,FALSE))</f>
        <v>m</v>
      </c>
      <c r="E113" s="34" t="s">
        <v>394</v>
      </c>
      <c r="F113" s="72" t="s">
        <v>317</v>
      </c>
      <c r="G113" s="91" t="s">
        <v>547</v>
      </c>
      <c r="H113" s="107"/>
    </row>
    <row r="114" spans="1:8" ht="26" x14ac:dyDescent="0.35">
      <c r="A114" s="246"/>
      <c r="B114" s="85" t="s">
        <v>548</v>
      </c>
      <c r="C114" s="31" t="s">
        <v>549</v>
      </c>
      <c r="D114" s="212" t="str">
        <f>IF(Cuestionario!$J$6="NO","o",HLOOKUP($B114,'Requerimientos transpuesta'!$F$1:$HS$2,2,FALSE))</f>
        <v>m</v>
      </c>
      <c r="E114" s="36" t="s">
        <v>550</v>
      </c>
      <c r="F114" s="72"/>
      <c r="G114" s="91" t="s">
        <v>223</v>
      </c>
      <c r="H114" s="107"/>
    </row>
    <row r="115" spans="1:8" ht="26" hidden="1" x14ac:dyDescent="0.35">
      <c r="A115" s="246"/>
      <c r="B115" s="85" t="s">
        <v>551</v>
      </c>
      <c r="C115" s="31" t="s">
        <v>552</v>
      </c>
      <c r="D115" s="212" t="str">
        <f>IF(Cuestionario!$J$6="NO","o",HLOOKUP($B115,'Requerimientos transpuesta'!$F$1:$HS$2,2,FALSE))</f>
        <v>o</v>
      </c>
      <c r="E115" s="34" t="s">
        <v>394</v>
      </c>
      <c r="F115" s="72"/>
      <c r="G115" s="91" t="s">
        <v>223</v>
      </c>
      <c r="H115" s="107"/>
    </row>
    <row r="116" spans="1:8" ht="26" hidden="1" x14ac:dyDescent="0.35">
      <c r="A116" s="246"/>
      <c r="B116" s="85" t="s">
        <v>553</v>
      </c>
      <c r="C116" s="79" t="s">
        <v>554</v>
      </c>
      <c r="D116" s="212" t="str">
        <f>IF(Cuestionario!$J$6="NO","o",HLOOKUP($B116,'Requerimientos transpuesta'!$F$1:$HS$2,2,FALSE))</f>
        <v>o</v>
      </c>
      <c r="E116" s="83" t="s">
        <v>555</v>
      </c>
      <c r="F116" s="72"/>
      <c r="G116" s="91" t="s">
        <v>223</v>
      </c>
      <c r="H116" s="107"/>
    </row>
    <row r="117" spans="1:8" ht="26" x14ac:dyDescent="0.35">
      <c r="A117" s="246"/>
      <c r="B117" s="85" t="s">
        <v>556</v>
      </c>
      <c r="C117" s="31" t="s">
        <v>557</v>
      </c>
      <c r="D117" s="212" t="str">
        <f>IF(Cuestionario!$J$6="NO","o",HLOOKUP($B117,'Requerimientos transpuesta'!$F$1:$HS$2,2,FALSE))</f>
        <v>m</v>
      </c>
      <c r="E117" s="34" t="s">
        <v>394</v>
      </c>
      <c r="F117" s="72" t="s">
        <v>317</v>
      </c>
      <c r="G117" s="91" t="s">
        <v>558</v>
      </c>
      <c r="H117" s="107"/>
    </row>
    <row r="118" spans="1:8" ht="39" x14ac:dyDescent="0.35">
      <c r="A118" s="247"/>
      <c r="B118" s="85" t="s">
        <v>559</v>
      </c>
      <c r="C118" s="31" t="s">
        <v>560</v>
      </c>
      <c r="D118" s="212" t="str">
        <f>IF(Cuestionario!$J$6="NO","o",HLOOKUP($B118,'Requerimientos transpuesta'!$F$1:$HS$2,2,FALSE))</f>
        <v>m</v>
      </c>
      <c r="E118" s="36" t="s">
        <v>561</v>
      </c>
      <c r="F118" s="72"/>
      <c r="G118" s="91" t="s">
        <v>223</v>
      </c>
      <c r="H118" s="107"/>
    </row>
    <row r="119" spans="1:8" ht="26" x14ac:dyDescent="0.35">
      <c r="A119" s="87"/>
      <c r="B119" s="85" t="s">
        <v>562</v>
      </c>
      <c r="C119" s="31" t="s">
        <v>563</v>
      </c>
      <c r="D119" s="212" t="str">
        <f>IF(Cuestionario!$J$6="NO","o",HLOOKUP($B119,'Requerimientos transpuesta'!$F$1:$HS$2,2,FALSE))</f>
        <v>m</v>
      </c>
      <c r="E119" s="34" t="s">
        <v>394</v>
      </c>
      <c r="F119" s="72"/>
      <c r="G119" s="91" t="s">
        <v>564</v>
      </c>
      <c r="H119" s="107"/>
    </row>
    <row r="120" spans="1:8" s="28" customFormat="1" x14ac:dyDescent="0.35">
      <c r="A120" s="25" t="s">
        <v>565</v>
      </c>
      <c r="B120" s="25" t="s">
        <v>201</v>
      </c>
      <c r="C120" s="78" t="s">
        <v>565</v>
      </c>
      <c r="D120" s="208" t="s">
        <v>200</v>
      </c>
      <c r="E120" s="25" t="s">
        <v>203</v>
      </c>
      <c r="F120" s="27" t="s">
        <v>204</v>
      </c>
      <c r="G120" s="81" t="s">
        <v>205</v>
      </c>
      <c r="H120" s="132"/>
    </row>
    <row r="121" spans="1:8" x14ac:dyDescent="0.35">
      <c r="A121" s="245" t="s">
        <v>566</v>
      </c>
      <c r="B121" s="85" t="s">
        <v>567</v>
      </c>
      <c r="C121" s="31" t="s">
        <v>568</v>
      </c>
      <c r="D121" s="212" t="str">
        <f>IF(Cuestionario!$J$6="NO","o",HLOOKUP($B121,'Requerimientos transpuesta'!$F$1:$HS$2,2,FALSE))</f>
        <v>m</v>
      </c>
      <c r="E121" s="88" t="s">
        <v>214</v>
      </c>
      <c r="F121" s="72" t="s">
        <v>84</v>
      </c>
      <c r="G121" s="91" t="s">
        <v>569</v>
      </c>
      <c r="H121" s="107"/>
    </row>
    <row r="122" spans="1:8" ht="52" x14ac:dyDescent="0.35">
      <c r="A122" s="246"/>
      <c r="B122" s="85" t="s">
        <v>570</v>
      </c>
      <c r="C122" s="38" t="s">
        <v>571</v>
      </c>
      <c r="D122" s="212" t="str">
        <f>IF(Cuestionario!$J$6="NO","o",HLOOKUP($B122,'Requerimientos transpuesta'!$F$1:$HS$2,2,FALSE))</f>
        <v>m</v>
      </c>
      <c r="E122" s="88" t="s">
        <v>572</v>
      </c>
      <c r="F122" s="72" t="s">
        <v>84</v>
      </c>
      <c r="G122" s="91" t="s">
        <v>573</v>
      </c>
      <c r="H122" s="107"/>
    </row>
    <row r="123" spans="1:8" ht="52" hidden="1" x14ac:dyDescent="0.35">
      <c r="A123" s="246"/>
      <c r="B123" s="74" t="s">
        <v>574</v>
      </c>
      <c r="C123" s="38" t="s">
        <v>575</v>
      </c>
      <c r="D123" s="212" t="str">
        <f>IF(Cuestionario!$J$6="NO","o",HLOOKUP($B123,'Requerimientos transpuesta'!$F$1:$HS$2,2,FALSE))</f>
        <v>o</v>
      </c>
      <c r="E123" s="88" t="s">
        <v>214</v>
      </c>
      <c r="F123" s="72"/>
      <c r="G123" s="91"/>
      <c r="H123" s="107"/>
    </row>
    <row r="124" spans="1:8" ht="39" hidden="1" x14ac:dyDescent="0.35">
      <c r="A124" s="246"/>
      <c r="B124" s="74" t="s">
        <v>576</v>
      </c>
      <c r="C124" s="38" t="s">
        <v>577</v>
      </c>
      <c r="D124" s="212" t="str">
        <f>IF(Cuestionario!$J$6="NO","o",HLOOKUP($B124,'Requerimientos transpuesta'!$F$1:$HS$2,2,FALSE))</f>
        <v>o</v>
      </c>
      <c r="E124" s="88" t="s">
        <v>214</v>
      </c>
      <c r="F124" s="72"/>
      <c r="G124" s="91"/>
      <c r="H124" s="107"/>
    </row>
    <row r="125" spans="1:8" ht="39" x14ac:dyDescent="0.35">
      <c r="A125" s="246"/>
      <c r="B125" s="85" t="s">
        <v>578</v>
      </c>
      <c r="C125" s="31" t="s">
        <v>579</v>
      </c>
      <c r="D125" s="212" t="str">
        <f>IF(Cuestionario!$J$6="NO","o",HLOOKUP($B125,'Requerimientos transpuesta'!$F$1:$HS$2,2,FALSE))</f>
        <v>m</v>
      </c>
      <c r="E125" s="36" t="s">
        <v>580</v>
      </c>
      <c r="F125" s="72" t="s">
        <v>317</v>
      </c>
      <c r="G125" s="91" t="s">
        <v>581</v>
      </c>
      <c r="H125" s="107"/>
    </row>
    <row r="126" spans="1:8" s="32" customFormat="1" ht="26" x14ac:dyDescent="0.3">
      <c r="A126" s="246"/>
      <c r="B126" s="85" t="s">
        <v>582</v>
      </c>
      <c r="C126" s="31" t="s">
        <v>583</v>
      </c>
      <c r="D126" s="212" t="str">
        <f>IF(Cuestionario!$J$6="NO","o",HLOOKUP($B126,'Requerimientos transpuesta'!$F$1:$HS$2,2,FALSE))</f>
        <v>m</v>
      </c>
      <c r="E126" s="34" t="s">
        <v>214</v>
      </c>
      <c r="F126" s="72" t="s">
        <v>317</v>
      </c>
      <c r="G126" s="91" t="s">
        <v>584</v>
      </c>
      <c r="H126" s="134"/>
    </row>
    <row r="127" spans="1:8" ht="39" x14ac:dyDescent="0.35">
      <c r="A127" s="246"/>
      <c r="B127" s="85" t="s">
        <v>585</v>
      </c>
      <c r="C127" s="31" t="s">
        <v>586</v>
      </c>
      <c r="D127" s="212" t="str">
        <f>IF(Cuestionario!$J$6="NO","o",HLOOKUP($B127,'Requerimientos transpuesta'!$F$1:$HS$2,2,FALSE))</f>
        <v>m</v>
      </c>
      <c r="E127" s="36" t="s">
        <v>587</v>
      </c>
      <c r="F127" s="72" t="s">
        <v>84</v>
      </c>
      <c r="G127" s="91" t="s">
        <v>588</v>
      </c>
      <c r="H127" s="107"/>
    </row>
    <row r="128" spans="1:8" ht="36" x14ac:dyDescent="0.35">
      <c r="A128" s="246"/>
      <c r="B128" s="85" t="s">
        <v>589</v>
      </c>
      <c r="C128" s="31" t="s">
        <v>590</v>
      </c>
      <c r="D128" s="212" t="str">
        <f>IF(Cuestionario!$J$6="NO","o",HLOOKUP($B128,'Requerimientos transpuesta'!$F$1:$HS$2,2,FALSE))</f>
        <v>m</v>
      </c>
      <c r="E128" s="36" t="s">
        <v>591</v>
      </c>
      <c r="F128" s="72" t="s">
        <v>317</v>
      </c>
      <c r="G128" s="91" t="s">
        <v>588</v>
      </c>
      <c r="H128" s="107"/>
    </row>
    <row r="129" spans="1:8" ht="26" hidden="1" x14ac:dyDescent="0.35">
      <c r="A129" s="246"/>
      <c r="B129" s="85" t="s">
        <v>592</v>
      </c>
      <c r="C129" s="31" t="s">
        <v>593</v>
      </c>
      <c r="D129" s="212" t="str">
        <f>IF(Cuestionario!$J$6="NO","o",HLOOKUP($B129,'Requerimientos transpuesta'!$F$1:$HS$2,2,FALSE))</f>
        <v>o</v>
      </c>
      <c r="E129" s="36" t="s">
        <v>594</v>
      </c>
      <c r="F129" s="72"/>
      <c r="G129" s="91"/>
      <c r="H129" s="107"/>
    </row>
    <row r="130" spans="1:8" ht="26" hidden="1" x14ac:dyDescent="0.35">
      <c r="A130" s="246"/>
      <c r="B130" s="85" t="s">
        <v>595</v>
      </c>
      <c r="C130" s="79" t="s">
        <v>596</v>
      </c>
      <c r="D130" s="212" t="str">
        <f>IF(Cuestionario!$J$6="NO","o",HLOOKUP($B130,'Requerimientos transpuesta'!$F$1:$HS$2,2,FALSE))</f>
        <v>o</v>
      </c>
      <c r="E130" s="36" t="s">
        <v>594</v>
      </c>
      <c r="F130" s="72"/>
      <c r="G130" s="91"/>
      <c r="H130" s="107"/>
    </row>
    <row r="131" spans="1:8" ht="26" hidden="1" x14ac:dyDescent="0.35">
      <c r="A131" s="246"/>
      <c r="B131" s="85" t="s">
        <v>597</v>
      </c>
      <c r="C131" s="31" t="s">
        <v>598</v>
      </c>
      <c r="D131" s="212" t="str">
        <f>IF(Cuestionario!$J$6="NO","o",HLOOKUP($B131,'Requerimientos transpuesta'!$F$1:$HS$2,2,FALSE))</f>
        <v>o</v>
      </c>
      <c r="E131" s="36" t="s">
        <v>594</v>
      </c>
      <c r="F131" s="72"/>
      <c r="G131" s="91"/>
      <c r="H131" s="107"/>
    </row>
    <row r="132" spans="1:8" hidden="1" x14ac:dyDescent="0.35">
      <c r="A132" s="246"/>
      <c r="B132" s="85" t="s">
        <v>599</v>
      </c>
      <c r="C132" s="29" t="s">
        <v>600</v>
      </c>
      <c r="D132" s="212" t="str">
        <f>IF(Cuestionario!$J$6="NO","o",HLOOKUP($B132,'Requerimientos transpuesta'!$F$1:$HS$2,2,FALSE))</f>
        <v>o</v>
      </c>
      <c r="E132" s="88" t="s">
        <v>601</v>
      </c>
      <c r="F132" s="72"/>
      <c r="G132" s="91"/>
      <c r="H132" s="107"/>
    </row>
    <row r="133" spans="1:8" ht="26" hidden="1" x14ac:dyDescent="0.35">
      <c r="A133" s="247"/>
      <c r="B133" s="85" t="s">
        <v>602</v>
      </c>
      <c r="C133" s="31" t="s">
        <v>603</v>
      </c>
      <c r="D133" s="212" t="str">
        <f>IF(Cuestionario!$J$6="NO","o",HLOOKUP($B133,'Requerimientos transpuesta'!$F$1:$HS$2,2,FALSE))</f>
        <v>o</v>
      </c>
      <c r="E133" s="36" t="s">
        <v>604</v>
      </c>
      <c r="F133" s="72"/>
      <c r="G133" s="91"/>
      <c r="H133" s="107"/>
    </row>
    <row r="134" spans="1:8" x14ac:dyDescent="0.35">
      <c r="A134" s="89" t="s">
        <v>605</v>
      </c>
      <c r="B134" s="85" t="s">
        <v>606</v>
      </c>
      <c r="C134" s="31" t="s">
        <v>607</v>
      </c>
      <c r="D134" s="212" t="str">
        <f>IF(Cuestionario!$J$6="NO","o",HLOOKUP($B134,'Requerimientos transpuesta'!$F$1:$HS$2,2,FALSE))</f>
        <v>m</v>
      </c>
      <c r="E134" s="88" t="s">
        <v>601</v>
      </c>
      <c r="F134" s="72" t="s">
        <v>317</v>
      </c>
      <c r="G134" s="91" t="s">
        <v>608</v>
      </c>
      <c r="H134" s="107"/>
    </row>
    <row r="135" spans="1:8" ht="39" hidden="1" x14ac:dyDescent="0.35">
      <c r="A135" s="89" t="s">
        <v>609</v>
      </c>
      <c r="B135" s="85" t="s">
        <v>610</v>
      </c>
      <c r="C135" s="31" t="s">
        <v>611</v>
      </c>
      <c r="D135" s="212" t="str">
        <f>IF(Cuestionario!$J$6="NO","o",HLOOKUP($B135,'Requerimientos transpuesta'!$F$1:$HS$2,2,FALSE))</f>
        <v>o</v>
      </c>
      <c r="E135" s="88" t="s">
        <v>612</v>
      </c>
      <c r="F135" s="72"/>
      <c r="G135" s="91"/>
      <c r="H135" s="107"/>
    </row>
    <row r="136" spans="1:8" s="28" customFormat="1" x14ac:dyDescent="0.35">
      <c r="A136" s="25" t="s">
        <v>613</v>
      </c>
      <c r="B136" s="25" t="s">
        <v>201</v>
      </c>
      <c r="C136" s="78" t="s">
        <v>613</v>
      </c>
      <c r="D136" s="208" t="s">
        <v>200</v>
      </c>
      <c r="E136" s="25" t="s">
        <v>203</v>
      </c>
      <c r="F136" s="27" t="s">
        <v>204</v>
      </c>
      <c r="G136" s="81" t="s">
        <v>205</v>
      </c>
      <c r="H136" s="132"/>
    </row>
    <row r="137" spans="1:8" s="28" customFormat="1" ht="26" x14ac:dyDescent="0.35">
      <c r="A137" s="245" t="s">
        <v>614</v>
      </c>
      <c r="B137" s="85" t="s">
        <v>615</v>
      </c>
      <c r="C137" s="31" t="s">
        <v>616</v>
      </c>
      <c r="D137" s="212" t="str">
        <f>IF(Cuestionario!$J$6="NO","o",HLOOKUP($B137,'Requerimientos transpuesta'!$F$1:$HS$2,2,FALSE))</f>
        <v>m</v>
      </c>
      <c r="E137" s="88" t="s">
        <v>617</v>
      </c>
      <c r="F137" s="72" t="s">
        <v>84</v>
      </c>
      <c r="G137" s="91" t="s">
        <v>618</v>
      </c>
      <c r="H137" s="132"/>
    </row>
    <row r="138" spans="1:8" s="28" customFormat="1" ht="24" x14ac:dyDescent="0.35">
      <c r="A138" s="246"/>
      <c r="B138" s="85" t="s">
        <v>619</v>
      </c>
      <c r="C138" s="31" t="s">
        <v>620</v>
      </c>
      <c r="D138" s="212" t="str">
        <f>IF(Cuestionario!$J$6="NO","o",HLOOKUP($B138,'Requerimientos transpuesta'!$F$1:$HS$2,2,FALSE))</f>
        <v>m</v>
      </c>
      <c r="E138" s="88" t="s">
        <v>617</v>
      </c>
      <c r="F138" s="72" t="s">
        <v>84</v>
      </c>
      <c r="G138" s="91" t="s">
        <v>621</v>
      </c>
      <c r="H138" s="132"/>
    </row>
    <row r="139" spans="1:8" s="28" customFormat="1" x14ac:dyDescent="0.35">
      <c r="A139" s="246"/>
      <c r="B139" s="85" t="s">
        <v>622</v>
      </c>
      <c r="C139" s="31" t="s">
        <v>623</v>
      </c>
      <c r="D139" s="212" t="str">
        <f>IF(Cuestionario!$J$6="NO","o",HLOOKUP($B139,'Requerimientos transpuesta'!$F$1:$HS$2,2,FALSE))</f>
        <v>m</v>
      </c>
      <c r="E139" s="88" t="s">
        <v>617</v>
      </c>
      <c r="F139" s="72" t="s">
        <v>84</v>
      </c>
      <c r="G139" s="91" t="s">
        <v>624</v>
      </c>
      <c r="H139" s="132"/>
    </row>
    <row r="140" spans="1:8" s="28" customFormat="1" ht="39" x14ac:dyDescent="0.35">
      <c r="A140" s="246"/>
      <c r="B140" s="85" t="s">
        <v>625</v>
      </c>
      <c r="C140" s="31" t="s">
        <v>626</v>
      </c>
      <c r="D140" s="212" t="str">
        <f>IF(Cuestionario!$J$6="NO","o",HLOOKUP($B140,'Requerimientos transpuesta'!$F$1:$HS$2,2,FALSE))</f>
        <v>m</v>
      </c>
      <c r="E140" s="88" t="s">
        <v>617</v>
      </c>
      <c r="F140" s="72" t="s">
        <v>84</v>
      </c>
      <c r="G140" s="91" t="s">
        <v>627</v>
      </c>
      <c r="H140" s="132"/>
    </row>
    <row r="141" spans="1:8" s="28" customFormat="1" ht="26" x14ac:dyDescent="0.35">
      <c r="A141" s="247"/>
      <c r="B141" s="85" t="s">
        <v>628</v>
      </c>
      <c r="C141" s="31" t="s">
        <v>629</v>
      </c>
      <c r="D141" s="212" t="str">
        <f>IF(Cuestionario!$J$6="NO","o",HLOOKUP($B141,'Requerimientos transpuesta'!$F$1:$HS$2,2,FALSE))</f>
        <v>m</v>
      </c>
      <c r="E141" s="88" t="s">
        <v>617</v>
      </c>
      <c r="F141" s="72" t="s">
        <v>84</v>
      </c>
      <c r="G141" s="91" t="s">
        <v>630</v>
      </c>
      <c r="H141" s="132"/>
    </row>
    <row r="142" spans="1:8" s="28" customFormat="1" x14ac:dyDescent="0.35">
      <c r="A142" s="25" t="s">
        <v>613</v>
      </c>
      <c r="B142" s="25" t="s">
        <v>201</v>
      </c>
      <c r="C142" s="78" t="s">
        <v>613</v>
      </c>
      <c r="D142" s="208" t="s">
        <v>200</v>
      </c>
      <c r="E142" s="25" t="s">
        <v>203</v>
      </c>
      <c r="F142" s="27" t="s">
        <v>204</v>
      </c>
      <c r="G142" s="81" t="s">
        <v>205</v>
      </c>
      <c r="H142" s="132"/>
    </row>
    <row r="143" spans="1:8" ht="247" hidden="1" x14ac:dyDescent="0.35">
      <c r="A143" s="253" t="s">
        <v>631</v>
      </c>
      <c r="B143" s="89" t="s">
        <v>632</v>
      </c>
      <c r="C143" s="29" t="s">
        <v>633</v>
      </c>
      <c r="D143" s="212" t="str">
        <f>IF(Cuestionario!$J$6="NO","o",HLOOKUP($B143,'Requerimientos transpuesta'!$F$1:$HS$2,2,FALSE))</f>
        <v>o</v>
      </c>
      <c r="E143" s="88" t="s">
        <v>634</v>
      </c>
      <c r="F143" s="72" t="s">
        <v>317</v>
      </c>
      <c r="G143" s="91" t="s">
        <v>635</v>
      </c>
      <c r="H143" s="107"/>
    </row>
    <row r="144" spans="1:8" ht="26" hidden="1" x14ac:dyDescent="0.35">
      <c r="A144" s="253"/>
      <c r="B144" s="89" t="s">
        <v>636</v>
      </c>
      <c r="C144" s="29" t="s">
        <v>637</v>
      </c>
      <c r="D144" s="212" t="str">
        <f>IF(Cuestionario!$J$6="NO","o",HLOOKUP($B144,'Requerimientos transpuesta'!$F$1:$HS$2,2,FALSE))</f>
        <v>o</v>
      </c>
      <c r="E144" s="88" t="s">
        <v>638</v>
      </c>
      <c r="F144" s="72" t="s">
        <v>317</v>
      </c>
      <c r="G144" s="91" t="s">
        <v>635</v>
      </c>
      <c r="H144" s="107"/>
    </row>
    <row r="145" spans="1:8" s="28" customFormat="1" x14ac:dyDescent="0.35">
      <c r="A145" s="25" t="s">
        <v>639</v>
      </c>
      <c r="B145" s="25" t="s">
        <v>201</v>
      </c>
      <c r="C145" s="78" t="s">
        <v>639</v>
      </c>
      <c r="D145" s="208" t="s">
        <v>200</v>
      </c>
      <c r="E145" s="25" t="s">
        <v>203</v>
      </c>
      <c r="F145" s="27" t="s">
        <v>204</v>
      </c>
      <c r="G145" s="81" t="s">
        <v>205</v>
      </c>
      <c r="H145" s="132"/>
    </row>
    <row r="146" spans="1:8" ht="26" hidden="1" x14ac:dyDescent="0.35">
      <c r="A146" s="245" t="s">
        <v>640</v>
      </c>
      <c r="B146" s="85" t="s">
        <v>641</v>
      </c>
      <c r="C146" s="31" t="s">
        <v>642</v>
      </c>
      <c r="D146" s="212" t="str">
        <f>IF(Cuestionario!$J$6="NO","o",HLOOKUP($B146,'Requerimientos transpuesta'!$F$1:$HS$2,2,FALSE))</f>
        <v>o</v>
      </c>
      <c r="E146" s="36" t="s">
        <v>643</v>
      </c>
      <c r="F146" s="72" t="s">
        <v>84</v>
      </c>
      <c r="G146" s="91" t="s">
        <v>644</v>
      </c>
      <c r="H146" s="107"/>
    </row>
    <row r="147" spans="1:8" ht="26" x14ac:dyDescent="0.35">
      <c r="A147" s="246"/>
      <c r="B147" s="85" t="s">
        <v>645</v>
      </c>
      <c r="C147" s="31" t="s">
        <v>646</v>
      </c>
      <c r="D147" s="212" t="str">
        <f>IF(Cuestionario!$J$6="NO","o",HLOOKUP($B147,'Requerimientos transpuesta'!$F$1:$HS$2,2,FALSE))</f>
        <v>m</v>
      </c>
      <c r="E147" s="36" t="s">
        <v>647</v>
      </c>
      <c r="F147" s="72" t="s">
        <v>317</v>
      </c>
      <c r="G147" s="91" t="s">
        <v>648</v>
      </c>
      <c r="H147" s="107"/>
    </row>
    <row r="148" spans="1:8" ht="26" hidden="1" x14ac:dyDescent="0.35">
      <c r="A148" s="246"/>
      <c r="B148" s="85" t="s">
        <v>649</v>
      </c>
      <c r="C148" s="31" t="s">
        <v>650</v>
      </c>
      <c r="D148" s="212" t="str">
        <f>IF(Cuestionario!$J$6="NO","o",HLOOKUP($B148,'Requerimientos transpuesta'!$F$1:$HS$2,2,FALSE))</f>
        <v>o</v>
      </c>
      <c r="E148" s="36" t="s">
        <v>651</v>
      </c>
      <c r="F148" s="72"/>
      <c r="G148" s="91"/>
      <c r="H148" s="107"/>
    </row>
    <row r="149" spans="1:8" ht="26" hidden="1" x14ac:dyDescent="0.35">
      <c r="A149" s="246"/>
      <c r="B149" s="85" t="s">
        <v>652</v>
      </c>
      <c r="C149" s="31" t="s">
        <v>653</v>
      </c>
      <c r="D149" s="212" t="str">
        <f>IF(Cuestionario!$J$6="NO","o",HLOOKUP($B149,'Requerimientos transpuesta'!$F$1:$HS$2,2,FALSE))</f>
        <v>o</v>
      </c>
      <c r="E149" s="36" t="s">
        <v>654</v>
      </c>
      <c r="F149" s="72"/>
      <c r="G149" s="91"/>
      <c r="H149" s="107"/>
    </row>
    <row r="150" spans="1:8" hidden="1" x14ac:dyDescent="0.35">
      <c r="A150" s="246"/>
      <c r="B150" s="85" t="s">
        <v>655</v>
      </c>
      <c r="C150" s="31" t="s">
        <v>656</v>
      </c>
      <c r="D150" s="212" t="str">
        <f>IF(Cuestionario!$J$6="NO","o",HLOOKUP($B150,'Requerimientos transpuesta'!$F$1:$HS$2,2,FALSE))</f>
        <v>o</v>
      </c>
      <c r="E150" s="36" t="s">
        <v>657</v>
      </c>
      <c r="F150" s="72"/>
      <c r="G150" s="91"/>
      <c r="H150" s="107"/>
    </row>
    <row r="151" spans="1:8" ht="26" hidden="1" x14ac:dyDescent="0.35">
      <c r="A151" s="246"/>
      <c r="B151" s="85" t="s">
        <v>658</v>
      </c>
      <c r="C151" s="31" t="s">
        <v>659</v>
      </c>
      <c r="D151" s="212" t="str">
        <f>IF(Cuestionario!$J$6="NO","o",HLOOKUP($B151,'Requerimientos transpuesta'!$F$1:$HS$2,2,FALSE))</f>
        <v>o</v>
      </c>
      <c r="E151" s="36" t="s">
        <v>657</v>
      </c>
      <c r="F151" s="72"/>
      <c r="G151" s="91"/>
      <c r="H151" s="107"/>
    </row>
    <row r="152" spans="1:8" ht="39" hidden="1" x14ac:dyDescent="0.35">
      <c r="A152" s="246"/>
      <c r="B152" s="85" t="s">
        <v>660</v>
      </c>
      <c r="C152" s="31" t="s">
        <v>661</v>
      </c>
      <c r="D152" s="212" t="str">
        <f>IF(Cuestionario!$J$6="NO","o",HLOOKUP($B152,'Requerimientos transpuesta'!$F$1:$HS$2,2,FALSE))</f>
        <v>o</v>
      </c>
      <c r="E152" s="36" t="s">
        <v>662</v>
      </c>
      <c r="F152" s="72"/>
      <c r="G152" s="91"/>
      <c r="H152" s="107"/>
    </row>
    <row r="153" spans="1:8" ht="26" hidden="1" x14ac:dyDescent="0.35">
      <c r="A153" s="247"/>
      <c r="B153" s="85" t="s">
        <v>663</v>
      </c>
      <c r="C153" s="31" t="s">
        <v>664</v>
      </c>
      <c r="D153" s="212" t="str">
        <f>IF(Cuestionario!$J$6="NO","o",HLOOKUP($B153,'Requerimientos transpuesta'!$F$1:$HS$2,2,FALSE))</f>
        <v>o</v>
      </c>
      <c r="E153" s="36" t="s">
        <v>662</v>
      </c>
      <c r="F153" s="72"/>
      <c r="G153" s="91"/>
      <c r="H153" s="107"/>
    </row>
    <row r="154" spans="1:8" s="28" customFormat="1" x14ac:dyDescent="0.35">
      <c r="A154" s="25" t="s">
        <v>665</v>
      </c>
      <c r="B154" s="25" t="s">
        <v>201</v>
      </c>
      <c r="C154" s="25" t="s">
        <v>665</v>
      </c>
      <c r="D154" s="209" t="s">
        <v>200</v>
      </c>
      <c r="E154" s="25" t="s">
        <v>203</v>
      </c>
      <c r="F154" s="27" t="s">
        <v>204</v>
      </c>
      <c r="G154" s="81" t="s">
        <v>205</v>
      </c>
      <c r="H154" s="132"/>
    </row>
    <row r="155" spans="1:8" ht="26" hidden="1" x14ac:dyDescent="0.35">
      <c r="A155" s="254" t="s">
        <v>666</v>
      </c>
      <c r="B155" s="82" t="s">
        <v>667</v>
      </c>
      <c r="C155" s="79" t="s">
        <v>668</v>
      </c>
      <c r="D155" s="212" t="str">
        <f>IF(Cuestionario!$J$6="NO","o",HLOOKUP($B155,'Requerimientos transpuesta'!$F$1:$HS$2,2,FALSE))</f>
        <v>o</v>
      </c>
      <c r="E155" s="83" t="s">
        <v>669</v>
      </c>
      <c r="F155" s="72"/>
      <c r="G155" s="91"/>
      <c r="H155" s="107"/>
    </row>
    <row r="156" spans="1:8" ht="26" hidden="1" x14ac:dyDescent="0.35">
      <c r="A156" s="254"/>
      <c r="B156" s="82" t="s">
        <v>670</v>
      </c>
      <c r="C156" s="79" t="s">
        <v>671</v>
      </c>
      <c r="D156" s="212" t="str">
        <f>IF(Cuestionario!$J$6="NO","o",HLOOKUP($B156,'Requerimientos transpuesta'!$F$1:$HS$2,2,FALSE))</f>
        <v>o</v>
      </c>
      <c r="E156" s="83" t="s">
        <v>669</v>
      </c>
      <c r="F156" s="72"/>
      <c r="G156" s="91"/>
      <c r="H156" s="107"/>
    </row>
    <row r="157" spans="1:8" ht="26" hidden="1" x14ac:dyDescent="0.35">
      <c r="A157" s="254"/>
      <c r="B157" s="82" t="s">
        <v>672</v>
      </c>
      <c r="C157" s="79" t="s">
        <v>673</v>
      </c>
      <c r="D157" s="212" t="str">
        <f>IF(Cuestionario!$J$6="NO","o",HLOOKUP($B157,'Requerimientos transpuesta'!$F$1:$HS$2,2,FALSE))</f>
        <v>o</v>
      </c>
      <c r="E157" s="83" t="s">
        <v>669</v>
      </c>
      <c r="F157" s="72"/>
      <c r="G157" s="91"/>
      <c r="H157" s="107"/>
    </row>
    <row r="158" spans="1:8" ht="26" hidden="1" x14ac:dyDescent="0.35">
      <c r="A158" s="254"/>
      <c r="B158" s="82" t="s">
        <v>674</v>
      </c>
      <c r="C158" s="79" t="s">
        <v>675</v>
      </c>
      <c r="D158" s="212" t="str">
        <f>IF(Cuestionario!$J$6="NO","o",HLOOKUP($B158,'Requerimientos transpuesta'!$F$1:$HS$2,2,FALSE))</f>
        <v>o</v>
      </c>
      <c r="E158" s="83" t="s">
        <v>669</v>
      </c>
      <c r="F158" s="72"/>
      <c r="G158" s="91"/>
      <c r="H158" s="107"/>
    </row>
    <row r="159" spans="1:8" ht="26" hidden="1" x14ac:dyDescent="0.35">
      <c r="A159" s="254"/>
      <c r="B159" s="82" t="s">
        <v>676</v>
      </c>
      <c r="C159" s="79" t="s">
        <v>677</v>
      </c>
      <c r="D159" s="212" t="str">
        <f>IF(Cuestionario!$J$6="NO","o",HLOOKUP($B159,'Requerimientos transpuesta'!$F$1:$HS$2,2,FALSE))</f>
        <v>o</v>
      </c>
      <c r="E159" s="83" t="s">
        <v>669</v>
      </c>
      <c r="F159" s="72"/>
      <c r="G159" s="91"/>
      <c r="H159" s="107"/>
    </row>
    <row r="160" spans="1:8" ht="26" hidden="1" x14ac:dyDescent="0.35">
      <c r="A160" s="254"/>
      <c r="B160" s="82" t="s">
        <v>678</v>
      </c>
      <c r="C160" s="79" t="s">
        <v>679</v>
      </c>
      <c r="D160" s="212" t="str">
        <f>IF(Cuestionario!$J$6="NO","o",HLOOKUP($B160,'Requerimientos transpuesta'!$F$1:$HS$2,2,FALSE))</f>
        <v>o</v>
      </c>
      <c r="E160" s="83" t="s">
        <v>669</v>
      </c>
      <c r="F160" s="72"/>
      <c r="G160" s="91"/>
      <c r="H160" s="107"/>
    </row>
    <row r="161" spans="1:8" ht="39" hidden="1" x14ac:dyDescent="0.35">
      <c r="A161" s="82" t="s">
        <v>680</v>
      </c>
      <c r="B161" s="82" t="s">
        <v>681</v>
      </c>
      <c r="C161" s="79" t="s">
        <v>682</v>
      </c>
      <c r="D161" s="212" t="str">
        <f>IF(Cuestionario!$J$6="NO","o",HLOOKUP($B161,'Requerimientos transpuesta'!$F$1:$HS$2,2,FALSE))</f>
        <v>o</v>
      </c>
      <c r="E161" s="83" t="s">
        <v>214</v>
      </c>
      <c r="F161" s="72"/>
      <c r="G161" s="91"/>
      <c r="H161" s="107"/>
    </row>
    <row r="162" spans="1:8" s="28" customFormat="1" x14ac:dyDescent="0.35">
      <c r="A162" s="25" t="s">
        <v>683</v>
      </c>
      <c r="B162" s="25" t="s">
        <v>201</v>
      </c>
      <c r="C162" s="78" t="s">
        <v>683</v>
      </c>
      <c r="D162" s="208" t="s">
        <v>200</v>
      </c>
      <c r="E162" s="25" t="s">
        <v>203</v>
      </c>
      <c r="F162" s="27" t="s">
        <v>204</v>
      </c>
      <c r="G162" s="81" t="s">
        <v>205</v>
      </c>
      <c r="H162" s="132"/>
    </row>
    <row r="163" spans="1:8" ht="39" hidden="1" x14ac:dyDescent="0.35">
      <c r="A163" s="89" t="s">
        <v>684</v>
      </c>
      <c r="B163" s="89" t="s">
        <v>685</v>
      </c>
      <c r="C163" s="29" t="s">
        <v>686</v>
      </c>
      <c r="D163" s="212" t="str">
        <f>IF(Cuestionario!$J$6="NO","o",HLOOKUP($B163,'Requerimientos transpuesta'!$F$1:$HS$2,2,FALSE))</f>
        <v>o</v>
      </c>
      <c r="E163" s="88" t="s">
        <v>687</v>
      </c>
      <c r="F163" s="72" t="s">
        <v>317</v>
      </c>
      <c r="G163" s="219" t="s">
        <v>688</v>
      </c>
      <c r="H163" s="107"/>
    </row>
    <row r="164" spans="1:8" x14ac:dyDescent="0.35">
      <c r="A164" s="25" t="s">
        <v>689</v>
      </c>
      <c r="B164" s="25" t="s">
        <v>201</v>
      </c>
      <c r="C164" s="78" t="s">
        <v>689</v>
      </c>
      <c r="D164" s="208" t="s">
        <v>200</v>
      </c>
      <c r="E164" s="25" t="s">
        <v>203</v>
      </c>
      <c r="F164" s="27" t="s">
        <v>204</v>
      </c>
      <c r="G164" s="81" t="s">
        <v>205</v>
      </c>
      <c r="H164" s="107"/>
    </row>
    <row r="165" spans="1:8" ht="69" hidden="1" x14ac:dyDescent="0.35">
      <c r="A165" s="89" t="s">
        <v>690</v>
      </c>
      <c r="B165" s="89" t="s">
        <v>691</v>
      </c>
      <c r="C165" s="96" t="s">
        <v>692</v>
      </c>
      <c r="D165" s="212" t="str">
        <f>IF(Cuestionario!$J$6="NO","o",HLOOKUP($B165,'Requerimientos transpuesta'!$F$1:$HS$2,2,FALSE))</f>
        <v>o</v>
      </c>
      <c r="E165" s="97" t="s">
        <v>693</v>
      </c>
      <c r="F165" s="72"/>
      <c r="G165" s="91" t="s">
        <v>694</v>
      </c>
      <c r="H165" s="107"/>
    </row>
    <row r="166" spans="1:8" ht="29" x14ac:dyDescent="0.35">
      <c r="A166" s="248" t="s">
        <v>695</v>
      </c>
      <c r="B166" s="89" t="s">
        <v>696</v>
      </c>
      <c r="C166" s="96" t="s">
        <v>697</v>
      </c>
      <c r="D166" s="212" t="str">
        <f>IF(Cuestionario!$J$6="NO","o",HLOOKUP($B166,'Requerimientos transpuesta'!$F$1:$HS$2,2,FALSE))</f>
        <v>m</v>
      </c>
      <c r="E166" s="97" t="s">
        <v>693</v>
      </c>
      <c r="F166" s="72"/>
      <c r="G166" s="91" t="s">
        <v>694</v>
      </c>
      <c r="H166" s="107"/>
    </row>
    <row r="167" spans="1:8" ht="46" x14ac:dyDescent="0.35">
      <c r="A167" s="249"/>
      <c r="B167" s="87" t="s">
        <v>698</v>
      </c>
      <c r="C167" s="96" t="s">
        <v>699</v>
      </c>
      <c r="D167" s="212" t="str">
        <f>IF(Cuestionario!$J$6="NO","o",HLOOKUP($B167,'Requerimientos transpuesta'!$F$1:$HS$2,2,FALSE))</f>
        <v>m</v>
      </c>
      <c r="E167" s="97" t="s">
        <v>693</v>
      </c>
      <c r="F167" s="72"/>
      <c r="G167" s="91" t="s">
        <v>694</v>
      </c>
      <c r="H167" s="107"/>
    </row>
    <row r="168" spans="1:8" ht="39" x14ac:dyDescent="0.35">
      <c r="A168" s="249"/>
      <c r="B168" s="84" t="s">
        <v>700</v>
      </c>
      <c r="C168" s="31" t="s">
        <v>701</v>
      </c>
      <c r="D168" s="212" t="str">
        <f>IF(Cuestionario!$J$6="NO","o",HLOOKUP($B168,'Requerimientos transpuesta'!$F$1:$HS$2,2,FALSE))</f>
        <v>m</v>
      </c>
      <c r="E168" s="36" t="s">
        <v>702</v>
      </c>
      <c r="F168" s="72"/>
      <c r="G168" s="91" t="s">
        <v>694</v>
      </c>
      <c r="H168" s="107"/>
    </row>
    <row r="169" spans="1:8" ht="65" x14ac:dyDescent="0.35">
      <c r="A169" s="249"/>
      <c r="B169" s="84" t="s">
        <v>703</v>
      </c>
      <c r="C169" s="31" t="s">
        <v>704</v>
      </c>
      <c r="D169" s="212" t="str">
        <f>IF(Cuestionario!$J$6="NO","o",HLOOKUP($B169,'Requerimientos transpuesta'!$F$1:$HS$2,2,FALSE))</f>
        <v>m</v>
      </c>
      <c r="E169" s="36" t="s">
        <v>705</v>
      </c>
      <c r="F169" s="72"/>
      <c r="G169" s="91" t="s">
        <v>694</v>
      </c>
      <c r="H169" s="107"/>
    </row>
    <row r="170" spans="1:8" ht="39" hidden="1" x14ac:dyDescent="0.35">
      <c r="A170" s="249"/>
      <c r="B170" s="84" t="s">
        <v>706</v>
      </c>
      <c r="C170" s="185" t="s">
        <v>707</v>
      </c>
      <c r="D170" s="212" t="str">
        <f>IF(Cuestionario!$J$6="NO","o",HLOOKUP($B170,'Requerimientos transpuesta'!$F$1:$HS$2,2,FALSE))</f>
        <v>o</v>
      </c>
      <c r="E170" s="36" t="s">
        <v>708</v>
      </c>
      <c r="F170" s="72"/>
      <c r="G170" s="91" t="s">
        <v>709</v>
      </c>
      <c r="H170" s="107"/>
    </row>
    <row r="171" spans="1:8" ht="26" x14ac:dyDescent="0.35">
      <c r="A171" s="249"/>
      <c r="B171" s="84" t="s">
        <v>710</v>
      </c>
      <c r="C171" s="31" t="s">
        <v>711</v>
      </c>
      <c r="D171" s="212" t="str">
        <f>IF(Cuestionario!$J$6="NO","o",HLOOKUP($B171,'Requerimientos transpuesta'!$F$1:$HS$2,2,FALSE))</f>
        <v>m</v>
      </c>
      <c r="E171" s="36" t="s">
        <v>712</v>
      </c>
      <c r="F171" s="72"/>
      <c r="G171" s="91" t="s">
        <v>713</v>
      </c>
      <c r="H171" s="107"/>
    </row>
    <row r="172" spans="1:8" ht="39" x14ac:dyDescent="0.35">
      <c r="A172" s="249"/>
      <c r="B172" s="84" t="s">
        <v>714</v>
      </c>
      <c r="C172" s="79" t="s">
        <v>715</v>
      </c>
      <c r="D172" s="212" t="str">
        <f>IF(Cuestionario!$J$6="NO","o",HLOOKUP($B172,'Requerimientos transpuesta'!$F$1:$HS$2,2,FALSE))</f>
        <v>m</v>
      </c>
      <c r="E172" s="36" t="s">
        <v>716</v>
      </c>
      <c r="F172" s="72"/>
      <c r="G172" s="91" t="s">
        <v>694</v>
      </c>
      <c r="H172" s="107"/>
    </row>
    <row r="173" spans="1:8" ht="26" hidden="1" x14ac:dyDescent="0.35">
      <c r="A173" s="249"/>
      <c r="B173" s="84" t="s">
        <v>717</v>
      </c>
      <c r="C173" s="31" t="s">
        <v>718</v>
      </c>
      <c r="D173" s="212" t="str">
        <f>IF(Cuestionario!$J$6="NO","o",HLOOKUP($B173,'Requerimientos transpuesta'!$F$1:$HS$2,2,FALSE))</f>
        <v>o</v>
      </c>
      <c r="E173" s="36" t="s">
        <v>719</v>
      </c>
      <c r="F173" s="72"/>
      <c r="G173" s="91" t="s">
        <v>720</v>
      </c>
      <c r="H173" s="107"/>
    </row>
    <row r="174" spans="1:8" ht="39" x14ac:dyDescent="0.35">
      <c r="A174" s="249"/>
      <c r="B174" s="84" t="s">
        <v>721</v>
      </c>
      <c r="C174" s="31" t="s">
        <v>722</v>
      </c>
      <c r="D174" s="212" t="str">
        <f>IF(Cuestionario!$J$6="NO","o",HLOOKUP($B174,'Requerimientos transpuesta'!$F$1:$HS$2,2,FALSE))</f>
        <v>m</v>
      </c>
      <c r="E174" s="36" t="s">
        <v>723</v>
      </c>
      <c r="F174" s="72"/>
      <c r="G174" s="91" t="s">
        <v>724</v>
      </c>
      <c r="H174" s="107"/>
    </row>
    <row r="175" spans="1:8" hidden="1" x14ac:dyDescent="0.35">
      <c r="A175" s="249"/>
      <c r="B175" s="84" t="s">
        <v>725</v>
      </c>
      <c r="C175" s="185" t="s">
        <v>726</v>
      </c>
      <c r="D175" s="212" t="str">
        <f>IF(Cuestionario!$J$6="NO","o",HLOOKUP($B175,'Requerimientos transpuesta'!$F$1:$HS$2,2,FALSE))</f>
        <v>o</v>
      </c>
      <c r="E175" s="36" t="s">
        <v>727</v>
      </c>
      <c r="F175" s="72"/>
      <c r="G175" s="91" t="s">
        <v>724</v>
      </c>
      <c r="H175" s="107"/>
    </row>
    <row r="176" spans="1:8" ht="26" x14ac:dyDescent="0.35">
      <c r="A176" s="249"/>
      <c r="B176" s="84" t="s">
        <v>728</v>
      </c>
      <c r="C176" s="31" t="s">
        <v>729</v>
      </c>
      <c r="D176" s="212" t="str">
        <f>IF(Cuestionario!$J$6="NO","o",HLOOKUP($B176,'Requerimientos transpuesta'!$F$1:$HS$2,2,FALSE))</f>
        <v>m</v>
      </c>
      <c r="E176" s="36" t="s">
        <v>723</v>
      </c>
      <c r="F176" s="72" t="s">
        <v>317</v>
      </c>
      <c r="G176" s="91" t="s">
        <v>730</v>
      </c>
      <c r="H176" s="107"/>
    </row>
    <row r="177" spans="1:8" ht="26" x14ac:dyDescent="0.35">
      <c r="A177" s="250"/>
      <c r="B177" s="84" t="s">
        <v>731</v>
      </c>
      <c r="C177" s="31" t="s">
        <v>732</v>
      </c>
      <c r="D177" s="212" t="str">
        <f>IF(Cuestionario!$J$6="NO","o",HLOOKUP($B177,'Requerimientos transpuesta'!$F$1:$HS$2,2,FALSE))</f>
        <v>m</v>
      </c>
      <c r="E177" s="36" t="s">
        <v>723</v>
      </c>
      <c r="F177" s="72"/>
      <c r="G177" s="91" t="s">
        <v>733</v>
      </c>
      <c r="H177" s="107"/>
    </row>
    <row r="178" spans="1:8" ht="39" x14ac:dyDescent="0.35">
      <c r="A178" s="244" t="s">
        <v>734</v>
      </c>
      <c r="B178" s="84" t="s">
        <v>735</v>
      </c>
      <c r="C178" s="29" t="s">
        <v>736</v>
      </c>
      <c r="D178" s="212" t="str">
        <f>IF(Cuestionario!$J$6="NO","o",HLOOKUP($B178,'Requerimientos transpuesta'!$F$1:$HS$2,2,FALSE))</f>
        <v>m</v>
      </c>
      <c r="E178" s="36" t="s">
        <v>737</v>
      </c>
      <c r="F178" s="72" t="s">
        <v>84</v>
      </c>
      <c r="G178" s="91" t="s">
        <v>738</v>
      </c>
      <c r="H178" s="107"/>
    </row>
    <row r="179" spans="1:8" ht="26" x14ac:dyDescent="0.35">
      <c r="A179" s="244"/>
      <c r="B179" s="84" t="s">
        <v>739</v>
      </c>
      <c r="C179" s="29" t="s">
        <v>740</v>
      </c>
      <c r="D179" s="212" t="str">
        <f>IF(Cuestionario!$J$6="NO","o",HLOOKUP($B179,'Requerimientos transpuesta'!$F$1:$HS$2,2,FALSE))</f>
        <v>m</v>
      </c>
      <c r="E179" s="36" t="s">
        <v>737</v>
      </c>
      <c r="F179" s="72" t="s">
        <v>84</v>
      </c>
      <c r="G179" s="91" t="s">
        <v>738</v>
      </c>
      <c r="H179" s="107"/>
    </row>
    <row r="180" spans="1:8" ht="26" x14ac:dyDescent="0.35">
      <c r="A180" s="244"/>
      <c r="B180" s="84" t="s">
        <v>741</v>
      </c>
      <c r="C180" s="29" t="s">
        <v>742</v>
      </c>
      <c r="D180" s="212" t="str">
        <f>IF(Cuestionario!$J$6="NO","o",HLOOKUP($B180,'Requerimientos transpuesta'!$F$1:$HS$2,2,FALSE))</f>
        <v>m</v>
      </c>
      <c r="E180" s="36" t="s">
        <v>737</v>
      </c>
      <c r="F180" s="72" t="s">
        <v>84</v>
      </c>
      <c r="G180" s="91"/>
      <c r="H180" s="107"/>
    </row>
    <row r="181" spans="1:8" ht="39" x14ac:dyDescent="0.35">
      <c r="A181" s="244"/>
      <c r="B181" s="84" t="s">
        <v>743</v>
      </c>
      <c r="C181" s="29" t="s">
        <v>744</v>
      </c>
      <c r="D181" s="212" t="str">
        <f>IF(Cuestionario!$J$6="NO","o",HLOOKUP($B181,'Requerimientos transpuesta'!$F$1:$HS$2,2,FALSE))</f>
        <v>m</v>
      </c>
      <c r="E181" s="36" t="s">
        <v>737</v>
      </c>
      <c r="F181" s="72"/>
      <c r="G181" s="91" t="s">
        <v>745</v>
      </c>
      <c r="H181" s="107"/>
    </row>
    <row r="182" spans="1:8" ht="26" x14ac:dyDescent="0.35">
      <c r="A182" s="244"/>
      <c r="B182" s="84" t="s">
        <v>746</v>
      </c>
      <c r="C182" s="29" t="s">
        <v>747</v>
      </c>
      <c r="D182" s="212" t="str">
        <f>IF(Cuestionario!$J$6="NO","o",HLOOKUP($B182,'Requerimientos transpuesta'!$F$1:$HS$2,2,FALSE))</f>
        <v>m</v>
      </c>
      <c r="E182" s="36" t="s">
        <v>737</v>
      </c>
      <c r="F182" s="72"/>
      <c r="G182" s="91" t="s">
        <v>748</v>
      </c>
      <c r="H182" s="107"/>
    </row>
    <row r="183" spans="1:8" ht="26" x14ac:dyDescent="0.35">
      <c r="A183" s="244"/>
      <c r="B183" s="84" t="s">
        <v>749</v>
      </c>
      <c r="C183" s="29" t="s">
        <v>750</v>
      </c>
      <c r="D183" s="212" t="str">
        <f>IF(Cuestionario!$J$6="NO","o",HLOOKUP($B183,'Requerimientos transpuesta'!$F$1:$HS$2,2,FALSE))</f>
        <v>m</v>
      </c>
      <c r="E183" s="36" t="s">
        <v>737</v>
      </c>
      <c r="F183" s="72"/>
      <c r="G183" s="91" t="s">
        <v>751</v>
      </c>
      <c r="H183" s="107"/>
    </row>
    <row r="184" spans="1:8" ht="65" x14ac:dyDescent="0.35">
      <c r="A184" s="244"/>
      <c r="B184" s="84" t="s">
        <v>752</v>
      </c>
      <c r="C184" s="29" t="s">
        <v>753</v>
      </c>
      <c r="D184" s="212" t="str">
        <f>IF(Cuestionario!$J$6="NO","o",HLOOKUP($B184,'Requerimientos transpuesta'!$F$1:$HS$2,2,FALSE))</f>
        <v>m</v>
      </c>
      <c r="E184" s="36" t="s">
        <v>754</v>
      </c>
      <c r="F184" s="72"/>
      <c r="G184" s="91" t="s">
        <v>694</v>
      </c>
      <c r="H184" s="107"/>
    </row>
    <row r="185" spans="1:8" ht="39" x14ac:dyDescent="0.35">
      <c r="A185" s="89" t="s">
        <v>755</v>
      </c>
      <c r="B185" s="84" t="s">
        <v>756</v>
      </c>
      <c r="C185" s="29" t="s">
        <v>757</v>
      </c>
      <c r="D185" s="212" t="str">
        <f>IF(Cuestionario!$J$6="NO","o",HLOOKUP($B185,'Requerimientos transpuesta'!$F$1:$HS$2,2,FALSE))</f>
        <v>m</v>
      </c>
      <c r="E185" s="36" t="s">
        <v>758</v>
      </c>
      <c r="F185" s="72" t="s">
        <v>84</v>
      </c>
      <c r="G185" s="91" t="s">
        <v>759</v>
      </c>
    </row>
    <row r="186" spans="1:8" ht="156" hidden="1" x14ac:dyDescent="0.35">
      <c r="A186" s="89"/>
      <c r="B186" s="89" t="s">
        <v>760</v>
      </c>
      <c r="C186" s="29" t="s">
        <v>761</v>
      </c>
      <c r="D186" s="212" t="str">
        <f>IF(Cuestionario!$J$6="NO","o",HLOOKUP($B186,'Requerimientos transpuesta'!$F$1:$HS$2,2,FALSE))</f>
        <v>o</v>
      </c>
      <c r="E186" s="36" t="s">
        <v>762</v>
      </c>
      <c r="F186" s="72"/>
      <c r="G186" s="91" t="s">
        <v>694</v>
      </c>
    </row>
    <row r="187" spans="1:8" ht="26" x14ac:dyDescent="0.35">
      <c r="A187" s="244" t="s">
        <v>763</v>
      </c>
      <c r="B187" s="87" t="s">
        <v>764</v>
      </c>
      <c r="C187" s="29" t="s">
        <v>765</v>
      </c>
      <c r="D187" s="212" t="str">
        <f>IF(Cuestionario!$J$6="NO","o",HLOOKUP($B187,'Requerimientos transpuesta'!$F$1:$HS$2,2,FALSE))</f>
        <v>m</v>
      </c>
      <c r="E187" s="36" t="s">
        <v>766</v>
      </c>
      <c r="F187" s="72" t="s">
        <v>84</v>
      </c>
      <c r="G187" s="91" t="s">
        <v>767</v>
      </c>
    </row>
    <row r="188" spans="1:8" ht="26" x14ac:dyDescent="0.35">
      <c r="A188" s="244"/>
      <c r="B188" s="84" t="s">
        <v>768</v>
      </c>
      <c r="C188" s="29" t="s">
        <v>769</v>
      </c>
      <c r="D188" s="212" t="str">
        <f>IF(Cuestionario!$J$6="NO","o",HLOOKUP($B188,'Requerimientos transpuesta'!$F$1:$HS$2,2,FALSE))</f>
        <v>m</v>
      </c>
      <c r="E188" s="36" t="s">
        <v>770</v>
      </c>
      <c r="F188" s="72"/>
      <c r="G188" s="216" t="s">
        <v>771</v>
      </c>
    </row>
    <row r="189" spans="1:8" ht="104" x14ac:dyDescent="0.35">
      <c r="A189" s="244"/>
      <c r="B189" s="84" t="s">
        <v>772</v>
      </c>
      <c r="C189" s="29" t="s">
        <v>773</v>
      </c>
      <c r="D189" s="212" t="str">
        <f>IF(Cuestionario!$J$6="NO","o",HLOOKUP($B189,'Requerimientos transpuesta'!$F$1:$HS$2,2,FALSE))</f>
        <v>m</v>
      </c>
      <c r="E189" s="36" t="s">
        <v>766</v>
      </c>
      <c r="F189" s="72" t="s">
        <v>84</v>
      </c>
      <c r="G189" s="91" t="s">
        <v>774</v>
      </c>
    </row>
    <row r="190" spans="1:8" ht="26" x14ac:dyDescent="0.35">
      <c r="A190" s="244" t="s">
        <v>775</v>
      </c>
      <c r="B190" s="84" t="s">
        <v>776</v>
      </c>
      <c r="C190" s="29" t="s">
        <v>777</v>
      </c>
      <c r="D190" s="212" t="str">
        <f>IF(Cuestionario!$J$6="NO","o",HLOOKUP($B190,'Requerimientos transpuesta'!$F$1:$HS$2,2,FALSE))</f>
        <v>m</v>
      </c>
      <c r="E190" s="36" t="s">
        <v>778</v>
      </c>
      <c r="F190" s="72"/>
      <c r="G190" s="91" t="s">
        <v>779</v>
      </c>
    </row>
    <row r="191" spans="1:8" ht="26" x14ac:dyDescent="0.35">
      <c r="A191" s="244"/>
      <c r="B191" s="84" t="s">
        <v>780</v>
      </c>
      <c r="C191" s="29" t="s">
        <v>781</v>
      </c>
      <c r="D191" s="212" t="str">
        <f>IF(Cuestionario!$J$6="NO","o",HLOOKUP($B191,'Requerimientos transpuesta'!$F$1:$HS$2,2,FALSE))</f>
        <v>m</v>
      </c>
      <c r="E191" s="36" t="s">
        <v>778</v>
      </c>
      <c r="F191" s="72"/>
      <c r="G191" s="216" t="s">
        <v>782</v>
      </c>
    </row>
    <row r="192" spans="1:8" ht="39" x14ac:dyDescent="0.35">
      <c r="A192" s="244" t="s">
        <v>783</v>
      </c>
      <c r="B192" s="84" t="s">
        <v>784</v>
      </c>
      <c r="C192" s="29" t="s">
        <v>785</v>
      </c>
      <c r="D192" s="212" t="str">
        <f>IF(Cuestionario!$J$6="NO","o",HLOOKUP($B192,'Requerimientos transpuesta'!$F$1:$HS$2,2,FALSE))</f>
        <v>m</v>
      </c>
      <c r="E192" s="36" t="s">
        <v>786</v>
      </c>
      <c r="F192" s="72"/>
      <c r="G192" s="91" t="s">
        <v>694</v>
      </c>
    </row>
    <row r="193" spans="1:7" ht="39" hidden="1" x14ac:dyDescent="0.35">
      <c r="A193" s="244"/>
      <c r="B193" s="188" t="s">
        <v>787</v>
      </c>
      <c r="C193" s="29" t="s">
        <v>785</v>
      </c>
      <c r="D193" s="212" t="str">
        <f>IF(Cuestionario!$J$6="NO","o",HLOOKUP($B193,'Requerimientos transpuesta'!$F$1:$HS$2,2,FALSE))</f>
        <v>o</v>
      </c>
      <c r="E193" s="36" t="s">
        <v>788</v>
      </c>
      <c r="F193" s="72"/>
      <c r="G193" s="91" t="s">
        <v>789</v>
      </c>
    </row>
    <row r="194" spans="1:7" ht="52" hidden="1" x14ac:dyDescent="0.35">
      <c r="A194" s="244"/>
      <c r="B194" s="188" t="s">
        <v>790</v>
      </c>
      <c r="C194" s="29" t="s">
        <v>791</v>
      </c>
      <c r="D194" s="212" t="str">
        <f>IF(Cuestionario!$J$6="NO","o",HLOOKUP($B194,'Requerimientos transpuesta'!$F$1:$HS$2,2,FALSE))</f>
        <v>o</v>
      </c>
      <c r="E194" s="36" t="s">
        <v>788</v>
      </c>
      <c r="F194" s="72" t="s">
        <v>317</v>
      </c>
      <c r="G194" s="91" t="s">
        <v>792</v>
      </c>
    </row>
    <row r="195" spans="1:7" ht="39" hidden="1" x14ac:dyDescent="0.35">
      <c r="A195" s="244"/>
      <c r="B195" s="188" t="s">
        <v>793</v>
      </c>
      <c r="C195" s="29" t="s">
        <v>794</v>
      </c>
      <c r="D195" s="212" t="str">
        <f>IF(Cuestionario!$J$6="NO","o",HLOOKUP($B195,'Requerimientos transpuesta'!$F$1:$HS$2,2,FALSE))</f>
        <v>o</v>
      </c>
      <c r="E195" s="36" t="s">
        <v>795</v>
      </c>
      <c r="F195" s="72" t="s">
        <v>317</v>
      </c>
      <c r="G195" s="91" t="s">
        <v>796</v>
      </c>
    </row>
    <row r="196" spans="1:7" ht="52" hidden="1" x14ac:dyDescent="0.35">
      <c r="A196" s="244"/>
      <c r="B196" s="188" t="s">
        <v>797</v>
      </c>
      <c r="C196" s="29" t="s">
        <v>798</v>
      </c>
      <c r="D196" s="212" t="str">
        <f>IF(Cuestionario!$J$6="NO","o",HLOOKUP($B196,'Requerimientos transpuesta'!$F$1:$HS$2,2,FALSE))</f>
        <v>o</v>
      </c>
      <c r="E196" s="36" t="s">
        <v>799</v>
      </c>
      <c r="F196" s="72"/>
      <c r="G196" s="91" t="s">
        <v>694</v>
      </c>
    </row>
    <row r="197" spans="1:7" ht="104" hidden="1" x14ac:dyDescent="0.35">
      <c r="A197" s="244"/>
      <c r="B197" s="188" t="s">
        <v>800</v>
      </c>
      <c r="C197" s="29" t="s">
        <v>801</v>
      </c>
      <c r="D197" s="212" t="str">
        <f>IF(Cuestionario!$J$6="NO","o",HLOOKUP($B197,'Requerimientos transpuesta'!$F$1:$HS$2,2,FALSE))</f>
        <v>o</v>
      </c>
      <c r="E197" s="36" t="s">
        <v>802</v>
      </c>
      <c r="F197" s="72"/>
      <c r="G197" s="91" t="s">
        <v>694</v>
      </c>
    </row>
    <row r="198" spans="1:7" ht="78" hidden="1" x14ac:dyDescent="0.35">
      <c r="A198" s="244"/>
      <c r="B198" s="188" t="s">
        <v>803</v>
      </c>
      <c r="C198" s="29" t="s">
        <v>804</v>
      </c>
      <c r="D198" s="212" t="str">
        <f>IF(Cuestionario!$J$6="NO","o",HLOOKUP($B198,'Requerimientos transpuesta'!$F$1:$HS$2,2,FALSE))</f>
        <v>o</v>
      </c>
      <c r="E198" s="36" t="s">
        <v>805</v>
      </c>
      <c r="F198" s="72"/>
      <c r="G198" s="91" t="s">
        <v>806</v>
      </c>
    </row>
    <row r="199" spans="1:7" ht="26" hidden="1" x14ac:dyDescent="0.35">
      <c r="A199" s="244" t="s">
        <v>807</v>
      </c>
      <c r="B199" s="189" t="s">
        <v>808</v>
      </c>
      <c r="C199" s="29" t="s">
        <v>809</v>
      </c>
      <c r="D199" s="212" t="str">
        <f>IF(Cuestionario!$J$6="NO","o",HLOOKUP($B199,'Requerimientos transpuesta'!$F$1:$HS$2,2,FALSE))</f>
        <v>o</v>
      </c>
      <c r="E199" s="36" t="s">
        <v>810</v>
      </c>
      <c r="F199" s="72"/>
      <c r="G199" s="91" t="s">
        <v>694</v>
      </c>
    </row>
    <row r="200" spans="1:7" ht="26" x14ac:dyDescent="0.35">
      <c r="A200" s="244"/>
      <c r="B200" s="84" t="s">
        <v>811</v>
      </c>
      <c r="C200" s="29" t="s">
        <v>812</v>
      </c>
      <c r="D200" s="212" t="str">
        <f>IF(Cuestionario!$J$6="NO","o",HLOOKUP($B200,'Requerimientos transpuesta'!$F$1:$HS$2,2,FALSE))</f>
        <v>m</v>
      </c>
      <c r="E200" s="36" t="s">
        <v>810</v>
      </c>
      <c r="F200" s="72"/>
      <c r="G200" s="91" t="s">
        <v>694</v>
      </c>
    </row>
    <row r="201" spans="1:7" ht="26" x14ac:dyDescent="0.35">
      <c r="A201" s="244"/>
      <c r="B201" s="84" t="s">
        <v>813</v>
      </c>
      <c r="C201" s="29" t="s">
        <v>814</v>
      </c>
      <c r="D201" s="212" t="str">
        <f>IF(Cuestionario!$J$6="NO","o",HLOOKUP($B201,'Requerimientos transpuesta'!$F$1:$HS$2,2,FALSE))</f>
        <v>m</v>
      </c>
      <c r="E201" s="36" t="s">
        <v>810</v>
      </c>
      <c r="F201" s="72"/>
      <c r="G201" s="91" t="s">
        <v>694</v>
      </c>
    </row>
    <row r="202" spans="1:7" ht="26" x14ac:dyDescent="0.35">
      <c r="A202" s="245" t="s">
        <v>815</v>
      </c>
      <c r="B202" s="84" t="s">
        <v>816</v>
      </c>
      <c r="C202" s="29" t="s">
        <v>817</v>
      </c>
      <c r="D202" s="212" t="str">
        <f>IF(Cuestionario!$J$6="NO","o",HLOOKUP($B202,'Requerimientos transpuesta'!$F$1:$HS$2,2,FALSE))</f>
        <v>m</v>
      </c>
      <c r="E202" s="36" t="s">
        <v>818</v>
      </c>
      <c r="F202" s="72" t="s">
        <v>84</v>
      </c>
      <c r="G202" s="91" t="s">
        <v>819</v>
      </c>
    </row>
    <row r="203" spans="1:7" ht="26" x14ac:dyDescent="0.35">
      <c r="A203" s="246"/>
      <c r="B203" s="84" t="s">
        <v>820</v>
      </c>
      <c r="C203" s="29" t="s">
        <v>821</v>
      </c>
      <c r="D203" s="212" t="str">
        <f>IF(Cuestionario!$J$6="NO","o",HLOOKUP($B203,'Requerimientos transpuesta'!$F$1:$HS$2,2,FALSE))</f>
        <v>m</v>
      </c>
      <c r="E203" s="36" t="s">
        <v>818</v>
      </c>
      <c r="F203" s="72"/>
      <c r="G203" s="91" t="s">
        <v>822</v>
      </c>
    </row>
    <row r="204" spans="1:7" ht="26" x14ac:dyDescent="0.35">
      <c r="A204" s="247"/>
      <c r="B204" s="84" t="s">
        <v>823</v>
      </c>
      <c r="C204" s="29" t="s">
        <v>824</v>
      </c>
      <c r="D204" s="212" t="str">
        <f>IF(Cuestionario!$J$6="NO","o",HLOOKUP($B204,'Requerimientos transpuesta'!$F$1:$HS$2,2,FALSE))</f>
        <v>m</v>
      </c>
      <c r="E204" s="36" t="s">
        <v>818</v>
      </c>
      <c r="F204" s="72"/>
      <c r="G204" s="91" t="s">
        <v>822</v>
      </c>
    </row>
    <row r="205" spans="1:7" ht="29" x14ac:dyDescent="0.35">
      <c r="A205" s="244" t="s">
        <v>825</v>
      </c>
      <c r="B205" s="84" t="s">
        <v>826</v>
      </c>
      <c r="C205" s="186" t="s">
        <v>827</v>
      </c>
      <c r="D205" s="212" t="str">
        <f>IF(Cuestionario!$J$6="NO","o",HLOOKUP($B205,'Requerimientos transpuesta'!$F$1:$HS$2,2,FALSE))</f>
        <v>m</v>
      </c>
      <c r="E205" s="36" t="s">
        <v>818</v>
      </c>
      <c r="F205" s="72" t="s">
        <v>84</v>
      </c>
      <c r="G205" s="91" t="s">
        <v>828</v>
      </c>
    </row>
    <row r="206" spans="1:7" ht="39" hidden="1" x14ac:dyDescent="0.35">
      <c r="A206" s="244"/>
      <c r="B206" s="188" t="s">
        <v>829</v>
      </c>
      <c r="C206" s="29" t="s">
        <v>830</v>
      </c>
      <c r="D206" s="212" t="str">
        <f>IF(Cuestionario!$J$6="NO","o",HLOOKUP($B206,'Requerimientos transpuesta'!$F$1:$HS$2,2,FALSE))</f>
        <v>o</v>
      </c>
      <c r="E206" s="36" t="s">
        <v>818</v>
      </c>
      <c r="F206" s="72"/>
      <c r="G206" s="91" t="s">
        <v>806</v>
      </c>
    </row>
    <row r="207" spans="1:7" ht="26" x14ac:dyDescent="0.35">
      <c r="A207" s="244" t="s">
        <v>831</v>
      </c>
      <c r="B207" s="84" t="s">
        <v>832</v>
      </c>
      <c r="C207" s="29" t="s">
        <v>833</v>
      </c>
      <c r="D207" s="212" t="str">
        <f>IF(Cuestionario!$J$6="NO","o",HLOOKUP($B207,'Requerimientos transpuesta'!$F$1:$HS$2,2,FALSE))</f>
        <v>m</v>
      </c>
      <c r="E207" s="36" t="s">
        <v>834</v>
      </c>
      <c r="F207" s="72"/>
      <c r="G207" s="91" t="s">
        <v>835</v>
      </c>
    </row>
    <row r="208" spans="1:7" ht="26" x14ac:dyDescent="0.35">
      <c r="A208" s="244"/>
      <c r="B208" s="89" t="s">
        <v>836</v>
      </c>
      <c r="C208" s="29" t="s">
        <v>837</v>
      </c>
      <c r="D208" s="212" t="str">
        <f>IF(Cuestionario!$J$6="NO","o",HLOOKUP($B208,'Requerimientos transpuesta'!$F$1:$HS$2,2,FALSE))</f>
        <v>m</v>
      </c>
      <c r="E208" s="36" t="s">
        <v>838</v>
      </c>
      <c r="F208" s="72"/>
      <c r="G208" s="91" t="s">
        <v>835</v>
      </c>
    </row>
    <row r="209" spans="1:7" ht="26" x14ac:dyDescent="0.35">
      <c r="A209" s="244"/>
      <c r="B209" s="87" t="s">
        <v>839</v>
      </c>
      <c r="C209" s="29" t="s">
        <v>840</v>
      </c>
      <c r="D209" s="212" t="str">
        <f>IF(Cuestionario!$J$6="NO","o",HLOOKUP($B209,'Requerimientos transpuesta'!$F$1:$HS$2,2,FALSE))</f>
        <v>m</v>
      </c>
      <c r="E209" s="36" t="s">
        <v>841</v>
      </c>
      <c r="F209" s="72"/>
      <c r="G209" s="91" t="s">
        <v>835</v>
      </c>
    </row>
    <row r="210" spans="1:7" ht="26" x14ac:dyDescent="0.35">
      <c r="A210" s="244"/>
      <c r="B210" s="84" t="s">
        <v>842</v>
      </c>
      <c r="C210" s="29" t="s">
        <v>843</v>
      </c>
      <c r="D210" s="212" t="str">
        <f>IF(Cuestionario!$J$6="NO","o",HLOOKUP($B210,'Requerimientos transpuesta'!$F$1:$HS$2,2,FALSE))</f>
        <v>m</v>
      </c>
      <c r="E210" s="36" t="s">
        <v>844</v>
      </c>
      <c r="F210" s="72"/>
      <c r="G210" s="91" t="s">
        <v>835</v>
      </c>
    </row>
    <row r="211" spans="1:7" ht="39" x14ac:dyDescent="0.35">
      <c r="A211" s="244"/>
      <c r="B211" s="84" t="s">
        <v>845</v>
      </c>
      <c r="C211" s="29" t="s">
        <v>846</v>
      </c>
      <c r="D211" s="212" t="str">
        <f>IF(Cuestionario!$J$6="NO","o",HLOOKUP($B211,'Requerimientos transpuesta'!$F$1:$HS$2,2,FALSE))</f>
        <v>m</v>
      </c>
      <c r="E211" s="36" t="s">
        <v>766</v>
      </c>
      <c r="F211" s="72"/>
      <c r="G211" s="91" t="s">
        <v>835</v>
      </c>
    </row>
    <row r="212" spans="1:7" ht="26" hidden="1" x14ac:dyDescent="0.35">
      <c r="A212" s="244"/>
      <c r="B212" s="84" t="s">
        <v>847</v>
      </c>
      <c r="C212" s="29" t="s">
        <v>848</v>
      </c>
      <c r="D212" s="212" t="str">
        <f>IF(Cuestionario!$J$6="NO","o",HLOOKUP($B212,'Requerimientos transpuesta'!$F$1:$HS$2,2,FALSE))</f>
        <v>o</v>
      </c>
      <c r="E212" s="36" t="s">
        <v>849</v>
      </c>
      <c r="F212" s="72"/>
      <c r="G212" s="91" t="s">
        <v>835</v>
      </c>
    </row>
    <row r="213" spans="1:7" ht="26" x14ac:dyDescent="0.35">
      <c r="A213" s="244"/>
      <c r="B213" s="84" t="s">
        <v>850</v>
      </c>
      <c r="C213" s="29" t="s">
        <v>851</v>
      </c>
      <c r="D213" s="212" t="str">
        <f>IF(Cuestionario!$J$6="NO","o",HLOOKUP($B213,'Requerimientos transpuesta'!$F$1:$HS$2,2,FALSE))</f>
        <v>m</v>
      </c>
      <c r="E213" s="36" t="s">
        <v>852</v>
      </c>
      <c r="F213" s="72"/>
      <c r="G213" s="91" t="s">
        <v>835</v>
      </c>
    </row>
    <row r="214" spans="1:7" ht="43.5" x14ac:dyDescent="0.35">
      <c r="A214" s="199" t="s">
        <v>853</v>
      </c>
      <c r="B214" s="84" t="s">
        <v>854</v>
      </c>
      <c r="C214" s="201" t="s">
        <v>855</v>
      </c>
      <c r="D214" s="212" t="str">
        <f>IF(Cuestionario!$J$6="NO","o",HLOOKUP($B214,'Requerimientos transpuesta'!$F$1:$HS$2,2,FALSE))</f>
        <v>m</v>
      </c>
      <c r="E214" s="202" t="s">
        <v>214</v>
      </c>
      <c r="F214" s="72"/>
      <c r="G214" s="216" t="s">
        <v>856</v>
      </c>
    </row>
    <row r="215" spans="1:7" x14ac:dyDescent="0.35">
      <c r="A215" s="69"/>
      <c r="B215"/>
      <c r="C215" s="10"/>
      <c r="D215" s="213"/>
      <c r="E215"/>
      <c r="F215" s="200"/>
    </row>
    <row r="216" spans="1:7" x14ac:dyDescent="0.35">
      <c r="D216" s="213"/>
    </row>
    <row r="217" spans="1:7" x14ac:dyDescent="0.35">
      <c r="D217" s="213"/>
    </row>
    <row r="218" spans="1:7" x14ac:dyDescent="0.35">
      <c r="D218" s="213"/>
    </row>
    <row r="219" spans="1:7" x14ac:dyDescent="0.35">
      <c r="D219" s="213"/>
    </row>
    <row r="220" spans="1:7" x14ac:dyDescent="0.35">
      <c r="D220" s="213"/>
    </row>
    <row r="221" spans="1:7" x14ac:dyDescent="0.35">
      <c r="A221" s="203"/>
      <c r="B221" s="203"/>
      <c r="C221" s="204"/>
      <c r="D221" s="205"/>
      <c r="E221" s="203"/>
      <c r="F221" s="206"/>
      <c r="G221" s="207"/>
    </row>
  </sheetData>
  <sheetProtection selectLockedCells="1" selectUnlockedCells="1"/>
  <protectedRanges>
    <protectedRange sqref="D6 F7:G13 F54:G56 F58:G64 F66:G74 F76:G78 F100:G119 F121:G127 F80:G98 F15:G43 F45:G52" name="Rango1"/>
    <protectedRange sqref="A6:G6" name="Rango2"/>
  </protectedRanges>
  <autoFilter ref="A6:G214" xr:uid="{00000000-0001-0000-0200-000000000000}">
    <filterColumn colId="3">
      <filters>
        <filter val="m"/>
      </filters>
    </filterColumn>
  </autoFilter>
  <mergeCells count="37">
    <mergeCell ref="A137:A141"/>
    <mergeCell ref="A1:G1"/>
    <mergeCell ref="A70:A71"/>
    <mergeCell ref="A72:A73"/>
    <mergeCell ref="A15:A22"/>
    <mergeCell ref="A45:A47"/>
    <mergeCell ref="A48:A49"/>
    <mergeCell ref="A50:A52"/>
    <mergeCell ref="A66:A69"/>
    <mergeCell ref="A23:A27"/>
    <mergeCell ref="A28:A36"/>
    <mergeCell ref="A61:A62"/>
    <mergeCell ref="A54:A56"/>
    <mergeCell ref="A58:A60"/>
    <mergeCell ref="A11:A13"/>
    <mergeCell ref="A166:A177"/>
    <mergeCell ref="A178:A184"/>
    <mergeCell ref="A187:A189"/>
    <mergeCell ref="A38:A39"/>
    <mergeCell ref="A76:A77"/>
    <mergeCell ref="A82:A85"/>
    <mergeCell ref="A86:A88"/>
    <mergeCell ref="A89:A94"/>
    <mergeCell ref="A80:A81"/>
    <mergeCell ref="A113:A118"/>
    <mergeCell ref="A121:A133"/>
    <mergeCell ref="A146:A153"/>
    <mergeCell ref="A97:A98"/>
    <mergeCell ref="A143:A144"/>
    <mergeCell ref="A155:A160"/>
    <mergeCell ref="A100:A112"/>
    <mergeCell ref="A190:A191"/>
    <mergeCell ref="A192:A198"/>
    <mergeCell ref="A199:A201"/>
    <mergeCell ref="A205:A206"/>
    <mergeCell ref="A207:A213"/>
    <mergeCell ref="A202:A204"/>
  </mergeCells>
  <phoneticPr fontId="16" type="noConversion"/>
  <conditionalFormatting sqref="F7:F13 F100:F119 F80:F98 F178:F213 F121:F135 F137:F141">
    <cfRule type="cellIs" dxfId="67" priority="159" operator="equal">
      <formula>"NO"</formula>
    </cfRule>
    <cfRule type="cellIs" dxfId="66" priority="160" operator="equal">
      <formula>"SI"</formula>
    </cfRule>
  </conditionalFormatting>
  <conditionalFormatting sqref="F4:F5">
    <cfRule type="cellIs" dxfId="65" priority="68" operator="equal">
      <formula>"OK"</formula>
    </cfRule>
    <cfRule type="cellIs" dxfId="64" priority="127" operator="equal">
      <formula>"NO"</formula>
    </cfRule>
  </conditionalFormatting>
  <conditionalFormatting sqref="F19:F43">
    <cfRule type="cellIs" dxfId="63" priority="64" operator="equal">
      <formula>"NO"</formula>
    </cfRule>
    <cfRule type="cellIs" dxfId="62" priority="65" operator="equal">
      <formula>"SI"</formula>
    </cfRule>
  </conditionalFormatting>
  <conditionalFormatting sqref="F15:F18">
    <cfRule type="cellIs" dxfId="61" priority="62" operator="equal">
      <formula>"NO"</formula>
    </cfRule>
    <cfRule type="cellIs" dxfId="60" priority="63" operator="equal">
      <formula>"SI"</formula>
    </cfRule>
  </conditionalFormatting>
  <conditionalFormatting sqref="F45:F52">
    <cfRule type="cellIs" dxfId="59" priority="56" operator="equal">
      <formula>"NO"</formula>
    </cfRule>
    <cfRule type="cellIs" dxfId="58" priority="57" operator="equal">
      <formula>"SI"</formula>
    </cfRule>
  </conditionalFormatting>
  <conditionalFormatting sqref="F54:F56">
    <cfRule type="cellIs" dxfId="57" priority="54" operator="equal">
      <formula>"NO"</formula>
    </cfRule>
    <cfRule type="cellIs" dxfId="56" priority="55" operator="equal">
      <formula>"SI"</formula>
    </cfRule>
  </conditionalFormatting>
  <conditionalFormatting sqref="F58:F64">
    <cfRule type="cellIs" dxfId="55" priority="52" operator="equal">
      <formula>"NO"</formula>
    </cfRule>
    <cfRule type="cellIs" dxfId="54" priority="53" operator="equal">
      <formula>"SI"</formula>
    </cfRule>
  </conditionalFormatting>
  <conditionalFormatting sqref="F66:F74">
    <cfRule type="cellIs" dxfId="53" priority="50" operator="equal">
      <formula>"NO"</formula>
    </cfRule>
    <cfRule type="cellIs" dxfId="52" priority="51" operator="equal">
      <formula>"SI"</formula>
    </cfRule>
  </conditionalFormatting>
  <conditionalFormatting sqref="F76:F78">
    <cfRule type="cellIs" dxfId="51" priority="48" operator="equal">
      <formula>"NO"</formula>
    </cfRule>
    <cfRule type="cellIs" dxfId="50" priority="49" operator="equal">
      <formula>"SI"</formula>
    </cfRule>
  </conditionalFormatting>
  <conditionalFormatting sqref="F143:F144">
    <cfRule type="cellIs" dxfId="49" priority="40" operator="equal">
      <formula>"NO"</formula>
    </cfRule>
    <cfRule type="cellIs" dxfId="48" priority="41" operator="equal">
      <formula>"SI"</formula>
    </cfRule>
  </conditionalFormatting>
  <conditionalFormatting sqref="F146:F153">
    <cfRule type="cellIs" dxfId="47" priority="38" operator="equal">
      <formula>"NO"</formula>
    </cfRule>
    <cfRule type="cellIs" dxfId="46" priority="39" operator="equal">
      <formula>"SI"</formula>
    </cfRule>
  </conditionalFormatting>
  <conditionalFormatting sqref="F155:F161">
    <cfRule type="cellIs" dxfId="45" priority="36" operator="equal">
      <formula>"NO"</formula>
    </cfRule>
    <cfRule type="cellIs" dxfId="44" priority="37" operator="equal">
      <formula>"SI"</formula>
    </cfRule>
  </conditionalFormatting>
  <conditionalFormatting sqref="F163">
    <cfRule type="cellIs" dxfId="43" priority="34" operator="equal">
      <formula>"NO"</formula>
    </cfRule>
    <cfRule type="cellIs" dxfId="42" priority="35" operator="equal">
      <formula>"SI"</formula>
    </cfRule>
  </conditionalFormatting>
  <conditionalFormatting sqref="F165:F177">
    <cfRule type="cellIs" dxfId="41" priority="32" operator="equal">
      <formula>"NO"</formula>
    </cfRule>
    <cfRule type="cellIs" dxfId="40" priority="33" operator="equal">
      <formula>"SI"</formula>
    </cfRule>
  </conditionalFormatting>
  <conditionalFormatting sqref="F3">
    <cfRule type="cellIs" dxfId="39" priority="27" operator="equal">
      <formula>"OK"</formula>
    </cfRule>
    <cfRule type="cellIs" dxfId="38" priority="28" operator="equal">
      <formula>"NO"</formula>
    </cfRule>
  </conditionalFormatting>
  <conditionalFormatting sqref="G6:G141 G143:G213">
    <cfRule type="containsBlanks" dxfId="37" priority="161">
      <formula>LEN(TRIM(G6))=0</formula>
    </cfRule>
  </conditionalFormatting>
  <conditionalFormatting sqref="G4">
    <cfRule type="expression" dxfId="36" priority="9">
      <formula>$F$4&lt;&gt;"OK"</formula>
    </cfRule>
  </conditionalFormatting>
  <conditionalFormatting sqref="G142">
    <cfRule type="containsBlanks" dxfId="35" priority="5">
      <formula>LEN(TRIM(G142))=0</formula>
    </cfRule>
  </conditionalFormatting>
  <conditionalFormatting sqref="F214">
    <cfRule type="cellIs" dxfId="34" priority="3" operator="equal">
      <formula>"NO"</formula>
    </cfRule>
    <cfRule type="cellIs" dxfId="33" priority="4" operator="equal">
      <formula>"SI"</formula>
    </cfRule>
  </conditionalFormatting>
  <conditionalFormatting sqref="G214">
    <cfRule type="containsBlanks" dxfId="32" priority="2">
      <formula>LEN(TRIM(G214))=0</formula>
    </cfRule>
  </conditionalFormatting>
  <conditionalFormatting sqref="F4">
    <cfRule type="cellIs" dxfId="31" priority="1" operator="equal">
      <formula>"Cuestionario Incompleto"</formula>
    </cfRule>
  </conditionalFormatting>
  <pageMargins left="0.7" right="0.7" top="0.75" bottom="0.75" header="0.3" footer="0.3"/>
  <pageSetup paperSize="9" orientation="portrait" verticalDpi="300" r:id="rId1"/>
  <drawing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Tablas!$B$12:$B$14</xm:f>
          </x14:formula1>
          <xm:sqref>F7:F13 F15:F43 F45:F52 F54:F56 F58:F64 F66:F74 F76:F78 F143:F144 F155:F161 F163 F146:F153 F100:F119 F80:F98 F165:F214 F137:F141 F121:F135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HS41"/>
  <sheetViews>
    <sheetView zoomScale="85" zoomScaleNormal="85" workbookViewId="0">
      <pane xSplit="3" ySplit="2" topLeftCell="BO5" activePane="bottomRight" state="frozen"/>
      <selection pane="topRight" activeCell="D1" sqref="D1"/>
      <selection pane="bottomLeft" activeCell="A4" sqref="A4"/>
      <selection pane="bottomRight" activeCell="BV16" sqref="BV16"/>
    </sheetView>
  </sheetViews>
  <sheetFormatPr baseColWidth="10" defaultColWidth="11.453125" defaultRowHeight="14.5" x14ac:dyDescent="0.35"/>
  <cols>
    <col min="3" max="3" width="31.453125" style="10" customWidth="1"/>
    <col min="4" max="4" width="10.453125" customWidth="1"/>
    <col min="5" max="5" width="5.81640625" customWidth="1"/>
    <col min="6" max="6" width="14" customWidth="1"/>
    <col min="7" max="7" width="13.7265625" customWidth="1"/>
    <col min="8" max="12" width="13.81640625" customWidth="1"/>
    <col min="13" max="13" width="5.81640625" customWidth="1"/>
    <col min="43" max="43" width="6.54296875" customWidth="1"/>
    <col min="53" max="53" width="9.1796875" customWidth="1"/>
    <col min="57" max="57" width="9.54296875" customWidth="1"/>
    <col min="63" max="64" width="11.453125" customWidth="1"/>
    <col min="65" max="65" width="5.7265625" customWidth="1"/>
    <col min="75" max="75" width="4.81640625" customWidth="1"/>
    <col min="79" max="79" width="6.1796875" customWidth="1"/>
    <col min="101" max="101" width="3.81640625" customWidth="1"/>
    <col min="124" max="124" width="5.7265625" customWidth="1"/>
    <col min="127" max="127" width="14.7265625" bestFit="1" customWidth="1"/>
    <col min="140" max="140" width="6.453125" customWidth="1"/>
    <col min="146" max="146" width="6.453125" customWidth="1"/>
    <col min="149" max="149" width="6" customWidth="1"/>
    <col min="158" max="158" width="6.453125" customWidth="1"/>
    <col min="166" max="166" width="6.1796875" customWidth="1"/>
    <col min="168" max="168" width="5.1796875" customWidth="1"/>
    <col min="227" max="227" width="1.54296875" customWidth="1"/>
  </cols>
  <sheetData>
    <row r="1" spans="1:227" s="114" customFormat="1" ht="105" customHeight="1" thickBot="1" x14ac:dyDescent="0.4">
      <c r="A1" s="119"/>
      <c r="B1" s="119"/>
      <c r="C1" s="119"/>
      <c r="D1" s="121"/>
      <c r="E1" s="129" t="s">
        <v>202</v>
      </c>
      <c r="F1" s="138" t="s">
        <v>207</v>
      </c>
      <c r="G1" s="139" t="s">
        <v>212</v>
      </c>
      <c r="H1" s="140" t="s">
        <v>217</v>
      </c>
      <c r="I1" s="184" t="s">
        <v>221</v>
      </c>
      <c r="J1" s="138" t="s">
        <v>225</v>
      </c>
      <c r="K1" s="139" t="s">
        <v>229</v>
      </c>
      <c r="L1" s="140" t="s">
        <v>233</v>
      </c>
      <c r="M1" s="118" t="s">
        <v>237</v>
      </c>
      <c r="N1" s="138" t="s">
        <v>239</v>
      </c>
      <c r="O1" s="139" t="s">
        <v>243</v>
      </c>
      <c r="P1" s="139" t="s">
        <v>245</v>
      </c>
      <c r="Q1" s="139" t="s">
        <v>248</v>
      </c>
      <c r="R1" s="139" t="s">
        <v>251</v>
      </c>
      <c r="S1" s="139" t="s">
        <v>857</v>
      </c>
      <c r="T1" s="139" t="s">
        <v>256</v>
      </c>
      <c r="U1" s="139" t="s">
        <v>260</v>
      </c>
      <c r="V1" s="139" t="s">
        <v>264</v>
      </c>
      <c r="W1" s="139" t="s">
        <v>267</v>
      </c>
      <c r="X1" s="139" t="s">
        <v>270</v>
      </c>
      <c r="Y1" s="139" t="s">
        <v>272</v>
      </c>
      <c r="Z1" s="139" t="s">
        <v>276</v>
      </c>
      <c r="AA1" s="139" t="s">
        <v>280</v>
      </c>
      <c r="AB1" s="139" t="s">
        <v>282</v>
      </c>
      <c r="AC1" s="139" t="s">
        <v>284</v>
      </c>
      <c r="AD1" s="139" t="s">
        <v>287</v>
      </c>
      <c r="AE1" s="139" t="s">
        <v>289</v>
      </c>
      <c r="AF1" s="139" t="s">
        <v>292</v>
      </c>
      <c r="AG1" s="139" t="s">
        <v>294</v>
      </c>
      <c r="AH1" s="139" t="s">
        <v>296</v>
      </c>
      <c r="AI1" s="139" t="s">
        <v>299</v>
      </c>
      <c r="AJ1" s="139" t="s">
        <v>303</v>
      </c>
      <c r="AK1" s="139" t="s">
        <v>308</v>
      </c>
      <c r="AL1" s="139" t="s">
        <v>311</v>
      </c>
      <c r="AM1" s="139" t="s">
        <v>315</v>
      </c>
      <c r="AN1" s="140" t="s">
        <v>320</v>
      </c>
      <c r="AO1" s="184" t="s">
        <v>324</v>
      </c>
      <c r="AP1" s="184" t="s">
        <v>329</v>
      </c>
      <c r="AQ1" s="118" t="s">
        <v>332</v>
      </c>
      <c r="AR1" s="141" t="s">
        <v>334</v>
      </c>
      <c r="AS1" s="142" t="s">
        <v>337</v>
      </c>
      <c r="AT1" s="142" t="s">
        <v>339</v>
      </c>
      <c r="AU1" s="142" t="s">
        <v>342</v>
      </c>
      <c r="AV1" s="142" t="s">
        <v>345</v>
      </c>
      <c r="AW1" s="142" t="s">
        <v>347</v>
      </c>
      <c r="AX1" s="142" t="s">
        <v>350</v>
      </c>
      <c r="AY1" s="142" t="s">
        <v>352</v>
      </c>
      <c r="AZ1" s="143" t="s">
        <v>858</v>
      </c>
      <c r="BA1" s="118" t="s">
        <v>354</v>
      </c>
      <c r="BB1" s="141" t="s">
        <v>356</v>
      </c>
      <c r="BC1" s="142" t="s">
        <v>359</v>
      </c>
      <c r="BD1" s="143" t="s">
        <v>362</v>
      </c>
      <c r="BE1" s="118" t="s">
        <v>364</v>
      </c>
      <c r="BF1" s="144" t="s">
        <v>366</v>
      </c>
      <c r="BG1" s="145" t="s">
        <v>369</v>
      </c>
      <c r="BH1" s="145" t="s">
        <v>373</v>
      </c>
      <c r="BI1" s="145" t="s">
        <v>378</v>
      </c>
      <c r="BJ1" s="145" t="s">
        <v>381</v>
      </c>
      <c r="BK1" s="146" t="s">
        <v>384</v>
      </c>
      <c r="BL1" s="187" t="s">
        <v>388</v>
      </c>
      <c r="BM1" s="118" t="s">
        <v>390</v>
      </c>
      <c r="BN1" s="147" t="s">
        <v>392</v>
      </c>
      <c r="BO1" s="148" t="s">
        <v>396</v>
      </c>
      <c r="BP1" s="148" t="s">
        <v>399</v>
      </c>
      <c r="BQ1" s="148" t="s">
        <v>402</v>
      </c>
      <c r="BR1" s="148" t="s">
        <v>406</v>
      </c>
      <c r="BS1" s="148" t="s">
        <v>408</v>
      </c>
      <c r="BT1" s="148" t="s">
        <v>412</v>
      </c>
      <c r="BU1" s="149" t="s">
        <v>414</v>
      </c>
      <c r="BV1" s="149" t="s">
        <v>417</v>
      </c>
      <c r="BW1" s="118" t="s">
        <v>422</v>
      </c>
      <c r="BX1" s="144" t="s">
        <v>424</v>
      </c>
      <c r="BY1" s="145" t="s">
        <v>428</v>
      </c>
      <c r="BZ1" s="146" t="s">
        <v>432</v>
      </c>
      <c r="CA1" s="129" t="s">
        <v>436</v>
      </c>
      <c r="CB1" s="147" t="s">
        <v>438</v>
      </c>
      <c r="CC1" s="148" t="s">
        <v>441</v>
      </c>
      <c r="CD1" s="148" t="s">
        <v>445</v>
      </c>
      <c r="CE1" s="148" t="s">
        <v>447</v>
      </c>
      <c r="CF1" s="148" t="s">
        <v>450</v>
      </c>
      <c r="CG1" s="148" t="s">
        <v>454</v>
      </c>
      <c r="CH1" s="148" t="s">
        <v>458</v>
      </c>
      <c r="CI1" s="148" t="s">
        <v>461</v>
      </c>
      <c r="CJ1" s="148" t="s">
        <v>464</v>
      </c>
      <c r="CK1" s="148" t="s">
        <v>468</v>
      </c>
      <c r="CL1" s="148" t="s">
        <v>472</v>
      </c>
      <c r="CM1" s="148" t="s">
        <v>859</v>
      </c>
      <c r="CN1" s="148" t="s">
        <v>474</v>
      </c>
      <c r="CO1" s="148" t="s">
        <v>477</v>
      </c>
      <c r="CP1" s="148" t="s">
        <v>479</v>
      </c>
      <c r="CQ1" s="148" t="s">
        <v>481</v>
      </c>
      <c r="CR1" s="148" t="s">
        <v>484</v>
      </c>
      <c r="CS1" s="148" t="s">
        <v>860</v>
      </c>
      <c r="CT1" s="148" t="s">
        <v>489</v>
      </c>
      <c r="CU1" s="148" t="s">
        <v>493</v>
      </c>
      <c r="CV1" s="149" t="s">
        <v>497</v>
      </c>
      <c r="CW1" s="118" t="s">
        <v>500</v>
      </c>
      <c r="CX1" s="141" t="s">
        <v>502</v>
      </c>
      <c r="CY1" s="142" t="s">
        <v>505</v>
      </c>
      <c r="CZ1" s="142" t="s">
        <v>861</v>
      </c>
      <c r="DA1" s="142" t="s">
        <v>509</v>
      </c>
      <c r="DB1" s="142" t="s">
        <v>513</v>
      </c>
      <c r="DC1" s="142" t="s">
        <v>517</v>
      </c>
      <c r="DD1" s="142" t="s">
        <v>521</v>
      </c>
      <c r="DE1" s="142" t="s">
        <v>524</v>
      </c>
      <c r="DF1" s="142" t="s">
        <v>526</v>
      </c>
      <c r="DG1" s="142" t="s">
        <v>529</v>
      </c>
      <c r="DH1" s="142" t="s">
        <v>532</v>
      </c>
      <c r="DI1" s="142" t="s">
        <v>534</v>
      </c>
      <c r="DJ1" s="142" t="s">
        <v>538</v>
      </c>
      <c r="DK1" s="142" t="s">
        <v>542</v>
      </c>
      <c r="DL1" s="142" t="s">
        <v>545</v>
      </c>
      <c r="DM1" s="142" t="s">
        <v>548</v>
      </c>
      <c r="DN1" s="142" t="s">
        <v>551</v>
      </c>
      <c r="DO1" s="142" t="s">
        <v>553</v>
      </c>
      <c r="DP1" s="142" t="s">
        <v>556</v>
      </c>
      <c r="DQ1" s="143" t="s">
        <v>559</v>
      </c>
      <c r="DR1" s="143" t="s">
        <v>559</v>
      </c>
      <c r="DS1" s="152" t="s">
        <v>562</v>
      </c>
      <c r="DT1" s="118" t="s">
        <v>565</v>
      </c>
      <c r="DU1" s="141" t="s">
        <v>567</v>
      </c>
      <c r="DV1" s="142" t="s">
        <v>570</v>
      </c>
      <c r="DW1" s="150" t="s">
        <v>574</v>
      </c>
      <c r="DX1" s="150" t="s">
        <v>576</v>
      </c>
      <c r="DY1" s="142" t="s">
        <v>578</v>
      </c>
      <c r="DZ1" s="142" t="s">
        <v>582</v>
      </c>
      <c r="EA1" s="142" t="s">
        <v>585</v>
      </c>
      <c r="EB1" s="142" t="s">
        <v>589</v>
      </c>
      <c r="EC1" s="142" t="s">
        <v>592</v>
      </c>
      <c r="ED1" s="142" t="s">
        <v>595</v>
      </c>
      <c r="EE1" s="142" t="s">
        <v>597</v>
      </c>
      <c r="EF1" s="142" t="s">
        <v>599</v>
      </c>
      <c r="EG1" s="142" t="s">
        <v>602</v>
      </c>
      <c r="EH1" s="143" t="s">
        <v>606</v>
      </c>
      <c r="EI1" s="143" t="s">
        <v>610</v>
      </c>
      <c r="EJ1" s="192" t="s">
        <v>613</v>
      </c>
      <c r="EK1" s="196" t="s">
        <v>615</v>
      </c>
      <c r="EL1" s="142" t="s">
        <v>619</v>
      </c>
      <c r="EM1" s="142" t="s">
        <v>622</v>
      </c>
      <c r="EN1" s="142" t="s">
        <v>625</v>
      </c>
      <c r="EO1" s="143" t="s">
        <v>628</v>
      </c>
      <c r="EP1" s="193" t="s">
        <v>613</v>
      </c>
      <c r="EQ1" s="141" t="s">
        <v>632</v>
      </c>
      <c r="ER1" s="143" t="s">
        <v>636</v>
      </c>
      <c r="ES1" s="118" t="s">
        <v>639</v>
      </c>
      <c r="ET1" s="141" t="s">
        <v>641</v>
      </c>
      <c r="EU1" s="142" t="s">
        <v>645</v>
      </c>
      <c r="EV1" s="142" t="s">
        <v>649</v>
      </c>
      <c r="EW1" s="142" t="s">
        <v>652</v>
      </c>
      <c r="EX1" s="142" t="s">
        <v>655</v>
      </c>
      <c r="EY1" s="142" t="s">
        <v>658</v>
      </c>
      <c r="EZ1" s="142" t="s">
        <v>660</v>
      </c>
      <c r="FA1" s="143" t="s">
        <v>663</v>
      </c>
      <c r="FB1" s="118" t="s">
        <v>665</v>
      </c>
      <c r="FC1" s="144" t="s">
        <v>667</v>
      </c>
      <c r="FD1" s="145" t="s">
        <v>670</v>
      </c>
      <c r="FE1" s="145" t="s">
        <v>672</v>
      </c>
      <c r="FF1" s="145" t="s">
        <v>674</v>
      </c>
      <c r="FG1" s="145" t="s">
        <v>676</v>
      </c>
      <c r="FH1" s="151" t="s">
        <v>678</v>
      </c>
      <c r="FI1" s="151" t="s">
        <v>681</v>
      </c>
      <c r="FJ1" s="118" t="s">
        <v>683</v>
      </c>
      <c r="FK1" s="152" t="s">
        <v>685</v>
      </c>
      <c r="FL1" s="118" t="s">
        <v>689</v>
      </c>
      <c r="FM1" s="144" t="s">
        <v>691</v>
      </c>
      <c r="FN1" s="145" t="s">
        <v>696</v>
      </c>
      <c r="FO1" s="145" t="s">
        <v>698</v>
      </c>
      <c r="FP1" s="145" t="s">
        <v>700</v>
      </c>
      <c r="FQ1" s="145" t="s">
        <v>703</v>
      </c>
      <c r="FR1" s="145" t="s">
        <v>706</v>
      </c>
      <c r="FS1" s="145" t="s">
        <v>710</v>
      </c>
      <c r="FT1" s="145" t="s">
        <v>714</v>
      </c>
      <c r="FU1" s="145" t="s">
        <v>717</v>
      </c>
      <c r="FV1" s="145" t="s">
        <v>721</v>
      </c>
      <c r="FW1" s="145" t="s">
        <v>725</v>
      </c>
      <c r="FX1" s="145" t="s">
        <v>728</v>
      </c>
      <c r="FY1" s="145" t="s">
        <v>731</v>
      </c>
      <c r="FZ1" s="145" t="s">
        <v>735</v>
      </c>
      <c r="GA1" s="145" t="s">
        <v>739</v>
      </c>
      <c r="GB1" s="145" t="s">
        <v>741</v>
      </c>
      <c r="GC1" s="145" t="s">
        <v>743</v>
      </c>
      <c r="GD1" s="145" t="s">
        <v>746</v>
      </c>
      <c r="GE1" s="145" t="s">
        <v>749</v>
      </c>
      <c r="GF1" s="145" t="s">
        <v>752</v>
      </c>
      <c r="GG1" s="145" t="s">
        <v>756</v>
      </c>
      <c r="GH1" s="145" t="s">
        <v>760</v>
      </c>
      <c r="GI1" s="145" t="s">
        <v>764</v>
      </c>
      <c r="GJ1" s="145" t="s">
        <v>768</v>
      </c>
      <c r="GK1" s="145" t="s">
        <v>772</v>
      </c>
      <c r="GL1" s="145" t="s">
        <v>776</v>
      </c>
      <c r="GM1" s="145" t="s">
        <v>780</v>
      </c>
      <c r="GN1" s="145" t="s">
        <v>784</v>
      </c>
      <c r="GO1" s="145" t="s">
        <v>787</v>
      </c>
      <c r="GP1" s="145" t="s">
        <v>790</v>
      </c>
      <c r="GQ1" s="145" t="s">
        <v>793</v>
      </c>
      <c r="GR1" s="145" t="s">
        <v>797</v>
      </c>
      <c r="GS1" s="145" t="s">
        <v>800</v>
      </c>
      <c r="GT1" s="145" t="s">
        <v>803</v>
      </c>
      <c r="GU1" s="145" t="s">
        <v>808</v>
      </c>
      <c r="GV1" s="145" t="s">
        <v>811</v>
      </c>
      <c r="GW1" s="145" t="s">
        <v>813</v>
      </c>
      <c r="GX1" s="145" t="s">
        <v>816</v>
      </c>
      <c r="GY1" s="145" t="s">
        <v>820</v>
      </c>
      <c r="GZ1" s="145" t="s">
        <v>823</v>
      </c>
      <c r="HA1" s="145" t="s">
        <v>826</v>
      </c>
      <c r="HB1" s="145" t="s">
        <v>829</v>
      </c>
      <c r="HC1" s="145" t="s">
        <v>832</v>
      </c>
      <c r="HD1" s="145" t="s">
        <v>836</v>
      </c>
      <c r="HE1" s="145" t="s">
        <v>839</v>
      </c>
      <c r="HF1" s="145" t="s">
        <v>842</v>
      </c>
      <c r="HG1" s="145" t="s">
        <v>845</v>
      </c>
      <c r="HH1" s="145" t="s">
        <v>847</v>
      </c>
      <c r="HI1" s="145" t="s">
        <v>850</v>
      </c>
      <c r="HJ1" s="145" t="s">
        <v>854</v>
      </c>
      <c r="HK1" s="145"/>
      <c r="HL1" s="145"/>
      <c r="HM1" s="145"/>
      <c r="HN1" s="145"/>
      <c r="HO1" s="145"/>
      <c r="HP1" s="145"/>
      <c r="HQ1" s="145"/>
      <c r="HR1" s="153"/>
      <c r="HS1" s="113"/>
    </row>
    <row r="2" spans="1:227" ht="15" thickBot="1" x14ac:dyDescent="0.4">
      <c r="A2" s="120"/>
      <c r="B2" s="120"/>
      <c r="C2" s="120"/>
      <c r="D2" s="115" t="s">
        <v>862</v>
      </c>
      <c r="E2" s="129"/>
      <c r="F2" s="154" t="str">
        <f>IF(
 AND(Cuestionario!$J$8&lt;&gt;"E1",Cuestionario!$J$8&lt;&gt;"E2"),
 IF(
  OR(F$1="E1",F$1="E2"),
  "o",
  IF(
   COUNTIF(F$3:F$41,"x")&gt;0,
   "m",
   "o"
  )
 ),IF(Cuestionario!$J$8=F$1,"m","o"))</f>
        <v>m</v>
      </c>
      <c r="G2" s="154" t="str">
        <f>IF(
 AND(Cuestionario!$J$8&lt;&gt;"E1",Cuestionario!$J$8&lt;&gt;"E2"),
 IF(
  OR(G$1="E1",G$1="E2"),
  "o",
  IF(
   COUNTIF(G$3:G$41,"x")&gt;0,
   "m",
   "o"
  )
 ),IF(Cuestionario!$J$8=G$1,"m","o"))</f>
        <v>m</v>
      </c>
      <c r="H2" s="111" t="str">
        <f>IF(
 AND(Cuestionario!$J$8&lt;&gt;"E1",Cuestionario!$J$8&lt;&gt;"E2"),
 IF(
  OR(H$1="E1",H$1="E2"),
  "o",
  IF(
   COUNTIF(H$3:H$41,"x")&gt;0,
   "m",
   "o"
  )
 ),IF(Cuestionario!$J$8=H$1,"m","o"))</f>
        <v>m</v>
      </c>
      <c r="I2" s="111" t="str">
        <f>IF(
 AND(Cuestionario!$J$8&lt;&gt;"E1",Cuestionario!$J$8&lt;&gt;"E2"),
 IF(
  OR(I$1="E1",I$1="E2"),
  "o",
  IF(
   COUNTIF(I$3:I$41,"x")&gt;0,
   "m",
   "o"
  )
 ),IF(Cuestionario!$J$8=I$1,"m","o"))</f>
        <v>o</v>
      </c>
      <c r="J2" s="111" t="str">
        <f>IF(
 AND(Cuestionario!$J$8&lt;&gt;"E1",Cuestionario!$J$8&lt;&gt;"E2"),
 IF(
  OR(J$1="E1",J$1="E2"),
  "o",
  IF(
   COUNTIF(J$3:J$41,"x")&gt;0,
   "m",
   "o"
  )
 ),IF(Cuestionario!$J$8=J$1,"m","o"))</f>
        <v>m</v>
      </c>
      <c r="K2" s="111" t="str">
        <f>IF(
 AND(Cuestionario!$J$8&lt;&gt;"E1",Cuestionario!$J$8&lt;&gt;"E2"),
 IF(
  OR(K$1="E1",K$1="E2"),
  "o",
  IF(
   COUNTIF(K$3:K$41,"x")&gt;0,
   "m",
   "o"
  )
 ),IF(Cuestionario!$J$8=K$1,"m","o"))</f>
        <v>m</v>
      </c>
      <c r="L2" s="111" t="str">
        <f>IF(
 AND(Cuestionario!$J$8&lt;&gt;"E1",Cuestionario!$J$8&lt;&gt;"E2"),
 IF(
  OR(L$1="E1",L$1="E2"),
  "o",
  IF(
   COUNTIF(L$3:L$41,"x")&gt;0,
   "m",
   "o"
  )
 ),IF(Cuestionario!$J$8=L$1,"m","o"))</f>
        <v>m</v>
      </c>
      <c r="M2" s="155" t="str">
        <f>IF(
 AND(Cuestionario!$J$8&lt;&gt;"E1",Cuestionario!$J$8&lt;&gt;"E2"),
 IF(
  OR(M$1="E1",M$1="E2"),
  "o",
  IF(
   COUNTIF(M$3:M$41,"x")&gt;0,
   "m",
   "o"
  )
 ),IF(Cuestionario!$J$8=M$1,"m","o"))</f>
        <v>o</v>
      </c>
      <c r="N2" s="111" t="str">
        <f>IF(
 AND(Cuestionario!$J$8&lt;&gt;"E1",Cuestionario!$J$8&lt;&gt;"E2"),
 IF(
  OR(N$1="E1",N$1="E2"),
  "o",
  IF(
   COUNTIF(N$3:N$41,"x")&gt;0,
   "m",
   "o"
  )
 ),IF(Cuestionario!$J$8=N$1,"m","o"))</f>
        <v>o</v>
      </c>
      <c r="O2" s="111" t="str">
        <f>IF(
 AND(Cuestionario!$J$8&lt;&gt;"E1",Cuestionario!$J$8&lt;&gt;"E2"),
 IF(
  OR(O$1="E1",O$1="E2"),
  "o",
  IF(
   COUNTIF(O$3:O$41,"x")&gt;0,
   "m",
   "o"
  )
 ),IF(Cuestionario!$J$8=O$1,"m","o"))</f>
        <v>o</v>
      </c>
      <c r="P2" s="111" t="str">
        <f>IF(
 AND(Cuestionario!$J$8&lt;&gt;"E1",Cuestionario!$J$8&lt;&gt;"E2"),
 IF(
  OR(P$1="E1",P$1="E2"),
  "o",
  IF(
   COUNTIF(P$3:P$41,"x")&gt;0,
   "m",
   "o"
  )
 ),IF(Cuestionario!$J$8=P$1,"m","o"))</f>
        <v>o</v>
      </c>
      <c r="Q2" s="111" t="str">
        <f>IF(
 AND(Cuestionario!$J$8&lt;&gt;"E1",Cuestionario!$J$8&lt;&gt;"E2"),
 IF(
  OR(Q$1="E1",Q$1="E2"),
  "o",
  IF(
   COUNTIF(Q$3:Q$41,"x")&gt;0,
   "m",
   "o"
  )
 ),IF(Cuestionario!$J$8=Q$1,"m","o"))</f>
        <v>o</v>
      </c>
      <c r="R2" s="111" t="str">
        <f>IF(
 AND(Cuestionario!$J$8&lt;&gt;"E1",Cuestionario!$J$8&lt;&gt;"E2"),
 IF(
  OR(R$1="E1",R$1="E2"),
  "o",
  IF(
   COUNTIF(R$3:R$41,"x")&gt;0,
   "m",
   "o"
  )
 ),IF(Cuestionario!$J$8=R$1,"m","o"))</f>
        <v>o</v>
      </c>
      <c r="S2" s="111" t="str">
        <f>IF(
 AND(Cuestionario!$J$8&lt;&gt;"E1",Cuestionario!$J$8&lt;&gt;"E2"),
 IF(
  OR(S$1="E1",S$1="E2"),
  "o",
  IF(
   COUNTIF(S$3:S$41,"x")&gt;0,
   "m",
   "o"
  )
 ),IF(Cuestionario!$J$8=S$1,"m","o"))</f>
        <v>o</v>
      </c>
      <c r="T2" s="111" t="str">
        <f>IF(
 AND(Cuestionario!$J$8&lt;&gt;"E1",Cuestionario!$J$8&lt;&gt;"E2"),
 IF(
  OR(T$1="E1",T$1="E2"),
  "o",
  IF(
   COUNTIF(T$3:T$41,"x")&gt;0,
   "m",
   "o"
  )
 ),IF(Cuestionario!$J$8=T$1,"m","o"))</f>
        <v>o</v>
      </c>
      <c r="U2" s="111" t="str">
        <f>IF(
 AND(Cuestionario!$J$8&lt;&gt;"E1",Cuestionario!$J$8&lt;&gt;"E2"),
 IF(
  OR(U$1="E1",U$1="E2"),
  "o",
  IF(
   COUNTIF(U$3:U$41,"x")&gt;0,
   "m",
   "o"
  )
 ),IF(Cuestionario!$J$8=U$1,"m","o"))</f>
        <v>o</v>
      </c>
      <c r="V2" s="111" t="str">
        <f>IF(
 AND(Cuestionario!$J$8&lt;&gt;"E1",Cuestionario!$J$8&lt;&gt;"E2"),
 IF(
  OR(V$1="E1",V$1="E2"),
  "o",
  IF(
   COUNTIF(V$3:V$41,"x")&gt;0,
   "m",
   "o"
  )
 ),IF(Cuestionario!$J$8=V$1,"m","o"))</f>
        <v>o</v>
      </c>
      <c r="W2" s="111" t="str">
        <f>IF(
 AND(Cuestionario!$J$8&lt;&gt;"E1",Cuestionario!$J$8&lt;&gt;"E2"),
 IF(
  OR(W$1="E1",W$1="E2"),
  "o",
  IF(
   COUNTIF(W$3:W$41,"x")&gt;0,
   "m",
   "o"
  )
 ),IF(Cuestionario!$J$8=W$1,"m","o"))</f>
        <v>o</v>
      </c>
      <c r="X2" s="111" t="str">
        <f>IF(
 AND(Cuestionario!$J$8&lt;&gt;"E1",Cuestionario!$J$8&lt;&gt;"E2"),
 IF(
  OR(X$1="E1",X$1="E2"),
  "o",
  IF(
   COUNTIF(X$3:X$41,"x")&gt;0,
   "m",
   "o"
  )
 ),IF(Cuestionario!$J$8=X$1,"m","o"))</f>
        <v>o</v>
      </c>
      <c r="Y2" s="111" t="str">
        <f>IF(
 AND(Cuestionario!$J$8&lt;&gt;"E1",Cuestionario!$J$8&lt;&gt;"E2"),
 IF(
  OR(Y$1="E1",Y$1="E2"),
  "o",
  IF(
   COUNTIF(Y$3:Y$41,"x")&gt;0,
   "m",
   "o"
  )
 ),IF(Cuestionario!$J$8=Y$1,"m","o"))</f>
        <v>m</v>
      </c>
      <c r="Z2" s="111" t="str">
        <f>IF(
 AND(Cuestionario!$J$8&lt;&gt;"E1",Cuestionario!$J$8&lt;&gt;"E2"),
 IF(
  OR(Z$1="E1",Z$1="E2"),
  "o",
  IF(
   COUNTIF(Z$3:Z$41,"x")&gt;0,
   "m",
   "o"
  )
 ),IF(Cuestionario!$J$8=Z$1,"m","o"))</f>
        <v>m</v>
      </c>
      <c r="AA2" s="111" t="str">
        <f>IF(
 AND(Cuestionario!$J$8&lt;&gt;"E1",Cuestionario!$J$8&lt;&gt;"E2"),
 IF(
  OR(AA$1="E1",AA$1="E2"),
  "o",
  IF(
   COUNTIF(AA$3:AA$41,"x")&gt;0,
   "m",
   "o"
  )
 ),IF(Cuestionario!$J$8=AA$1,"m","o"))</f>
        <v>o</v>
      </c>
      <c r="AB2" s="111" t="str">
        <f>IF(
 AND(Cuestionario!$J$8&lt;&gt;"E1",Cuestionario!$J$8&lt;&gt;"E2"),
 IF(
  OR(AB$1="E1",AB$1="E2"),
  "o",
  IF(
   COUNTIF(AB$3:AB$41,"x")&gt;0,
   "m",
   "o"
  )
 ),IF(Cuestionario!$J$8=AB$1,"m","o"))</f>
        <v>o</v>
      </c>
      <c r="AC2" s="111" t="str">
        <f>IF(
 AND(Cuestionario!$J$8&lt;&gt;"E1",Cuestionario!$J$8&lt;&gt;"E2"),
 IF(
  OR(AC$1="E1",AC$1="E2"),
  "o",
  IF(
   COUNTIF(AC$3:AC$41,"x")&gt;0,
   "m",
   "o"
  )
 ),IF(Cuestionario!$J$8=AC$1,"m","o"))</f>
        <v>o</v>
      </c>
      <c r="AD2" s="111" t="str">
        <f>IF(
 AND(Cuestionario!$J$8&lt;&gt;"E1",Cuestionario!$J$8&lt;&gt;"E2"),
 IF(
  OR(AD$1="E1",AD$1="E2"),
  "o",
  IF(
   COUNTIF(AD$3:AD$41,"x")&gt;0,
   "m",
   "o"
  )
 ),IF(Cuestionario!$J$8=AD$1,"m","o"))</f>
        <v>o</v>
      </c>
      <c r="AE2" s="111" t="str">
        <f>IF(
 AND(Cuestionario!$J$8&lt;&gt;"E1",Cuestionario!$J$8&lt;&gt;"E2"),
 IF(
  OR(AE$1="E1",AE$1="E2"),
  "o",
  IF(
   COUNTIF(AE$3:AE$41,"x")&gt;0,
   "m",
   "o"
  )
 ),IF(Cuestionario!$J$8=AE$1,"m","o"))</f>
        <v>o</v>
      </c>
      <c r="AF2" s="111" t="str">
        <f>IF(
 AND(Cuestionario!$J$8&lt;&gt;"E1",Cuestionario!$J$8&lt;&gt;"E2"),
 IF(
  OR(AF$1="E1",AF$1="E2"),
  "o",
  IF(
   COUNTIF(AF$3:AF$41,"x")&gt;0,
   "m",
   "o"
  )
 ),IF(Cuestionario!$J$8=AF$1,"m","o"))</f>
        <v>o</v>
      </c>
      <c r="AG2" s="111" t="str">
        <f>IF(
 AND(Cuestionario!$J$8&lt;&gt;"E1",Cuestionario!$J$8&lt;&gt;"E2"),
 IF(
  OR(AG$1="E1",AG$1="E2"),
  "o",
  IF(
   COUNTIF(AG$3:AG$41,"x")&gt;0,
   "m",
   "o"
  )
 ),IF(Cuestionario!$J$8=AG$1,"m","o"))</f>
        <v>o</v>
      </c>
      <c r="AH2" s="111" t="str">
        <f>IF(
 AND(Cuestionario!$J$8&lt;&gt;"E1",Cuestionario!$J$8&lt;&gt;"E2"),
 IF(
  OR(AH$1="E1",AH$1="E2"),
  "o",
  IF(
   COUNTIF(AH$3:AH$41,"x")&gt;0,
   "m",
   "o"
  )
 ),IF(Cuestionario!$J$8=AH$1,"m","o"))</f>
        <v>o</v>
      </c>
      <c r="AI2" s="111" t="str">
        <f>IF(
 AND(Cuestionario!$J$8&lt;&gt;"E1",Cuestionario!$J$8&lt;&gt;"E2"),
 IF(
  OR(AI$1="E1",AI$1="E2"),
  "o",
  IF(
   COUNTIF(AI$3:AI$41,"x")&gt;0,
   "m",
   "o"
  )
 ),IF(Cuestionario!$J$8=AI$1,"m","o"))</f>
        <v>o</v>
      </c>
      <c r="AJ2" s="111" t="str">
        <f>IF(
 AND(Cuestionario!$J$8&lt;&gt;"E1",Cuestionario!$J$8&lt;&gt;"E2"),
 IF(
  OR(AJ$1="E1",AJ$1="E2"),
  "o",
  IF(
   COUNTIF(AJ$3:AJ$41,"x")&gt;0,
   "m",
   "o"
  )
 ),IF(Cuestionario!$J$8=AJ$1,"m","o"))</f>
        <v>m</v>
      </c>
      <c r="AK2" s="111" t="str">
        <f>IF(
 AND(Cuestionario!$J$8&lt;&gt;"E1",Cuestionario!$J$8&lt;&gt;"E2"),
 IF(
  OR(AK$1="E1",AK$1="E2"),
  "o",
  IF(
   COUNTIF(AK$3:AK$41,"x")&gt;0,
   "m",
   "o"
  )
 ),IF(Cuestionario!$J$8=AK$1,"m","o"))</f>
        <v>o</v>
      </c>
      <c r="AL2" s="111" t="str">
        <f>IF(
 AND(Cuestionario!$J$8&lt;&gt;"E1",Cuestionario!$J$8&lt;&gt;"E2"),
 IF(
  OR(AL$1="E1",AL$1="E2"),
  "o",
  IF(
   COUNTIF(AL$3:AL$41,"x")&gt;0,
   "m",
   "o"
  )
 ),IF(Cuestionario!$J$8=AL$1,"m","o"))</f>
        <v>m</v>
      </c>
      <c r="AM2" s="111" t="str">
        <f>IF(
 AND(Cuestionario!$J$8&lt;&gt;"E1",Cuestionario!$J$8&lt;&gt;"E2"),
 IF(
  OR(AM$1="E1",AM$1="E2"),
  "o",
  IF(
   COUNTIF(AM$3:AM$41,"x")&gt;0,
   "m",
   "o"
  )
 ),IF(Cuestionario!$J$8=AM$1,"m","o"))</f>
        <v>o</v>
      </c>
      <c r="AN2" s="111" t="str">
        <f>IF(
 AND(Cuestionario!$J$8&lt;&gt;"E1",Cuestionario!$J$8&lt;&gt;"E2"),
 IF(
  OR(AN$1="E1",AN$1="E2"),
  "o",
  IF(
   COUNTIF(AN$3:AN$41,"x")&gt;0,
   "m",
   "o"
  )
 ),IF(Cuestionario!$J$8=AN$1,"m","o"))</f>
        <v>m</v>
      </c>
      <c r="AO2" s="111" t="str">
        <f>IF(
 AND(Cuestionario!$J$8&lt;&gt;"E1",Cuestionario!$J$8&lt;&gt;"E2"),
 IF(
  OR(AO$1="E1",AO$1="E2"),
  "o",
  IF(
   COUNTIF(AO$3:AO$41,"x")&gt;0,
   "m",
   "o"
  )
 ),IF(Cuestionario!$J$8=AO$1,"m","o"))</f>
        <v>o</v>
      </c>
      <c r="AP2" s="111" t="str">
        <f>IF(
 AND(Cuestionario!$J$8&lt;&gt;"E1",Cuestionario!$J$8&lt;&gt;"E2"),
 IF(
  OR(AP$1="E1",AP$1="E2"),
  "o",
  IF(
   COUNTIF(AP$3:AP$41,"x")&gt;0,
   "m",
   "o"
  )
 ),IF(Cuestionario!$J$8=AP$1,"m","o"))</f>
        <v>m</v>
      </c>
      <c r="AQ2" s="155" t="str">
        <f>IF(
 AND(Cuestionario!$J$8&lt;&gt;"E1",Cuestionario!$J$8&lt;&gt;"E2"),
 IF(
  OR(AQ$1="E1",AQ$1="E2"),
  "o",
  IF(
   COUNTIF(AQ$3:AQ$41,"x")&gt;0,
   "m",
   "o"
  )
 ),IF(Cuestionario!$J$8=AQ$1,"m","o"))</f>
        <v>o</v>
      </c>
      <c r="AR2" s="111" t="str">
        <f>IF(
 AND(Cuestionario!$J$8&lt;&gt;"E1",Cuestionario!$J$8&lt;&gt;"E2"),
 IF(
  OR(AR$1="E1",AR$1="E2"),
  "o",
  IF(
   COUNTIF(AR$3:AR$41,"x")&gt;0,
   "m",
   "o"
  )
 ),IF(Cuestionario!$J$8=AR$1,"m","o"))</f>
        <v>m</v>
      </c>
      <c r="AS2" s="111" t="str">
        <f>IF(
 AND(Cuestionario!$J$8&lt;&gt;"E1",Cuestionario!$J$8&lt;&gt;"E2"),
 IF(
  OR(AS$1="E1",AS$1="E2"),
  "o",
  IF(
   COUNTIF(AS$3:AS$41,"x")&gt;0,
   "m",
   "o"
  )
 ),IF(Cuestionario!$J$8=AS$1,"m","o"))</f>
        <v>o</v>
      </c>
      <c r="AT2" s="111" t="str">
        <f>IF(
 AND(Cuestionario!$J$8&lt;&gt;"E1",Cuestionario!$J$8&lt;&gt;"E2"),
 IF(
  OR(AT$1="E1",AT$1="E2"),
  "o",
  IF(
   COUNTIF(AT$3:AT$41,"x")&gt;0,
   "m",
   "o"
  )
 ),IF(Cuestionario!$J$8=AT$1,"m","o"))</f>
        <v>o</v>
      </c>
      <c r="AU2" s="111" t="str">
        <f>IF(
 AND(Cuestionario!$J$8&lt;&gt;"E1",Cuestionario!$J$8&lt;&gt;"E2"),
 IF(
  OR(AU$1="E1",AU$1="E2"),
  "o",
  IF(
   COUNTIF(AU$3:AU$41,"x")&gt;0,
   "m",
   "o"
  )
 ),IF(Cuestionario!$J$8=AU$1,"m","o"))</f>
        <v>o</v>
      </c>
      <c r="AV2" s="111" t="str">
        <f>IF(
 AND(Cuestionario!$J$8&lt;&gt;"E1",Cuestionario!$J$8&lt;&gt;"E2"),
 IF(
  OR(AV$1="E1",AV$1="E2"),
  "o",
  IF(
   COUNTIF(AV$3:AV$41,"x")&gt;0,
   "m",
   "o"
  )
 ),IF(Cuestionario!$J$8=AV$1,"m","o"))</f>
        <v>o</v>
      </c>
      <c r="AW2" s="111" t="str">
        <f>IF(
 AND(Cuestionario!$J$8&lt;&gt;"E1",Cuestionario!$J$8&lt;&gt;"E2"),
 IF(
  OR(AW$1="E1",AW$1="E2"),
  "o",
  IF(
   COUNTIF(AW$3:AW$41,"x")&gt;0,
   "m",
   "o"
  )
 ),IF(Cuestionario!$J$8=AW$1,"m","o"))</f>
        <v>o</v>
      </c>
      <c r="AX2" s="111" t="str">
        <f>IF(
 AND(Cuestionario!$J$8&lt;&gt;"E1",Cuestionario!$J$8&lt;&gt;"E2"),
 IF(
  OR(AX$1="E1",AX$1="E2"),
  "o",
  IF(
   COUNTIF(AX$3:AX$41,"x")&gt;0,
   "m",
   "o"
  )
 ),IF(Cuestionario!$J$8=AX$1,"m","o"))</f>
        <v>o</v>
      </c>
      <c r="AY2" s="111" t="str">
        <f>IF(
 AND(Cuestionario!$J$8&lt;&gt;"E1",Cuestionario!$J$8&lt;&gt;"E2"),
 IF(
  OR(AY$1="E1",AY$1="E2"),
  "o",
  IF(
   COUNTIF(AY$3:AY$41,"x")&gt;0,
   "m",
   "o"
  )
 ),IF(Cuestionario!$J$8=AY$1,"m","o"))</f>
        <v>o</v>
      </c>
      <c r="AZ2" s="111" t="str">
        <f>IF(
 AND(Cuestionario!$J$8&lt;&gt;"E1",Cuestionario!$J$8&lt;&gt;"E2"),
 IF(
  OR(AZ$1="E1",AZ$1="E2"),
  "o",
  IF(
   COUNTIF(AZ$3:AZ$41,"x")&gt;0,
   "m",
   "o"
  )
 ),IF(Cuestionario!$J$8=AZ$1,"m","o"))</f>
        <v>o</v>
      </c>
      <c r="BA2" s="155" t="str">
        <f>IF(
 AND(Cuestionario!$J$8&lt;&gt;"E1",Cuestionario!$J$8&lt;&gt;"E2"),
 IF(
  OR(BA$1="E1",BA$1="E2"),
  "o",
  IF(
   COUNTIF(BA$3:BA$41,"x")&gt;0,
   "m",
   "o"
  )
 ),IF(Cuestionario!$J$8=BA$1,"m","o"))</f>
        <v>o</v>
      </c>
      <c r="BB2" s="111" t="str">
        <f>IF(
 AND(Cuestionario!$J$8&lt;&gt;"E1",Cuestionario!$J$8&lt;&gt;"E2"),
 IF(
  OR(BB$1="E1",BB$1="E2"),
  "o",
  IF(
   COUNTIF(BB$3:BB$41,"x")&gt;0,
   "m",
   "o"
  )
 ),IF(Cuestionario!$J$8=BB$1,"m","o"))</f>
        <v>m</v>
      </c>
      <c r="BC2" s="111" t="str">
        <f>IF(
 AND(Cuestionario!$J$8&lt;&gt;"E1",Cuestionario!$J$8&lt;&gt;"E2"),
 IF(
  OR(BC$1="E1",BC$1="E2"),
  "o",
  IF(
   COUNTIF(BC$3:BC$41,"x")&gt;0,
   "m",
   "o"
  )
 ),IF(Cuestionario!$J$8=BC$1,"m","o"))</f>
        <v>m</v>
      </c>
      <c r="BD2" s="111" t="str">
        <f>IF(
 AND(Cuestionario!$J$8&lt;&gt;"E1",Cuestionario!$J$8&lt;&gt;"E2"),
 IF(
  OR(BD$1="E1",BD$1="E2"),
  "o",
  IF(
   COUNTIF(BD$3:BD$41,"x")&gt;0,
   "m",
   "o"
  )
 ),IF(Cuestionario!$J$8=BD$1,"m","o"))</f>
        <v>m</v>
      </c>
      <c r="BE2" s="155" t="str">
        <f>IF(
 AND(Cuestionario!$J$8&lt;&gt;"E1",Cuestionario!$J$8&lt;&gt;"E2"),
 IF(
  OR(BE$1="E1",BE$1="E2"),
  "o",
  IF(
   COUNTIF(BE$3:BE$41,"x")&gt;0,
   "m",
   "o"
  )
 ),IF(Cuestionario!$J$8=BE$1,"m","o"))</f>
        <v>o</v>
      </c>
      <c r="BF2" s="111" t="str">
        <f>IF(
 AND(Cuestionario!$J$8&lt;&gt;"E1",Cuestionario!$J$8&lt;&gt;"E2"),
 IF(
  OR(BF$1="E1",BF$1="E2"),
  "o",
  IF(
   COUNTIF(BF$3:BF$41,"x")&gt;0,
   "m",
   "o"
  )
 ),IF(Cuestionario!$J$8=BF$1,"m","o"))</f>
        <v>m</v>
      </c>
      <c r="BG2" s="111" t="str">
        <f>IF(
 AND(Cuestionario!$J$8&lt;&gt;"E1",Cuestionario!$J$8&lt;&gt;"E2"),
 IF(
  OR(BG$1="E1",BG$1="E2"),
  "o",
  IF(
   COUNTIF(BG$3:BG$41,"x")&gt;0,
   "m",
   "o"
  )
 ),IF(Cuestionario!$J$8=BG$1,"m","o"))</f>
        <v>m</v>
      </c>
      <c r="BH2" s="111" t="str">
        <f>IF(
 AND(Cuestionario!$J$8&lt;&gt;"E1",Cuestionario!$J$8&lt;&gt;"E2"),
 IF(
  OR(BH$1="E1",BH$1="E2"),
  "o",
  IF(
   COUNTIF(BH$3:BH$41,"x")&gt;0,
   "m",
   "o"
  )
 ),IF(Cuestionario!$J$8=BH$1,"m","o"))</f>
        <v>m</v>
      </c>
      <c r="BI2" s="111" t="str">
        <f>IF(
 AND(Cuestionario!$J$8&lt;&gt;"E1",Cuestionario!$J$8&lt;&gt;"E2"),
 IF(
  OR(BI$1="E1",BI$1="E2"),
  "o",
  IF(
   COUNTIF(BI$3:BI$41,"x")&gt;0,
   "m",
   "o"
  )
 ),IF(Cuestionario!$J$8=BI$1,"m","o"))</f>
        <v>m</v>
      </c>
      <c r="BJ2" s="111" t="str">
        <f>IF(
 AND(Cuestionario!$J$8&lt;&gt;"E1",Cuestionario!$J$8&lt;&gt;"E2"),
 IF(
  OR(BJ$1="E1",BJ$1="E2"),
  "o",
  IF(
   COUNTIF(BJ$3:BJ$41,"x")&gt;0,
   "m",
   "o"
  )
 ),IF(Cuestionario!$J$8=BJ$1,"m","o"))</f>
        <v>m</v>
      </c>
      <c r="BK2" s="111" t="str">
        <f>IF(
 AND(Cuestionario!$J$8&lt;&gt;"E1",Cuestionario!$J$8&lt;&gt;"E2"),
 IF(
  OR(BK$1="E1",BK$1="E2"),
  "o",
  IF(
   COUNTIF(BK$3:BK$41,"x")&gt;0,
   "m",
   "o"
  )
 ),IF(Cuestionario!$J$8=BK$1,"m","o"))</f>
        <v>m</v>
      </c>
      <c r="BL2" s="111" t="str">
        <f>IF(
 AND(Cuestionario!$J$8&lt;&gt;"E1",Cuestionario!$J$8&lt;&gt;"E2"),
 IF(
  OR(BL$1="E1",BL$1="E2"),
  "o",
  IF(
   COUNTIF(BL$3:BL$41,"x")&gt;0,
   "m",
   "o"
  )
 ),IF(Cuestionario!$J$8=BL$1,"m","o"))</f>
        <v>m</v>
      </c>
      <c r="BM2" s="155" t="str">
        <f>IF(
 AND(Cuestionario!$J$8&lt;&gt;"E1",Cuestionario!$J$8&lt;&gt;"E2"),
 IF(
  OR(BM$1="E1",BM$1="E2"),
  "o",
  IF(
   COUNTIF(BM$3:BM$41,"x")&gt;0,
   "m",
   "o"
  )
 ),IF(Cuestionario!$J$8=BM$1,"m","o"))</f>
        <v>o</v>
      </c>
      <c r="BN2" s="111" t="str">
        <f>IF(
 AND(Cuestionario!$J$8&lt;&gt;"E1",Cuestionario!$J$8&lt;&gt;"E2"),
 IF(
  OR(BN$1="E1",BN$1="E2"),
  "o",
  IF(
   COUNTIF(BN$3:BN$41,"x")&gt;0,
   "m",
   "o"
  )
 ),IF(Cuestionario!$J$8=BN$1,"m","o"))</f>
        <v>m</v>
      </c>
      <c r="BO2" s="111" t="str">
        <f>IF(
 AND(Cuestionario!$J$8&lt;&gt;"E1",Cuestionario!$J$8&lt;&gt;"E2"),
 IF(
  OR(BO$1="E1",BO$1="E2"),
  "o",
  IF(
   COUNTIF(BO$3:BO$41,"x")&gt;0,
   "m",
   "o"
  )
 ),IF(Cuestionario!$J$8=BO$1,"m","o"))</f>
        <v>m</v>
      </c>
      <c r="BP2" s="111" t="str">
        <f>IF(
 AND(Cuestionario!$J$8&lt;&gt;"E1",Cuestionario!$J$8&lt;&gt;"E2"),
 IF(
  OR(BP$1="E1",BP$1="E2"),
  "o",
  IF(
   COUNTIF(BP$3:BP$41,"x")&gt;0,
   "m",
   "o"
  )
 ),IF(Cuestionario!$J$8=BP$1,"m","o"))</f>
        <v>m</v>
      </c>
      <c r="BQ2" s="111" t="str">
        <f>IF(
 AND(Cuestionario!$J$8&lt;&gt;"E1",Cuestionario!$J$8&lt;&gt;"E2"),
 IF(
  OR(BQ$1="E1",BQ$1="E2"),
  "o",
  IF(
   COUNTIF(BQ$3:BQ$41,"x")&gt;0,
   "m",
   "o"
  )
 ),IF(Cuestionario!$J$8=BQ$1,"m","o"))</f>
        <v>m</v>
      </c>
      <c r="BR2" s="111" t="str">
        <f>IF(
 AND(Cuestionario!$J$8&lt;&gt;"E1",Cuestionario!$J$8&lt;&gt;"E2"),
 IF(
  OR(BR$1="E1",BR$1="E2"),
  "o",
  IF(
   COUNTIF(BR$3:BR$41,"x")&gt;0,
   "m",
   "o"
  )
 ),IF(Cuestionario!$J$8=BR$1,"m","o"))</f>
        <v>o</v>
      </c>
      <c r="BS2" s="111" t="str">
        <f>IF(
 AND(Cuestionario!$J$8&lt;&gt;"E1",Cuestionario!$J$8&lt;&gt;"E2"),
 IF(
  OR(BS$1="E1",BS$1="E2"),
  "o",
  IF(
   COUNTIF(BS$3:BS$41,"x")&gt;0,
   "m",
   "o"
  )
 ),IF(Cuestionario!$J$8=BS$1,"m","o"))</f>
        <v>o</v>
      </c>
      <c r="BT2" s="111" t="str">
        <f>IF(
 AND(Cuestionario!$J$8&lt;&gt;"E1",Cuestionario!$J$8&lt;&gt;"E2"),
 IF(
  OR(BT$1="E1",BT$1="E2"),
  "o",
  IF(
   COUNTIF(BT$3:BT$41,"x")&gt;0,
   "m",
   "o"
  )
 ),IF(Cuestionario!$J$8=BT$1,"m","o"))</f>
        <v>o</v>
      </c>
      <c r="BU2" s="111" t="str">
        <f>IF(
 AND(Cuestionario!$J$8&lt;&gt;"E1",Cuestionario!$J$8&lt;&gt;"E2"),
 IF(
  OR(BU$1="E1",BU$1="E2"),
  "o",
  IF(
   COUNTIF(BU$3:BU$41,"x")&gt;0,
   "m",
   "o"
  )
 ),IF(Cuestionario!$J$8=BU$1,"m","o"))</f>
        <v>m</v>
      </c>
      <c r="BV2" s="111" t="str">
        <f>IF(
 AND(Cuestionario!$J$8&lt;&gt;"E1",Cuestionario!$J$8&lt;&gt;"E2"),
 IF(
  OR(BV$1="E1",BV$1="E2"),
  "o",
  IF(
   COUNTIF(BV$3:BV$41,"x")&gt;0,
   "m",
   "o"
  )
 ),IF(Cuestionario!$J$8=BV$1,"m","o"))</f>
        <v>m</v>
      </c>
      <c r="BW2" s="155" t="str">
        <f>IF(
 AND(Cuestionario!$J$8&lt;&gt;"E1",Cuestionario!$J$8&lt;&gt;"E2"),
 IF(
  OR(BW$1="E1",BW$1="E2"),
  "o",
  IF(
   COUNTIF(BW$3:BW$41,"x")&gt;0,
   "m",
   "o"
  )
 ),IF(Cuestionario!$J$8=BW$1,"m","o"))</f>
        <v>o</v>
      </c>
      <c r="BX2" s="111" t="str">
        <f>IF(
 AND(Cuestionario!$J$8&lt;&gt;"E1",Cuestionario!$J$8&lt;&gt;"E2"),
 IF(
  OR(BX$1="E1",BX$1="E2"),
  "o",
  IF(
   COUNTIF(BX$3:BX$41,"x")&gt;0,
   "m",
   "o"
  )
 ),IF(Cuestionario!$J$8=BX$1,"m","o"))</f>
        <v>m</v>
      </c>
      <c r="BY2" s="111" t="str">
        <f>IF(
 AND(Cuestionario!$J$8&lt;&gt;"E1",Cuestionario!$J$8&lt;&gt;"E2"),
 IF(
  OR(BY$1="E1",BY$1="E2"),
  "o",
  IF(
   COUNTIF(BY$3:BY$41,"x")&gt;0,
   "m",
   "o"
  )
 ),IF(Cuestionario!$J$8=BY$1,"m","o"))</f>
        <v>o</v>
      </c>
      <c r="BZ2" s="111" t="str">
        <f>IF(
 AND(Cuestionario!$J$8&lt;&gt;"E1",Cuestionario!$J$8&lt;&gt;"E2"),
 IF(
  OR(BZ$1="E1",BZ$1="E2"),
  "o",
  IF(
   COUNTIF(BZ$3:BZ$41,"x")&gt;0,
   "m",
   "o"
  )
 ),IF(Cuestionario!$J$8=BZ$1,"m","o"))</f>
        <v>m</v>
      </c>
      <c r="CA2" s="155" t="str">
        <f>IF(
 AND(Cuestionario!$J$8&lt;&gt;"E1",Cuestionario!$J$8&lt;&gt;"E2"),
 IF(
  OR(CA$1="E1",CA$1="E2"),
  "o",
  IF(
   COUNTIF(CA$3:CA$41,"x")&gt;0,
   "m",
   "o"
  )
 ),IF(Cuestionario!$J$8=CA$1,"m","o"))</f>
        <v>o</v>
      </c>
      <c r="CB2" s="111" t="str">
        <f>IF(
 AND(Cuestionario!$J$8&lt;&gt;"E1",Cuestionario!$J$8&lt;&gt;"E2"),
 IF(
  OR(CB$1="E1",CB$1="E2"),
  "o",
  IF(
   COUNTIF(CB$3:CB$41,"x")&gt;0,
   "m",
   "o"
  )
 ),IF(Cuestionario!$J$8=CB$1,"m","o"))</f>
        <v>m</v>
      </c>
      <c r="CC2" s="111" t="str">
        <f>IF(
 AND(Cuestionario!$J$8&lt;&gt;"E1",Cuestionario!$J$8&lt;&gt;"E2"),
 IF(
  OR(CC$1="E1",CC$1="E2"),
  "o",
  IF(
   COUNTIF(CC$3:CC$41,"x")&gt;0,
   "m",
   "o"
  )
 ),IF(Cuestionario!$J$8=CC$1,"m","o"))</f>
        <v>m</v>
      </c>
      <c r="CD2" s="111" t="str">
        <f>IF(
 AND(Cuestionario!$J$8&lt;&gt;"E1",Cuestionario!$J$8&lt;&gt;"E2"),
 IF(
  OR(CD$1="E1",CD$1="E2"),
  "o",
  IF(
   COUNTIF(CD$3:CD$41,"x")&gt;0,
   "m",
   "o"
  )
 ),IF(Cuestionario!$J$8=CD$1,"m","o"))</f>
        <v>m</v>
      </c>
      <c r="CE2" s="111" t="str">
        <f>IF(
 AND(Cuestionario!$J$8&lt;&gt;"E1",Cuestionario!$J$8&lt;&gt;"E2"),
 IF(
  OR(CE$1="E1",CE$1="E2"),
  "o",
  IF(
   COUNTIF(CE$3:CE$41,"x")&gt;0,
   "m",
   "o"
  )
 ),IF(Cuestionario!$J$8=CE$1,"m","o"))</f>
        <v>m</v>
      </c>
      <c r="CF2" s="111" t="str">
        <f>IF(
 AND(Cuestionario!$J$8&lt;&gt;"E1",Cuestionario!$J$8&lt;&gt;"E2"),
 IF(
  OR(CF$1="E1",CF$1="E2"),
  "o",
  IF(
   COUNTIF(CF$3:CF$41,"x")&gt;0,
   "m",
   "o"
  )
 ),IF(Cuestionario!$J$8=CF$1,"m","o"))</f>
        <v>m</v>
      </c>
      <c r="CG2" s="111" t="str">
        <f>IF(
 AND(Cuestionario!$J$8&lt;&gt;"E1",Cuestionario!$J$8&lt;&gt;"E2"),
 IF(
  OR(CG$1="E1",CG$1="E2"),
  "o",
  IF(
   COUNTIF(CG$3:CG$41,"x")&gt;0,
   "m",
   "o"
  )
 ),IF(Cuestionario!$J$8=CG$1,"m","o"))</f>
        <v>m</v>
      </c>
      <c r="CH2" s="111" t="str">
        <f>IF(
 AND(Cuestionario!$J$8&lt;&gt;"E1",Cuestionario!$J$8&lt;&gt;"E2"),
 IF(
  OR(CH$1="E1",CH$1="E2"),
  "o",
  IF(
   COUNTIF(CH$3:CH$41,"x")&gt;0,
   "m",
   "o"
  )
 ),IF(Cuestionario!$J$8=CH$1,"m","o"))</f>
        <v>m</v>
      </c>
      <c r="CI2" s="111" t="str">
        <f>IF(
 AND(Cuestionario!$J$8&lt;&gt;"E1",Cuestionario!$J$8&lt;&gt;"E2"),
 IF(
  OR(CI$1="E1",CI$1="E2"),
  "o",
  IF(
   COUNTIF(CI$3:CI$41,"x")&gt;0,
   "m",
   "o"
  )
 ),IF(Cuestionario!$J$8=CI$1,"m","o"))</f>
        <v>m</v>
      </c>
      <c r="CJ2" s="111" t="str">
        <f>IF(
 AND(Cuestionario!$J$8&lt;&gt;"E1",Cuestionario!$J$8&lt;&gt;"E2"),
 IF(
  OR(CJ$1="E1",CJ$1="E2"),
  "o",
  IF(
   COUNTIF(CJ$3:CJ$41,"x")&gt;0,
   "m",
   "o"
  )
 ),IF(Cuestionario!$J$8=CJ$1,"m","o"))</f>
        <v>m</v>
      </c>
      <c r="CK2" s="111" t="str">
        <f>IF(
 AND(Cuestionario!$J$8&lt;&gt;"E1",Cuestionario!$J$8&lt;&gt;"E2"),
 IF(
  OR(CK$1="E1",CK$1="E2"),
  "o",
  IF(
   COUNTIF(CK$3:CK$41,"x")&gt;0,
   "m",
   "o"
  )
 ),IF(Cuestionario!$J$8=CK$1,"m","o"))</f>
        <v>m</v>
      </c>
      <c r="CL2" s="111" t="str">
        <f>IF(
 AND(Cuestionario!$J$8&lt;&gt;"E1",Cuestionario!$J$8&lt;&gt;"E2"),
 IF(
  OR(CL$1="E1",CL$1="E2"),
  "o",
  IF(
   COUNTIF(CL$3:CL$41,"x")&gt;0,
   "m",
   "o"
  )
 ),IF(Cuestionario!$J$8=CL$1,"m","o"))</f>
        <v>m</v>
      </c>
      <c r="CM2" s="111" t="str">
        <f>IF(
 AND(Cuestionario!$J$8&lt;&gt;"E1",Cuestionario!$J$8&lt;&gt;"E2"),
 IF(
  OR(CM$1="E1",CM$1="E2"),
  "o",
  IF(
   COUNTIF(CM$3:CM$41,"x")&gt;0,
   "m",
   "o"
  )
 ),IF(Cuestionario!$J$8=CM$1,"m","o"))</f>
        <v>o</v>
      </c>
      <c r="CN2" s="111" t="str">
        <f>IF(
 AND(Cuestionario!$J$8&lt;&gt;"E1",Cuestionario!$J$8&lt;&gt;"E2"),
 IF(
  OR(CN$1="E1",CN$1="E2"),
  "o",
  IF(
   COUNTIF(CN$3:CN$41,"x")&gt;0,
   "m",
   "o"
  )
 ),IF(Cuestionario!$J$8=CN$1,"m","o"))</f>
        <v>o</v>
      </c>
      <c r="CO2" s="111" t="str">
        <f>IF(
 AND(Cuestionario!$J$8&lt;&gt;"E1",Cuestionario!$J$8&lt;&gt;"E2"),
 IF(
  OR(CO$1="E1",CO$1="E2"),
  "o",
  IF(
   COUNTIF(CO$3:CO$41,"x")&gt;0,
   "m",
   "o"
  )
 ),IF(Cuestionario!$J$8=CO$1,"m","o"))</f>
        <v>o</v>
      </c>
      <c r="CP2" s="111" t="str">
        <f>IF(
 AND(Cuestionario!$J$8&lt;&gt;"E1",Cuestionario!$J$8&lt;&gt;"E2"),
 IF(
  OR(CP$1="E1",CP$1="E2"),
  "o",
  IF(
   COUNTIF(CP$3:CP$41,"x")&gt;0,
   "m",
   "o"
  )
 ),IF(Cuestionario!$J$8=CP$1,"m","o"))</f>
        <v>o</v>
      </c>
      <c r="CQ2" s="111" t="str">
        <f>IF(
 AND(Cuestionario!$J$8&lt;&gt;"E1",Cuestionario!$J$8&lt;&gt;"E2"),
 IF(
  OR(CQ$1="E1",CQ$1="E2"),
  "o",
  IF(
   COUNTIF(CQ$3:CQ$41,"x")&gt;0,
   "m",
   "o"
  )
 ),IF(Cuestionario!$J$8=CQ$1,"m","o"))</f>
        <v>o</v>
      </c>
      <c r="CR2" s="111" t="str">
        <f>IF(
 AND(Cuestionario!$J$8&lt;&gt;"E1",Cuestionario!$J$8&lt;&gt;"E2"),
 IF(
  OR(CR$1="E1",CR$1="E2"),
  "o",
  IF(
   COUNTIF(CR$3:CR$41,"x")&gt;0,
   "m",
   "o"
  )
 ),IF(Cuestionario!$J$8=CR$1,"m","o"))</f>
        <v>m</v>
      </c>
      <c r="CS2" s="111" t="str">
        <f>IF(
 AND(Cuestionario!$J$8&lt;&gt;"E1",Cuestionario!$J$8&lt;&gt;"E2"),
 IF(
  OR(CS$1="E1",CS$1="E2"),
  "o",
  IF(
   COUNTIF(CS$3:CS$41,"x")&gt;0,
   "m",
   "o"
  )
 ),IF(Cuestionario!$J$8=CS$1,"m","o"))</f>
        <v>o</v>
      </c>
      <c r="CT2" s="111" t="str">
        <f>IF(
 AND(Cuestionario!$J$8&lt;&gt;"E1",Cuestionario!$J$8&lt;&gt;"E2"),
 IF(
  OR(CT$1="E1",CT$1="E2"),
  "o",
  IF(
   COUNTIF(CT$3:CT$41,"x")&gt;0,
   "m",
   "o"
  )
 ),IF(Cuestionario!$J$8=CT$1,"m","o"))</f>
        <v>m</v>
      </c>
      <c r="CU2" s="111" t="str">
        <f>IF(
 AND(Cuestionario!$J$8&lt;&gt;"E1",Cuestionario!$J$8&lt;&gt;"E2"),
 IF(
  OR(CU$1="E1",CU$1="E2"),
  "o",
  IF(
   COUNTIF(CU$3:CU$41,"x")&gt;0,
   "m",
   "o"
  )
 ),IF(Cuestionario!$J$8=CU$1,"m","o"))</f>
        <v>m</v>
      </c>
      <c r="CV2" s="111" t="str">
        <f>IF(
 AND(Cuestionario!$J$8&lt;&gt;"E1",Cuestionario!$J$8&lt;&gt;"E2"),
 IF(
  OR(CV$1="E1",CV$1="E2"),
  "o",
  IF(
   COUNTIF(CV$3:CV$41,"x")&gt;0,
   "m",
   "o"
  )
 ),IF(Cuestionario!$J$8=CV$1,"m","o"))</f>
        <v>o</v>
      </c>
      <c r="CW2" s="155" t="str">
        <f>IF(
 AND(Cuestionario!$J$8&lt;&gt;"E1",Cuestionario!$J$8&lt;&gt;"E2"),
 IF(
  OR(CW$1="E1",CW$1="E2"),
  "o",
  IF(
   COUNTIF(CW$3:CW$41,"x")&gt;0,
   "m",
   "o"
  )
 ),IF(Cuestionario!$J$8=CW$1,"m","o"))</f>
        <v>o</v>
      </c>
      <c r="CX2" s="111" t="str">
        <f>IF(
 AND(Cuestionario!$J$8&lt;&gt;"E1",Cuestionario!$J$8&lt;&gt;"E2"),
 IF(
  OR(CX$1="E1",CX$1="E2"),
  "o",
  IF(
   COUNTIF(CX$3:CX$41,"x")&gt;0,
   "m",
   "o"
  )
 ),IF(Cuestionario!$J$8=CX$1,"m","o"))</f>
        <v>m</v>
      </c>
      <c r="CY2" s="111" t="str">
        <f>IF(
 AND(Cuestionario!$J$8&lt;&gt;"E1",Cuestionario!$J$8&lt;&gt;"E2"),
 IF(
  OR(CY$1="E1",CY$1="E2"),
  "o",
  IF(
   COUNTIF(CY$3:CY$41,"x")&gt;0,
   "m",
   "o"
  )
 ),IF(Cuestionario!$J$8=CY$1,"m","o"))</f>
        <v>m</v>
      </c>
      <c r="CZ2" s="111" t="str">
        <f>IF(
 AND(Cuestionario!$J$8&lt;&gt;"E1",Cuestionario!$J$8&lt;&gt;"E2"),
 IF(
  OR(CZ$1="E1",CZ$1="E2"),
  "o",
  IF(
   COUNTIF(CZ$3:CZ$41,"x")&gt;0,
   "m",
   "o"
  )
 ),IF(Cuestionario!$J$8=CZ$1,"m","o"))</f>
        <v>o</v>
      </c>
      <c r="DA2" s="111" t="str">
        <f>IF(
 AND(Cuestionario!$J$8&lt;&gt;"E1",Cuestionario!$J$8&lt;&gt;"E2"),
 IF(
  OR(DA$1="E1",DA$1="E2"),
  "o",
  IF(
   COUNTIF(DA$3:DA$41,"x")&gt;0,
   "m",
   "o"
  )
 ),IF(Cuestionario!$J$8=DA$1,"m","o"))</f>
        <v>m</v>
      </c>
      <c r="DB2" s="111" t="str">
        <f>IF(
 AND(Cuestionario!$J$8&lt;&gt;"E1",Cuestionario!$J$8&lt;&gt;"E2"),
 IF(
  OR(DB$1="E1",DB$1="E2"),
  "o",
  IF(
   COUNTIF(DB$3:DB$41,"x")&gt;0,
   "m",
   "o"
  )
 ),IF(Cuestionario!$J$8=DB$1,"m","o"))</f>
        <v>m</v>
      </c>
      <c r="DC2" s="111" t="str">
        <f>IF(
 AND(Cuestionario!$J$8&lt;&gt;"E1",Cuestionario!$J$8&lt;&gt;"E2"),
 IF(
  OR(DC$1="E1",DC$1="E2"),
  "o",
  IF(
   COUNTIF(DC$3:DC$41,"x")&gt;0,
   "m",
   "o"
  )
 ),IF(Cuestionario!$J$8=DC$1,"m","o"))</f>
        <v>m</v>
      </c>
      <c r="DD2" s="111" t="str">
        <f>IF(
 AND(Cuestionario!$J$8&lt;&gt;"E1",Cuestionario!$J$8&lt;&gt;"E2"),
 IF(
  OR(DD$1="E1",DD$1="E2"),
  "o",
  IF(
   COUNTIF(DD$3:DD$41,"x")&gt;0,
   "m",
   "o"
  )
 ),IF(Cuestionario!$J$8=DD$1,"m","o"))</f>
        <v>m</v>
      </c>
      <c r="DE2" s="111" t="str">
        <f>IF(
 AND(Cuestionario!$J$8&lt;&gt;"E1",Cuestionario!$J$8&lt;&gt;"E2"),
 IF(
  OR(DE$1="E1",DE$1="E2"),
  "o",
  IF(
   COUNTIF(DE$3:DE$41,"x")&gt;0,
   "m",
   "o"
  )
 ),IF(Cuestionario!$J$8=DE$1,"m","o"))</f>
        <v>m</v>
      </c>
      <c r="DF2" s="111" t="str">
        <f>IF(
 AND(Cuestionario!$J$8&lt;&gt;"E1",Cuestionario!$J$8&lt;&gt;"E2"),
 IF(
  OR(DF$1="E1",DF$1="E2"),
  "o",
  IF(
   COUNTIF(DF$3:DF$41,"x")&gt;0,
   "m",
   "o"
  )
 ),IF(Cuestionario!$J$8=DF$1,"m","o"))</f>
        <v>o</v>
      </c>
      <c r="DG2" s="111" t="str">
        <f>IF(
 AND(Cuestionario!$J$8&lt;&gt;"E1",Cuestionario!$J$8&lt;&gt;"E2"),
 IF(
  OR(DG$1="E1",DG$1="E2"),
  "o",
  IF(
   COUNTIF(DG$3:DG$41,"x")&gt;0,
   "m",
   "o"
  )
 ),IF(Cuestionario!$J$8=DG$1,"m","o"))</f>
        <v>o</v>
      </c>
      <c r="DH2" s="111" t="str">
        <f>IF(
 AND(Cuestionario!$J$8&lt;&gt;"E1",Cuestionario!$J$8&lt;&gt;"E2"),
 IF(
  OR(DH$1="E1",DH$1="E2"),
  "o",
  IF(
   COUNTIF(DH$3:DH$41,"x")&gt;0,
   "m",
   "o"
  )
 ),IF(Cuestionario!$J$8=DH$1,"m","o"))</f>
        <v>o</v>
      </c>
      <c r="DI2" s="111" t="str">
        <f>IF(
 AND(Cuestionario!$J$8&lt;&gt;"E1",Cuestionario!$J$8&lt;&gt;"E2"),
 IF(
  OR(DI$1="E1",DI$1="E2"),
  "o",
  IF(
   COUNTIF(DI$3:DI$41,"x")&gt;0,
   "m",
   "o"
  )
 ),IF(Cuestionario!$J$8=DI$1,"m","o"))</f>
        <v>m</v>
      </c>
      <c r="DJ2" s="111" t="str">
        <f>IF(
 AND(Cuestionario!$J$8&lt;&gt;"E1",Cuestionario!$J$8&lt;&gt;"E2"),
 IF(
  OR(DJ$1="E1",DJ$1="E2"),
  "o",
  IF(
   COUNTIF(DJ$3:DJ$41,"x")&gt;0,
   "m",
   "o"
  )
 ),IF(Cuestionario!$J$8=DJ$1,"m","o"))</f>
        <v>m</v>
      </c>
      <c r="DK2" s="111" t="str">
        <f>IF(
 AND(Cuestionario!$J$8&lt;&gt;"E1",Cuestionario!$J$8&lt;&gt;"E2"),
 IF(
  OR(DK$1="E1",DK$1="E2"),
  "o",
  IF(
   COUNTIF(DK$3:DK$41,"x")&gt;0,
   "m",
   "o"
  )
 ),IF(Cuestionario!$J$8=DK$1,"m","o"))</f>
        <v>o</v>
      </c>
      <c r="DL2" s="111" t="str">
        <f>IF(
 AND(Cuestionario!$J$8&lt;&gt;"E1",Cuestionario!$J$8&lt;&gt;"E2"),
 IF(
  OR(DL$1="E1",DL$1="E2"),
  "o",
  IF(
   COUNTIF(DL$3:DL$41,"x")&gt;0,
   "m",
   "o"
  )
 ),IF(Cuestionario!$J$8=DL$1,"m","o"))</f>
        <v>m</v>
      </c>
      <c r="DM2" s="111" t="str">
        <f>IF(
 AND(Cuestionario!$J$8&lt;&gt;"E1",Cuestionario!$J$8&lt;&gt;"E2"),
 IF(
  OR(DM$1="E1",DM$1="E2"),
  "o",
  IF(
   COUNTIF(DM$3:DM$41,"x")&gt;0,
   "m",
   "o"
  )
 ),IF(Cuestionario!$J$8=DM$1,"m","o"))</f>
        <v>m</v>
      </c>
      <c r="DN2" s="111" t="str">
        <f>IF(
 AND(Cuestionario!$J$8&lt;&gt;"E1",Cuestionario!$J$8&lt;&gt;"E2"),
 IF(
  OR(DN$1="E1",DN$1="E2"),
  "o",
  IF(
   COUNTIF(DN$3:DN$41,"x")&gt;0,
   "m",
   "o"
  )
 ),IF(Cuestionario!$J$8=DN$1,"m","o"))</f>
        <v>o</v>
      </c>
      <c r="DO2" s="111" t="str">
        <f>IF(
 AND(Cuestionario!$J$8&lt;&gt;"E1",Cuestionario!$J$8&lt;&gt;"E2"),
 IF(
  OR(DO$1="E1",DO$1="E2"),
  "o",
  IF(
   COUNTIF(DO$3:DO$41,"x")&gt;0,
   "m",
   "o"
  )
 ),IF(Cuestionario!$J$8=DO$1,"m","o"))</f>
        <v>o</v>
      </c>
      <c r="DP2" s="111" t="str">
        <f>IF(
 AND(Cuestionario!$J$8&lt;&gt;"E1",Cuestionario!$J$8&lt;&gt;"E2"),
 IF(
  OR(DP$1="E1",DP$1="E2"),
  "o",
  IF(
   COUNTIF(DP$3:DP$41,"x")&gt;0,
   "m",
   "o"
  )
 ),IF(Cuestionario!$J$8=DP$1,"m","o"))</f>
        <v>m</v>
      </c>
      <c r="DQ2" s="111" t="str">
        <f>IF(
 AND(Cuestionario!$J$8&lt;&gt;"E1",Cuestionario!$J$8&lt;&gt;"E2"),
 IF(
  OR(DQ$1="E1",DQ$1="E2"),
  "o",
  IF(
   COUNTIF(DQ$3:DQ$41,"x")&gt;0,
   "m",
   "o"
  )
 ),IF(Cuestionario!$J$8=DQ$1,"m","o"))</f>
        <v>m</v>
      </c>
      <c r="DR2" s="111" t="str">
        <f>IF(
 AND(Cuestionario!$J$8&lt;&gt;"E1",Cuestionario!$J$8&lt;&gt;"E2"),
 IF(
  OR(DR$1="E1",DR$1="E2"),
  "o",
  IF(
   COUNTIF(DR$3:DR$41,"x")&gt;0,
   "m",
   "o"
  )
 ),IF(Cuestionario!$J$8=DR$1,"m","o"))</f>
        <v>m</v>
      </c>
      <c r="DS2" s="111" t="str">
        <f>IF(
 AND(Cuestionario!$J$8&lt;&gt;"E1",Cuestionario!$J$8&lt;&gt;"E2"),
 IF(
  OR(DS$1="E1",DS$1="E2"),
  "o",
  IF(
   COUNTIF(DS$3:DS$41,"x")&gt;0,
   "m",
   "o"
  )
 ),IF(Cuestionario!$J$8=DS$1,"m","o"))</f>
        <v>m</v>
      </c>
      <c r="DT2" s="155" t="str">
        <f>IF(
 AND(Cuestionario!$J$8&lt;&gt;"E1",Cuestionario!$J$8&lt;&gt;"E2"),
 IF(
  OR(DT$1="E1",DT$1="E2"),
  "o",
  IF(
   COUNTIF(DT$3:DT$41,"x")&gt;0,
   "m",
   "o"
  )
 ),IF(Cuestionario!$J$8=DT$1,"m","o"))</f>
        <v>o</v>
      </c>
      <c r="DU2" s="111" t="str">
        <f>IF(
 AND(Cuestionario!$J$8&lt;&gt;"E1",Cuestionario!$J$8&lt;&gt;"E2"),
 IF(
  OR(DU$1="E1",DU$1="E2"),
  "o",
  IF(
   COUNTIF(DU$3:DU$41,"x")&gt;0,
   "m",
   "o"
  )
 ),IF(Cuestionario!$J$8=DU$1,"m","o"))</f>
        <v>m</v>
      </c>
      <c r="DV2" s="111" t="str">
        <f>IF(
 AND(Cuestionario!$J$8&lt;&gt;"E1",Cuestionario!$J$8&lt;&gt;"E2"),
 IF(
  OR(DV$1="E1",DV$1="E2"),
  "o",
  IF(
   COUNTIF(DV$3:DV$41,"x")&gt;0,
   "m",
   "o"
  )
 ),IF(Cuestionario!$J$8=DV$1,"m","o"))</f>
        <v>m</v>
      </c>
      <c r="DW2" s="111" t="str">
        <f>IF(
 AND(Cuestionario!$J$8&lt;&gt;"E1",Cuestionario!$J$8&lt;&gt;"E2"),
 IF(
  OR(DW$1="E1",DW$1="E2"),
  "o",
  IF(
   COUNTIF(DW$3:DW$41,"x")&gt;0,
   "m",
   "o"
  )
 ),IF(Cuestionario!$J$8=DW$1,"m","o"))</f>
        <v>o</v>
      </c>
      <c r="DX2" s="111" t="str">
        <f>IF(
 AND(Cuestionario!$J$8&lt;&gt;"E1",Cuestionario!$J$8&lt;&gt;"E2"),
 IF(
  OR(DX$1="E1",DX$1="E2"),
  "o",
  IF(
   COUNTIF(DX$3:DX$41,"x")&gt;0,
   "m",
   "o"
  )
 ),IF(Cuestionario!$J$8=DX$1,"m","o"))</f>
        <v>o</v>
      </c>
      <c r="DY2" s="111" t="str">
        <f>IF(
 AND(Cuestionario!$J$8&lt;&gt;"E1",Cuestionario!$J$8&lt;&gt;"E2"),
 IF(
  OR(DY$1="E1",DY$1="E2"),
  "o",
  IF(
   COUNTIF(DY$3:DY$41,"x")&gt;0,
   "m",
   "o"
  )
 ),IF(Cuestionario!$J$8=DY$1,"m","o"))</f>
        <v>m</v>
      </c>
      <c r="DZ2" s="111" t="str">
        <f>IF(
 AND(Cuestionario!$J$8&lt;&gt;"E1",Cuestionario!$J$8&lt;&gt;"E2"),
 IF(
  OR(DZ$1="E1",DZ$1="E2"),
  "o",
  IF(
   COUNTIF(DZ$3:DZ$41,"x")&gt;0,
   "m",
   "o"
  )
 ),IF(Cuestionario!$J$8=DZ$1,"m","o"))</f>
        <v>m</v>
      </c>
      <c r="EA2" s="111" t="str">
        <f>IF(
 AND(Cuestionario!$J$8&lt;&gt;"E1",Cuestionario!$J$8&lt;&gt;"E2"),
 IF(
  OR(EA$1="E1",EA$1="E2"),
  "o",
  IF(
   COUNTIF(EA$3:EA$41,"x")&gt;0,
   "m",
   "o"
  )
 ),IF(Cuestionario!$J$8=EA$1,"m","o"))</f>
        <v>m</v>
      </c>
      <c r="EB2" s="111" t="str">
        <f>IF(
 AND(Cuestionario!$J$8&lt;&gt;"E1",Cuestionario!$J$8&lt;&gt;"E2"),
 IF(
  OR(EB$1="E1",EB$1="E2"),
  "o",
  IF(
   COUNTIF(EB$3:EB$41,"x")&gt;0,
   "m",
   "o"
  )
 ),IF(Cuestionario!$J$8=EB$1,"m","o"))</f>
        <v>m</v>
      </c>
      <c r="EC2" s="111" t="str">
        <f>IF(
 AND(Cuestionario!$J$8&lt;&gt;"E1",Cuestionario!$J$8&lt;&gt;"E2"),
 IF(
  OR(EC$1="E1",EC$1="E2"),
  "o",
  IF(
   COUNTIF(EC$3:EC$41,"x")&gt;0,
   "m",
   "o"
  )
 ),IF(Cuestionario!$J$8=EC$1,"m","o"))</f>
        <v>o</v>
      </c>
      <c r="ED2" s="111" t="str">
        <f>IF(
 AND(Cuestionario!$J$8&lt;&gt;"E1",Cuestionario!$J$8&lt;&gt;"E2"),
 IF(
  OR(ED$1="E1",ED$1="E2"),
  "o",
  IF(
   COUNTIF(ED$3:ED$41,"x")&gt;0,
   "m",
   "o"
  )
 ),IF(Cuestionario!$J$8=ED$1,"m","o"))</f>
        <v>o</v>
      </c>
      <c r="EE2" s="111" t="str">
        <f>IF(
 AND(Cuestionario!$J$8&lt;&gt;"E1",Cuestionario!$J$8&lt;&gt;"E2"),
 IF(
  OR(EE$1="E1",EE$1="E2"),
  "o",
  IF(
   COUNTIF(EE$3:EE$41,"x")&gt;0,
   "m",
   "o"
  )
 ),IF(Cuestionario!$J$8=EE$1,"m","o"))</f>
        <v>o</v>
      </c>
      <c r="EF2" s="111" t="str">
        <f>IF(
 AND(Cuestionario!$J$8&lt;&gt;"E1",Cuestionario!$J$8&lt;&gt;"E2"),
 IF(
  OR(EF$1="E1",EF$1="E2"),
  "o",
  IF(
   COUNTIF(EF$3:EF$41,"x")&gt;0,
   "m",
   "o"
  )
 ),IF(Cuestionario!$J$8=EF$1,"m","o"))</f>
        <v>o</v>
      </c>
      <c r="EG2" s="111" t="str">
        <f>IF(
 AND(Cuestionario!$J$8&lt;&gt;"E1",Cuestionario!$J$8&lt;&gt;"E2"),
 IF(
  OR(EG$1="E1",EG$1="E2"),
  "o",
  IF(
   COUNTIF(EG$3:EG$41,"x")&gt;0,
   "m",
   "o"
  )
 ),IF(Cuestionario!$J$8=EG$1,"m","o"))</f>
        <v>o</v>
      </c>
      <c r="EH2" s="111" t="str">
        <f>IF(
 AND(Cuestionario!$J$8&lt;&gt;"E1",Cuestionario!$J$8&lt;&gt;"E2"),
 IF(
  OR(EH$1="E1",EH$1="E2"),
  "o",
  IF(
   COUNTIF(EH$3:EH$41,"x")&gt;0,
   "m",
   "o"
  )
 ),IF(Cuestionario!$J$8=EH$1,"m","o"))</f>
        <v>m</v>
      </c>
      <c r="EI2" s="111" t="str">
        <f>IF(
 AND(Cuestionario!$J$8&lt;&gt;"E1",Cuestionario!$J$8&lt;&gt;"E2"),
 IF(
  OR(EI$1="E1",EI$1="E2"),
  "o",
  IF(
   COUNTIF(EI$3:EI$41,"x")&gt;0,
   "m",
   "o"
  )
 ),IF(Cuestionario!$J$8=EI$1,"m","o"))</f>
        <v>o</v>
      </c>
      <c r="EJ2" s="194" t="str">
        <f>IF(
 AND(Cuestionario!$J$8&lt;&gt;"E1",Cuestionario!$J$8&lt;&gt;"E2"),
 IF(
  OR(EJ$1="E1",EJ$1="E2"),
  "o",
  IF(
   COUNTIF(EJ$3:EJ$41,"x")&gt;0,
   "m",
   "o"
  )
 ),IF(Cuestionario!$J$8=EJ$1,"m","o"))</f>
        <v>o</v>
      </c>
      <c r="EK2" s="154" t="str">
        <f>IF(
 AND(Cuestionario!$J$8&lt;&gt;"E1",Cuestionario!$J$8&lt;&gt;"E2"),
 IF(
  OR(EK$1="E1",EK$1="E2"),
  "o",
  IF(
   COUNTIF(EK$3:EK$41,"x")&gt;0,
   "m",
   "o"
  )
 ),IF(Cuestionario!$J$8=EK$1,"m","o"))</f>
        <v>m</v>
      </c>
      <c r="EL2" s="197" t="str">
        <f>IF(
 AND(Cuestionario!$J$8&lt;&gt;"E1",Cuestionario!$J$8&lt;&gt;"E2"),
 IF(
  OR(EL$1="E1",EL$1="E2"),
  "o",
  IF(
   COUNTIF(EL$3:EL$41,"x")&gt;0,
   "m",
   "o"
  )
 ),IF(Cuestionario!$J$8=EL$1,"m","o"))</f>
        <v>m</v>
      </c>
      <c r="EM2" s="197" t="str">
        <f>IF(
 AND(Cuestionario!$J$8&lt;&gt;"E1",Cuestionario!$J$8&lt;&gt;"E2"),
 IF(
  OR(EM$1="E1",EM$1="E2"),
  "o",
  IF(
   COUNTIF(EM$3:EM$41,"x")&gt;0,
   "m",
   "o"
  )
 ),IF(Cuestionario!$J$8=EM$1,"m","o"))</f>
        <v>m</v>
      </c>
      <c r="EN2" s="197" t="str">
        <f>IF(
 AND(Cuestionario!$J$8&lt;&gt;"E1",Cuestionario!$J$8&lt;&gt;"E2"),
 IF(
  OR(EN$1="E1",EN$1="E2"),
  "o",
  IF(
   COUNTIF(EN$3:EN$41,"x")&gt;0,
   "m",
   "o"
  )
 ),IF(Cuestionario!$J$8=EN$1,"m","o"))</f>
        <v>m</v>
      </c>
      <c r="EO2" s="198" t="str">
        <f>IF(
 AND(Cuestionario!$J$8&lt;&gt;"E1",Cuestionario!$J$8&lt;&gt;"E2"),
 IF(
  OR(EO$1="E1",EO$1="E2"),
  "o",
  IF(
   COUNTIF(EO$3:EO$41,"x")&gt;0,
   "m",
   "o"
  )
 ),IF(Cuestionario!$J$8=EO$1,"m","o"))</f>
        <v>m</v>
      </c>
      <c r="EP2" s="195" t="str">
        <f>IF(
 AND(Cuestionario!$J$8&lt;&gt;"E1",Cuestionario!$J$8&lt;&gt;"E2"),
 IF(
  OR(EP$1="E1",EP$1="E2"),
  "o",
  IF(
   COUNTIF(EP$3:EP$41,"x")&gt;0,
   "m",
   "o"
  )
 ),IF(Cuestionario!$J$8=EP$1,"m","o"))</f>
        <v>o</v>
      </c>
      <c r="EQ2" s="111" t="str">
        <f>IF(
 AND(Cuestionario!$J$8&lt;&gt;"E1",Cuestionario!$J$8&lt;&gt;"E2"),
 IF(
  OR(EQ$1="E1",EQ$1="E2"),
  "o",
  IF(
   COUNTIF(EQ$3:EQ$41,"x")&gt;0,
   "m",
   "o"
  )
 ),IF(Cuestionario!$J$8=EQ$1,"m","o"))</f>
        <v>o</v>
      </c>
      <c r="ER2" s="111" t="str">
        <f>IF(
 AND(Cuestionario!$J$8&lt;&gt;"E1",Cuestionario!$J$8&lt;&gt;"E2"),
 IF(
  OR(ER$1="E1",ER$1="E2"),
  "o",
  IF(
   COUNTIF(ER$3:ER$41,"x")&gt;0,
   "m",
   "o"
  )
 ),IF(Cuestionario!$J$8=ER$1,"m","o"))</f>
        <v>o</v>
      </c>
      <c r="ES2" s="155" t="str">
        <f>IF(
 AND(Cuestionario!$J$8&lt;&gt;"E1",Cuestionario!$J$8&lt;&gt;"E2"),
 IF(
  OR(ES$1="E1",ES$1="E2"),
  "o",
  IF(
   COUNTIF(ES$3:ES$41,"x")&gt;0,
   "m",
   "o"
  )
 ),IF(Cuestionario!$J$8=ES$1,"m","o"))</f>
        <v>o</v>
      </c>
      <c r="ET2" s="111" t="str">
        <f>IF(
 AND(Cuestionario!$J$8&lt;&gt;"E1",Cuestionario!$J$8&lt;&gt;"E2"),
 IF(
  OR(ET$1="E1",ET$1="E2"),
  "o",
  IF(
   COUNTIF(ET$3:ET$41,"x")&gt;0,
   "m",
   "o"
  )
 ),IF(Cuestionario!$J$8=ET$1,"m","o"))</f>
        <v>o</v>
      </c>
      <c r="EU2" s="111" t="str">
        <f>IF(
 AND(Cuestionario!$J$8&lt;&gt;"E1",Cuestionario!$J$8&lt;&gt;"E2"),
 IF(
  OR(EU$1="E1",EU$1="E2"),
  "o",
  IF(
   COUNTIF(EU$3:EU$41,"x")&gt;0,
   "m",
   "o"
  )
 ),IF(Cuestionario!$J$8=EU$1,"m","o"))</f>
        <v>m</v>
      </c>
      <c r="EV2" s="111" t="str">
        <f>IF(
 AND(Cuestionario!$J$8&lt;&gt;"E1",Cuestionario!$J$8&lt;&gt;"E2"),
 IF(
  OR(EV$1="E1",EV$1="E2"),
  "o",
  IF(
   COUNTIF(EV$3:EV$41,"x")&gt;0,
   "m",
   "o"
  )
 ),IF(Cuestionario!$J$8=EV$1,"m","o"))</f>
        <v>o</v>
      </c>
      <c r="EW2" s="111" t="str">
        <f>IF(
 AND(Cuestionario!$J$8&lt;&gt;"E1",Cuestionario!$J$8&lt;&gt;"E2"),
 IF(
  OR(EW$1="E1",EW$1="E2"),
  "o",
  IF(
   COUNTIF(EW$3:EW$41,"x")&gt;0,
   "m",
   "o"
  )
 ),IF(Cuestionario!$J$8=EW$1,"m","o"))</f>
        <v>o</v>
      </c>
      <c r="EX2" s="111" t="str">
        <f>IF(
 AND(Cuestionario!$J$8&lt;&gt;"E1",Cuestionario!$J$8&lt;&gt;"E2"),
 IF(
  OR(EX$1="E1",EX$1="E2"),
  "o",
  IF(
   COUNTIF(EX$3:EX$41,"x")&gt;0,
   "m",
   "o"
  )
 ),IF(Cuestionario!$J$8=EX$1,"m","o"))</f>
        <v>o</v>
      </c>
      <c r="EY2" s="111" t="str">
        <f>IF(
 AND(Cuestionario!$J$8&lt;&gt;"E1",Cuestionario!$J$8&lt;&gt;"E2"),
 IF(
  OR(EY$1="E1",EY$1="E2"),
  "o",
  IF(
   COUNTIF(EY$3:EY$41,"x")&gt;0,
   "m",
   "o"
  )
 ),IF(Cuestionario!$J$8=EY$1,"m","o"))</f>
        <v>o</v>
      </c>
      <c r="EZ2" s="111" t="str">
        <f>IF(
 AND(Cuestionario!$J$8&lt;&gt;"E1",Cuestionario!$J$8&lt;&gt;"E2"),
 IF(
  OR(EZ$1="E1",EZ$1="E2"),
  "o",
  IF(
   COUNTIF(EZ$3:EZ$41,"x")&gt;0,
   "m",
   "o"
  )
 ),IF(Cuestionario!$J$8=EZ$1,"m","o"))</f>
        <v>o</v>
      </c>
      <c r="FA2" s="111" t="str">
        <f>IF(
 AND(Cuestionario!$J$8&lt;&gt;"E1",Cuestionario!$J$8&lt;&gt;"E2"),
 IF(
  OR(FA$1="E1",FA$1="E2"),
  "o",
  IF(
   COUNTIF(FA$3:FA$41,"x")&gt;0,
   "m",
   "o"
  )
 ),IF(Cuestionario!$J$8=FA$1,"m","o"))</f>
        <v>o</v>
      </c>
      <c r="FB2" s="155" t="str">
        <f>IF(
 AND(Cuestionario!$J$8&lt;&gt;"E1",Cuestionario!$J$8&lt;&gt;"E2"),
 IF(
  OR(FB$1="E1",FB$1="E2"),
  "o",
  IF(
   COUNTIF(FB$3:FB$41,"x")&gt;0,
   "m",
   "o"
  )
 ),IF(Cuestionario!$J$8=FB$1,"m","o"))</f>
        <v>o</v>
      </c>
      <c r="FC2" s="111" t="str">
        <f>IF(
 AND(Cuestionario!$J$8&lt;&gt;"E1",Cuestionario!$J$8&lt;&gt;"E2"),
 IF(
  OR(FC$1="E1",FC$1="E2"),
  "o",
  IF(
   COUNTIF(FC$3:FC$41,"x")&gt;0,
   "m",
   "o"
  )
 ),IF(Cuestionario!$J$8=FC$1,"m","o"))</f>
        <v>o</v>
      </c>
      <c r="FD2" s="111" t="str">
        <f>IF(
 AND(Cuestionario!$J$8&lt;&gt;"E1",Cuestionario!$J$8&lt;&gt;"E2"),
 IF(
  OR(FD$1="E1",FD$1="E2"),
  "o",
  IF(
   COUNTIF(FD$3:FD$41,"x")&gt;0,
   "m",
   "o"
  )
 ),IF(Cuestionario!$J$8=FD$1,"m","o"))</f>
        <v>o</v>
      </c>
      <c r="FE2" s="111" t="str">
        <f>IF(
 AND(Cuestionario!$J$8&lt;&gt;"E1",Cuestionario!$J$8&lt;&gt;"E2"),
 IF(
  OR(FE$1="E1",FE$1="E2"),
  "o",
  IF(
   COUNTIF(FE$3:FE$41,"x")&gt;0,
   "m",
   "o"
  )
 ),IF(Cuestionario!$J$8=FE$1,"m","o"))</f>
        <v>o</v>
      </c>
      <c r="FF2" s="111" t="str">
        <f>IF(
 AND(Cuestionario!$J$8&lt;&gt;"E1",Cuestionario!$J$8&lt;&gt;"E2"),
 IF(
  OR(FF$1="E1",FF$1="E2"),
  "o",
  IF(
   COUNTIF(FF$3:FF$41,"x")&gt;0,
   "m",
   "o"
  )
 ),IF(Cuestionario!$J$8=FF$1,"m","o"))</f>
        <v>o</v>
      </c>
      <c r="FG2" s="111" t="str">
        <f>IF(
 AND(Cuestionario!$J$8&lt;&gt;"E1",Cuestionario!$J$8&lt;&gt;"E2"),
 IF(
  OR(FG$1="E1",FG$1="E2"),
  "o",
  IF(
   COUNTIF(FG$3:FG$41,"x")&gt;0,
   "m",
   "o"
  )
 ),IF(Cuestionario!$J$8=FG$1,"m","o"))</f>
        <v>o</v>
      </c>
      <c r="FH2" s="111" t="str">
        <f>IF(
 AND(Cuestionario!$J$8&lt;&gt;"E1",Cuestionario!$J$8&lt;&gt;"E2"),
 IF(
  OR(FH$1="E1",FH$1="E2"),
  "o",
  IF(
   COUNTIF(FH$3:FH$41,"x")&gt;0,
   "m",
   "o"
  )
 ),IF(Cuestionario!$J$8=FH$1,"m","o"))</f>
        <v>o</v>
      </c>
      <c r="FI2" s="111" t="str">
        <f>IF(
 AND(Cuestionario!$J$8&lt;&gt;"E1",Cuestionario!$J$8&lt;&gt;"E2"),
 IF(
  OR(FI$1="E1",FI$1="E2"),
  "o",
  IF(
   COUNTIF(FI$3:FI$41,"x")&gt;0,
   "m",
   "o"
  )
 ),IF(Cuestionario!$J$8=FI$1,"m","o"))</f>
        <v>o</v>
      </c>
      <c r="FJ2" s="155" t="str">
        <f>IF(
 AND(Cuestionario!$J$8&lt;&gt;"E1",Cuestionario!$J$8&lt;&gt;"E2"),
 IF(
  OR(FJ$1="E1",FJ$1="E2"),
  "o",
  IF(
   COUNTIF(FJ$3:FJ$41,"x")&gt;0,
   "m",
   "o"
  )
 ),IF(Cuestionario!$J$8=FJ$1,"m","o"))</f>
        <v>o</v>
      </c>
      <c r="FK2" s="111" t="str">
        <f>IF(
 AND(Cuestionario!$J$8&lt;&gt;"E1",Cuestionario!$J$8&lt;&gt;"E2"),
 IF(
  OR(FK$1="E1",FK$1="E2"),
  "o",
  IF(
   COUNTIF(FK$3:FK$41,"x")&gt;0,
   "m",
   "o"
  )
 ),IF(Cuestionario!$J$8=FK$1,"m","o"))</f>
        <v>o</v>
      </c>
      <c r="FL2" s="155" t="str">
        <f>IF(
 AND(Cuestionario!$J$8&lt;&gt;"E1",Cuestionario!$J$8&lt;&gt;"E2"),
 IF(
  OR(FL$1="E1",FL$1="E2"),
  "o",
  IF(
   COUNTIF(FL$3:FL$41,"x")&gt;0,
   "m",
   "o"
  )
 ),IF(Cuestionario!$J$8=FL$1,"m","o"))</f>
        <v>o</v>
      </c>
      <c r="FM2" s="111" t="str">
        <f>IF(
 AND(Cuestionario!$J$8&lt;&gt;"E1",Cuestionario!$J$8&lt;&gt;"E2"),
 IF(
  OR(FM$1="E1",FM$1="E2"),
  "o",
  IF(
   COUNTIF(FM$3:FM$41,"x")&gt;0,
   "m",
   "o"
  )
 ),IF(Cuestionario!$J$8=FM$1,"m","o"))</f>
        <v>o</v>
      </c>
      <c r="FN2" s="111" t="str">
        <f>IF(
 AND(Cuestionario!$J$8&lt;&gt;"E1",Cuestionario!$J$8&lt;&gt;"E2"),
 IF(
  OR(FN$1="E1",FN$1="E2"),
  "o",
  IF(
   COUNTIF(FN$3:FN$41,"x")&gt;0,
   "m",
   "o"
  )
 ),IF(Cuestionario!$J$8=FN$1,"m","o"))</f>
        <v>m</v>
      </c>
      <c r="FO2" s="111" t="str">
        <f>IF(
 AND(Cuestionario!$J$8&lt;&gt;"E1",Cuestionario!$J$8&lt;&gt;"E2"),
 IF(
  OR(FO$1="E1",FO$1="E2"),
  "o",
  IF(
   COUNTIF(FO$3:FO$41,"x")&gt;0,
   "m",
   "o"
  )
 ),IF(Cuestionario!$J$8=FO$1,"m","o"))</f>
        <v>m</v>
      </c>
      <c r="FP2" s="111" t="str">
        <f>IF(
 AND(Cuestionario!$J$8&lt;&gt;"E1",Cuestionario!$J$8&lt;&gt;"E2"),
 IF(
  OR(FP$1="E1",FP$1="E2"),
  "o",
  IF(
   COUNTIF(FP$3:FP$41,"x")&gt;0,
   "m",
   "o"
  )
 ),IF(Cuestionario!$J$8=FP$1,"m","o"))</f>
        <v>m</v>
      </c>
      <c r="FQ2" s="111" t="str">
        <f>IF(
 AND(Cuestionario!$J$8&lt;&gt;"E1",Cuestionario!$J$8&lt;&gt;"E2"),
 IF(
  OR(FQ$1="E1",FQ$1="E2"),
  "o",
  IF(
   COUNTIF(FQ$3:FQ$41,"x")&gt;0,
   "m",
   "o"
  )
 ),IF(Cuestionario!$J$8=FQ$1,"m","o"))</f>
        <v>m</v>
      </c>
      <c r="FR2" s="111" t="str">
        <f>IF(
 AND(Cuestionario!$J$8&lt;&gt;"E1",Cuestionario!$J$8&lt;&gt;"E2"),
 IF(
  OR(FR$1="E1",FR$1="E2"),
  "o",
  IF(
   COUNTIF(FR$3:FR$41,"x")&gt;0,
   "m",
   "o"
  )
 ),IF(Cuestionario!$J$8=FR$1,"m","o"))</f>
        <v>o</v>
      </c>
      <c r="FS2" s="111" t="str">
        <f>IF(
 AND(Cuestionario!$J$8&lt;&gt;"E1",Cuestionario!$J$8&lt;&gt;"E2"),
 IF(
  OR(FS$1="E1",FS$1="E2"),
  "o",
  IF(
   COUNTIF(FS$3:FS$41,"x")&gt;0,
   "m",
   "o"
  )
 ),IF(Cuestionario!$J$8=FS$1,"m","o"))</f>
        <v>m</v>
      </c>
      <c r="FT2" s="111" t="str">
        <f>IF(
 AND(Cuestionario!$J$8&lt;&gt;"E1",Cuestionario!$J$8&lt;&gt;"E2"),
 IF(
  OR(FT$1="E1",FT$1="E2"),
  "o",
  IF(
   COUNTIF(FT$3:FT$41,"x")&gt;0,
   "m",
   "o"
  )
 ),IF(Cuestionario!$J$8=FT$1,"m","o"))</f>
        <v>m</v>
      </c>
      <c r="FU2" s="111" t="str">
        <f>IF(
 AND(Cuestionario!$J$8&lt;&gt;"E1",Cuestionario!$J$8&lt;&gt;"E2"),
 IF(
  OR(FU$1="E1",FU$1="E2"),
  "o",
  IF(
   COUNTIF(FU$3:FU$41,"x")&gt;0,
   "m",
   "o"
  )
 ),IF(Cuestionario!$J$8=FU$1,"m","o"))</f>
        <v>o</v>
      </c>
      <c r="FV2" s="111" t="str">
        <f>IF(
 AND(Cuestionario!$J$8&lt;&gt;"E1",Cuestionario!$J$8&lt;&gt;"E2"),
 IF(
  OR(FV$1="E1",FV$1="E2"),
  "o",
  IF(
   COUNTIF(FV$3:FV$41,"x")&gt;0,
   "m",
   "o"
  )
 ),IF(Cuestionario!$J$8=FV$1,"m","o"))</f>
        <v>m</v>
      </c>
      <c r="FW2" s="111" t="str">
        <f>IF(
 AND(Cuestionario!$J$8&lt;&gt;"E1",Cuestionario!$J$8&lt;&gt;"E2"),
 IF(
  OR(FW$1="E1",FW$1="E2"),
  "o",
  IF(
   COUNTIF(FW$3:FW$41,"x")&gt;0,
   "m",
   "o"
  )
 ),IF(Cuestionario!$J$8=FW$1,"m","o"))</f>
        <v>o</v>
      </c>
      <c r="FX2" s="111" t="str">
        <f>IF(
 AND(Cuestionario!$J$8&lt;&gt;"E1",Cuestionario!$J$8&lt;&gt;"E2"),
 IF(
  OR(FX$1="E1",FX$1="E2"),
  "o",
  IF(
   COUNTIF(FX$3:FX$41,"x")&gt;0,
   "m",
   "o"
  )
 ),IF(Cuestionario!$J$8=FX$1,"m","o"))</f>
        <v>m</v>
      </c>
      <c r="FY2" s="111" t="str">
        <f>IF(
 AND(Cuestionario!$J$8&lt;&gt;"E1",Cuestionario!$J$8&lt;&gt;"E2"),
 IF(
  OR(FY$1="E1",FY$1="E2"),
  "o",
  IF(
   COUNTIF(FY$3:FY$41,"x")&gt;0,
   "m",
   "o"
  )
 ),IF(Cuestionario!$J$8=FY$1,"m","o"))</f>
        <v>m</v>
      </c>
      <c r="FZ2" s="111" t="str">
        <f>IF(
 AND(Cuestionario!$J$8&lt;&gt;"E1",Cuestionario!$J$8&lt;&gt;"E2"),
 IF(
  OR(FZ$1="E1",FZ$1="E2"),
  "o",
  IF(
   COUNTIF(FZ$3:FZ$41,"x")&gt;0,
   "m",
   "o"
  )
 ),IF(Cuestionario!$J$8=FZ$1,"m","o"))</f>
        <v>m</v>
      </c>
      <c r="GA2" s="111" t="str">
        <f>IF(
 AND(Cuestionario!$J$8&lt;&gt;"E1",Cuestionario!$J$8&lt;&gt;"E2"),
 IF(
  OR(GA$1="E1",GA$1="E2"),
  "o",
  IF(
   COUNTIF(GA$3:GA$41,"x")&gt;0,
   "m",
   "o"
  )
 ),IF(Cuestionario!$J$8=GA$1,"m","o"))</f>
        <v>m</v>
      </c>
      <c r="GB2" s="111" t="str">
        <f>IF(
 AND(Cuestionario!$J$8&lt;&gt;"E1",Cuestionario!$J$8&lt;&gt;"E2"),
 IF(
  OR(GB$1="E1",GB$1="E2"),
  "o",
  IF(
   COUNTIF(GB$3:GB$41,"x")&gt;0,
   "m",
   "o"
  )
 ),IF(Cuestionario!$J$8=GB$1,"m","o"))</f>
        <v>m</v>
      </c>
      <c r="GC2" s="111" t="str">
        <f>IF(
 AND(Cuestionario!$J$8&lt;&gt;"E1",Cuestionario!$J$8&lt;&gt;"E2"),
 IF(
  OR(GC$1="E1",GC$1="E2"),
  "o",
  IF(
   COUNTIF(GC$3:GC$41,"x")&gt;0,
   "m",
   "o"
  )
 ),IF(Cuestionario!$J$8=GC$1,"m","o"))</f>
        <v>m</v>
      </c>
      <c r="GD2" s="111" t="str">
        <f>IF(
 AND(Cuestionario!$J$8&lt;&gt;"E1",Cuestionario!$J$8&lt;&gt;"E2"),
 IF(
  OR(GD$1="E1",GD$1="E2"),
  "o",
  IF(
   COUNTIF(GD$3:GD$41,"x")&gt;0,
   "m",
   "o"
  )
 ),IF(Cuestionario!$J$8=GD$1,"m","o"))</f>
        <v>m</v>
      </c>
      <c r="GE2" s="111" t="str">
        <f>IF(
 AND(Cuestionario!$J$8&lt;&gt;"E1",Cuestionario!$J$8&lt;&gt;"E2"),
 IF(
  OR(GE$1="E1",GE$1="E2"),
  "o",
  IF(
   COUNTIF(GE$3:GE$41,"x")&gt;0,
   "m",
   "o"
  )
 ),IF(Cuestionario!$J$8=GE$1,"m","o"))</f>
        <v>m</v>
      </c>
      <c r="GF2" s="111" t="str">
        <f>IF(
 AND(Cuestionario!$J$8&lt;&gt;"E1",Cuestionario!$J$8&lt;&gt;"E2"),
 IF(
  OR(GF$1="E1",GF$1="E2"),
  "o",
  IF(
   COUNTIF(GF$3:GF$41,"x")&gt;0,
   "m",
   "o"
  )
 ),IF(Cuestionario!$J$8=GF$1,"m","o"))</f>
        <v>m</v>
      </c>
      <c r="GG2" s="111" t="str">
        <f>IF(
 AND(Cuestionario!$J$8&lt;&gt;"E1",Cuestionario!$J$8&lt;&gt;"E2"),
 IF(
  OR(GG$1="E1",GG$1="E2"),
  "o",
  IF(
   COUNTIF(GG$3:GG$41,"x")&gt;0,
   "m",
   "o"
  )
 ),IF(Cuestionario!$J$8=GG$1,"m","o"))</f>
        <v>m</v>
      </c>
      <c r="GH2" s="111" t="str">
        <f>IF(
 AND(Cuestionario!$J$8&lt;&gt;"E1",Cuestionario!$J$8&lt;&gt;"E2"),
 IF(
  OR(GH$1="E1",GH$1="E2"),
  "o",
  IF(
   COUNTIF(GH$3:GH$41,"x")&gt;0,
   "m",
   "o"
  )
 ),IF(Cuestionario!$J$8=GH$1,"m","o"))</f>
        <v>o</v>
      </c>
      <c r="GI2" s="111" t="str">
        <f>IF(
 AND(Cuestionario!$J$8&lt;&gt;"E1",Cuestionario!$J$8&lt;&gt;"E2"),
 IF(
  OR(GI$1="E1",GI$1="E2"),
  "o",
  IF(
   COUNTIF(GI$3:GI$41,"x")&gt;0,
   "m",
   "o"
  )
 ),IF(Cuestionario!$J$8=GI$1,"m","o"))</f>
        <v>m</v>
      </c>
      <c r="GJ2" s="111" t="str">
        <f>IF(
 AND(Cuestionario!$J$8&lt;&gt;"E1",Cuestionario!$J$8&lt;&gt;"E2"),
 IF(
  OR(GJ$1="E1",GJ$1="E2"),
  "o",
  IF(
   COUNTIF(GJ$3:GJ$41,"x")&gt;0,
   "m",
   "o"
  )
 ),IF(Cuestionario!$J$8=GJ$1,"m","o"))</f>
        <v>m</v>
      </c>
      <c r="GK2" s="111" t="str">
        <f>IF(
 AND(Cuestionario!$J$8&lt;&gt;"E1",Cuestionario!$J$8&lt;&gt;"E2"),
 IF(
  OR(GK$1="E1",GK$1="E2"),
  "o",
  IF(
   COUNTIF(GK$3:GK$41,"x")&gt;0,
   "m",
   "o"
  )
 ),IF(Cuestionario!$J$8=GK$1,"m","o"))</f>
        <v>m</v>
      </c>
      <c r="GL2" s="111" t="str">
        <f>IF(
 AND(Cuestionario!$J$8&lt;&gt;"E1",Cuestionario!$J$8&lt;&gt;"E2"),
 IF(
  OR(GL$1="E1",GL$1="E2"),
  "o",
  IF(
   COUNTIF(GL$3:GL$41,"x")&gt;0,
   "m",
   "o"
  )
 ),IF(Cuestionario!$J$8=GL$1,"m","o"))</f>
        <v>m</v>
      </c>
      <c r="GM2" s="111" t="str">
        <f>IF(
 AND(Cuestionario!$J$8&lt;&gt;"E1",Cuestionario!$J$8&lt;&gt;"E2"),
 IF(
  OR(GM$1="E1",GM$1="E2"),
  "o",
  IF(
   COUNTIF(GM$3:GM$41,"x")&gt;0,
   "m",
   "o"
  )
 ),IF(Cuestionario!$J$8=GM$1,"m","o"))</f>
        <v>m</v>
      </c>
      <c r="GN2" s="111" t="str">
        <f>IF(
 AND(Cuestionario!$J$8&lt;&gt;"E1",Cuestionario!$J$8&lt;&gt;"E2"),
 IF(
  OR(GN$1="E1",GN$1="E2"),
  "o",
  IF(
   COUNTIF(GN$3:GN$41,"x")&gt;0,
   "m",
   "o"
  )
 ),IF(Cuestionario!$J$8=GN$1,"m","o"))</f>
        <v>m</v>
      </c>
      <c r="GO2" s="111" t="str">
        <f>IF(
 AND(Cuestionario!$J$8&lt;&gt;"E1",Cuestionario!$J$8&lt;&gt;"E2"),
 IF(
  OR(GO$1="E1",GO$1="E2"),
  "o",
  IF(
   COUNTIF(GO$3:GO$41,"x")&gt;0,
   "m",
   "o"
  )
 ),IF(Cuestionario!$J$8=GO$1,"m","o"))</f>
        <v>o</v>
      </c>
      <c r="GP2" s="111" t="str">
        <f>IF(
 AND(Cuestionario!$J$8&lt;&gt;"E1",Cuestionario!$J$8&lt;&gt;"E2"),
 IF(
  OR(GP$1="E1",GP$1="E2"),
  "o",
  IF(
   COUNTIF(GP$3:GP$41,"x")&gt;0,
   "m",
   "o"
  )
 ),IF(Cuestionario!$J$8=GP$1,"m","o"))</f>
        <v>o</v>
      </c>
      <c r="GQ2" s="111" t="str">
        <f>IF(
 AND(Cuestionario!$J$8&lt;&gt;"E1",Cuestionario!$J$8&lt;&gt;"E2"),
 IF(
  OR(GQ$1="E1",GQ$1="E2"),
  "o",
  IF(
   COUNTIF(GQ$3:GQ$41,"x")&gt;0,
   "m",
   "o"
  )
 ),IF(Cuestionario!$J$8=GQ$1,"m","o"))</f>
        <v>o</v>
      </c>
      <c r="GR2" s="111" t="str">
        <f>IF(
 AND(Cuestionario!$J$8&lt;&gt;"E1",Cuestionario!$J$8&lt;&gt;"E2"),
 IF(
  OR(GR$1="E1",GR$1="E2"),
  "o",
  IF(
   COUNTIF(GR$3:GR$41,"x")&gt;0,
   "m",
   "o"
  )
 ),IF(Cuestionario!$J$8=GR$1,"m","o"))</f>
        <v>o</v>
      </c>
      <c r="GS2" s="111" t="str">
        <f>IF(
 AND(Cuestionario!$J$8&lt;&gt;"E1",Cuestionario!$J$8&lt;&gt;"E2"),
 IF(
  OR(GS$1="E1",GS$1="E2"),
  "o",
  IF(
   COUNTIF(GS$3:GS$41,"x")&gt;0,
   "m",
   "o"
  )
 ),IF(Cuestionario!$J$8=GS$1,"m","o"))</f>
        <v>o</v>
      </c>
      <c r="GT2" s="111" t="str">
        <f>IF(
 AND(Cuestionario!$J$8&lt;&gt;"E1",Cuestionario!$J$8&lt;&gt;"E2"),
 IF(
  OR(GT$1="E1",GT$1="E2"),
  "o",
  IF(
   COUNTIF(GT$3:GT$41,"x")&gt;0,
   "m",
   "o"
  )
 ),IF(Cuestionario!$J$8=GT$1,"m","o"))</f>
        <v>o</v>
      </c>
      <c r="GU2" s="111" t="str">
        <f>IF(
 AND(Cuestionario!$J$8&lt;&gt;"E1",Cuestionario!$J$8&lt;&gt;"E2"),
 IF(
  OR(GU$1="E1",GU$1="E2"),
  "o",
  IF(
   COUNTIF(GU$3:GU$41,"x")&gt;0,
   "m",
   "o"
  )
 ),IF(Cuestionario!$J$8=GU$1,"m","o"))</f>
        <v>o</v>
      </c>
      <c r="GV2" s="111" t="str">
        <f>IF(
 AND(Cuestionario!$J$8&lt;&gt;"E1",Cuestionario!$J$8&lt;&gt;"E2"),
 IF(
  OR(GV$1="E1",GV$1="E2"),
  "o",
  IF(
   COUNTIF(GV$3:GV$41,"x")&gt;0,
   "m",
   "o"
  )
 ),IF(Cuestionario!$J$8=GV$1,"m","o"))</f>
        <v>m</v>
      </c>
      <c r="GW2" s="111" t="str">
        <f>IF(
 AND(Cuestionario!$J$8&lt;&gt;"E1",Cuestionario!$J$8&lt;&gt;"E2"),
 IF(
  OR(GW$1="E1",GW$1="E2"),
  "o",
  IF(
   COUNTIF(GW$3:GW$41,"x")&gt;0,
   "m",
   "o"
  )
 ),IF(Cuestionario!$J$8=GW$1,"m","o"))</f>
        <v>m</v>
      </c>
      <c r="GX2" s="111" t="str">
        <f>IF(
 AND(Cuestionario!$J$8&lt;&gt;"E1",Cuestionario!$J$8&lt;&gt;"E2"),
 IF(
  OR(GX$1="E1",GX$1="E2"),
  "o",
  IF(
   COUNTIF(GX$3:GX$41,"x")&gt;0,
   "m",
   "o"
  )
 ),IF(Cuestionario!$J$8=GX$1,"m","o"))</f>
        <v>m</v>
      </c>
      <c r="GY2" s="111" t="str">
        <f>IF(
 AND(Cuestionario!$J$8&lt;&gt;"E1",Cuestionario!$J$8&lt;&gt;"E2"),
 IF(
  OR(GY$1="E1",GY$1="E2"),
  "o",
  IF(
   COUNTIF(GY$3:GY$41,"x")&gt;0,
   "m",
   "o"
  )
 ),IF(Cuestionario!$J$8=GY$1,"m","o"))</f>
        <v>m</v>
      </c>
      <c r="GZ2" s="111" t="str">
        <f>IF(
 AND(Cuestionario!$J$8&lt;&gt;"E1",Cuestionario!$J$8&lt;&gt;"E2"),
 IF(
  OR(GZ$1="E1",GZ$1="E2"),
  "o",
  IF(
   COUNTIF(GZ$3:GZ$41,"x")&gt;0,
   "m",
   "o"
  )
 ),IF(Cuestionario!$J$8=GZ$1,"m","o"))</f>
        <v>m</v>
      </c>
      <c r="HA2" s="111" t="str">
        <f>IF(
 AND(Cuestionario!$J$8&lt;&gt;"E1",Cuestionario!$J$8&lt;&gt;"E2"),
 IF(
  OR(HA$1="E1",HA$1="E2"),
  "o",
  IF(
   COUNTIF(HA$3:HA$41,"x")&gt;0,
   "m",
   "o"
  )
 ),IF(Cuestionario!$J$8=HA$1,"m","o"))</f>
        <v>m</v>
      </c>
      <c r="HB2" s="111" t="str">
        <f>IF(
 AND(Cuestionario!$J$8&lt;&gt;"E1",Cuestionario!$J$8&lt;&gt;"E2"),
 IF(
  OR(HB$1="E1",HB$1="E2"),
  "o",
  IF(
   COUNTIF(HB$3:HB$41,"x")&gt;0,
   "m",
   "o"
  )
 ),IF(Cuestionario!$J$8=HB$1,"m","o"))</f>
        <v>o</v>
      </c>
      <c r="HC2" s="111" t="str">
        <f>IF(
 AND(Cuestionario!$J$8&lt;&gt;"E1",Cuestionario!$J$8&lt;&gt;"E2"),
 IF(
  OR(HC$1="E1",HC$1="E2"),
  "o",
  IF(
   COUNTIF(HC$3:HC$41,"x")&gt;0,
   "m",
   "o"
  )
 ),IF(Cuestionario!$J$8=HC$1,"m","o"))</f>
        <v>m</v>
      </c>
      <c r="HD2" s="111" t="str">
        <f>IF(
 AND(Cuestionario!$J$8&lt;&gt;"E1",Cuestionario!$J$8&lt;&gt;"E2"),
 IF(
  OR(HD$1="E1",HD$1="E2"),
  "o",
  IF(
   COUNTIF(HD$3:HD$41,"x")&gt;0,
   "m",
   "o"
  )
 ),IF(Cuestionario!$J$8=HD$1,"m","o"))</f>
        <v>m</v>
      </c>
      <c r="HE2" s="111" t="str">
        <f>IF(
 AND(Cuestionario!$J$8&lt;&gt;"E1",Cuestionario!$J$8&lt;&gt;"E2"),
 IF(
  OR(HE$1="E1",HE$1="E2"),
  "o",
  IF(
   COUNTIF(HE$3:HE$41,"x")&gt;0,
   "m",
   "o"
  )
 ),IF(Cuestionario!$J$8=HE$1,"m","o"))</f>
        <v>m</v>
      </c>
      <c r="HF2" s="111" t="str">
        <f>IF(
 AND(Cuestionario!$J$8&lt;&gt;"E1",Cuestionario!$J$8&lt;&gt;"E2"),
 IF(
  OR(HF$1="E1",HF$1="E2"),
  "o",
  IF(
   COUNTIF(HF$3:HF$41,"x")&gt;0,
   "m",
   "o"
  )
 ),IF(Cuestionario!$J$8=HF$1,"m","o"))</f>
        <v>m</v>
      </c>
      <c r="HG2" s="111" t="str">
        <f>IF(
 AND(Cuestionario!$J$8&lt;&gt;"E1",Cuestionario!$J$8&lt;&gt;"E2"),
 IF(
  OR(HG$1="E1",HG$1="E2"),
  "o",
  IF(
   COUNTIF(HG$3:HG$41,"x")&gt;0,
   "m",
   "o"
  )
 ),IF(Cuestionario!$J$8=HG$1,"m","o"))</f>
        <v>m</v>
      </c>
      <c r="HH2" s="111" t="str">
        <f>IF(
 AND(Cuestionario!$J$8&lt;&gt;"E1",Cuestionario!$J$8&lt;&gt;"E2"),
 IF(
  OR(HH$1="E1",HH$1="E2"),
  "o",
  IF(
   COUNTIF(HH$3:HH$41,"x")&gt;0,
   "m",
   "o"
  )
 ),IF(Cuestionario!$J$8=HH$1,"m","o"))</f>
        <v>o</v>
      </c>
      <c r="HI2" s="111" t="str">
        <f>IF(
 AND(Cuestionario!$J$8&lt;&gt;"E1",Cuestionario!$J$8&lt;&gt;"E2"),
 IF(
  OR(HI$1="E1",HI$1="E2"),
  "o",
  IF(
   COUNTIF(HI$3:HI$41,"x")&gt;0,
   "m",
   "o"
  )
 ),IF(Cuestionario!$J$8=HI$1,"m","o"))</f>
        <v>m</v>
      </c>
      <c r="HJ2" s="111" t="str">
        <f>IF(
 AND(Cuestionario!$J$8&lt;&gt;"E1",Cuestionario!$J$8&lt;&gt;"E2"),
 IF(
  OR(HJ$1="E1",HJ$1="E2"),
  "o",
  IF(
   COUNTIF(HJ$3:HJ$41,"x")&gt;0,
   "m",
   "o"
  )
 ),IF(Cuestionario!$J$8=HJ$1,"m","o"))</f>
        <v>m</v>
      </c>
      <c r="HK2" s="111" t="str">
        <f>IF(
 AND(Cuestionario!$J$8&lt;&gt;"E1",Cuestionario!$J$8&lt;&gt;"E2"),
 IF(
  OR(HK$1="E1",HK$1="E2"),
  "o",
  IF(
   COUNTIF(HK$3:HK$41,"x")&gt;0,
   "m",
   "o"
  )
 ),IF(Cuestionario!$J$8=HK$1,"m","o"))</f>
        <v>o</v>
      </c>
      <c r="HL2" s="111"/>
      <c r="HM2" s="111"/>
      <c r="HN2" s="111"/>
      <c r="HO2" s="111"/>
      <c r="HP2" s="111"/>
      <c r="HQ2" s="111"/>
      <c r="HR2" s="111" t="str">
        <f>IF(
 AND(Cuestionario!$J$8&lt;&gt;"E1",Cuestionario!$J$8&lt;&gt;"E2"),
 IF(
  OR(HR$1="E1",HR$1="E2"),
  "o",
  IF(
   COUNTIF(HR$3:HR$41,"x")&gt;0,
   "m",
   "o"
  )
 ),IF(Cuestionario!$J$8=HR$1,"m","o"))</f>
        <v>o</v>
      </c>
      <c r="HS2" s="107"/>
    </row>
    <row r="3" spans="1:227" ht="44" thickBot="1" x14ac:dyDescent="0.4">
      <c r="A3" s="123" t="s">
        <v>89</v>
      </c>
      <c r="B3" s="124" t="s">
        <v>88</v>
      </c>
      <c r="C3" s="2" t="str">
        <f>_xlfn.XLOOKUP(A3,Cuestionario!B28:B68,Cuestionario!C28:C68,,0,1)</f>
        <v>¿Se trata de una nueva interfaz o modificación de un Front Web interno? (para uso de empleados)</v>
      </c>
      <c r="D3" s="116"/>
      <c r="E3" s="116"/>
      <c r="F3" s="73"/>
      <c r="G3" s="73" t="str">
        <f>IF(VLOOKUP($A3,Cuestionario!$B$28:$D$69,3,FALSE)="SI","x","-")</f>
        <v>-</v>
      </c>
      <c r="H3" s="73"/>
      <c r="I3" s="73"/>
      <c r="J3" s="73"/>
      <c r="K3" s="73"/>
      <c r="L3" s="73"/>
      <c r="M3" s="122"/>
      <c r="N3" s="73" t="str">
        <f>IF(VLOOKUP($A3,Cuestionario!$B$28:$D$69,3,FALSE)="SI","x","-")</f>
        <v>-</v>
      </c>
      <c r="O3" s="73"/>
      <c r="P3" s="73" t="str">
        <f>IF(VLOOKUP($A3,Cuestionario!$B$28:$D$69,3,FALSE)="SI","x","-")</f>
        <v>-</v>
      </c>
      <c r="Q3" s="73"/>
      <c r="R3" s="73"/>
      <c r="S3" s="73"/>
      <c r="T3" s="73"/>
      <c r="U3" s="73"/>
      <c r="V3" s="73" t="str">
        <f>IF(VLOOKUP($A3,Cuestionario!$B$28:$D$69,3,FALSE)="SI","x","-")</f>
        <v>-</v>
      </c>
      <c r="W3" s="73" t="str">
        <f>IF(VLOOKUP($A3,Cuestionario!$B$28:$D$69,3,FALSE)="SI","x","-")</f>
        <v>-</v>
      </c>
      <c r="X3" s="73" t="str">
        <f>IF(VLOOKUP($A3,Cuestionario!$B$28:$D$69,3,FALSE)="SI","x","-")</f>
        <v>-</v>
      </c>
      <c r="Y3" s="73"/>
      <c r="Z3" s="73"/>
      <c r="AA3" s="73" t="str">
        <f>IF(VLOOKUP($A3,Cuestionario!$B$28:$D$69,3,FALSE)="SI","x","-")</f>
        <v>-</v>
      </c>
      <c r="AB3" s="73" t="str">
        <f>IF(VLOOKUP($A3,Cuestionario!$B$28:$D$69,3,FALSE)="SI","x","-")</f>
        <v>-</v>
      </c>
      <c r="AC3" s="73" t="str">
        <f>IF(VLOOKUP($A3,Cuestionario!$B$28:$D$69,3,FALSE)="SI","x","-")</f>
        <v>-</v>
      </c>
      <c r="AD3" s="73" t="str">
        <f>IF(VLOOKUP($A3,Cuestionario!$B$28:$D$69,3,FALSE)="SI","x","-")</f>
        <v>-</v>
      </c>
      <c r="AE3" s="73"/>
      <c r="AF3" s="73" t="str">
        <f>IF(VLOOKUP($A3,Cuestionario!$B$28:$D$69,3,FALSE)="SI","x","-")</f>
        <v>-</v>
      </c>
      <c r="AG3" s="73" t="str">
        <f>IF(VLOOKUP($A3,Cuestionario!$B$28:$D$69,3,FALSE)="SI","x","-")</f>
        <v>-</v>
      </c>
      <c r="AH3" s="73" t="str">
        <f>IF(VLOOKUP($A3,Cuestionario!$B$28:$D$69,3,FALSE)="SI","x","-")</f>
        <v>-</v>
      </c>
      <c r="AI3" s="73" t="str">
        <f>IF(VLOOKUP($A3,Cuestionario!$B$28:$D$69,3,FALSE)="SI","x","-")</f>
        <v>-</v>
      </c>
      <c r="AJ3" s="73" t="str">
        <f>IF(VLOOKUP($A3,Cuestionario!$B$28:$D$69,3,FALSE)="SI","x","-")</f>
        <v>-</v>
      </c>
      <c r="AK3" s="73" t="str">
        <f>IF(VLOOKUP($A3,Cuestionario!$B$28:$D$69,3,FALSE)="SI","x","-")</f>
        <v>-</v>
      </c>
      <c r="AL3" s="73" t="str">
        <f>IF(VLOOKUP($A3,Cuestionario!$B$28:$D$69,3,FALSE)="SI","x","-")</f>
        <v>-</v>
      </c>
      <c r="AM3" s="73"/>
      <c r="AN3" s="73" t="str">
        <f>IF(VLOOKUP($A3,Cuestionario!$B$28:$D$69,3,FALSE)="SI","x","-")</f>
        <v>-</v>
      </c>
      <c r="AO3" s="73" t="str">
        <f>IF(VLOOKUP($A3,Cuestionario!$B$28:$D$69,3,FALSE)="SI","x","-")</f>
        <v>-</v>
      </c>
      <c r="AP3" s="73"/>
      <c r="AQ3" s="122"/>
      <c r="AR3" s="73" t="str">
        <f>IF(VLOOKUP($A3,Cuestionario!$B$28:$D$69,3,FALSE)="SI","x","-")</f>
        <v>-</v>
      </c>
      <c r="AS3" s="73" t="str">
        <f>IF(VLOOKUP($A3,Cuestionario!$B$28:$D$69,3,FALSE)="SI","x","-")</f>
        <v>-</v>
      </c>
      <c r="AT3" s="73" t="str">
        <f>IF(VLOOKUP($A3,Cuestionario!$B$28:$D$69,3,FALSE)="SI","x","-")</f>
        <v>-</v>
      </c>
      <c r="AU3" s="73" t="str">
        <f>IF(VLOOKUP($A3,Cuestionario!$B$28:$D$69,3,FALSE)="SI","x","-")</f>
        <v>-</v>
      </c>
      <c r="AV3" s="73" t="str">
        <f>IF(VLOOKUP($A3,Cuestionario!$B$28:$D$69,3,FALSE)="SI","x","-")</f>
        <v>-</v>
      </c>
      <c r="AW3" s="73" t="str">
        <f>IF(VLOOKUP($A3,Cuestionario!$B$28:$D$69,3,FALSE)="SI","x","-")</f>
        <v>-</v>
      </c>
      <c r="AX3" s="73" t="str">
        <f>IF(VLOOKUP($A3,Cuestionario!$B$28:$D$69,3,FALSE)="SI","x","-")</f>
        <v>-</v>
      </c>
      <c r="AY3" s="73"/>
      <c r="AZ3" s="73"/>
      <c r="BA3" s="122"/>
      <c r="BB3" s="73" t="str">
        <f>IF(VLOOKUP($A3,Cuestionario!$B$28:$D$69,3,FALSE)="SI","x","-")</f>
        <v>-</v>
      </c>
      <c r="BC3" s="73"/>
      <c r="BD3" s="73"/>
      <c r="BE3" s="122"/>
      <c r="BF3" s="73" t="str">
        <f>IF(VLOOKUP($A3,Cuestionario!$B$28:$D$69,3,FALSE)="SI","x","-")</f>
        <v>-</v>
      </c>
      <c r="BG3" s="73" t="str">
        <f>IF(VLOOKUP($A3,Cuestionario!$B$28:$D$69,3,FALSE)="SI","x","-")</f>
        <v>-</v>
      </c>
      <c r="BH3" s="73"/>
      <c r="BI3" s="73" t="str">
        <f>IF(VLOOKUP($A3,Cuestionario!$B$28:$D$69,3,FALSE)="SI","x","-")</f>
        <v>-</v>
      </c>
      <c r="BJ3" s="73" t="str">
        <f>IF(VLOOKUP($A3,Cuestionario!$B$28:$D$69,3,FALSE)="SI","x","-")</f>
        <v>-</v>
      </c>
      <c r="BK3" s="73" t="str">
        <f>IF(VLOOKUP($A3,Cuestionario!$B$28:$D$69,3,FALSE)="SI","x","-")</f>
        <v>-</v>
      </c>
      <c r="BL3" s="73" t="str">
        <f>IF(VLOOKUP($A3,Cuestionario!$B$28:$D$69,3,FALSE)="SI","x","-")</f>
        <v>-</v>
      </c>
      <c r="BM3" s="122"/>
      <c r="BN3" s="73"/>
      <c r="BO3" s="73"/>
      <c r="BP3" s="73"/>
      <c r="BQ3" s="73" t="str">
        <f>IF(VLOOKUP($A3,Cuestionario!$B$28:$D$69,3,FALSE)="SI","x","-")</f>
        <v>-</v>
      </c>
      <c r="BR3" s="73"/>
      <c r="BS3" s="73"/>
      <c r="BT3" s="73" t="str">
        <f>IF(VLOOKUP($A3,Cuestionario!$B$28:$D$69,3,FALSE)="SI","x","-")</f>
        <v>-</v>
      </c>
      <c r="BU3" s="73" t="str">
        <f>IF(VLOOKUP($A3,Cuestionario!$B$28:$D$69,3,FALSE)="SI","x","-")</f>
        <v>-</v>
      </c>
      <c r="BV3" s="73"/>
      <c r="BW3" s="122"/>
      <c r="BX3" s="73" t="str">
        <f>IF(VLOOKUP($A3,Cuestionario!$B$28:$D$69,3,FALSE)="SI","x","-")</f>
        <v>-</v>
      </c>
      <c r="BY3" s="73"/>
      <c r="BZ3" s="73" t="str">
        <f>IF(VLOOKUP($A3,Cuestionario!$B$28:$D$69,3,FALSE)="SI","x","-")</f>
        <v>-</v>
      </c>
      <c r="CA3" s="122"/>
      <c r="CB3" s="73"/>
      <c r="CC3" s="73" t="str">
        <f>IF(VLOOKUP($A3,Cuestionario!$B$28:$D$69,3,FALSE)="SI","x","-")</f>
        <v>-</v>
      </c>
      <c r="CD3" s="73" t="str">
        <f>IF(VLOOKUP($A3,Cuestionario!$B$28:$D$69,3,FALSE)="SI","x","-")</f>
        <v>-</v>
      </c>
      <c r="CE3" s="73"/>
      <c r="CF3" s="73"/>
      <c r="CG3" s="73" t="str">
        <f>IF(VLOOKUP($A3,Cuestionario!$B$28:$D$69,3,FALSE)="SI","x","-")</f>
        <v>-</v>
      </c>
      <c r="CH3" s="73"/>
      <c r="CI3" s="73"/>
      <c r="CJ3" s="73"/>
      <c r="CK3" s="73"/>
      <c r="CL3" s="73"/>
      <c r="CM3" s="73"/>
      <c r="CN3" s="73"/>
      <c r="CO3" s="73"/>
      <c r="CP3" s="73" t="str">
        <f>IF(VLOOKUP($A3,Cuestionario!$B$28:$D$69,3,FALSE)="SI","x","-")</f>
        <v>-</v>
      </c>
      <c r="CQ3" s="73" t="str">
        <f>IF(VLOOKUP($A3,Cuestionario!$B$28:$D$69,3,FALSE)="SI","x","-")</f>
        <v>-</v>
      </c>
      <c r="CR3" s="73"/>
      <c r="CS3" s="73"/>
      <c r="CT3" s="73"/>
      <c r="CU3" s="73" t="str">
        <f>IF(VLOOKUP($A3,Cuestionario!$B$28:$D$69,3,FALSE)="SI","x","-")</f>
        <v>-</v>
      </c>
      <c r="CV3" s="73" t="str">
        <f>IF(VLOOKUP($A3,Cuestionario!$B$28:$D$69,3,FALSE)="SI","x","-")</f>
        <v>-</v>
      </c>
      <c r="CW3" s="122"/>
      <c r="CX3" s="73"/>
      <c r="CY3" s="73" t="str">
        <f>IF(VLOOKUP($A3,Cuestionario!$B$28:$D$69,3,FALSE)="SI","x","-")</f>
        <v>-</v>
      </c>
      <c r="CZ3" s="73"/>
      <c r="DA3" s="73" t="str">
        <f>IF(VLOOKUP($A3,Cuestionario!$B$28:$D$69,3,FALSE)="SI","x","-")</f>
        <v>-</v>
      </c>
      <c r="DB3" s="73"/>
      <c r="DC3" s="73"/>
      <c r="DD3" s="73"/>
      <c r="DE3" s="73"/>
      <c r="DF3" s="73" t="str">
        <f>IF(VLOOKUP($A3,Cuestionario!$B$28:$D$69,3,FALSE)="SI","x","-")</f>
        <v>-</v>
      </c>
      <c r="DG3" s="73" t="str">
        <f>IF(VLOOKUP($A3,Cuestionario!$B$28:$D$69,3,FALSE)="SI","x","-")</f>
        <v>-</v>
      </c>
      <c r="DH3" s="73" t="str">
        <f>IF(VLOOKUP($A3,Cuestionario!$B$28:$D$69,3,FALSE)="SI","x","-")</f>
        <v>-</v>
      </c>
      <c r="DI3" s="73"/>
      <c r="DJ3" s="73"/>
      <c r="DK3" s="73" t="str">
        <f>IF(VLOOKUP($A3,Cuestionario!$B$28:$D$69,3,FALSE)="SI","x","-")</f>
        <v>-</v>
      </c>
      <c r="DL3" s="73" t="str">
        <f>IF(VLOOKUP($A3,Cuestionario!$B$28:$D$69,3,FALSE)="SI","x","-")</f>
        <v>-</v>
      </c>
      <c r="DM3" s="73" t="str">
        <f>IF(VLOOKUP($A3,Cuestionario!$B$28:$D$69,3,FALSE)="SI","x","-")</f>
        <v>-</v>
      </c>
      <c r="DN3" s="73" t="str">
        <f>IF(VLOOKUP($A3,Cuestionario!$B$28:$D$69,3,FALSE)="SI","x","-")</f>
        <v>-</v>
      </c>
      <c r="DO3" s="73" t="str">
        <f>IF(VLOOKUP($A3,Cuestionario!$B$28:$D$69,3,FALSE)="SI","x","-")</f>
        <v>-</v>
      </c>
      <c r="DP3" s="73" t="str">
        <f>IF(VLOOKUP($A3,Cuestionario!$B$28:$D$69,3,FALSE)="SI","x","-")</f>
        <v>-</v>
      </c>
      <c r="DQ3" s="73"/>
      <c r="DR3" s="73"/>
      <c r="DS3" s="73" t="str">
        <f>IF(VLOOKUP($A3,Cuestionario!$B$28:$D$69,3,FALSE)="SI","x","-")</f>
        <v>-</v>
      </c>
      <c r="DT3" s="122"/>
      <c r="DU3" s="73"/>
      <c r="DV3" s="73" t="str">
        <f>IF(VLOOKUP($A3,Cuestionario!$B$28:$D$69,3,FALSE)="SI","x","-")</f>
        <v>-</v>
      </c>
      <c r="DW3" s="73"/>
      <c r="DX3" s="73"/>
      <c r="DY3" s="73" t="str">
        <f>IF(VLOOKUP($A3,Cuestionario!$B$28:$D$69,3,FALSE)="SI","x","-")</f>
        <v>-</v>
      </c>
      <c r="DZ3" s="73" t="str">
        <f>IF(VLOOKUP($A3,Cuestionario!$B$28:$D$69,3,FALSE)="SI","x","-")</f>
        <v>-</v>
      </c>
      <c r="EA3" s="73"/>
      <c r="EB3" s="73"/>
      <c r="EC3" s="73" t="str">
        <f>IF(VLOOKUP($A3,Cuestionario!$B$28:$D$69,3,FALSE)="SI","x","-")</f>
        <v>-</v>
      </c>
      <c r="ED3" s="73"/>
      <c r="EE3" s="73"/>
      <c r="EF3" s="73"/>
      <c r="EG3" s="73" t="str">
        <f>IF(VLOOKUP($A3,Cuestionario!$B$28:$D$69,3,FALSE)="SI","x","-")</f>
        <v>-</v>
      </c>
      <c r="EH3" s="73"/>
      <c r="EI3" s="73"/>
      <c r="EJ3" s="122"/>
      <c r="EK3" s="73"/>
      <c r="EL3" s="73"/>
      <c r="EM3" s="73"/>
      <c r="EN3" s="73"/>
      <c r="EO3" s="73"/>
      <c r="EP3" s="122"/>
      <c r="EQ3" s="73"/>
      <c r="ER3" s="73"/>
      <c r="ES3" s="122"/>
      <c r="ET3" s="73"/>
      <c r="EU3" s="73"/>
      <c r="EV3" s="73"/>
      <c r="EW3" s="73"/>
      <c r="EX3" s="73"/>
      <c r="EY3" s="73"/>
      <c r="EZ3" s="73"/>
      <c r="FA3" s="73"/>
      <c r="FB3" s="122"/>
      <c r="FC3" s="73"/>
      <c r="FD3" s="73"/>
      <c r="FE3" s="73"/>
      <c r="FF3" s="73"/>
      <c r="FG3" s="73"/>
      <c r="FH3" s="73"/>
      <c r="FI3" s="73"/>
      <c r="FJ3" s="122"/>
      <c r="FK3" s="73" t="str">
        <f>IF(VLOOKUP($A3,Cuestionario!$B$28:$D$69,3,FALSE)="SI","x","-")</f>
        <v>-</v>
      </c>
      <c r="FL3" s="122"/>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3"/>
      <c r="HJ3" s="73"/>
      <c r="HK3" s="73"/>
      <c r="HL3" s="73"/>
      <c r="HM3" s="73"/>
      <c r="HN3" s="73"/>
      <c r="HO3" s="73"/>
      <c r="HP3" s="73"/>
      <c r="HQ3" s="73"/>
      <c r="HR3" s="73"/>
      <c r="HS3" s="107"/>
    </row>
    <row r="4" spans="1:227" ht="44" thickBot="1" x14ac:dyDescent="0.4">
      <c r="A4" s="125" t="s">
        <v>92</v>
      </c>
      <c r="B4" s="126" t="s">
        <v>91</v>
      </c>
      <c r="C4" s="2" t="str">
        <f>_xlfn.XLOOKUP(A4,Cuestionario!B29:B69,Cuestionario!C29:C69,,0,1)</f>
        <v>¿Se trata de una nueva interfaz o modificación de un Front Móvil interno? (para uso de empleados)</v>
      </c>
      <c r="D4" s="116"/>
      <c r="E4" s="116"/>
      <c r="F4" s="73"/>
      <c r="G4" s="73" t="str">
        <f>IF(VLOOKUP($A4,Cuestionario!$B$28:$D$69,3,FALSE)="SI","x","-")</f>
        <v>-</v>
      </c>
      <c r="H4" s="73"/>
      <c r="I4" s="73"/>
      <c r="J4" s="73"/>
      <c r="K4" s="73"/>
      <c r="L4" s="73"/>
      <c r="M4" s="122"/>
      <c r="N4" s="73" t="str">
        <f>IF(VLOOKUP($A4,Cuestionario!$B$28:$D$69,3,FALSE)="SI","x","-")</f>
        <v>-</v>
      </c>
      <c r="O4" s="73"/>
      <c r="P4" s="73" t="str">
        <f>IF(VLOOKUP($A4,Cuestionario!$B$28:$D$69,3,FALSE)="SI","x","-")</f>
        <v>-</v>
      </c>
      <c r="Q4" s="73"/>
      <c r="R4" s="73"/>
      <c r="S4" s="73"/>
      <c r="T4" s="73"/>
      <c r="U4" s="73"/>
      <c r="V4" s="73" t="str">
        <f>IF(VLOOKUP($A4,Cuestionario!$B$28:$D$69,3,FALSE)="SI","x","-")</f>
        <v>-</v>
      </c>
      <c r="W4" s="73" t="str">
        <f>IF(VLOOKUP($A4,Cuestionario!$B$28:$D$69,3,FALSE)="SI","x","-")</f>
        <v>-</v>
      </c>
      <c r="X4" s="73" t="str">
        <f>IF(VLOOKUP($A4,Cuestionario!$B$28:$D$69,3,FALSE)="SI","x","-")</f>
        <v>-</v>
      </c>
      <c r="Y4" s="73"/>
      <c r="Z4" s="73"/>
      <c r="AA4" s="73" t="str">
        <f>IF(VLOOKUP($A4,Cuestionario!$B$28:$D$69,3,FALSE)="SI","x","-")</f>
        <v>-</v>
      </c>
      <c r="AB4" s="73" t="str">
        <f>IF(VLOOKUP($A4,Cuestionario!$B$28:$D$69,3,FALSE)="SI","x","-")</f>
        <v>-</v>
      </c>
      <c r="AC4" s="73" t="str">
        <f>IF(VLOOKUP($A4,Cuestionario!$B$28:$D$69,3,FALSE)="SI","x","-")</f>
        <v>-</v>
      </c>
      <c r="AD4" s="73" t="str">
        <f>IF(VLOOKUP($A4,Cuestionario!$B$28:$D$69,3,FALSE)="SI","x","-")</f>
        <v>-</v>
      </c>
      <c r="AE4" s="73"/>
      <c r="AF4" s="73" t="str">
        <f>IF(VLOOKUP($A4,Cuestionario!$B$28:$D$69,3,FALSE)="SI","x","-")</f>
        <v>-</v>
      </c>
      <c r="AG4" s="73" t="str">
        <f>IF(VLOOKUP($A4,Cuestionario!$B$28:$D$69,3,FALSE)="SI","x","-")</f>
        <v>-</v>
      </c>
      <c r="AH4" s="73" t="str">
        <f>IF(VLOOKUP($A4,Cuestionario!$B$28:$D$69,3,FALSE)="SI","x","-")</f>
        <v>-</v>
      </c>
      <c r="AI4" s="73" t="str">
        <f>IF(VLOOKUP($A4,Cuestionario!$B$28:$D$69,3,FALSE)="SI","x","-")</f>
        <v>-</v>
      </c>
      <c r="AJ4" s="73" t="str">
        <f>IF(VLOOKUP($A4,Cuestionario!$B$28:$D$69,3,FALSE)="SI","x","-")</f>
        <v>-</v>
      </c>
      <c r="AK4" s="73" t="str">
        <f>IF(VLOOKUP($A4,Cuestionario!$B$28:$D$69,3,FALSE)="SI","x","-")</f>
        <v>-</v>
      </c>
      <c r="AL4" s="73" t="str">
        <f>IF(VLOOKUP($A4,Cuestionario!$B$28:$D$69,3,FALSE)="SI","x","-")</f>
        <v>-</v>
      </c>
      <c r="AM4" s="73"/>
      <c r="AN4" s="73" t="str">
        <f>IF(VLOOKUP($A4,Cuestionario!$B$28:$D$69,3,FALSE)="SI","x","-")</f>
        <v>-</v>
      </c>
      <c r="AO4" s="73" t="str">
        <f>IF(VLOOKUP($A4,Cuestionario!$B$28:$D$69,3,FALSE)="SI","x","-")</f>
        <v>-</v>
      </c>
      <c r="AP4" s="73"/>
      <c r="AQ4" s="122"/>
      <c r="AR4" s="73" t="str">
        <f>IF(VLOOKUP($A4,Cuestionario!$B$28:$D$69,3,FALSE)="SI","x","-")</f>
        <v>-</v>
      </c>
      <c r="AS4" s="73" t="str">
        <f>IF(VLOOKUP($A4,Cuestionario!$B$28:$D$69,3,FALSE)="SI","x","-")</f>
        <v>-</v>
      </c>
      <c r="AT4" s="73" t="str">
        <f>IF(VLOOKUP($A4,Cuestionario!$B$28:$D$69,3,FALSE)="SI","x","-")</f>
        <v>-</v>
      </c>
      <c r="AU4" s="73" t="str">
        <f>IF(VLOOKUP($A4,Cuestionario!$B$28:$D$69,3,FALSE)="SI","x","-")</f>
        <v>-</v>
      </c>
      <c r="AV4" s="73" t="str">
        <f>IF(VLOOKUP($A4,Cuestionario!$B$28:$D$69,3,FALSE)="SI","x","-")</f>
        <v>-</v>
      </c>
      <c r="AW4" s="73"/>
      <c r="AX4" s="73" t="str">
        <f>IF(VLOOKUP($A4,Cuestionario!$B$28:$D$69,3,FALSE)="SI","x","-")</f>
        <v>-</v>
      </c>
      <c r="AY4" s="73"/>
      <c r="AZ4" s="73"/>
      <c r="BA4" s="122"/>
      <c r="BB4" s="73" t="str">
        <f>IF(VLOOKUP($A4,Cuestionario!$B$28:$D$69,3,FALSE)="SI","x","-")</f>
        <v>-</v>
      </c>
      <c r="BC4" s="73"/>
      <c r="BD4" s="73"/>
      <c r="BE4" s="122"/>
      <c r="BF4" s="73" t="str">
        <f>IF(VLOOKUP($A4,Cuestionario!$B$28:$D$69,3,FALSE)="SI","x","-")</f>
        <v>-</v>
      </c>
      <c r="BG4" s="73" t="str">
        <f>IF(VLOOKUP($A4,Cuestionario!$B$28:$D$69,3,FALSE)="SI","x","-")</f>
        <v>-</v>
      </c>
      <c r="BH4" s="73"/>
      <c r="BI4" s="73" t="str">
        <f>IF(VLOOKUP($A4,Cuestionario!$B$28:$D$69,3,FALSE)="SI","x","-")</f>
        <v>-</v>
      </c>
      <c r="BJ4" s="73" t="str">
        <f>IF(VLOOKUP($A4,Cuestionario!$B$28:$D$69,3,FALSE)="SI","x","-")</f>
        <v>-</v>
      </c>
      <c r="BK4" s="73" t="str">
        <f>IF(VLOOKUP($A4,Cuestionario!$B$28:$D$69,3,FALSE)="SI","x","-")</f>
        <v>-</v>
      </c>
      <c r="BL4" s="73" t="str">
        <f>IF(VLOOKUP($A4,Cuestionario!$B$28:$D$69,3,FALSE)="SI","x","-")</f>
        <v>-</v>
      </c>
      <c r="BM4" s="122"/>
      <c r="BN4" s="73"/>
      <c r="BO4" s="73"/>
      <c r="BP4" s="73"/>
      <c r="BQ4" s="73" t="str">
        <f>IF(VLOOKUP($A4,Cuestionario!$B$28:$D$69,3,FALSE)="SI","x","-")</f>
        <v>-</v>
      </c>
      <c r="BR4" s="73"/>
      <c r="BS4" s="73"/>
      <c r="BT4" s="73" t="str">
        <f>IF(VLOOKUP($A4,Cuestionario!$B$28:$D$69,3,FALSE)="SI","x","-")</f>
        <v>-</v>
      </c>
      <c r="BU4" s="73" t="str">
        <f>IF(VLOOKUP($A4,Cuestionario!$B$28:$D$69,3,FALSE)="SI","x","-")</f>
        <v>-</v>
      </c>
      <c r="BV4" s="73"/>
      <c r="BW4" s="122"/>
      <c r="BX4" s="73" t="str">
        <f>IF(VLOOKUP($A4,Cuestionario!$B$28:$D$69,3,FALSE)="SI","x","-")</f>
        <v>-</v>
      </c>
      <c r="BY4" s="73"/>
      <c r="BZ4" s="73" t="str">
        <f>IF(VLOOKUP($A4,Cuestionario!$B$28:$D$69,3,FALSE)="SI","x","-")</f>
        <v>-</v>
      </c>
      <c r="CA4" s="122"/>
      <c r="CB4" s="73"/>
      <c r="CC4" s="73" t="str">
        <f>IF(VLOOKUP($A4,Cuestionario!$B$28:$D$69,3,FALSE)="SI","x","-")</f>
        <v>-</v>
      </c>
      <c r="CD4" s="73" t="str">
        <f>IF(VLOOKUP($A4,Cuestionario!$B$28:$D$69,3,FALSE)="SI","x","-")</f>
        <v>-</v>
      </c>
      <c r="CE4" s="73"/>
      <c r="CF4" s="73"/>
      <c r="CG4" s="73" t="str">
        <f>IF(VLOOKUP($A4,Cuestionario!$B$28:$D$69,3,FALSE)="SI","x","-")</f>
        <v>-</v>
      </c>
      <c r="CH4" s="73"/>
      <c r="CI4" s="73"/>
      <c r="CJ4" s="73"/>
      <c r="CK4" s="73"/>
      <c r="CL4" s="73"/>
      <c r="CM4" s="73"/>
      <c r="CN4" s="73" t="str">
        <f>IF(VLOOKUP($A4,Cuestionario!$B$28:$D$69,3,FALSE)="SI","x","-")</f>
        <v>-</v>
      </c>
      <c r="CO4" s="73" t="str">
        <f>IF(VLOOKUP($A4,Cuestionario!$B$28:$D$69,3,FALSE)="SI","x","-")</f>
        <v>-</v>
      </c>
      <c r="CP4" s="73" t="str">
        <f>IF(VLOOKUP($A4,Cuestionario!$B$28:$D$69,3,FALSE)="SI","x","-")</f>
        <v>-</v>
      </c>
      <c r="CQ4" s="73" t="str">
        <f>IF(VLOOKUP($A4,Cuestionario!$B$28:$D$69,3,FALSE)="SI","x","-")</f>
        <v>-</v>
      </c>
      <c r="CR4" s="73"/>
      <c r="CS4" s="73"/>
      <c r="CT4" s="73"/>
      <c r="CU4" s="73" t="str">
        <f>IF(VLOOKUP($A4,Cuestionario!$B$28:$D$69,3,FALSE)="SI","x","-")</f>
        <v>-</v>
      </c>
      <c r="CV4" s="73" t="str">
        <f>IF(VLOOKUP($A4,Cuestionario!$B$28:$D$69,3,FALSE)="SI","x","-")</f>
        <v>-</v>
      </c>
      <c r="CW4" s="122"/>
      <c r="CX4" s="73"/>
      <c r="CY4" s="73" t="str">
        <f>IF(VLOOKUP($A4,Cuestionario!$B$28:$D$69,3,FALSE)="SI","x","-")</f>
        <v>-</v>
      </c>
      <c r="CZ4" s="73"/>
      <c r="DA4" s="73" t="str">
        <f>IF(VLOOKUP($A4,Cuestionario!$B$28:$D$69,3,FALSE)="SI","x","-")</f>
        <v>-</v>
      </c>
      <c r="DB4" s="73"/>
      <c r="DC4" s="73"/>
      <c r="DD4" s="73"/>
      <c r="DE4" s="73"/>
      <c r="DF4" s="73" t="str">
        <f>IF(VLOOKUP($A4,Cuestionario!$B$28:$D$69,3,FALSE)="SI","x","-")</f>
        <v>-</v>
      </c>
      <c r="DG4" s="73" t="str">
        <f>IF(VLOOKUP($A4,Cuestionario!$B$28:$D$69,3,FALSE)="SI","x","-")</f>
        <v>-</v>
      </c>
      <c r="DH4" s="73" t="str">
        <f>IF(VLOOKUP($A4,Cuestionario!$B$28:$D$69,3,FALSE)="SI","x","-")</f>
        <v>-</v>
      </c>
      <c r="DI4" s="73"/>
      <c r="DJ4" s="73"/>
      <c r="DK4" s="73" t="str">
        <f>IF(VLOOKUP($A4,Cuestionario!$B$28:$D$69,3,FALSE)="SI","x","-")</f>
        <v>-</v>
      </c>
      <c r="DL4" s="73" t="str">
        <f>IF(VLOOKUP($A4,Cuestionario!$B$28:$D$69,3,FALSE)="SI","x","-")</f>
        <v>-</v>
      </c>
      <c r="DM4" s="73" t="str">
        <f>IF(VLOOKUP($A4,Cuestionario!$B$28:$D$69,3,FALSE)="SI","x","-")</f>
        <v>-</v>
      </c>
      <c r="DN4" s="73" t="str">
        <f>IF(VLOOKUP($A4,Cuestionario!$B$28:$D$69,3,FALSE)="SI","x","-")</f>
        <v>-</v>
      </c>
      <c r="DO4" s="73" t="str">
        <f>IF(VLOOKUP($A4,Cuestionario!$B$28:$D$69,3,FALSE)="SI","x","-")</f>
        <v>-</v>
      </c>
      <c r="DP4" s="73" t="str">
        <f>IF(VLOOKUP($A4,Cuestionario!$B$28:$D$69,3,FALSE)="SI","x","-")</f>
        <v>-</v>
      </c>
      <c r="DQ4" s="73"/>
      <c r="DR4" s="73"/>
      <c r="DS4" s="73" t="str">
        <f>IF(VLOOKUP($A4,Cuestionario!$B$28:$D$69,3,FALSE)="SI","x","-")</f>
        <v>-</v>
      </c>
      <c r="DT4" s="122"/>
      <c r="DU4" s="73"/>
      <c r="DV4" s="73" t="str">
        <f>IF(VLOOKUP($A4,Cuestionario!$B$28:$D$69,3,FALSE)="SI","x","-")</f>
        <v>-</v>
      </c>
      <c r="DW4" s="73"/>
      <c r="DX4" s="73"/>
      <c r="DY4" s="73" t="str">
        <f>IF(VLOOKUP($A4,Cuestionario!$B$28:$D$69,3,FALSE)="SI","x","-")</f>
        <v>-</v>
      </c>
      <c r="DZ4" s="73" t="str">
        <f>IF(VLOOKUP($A4,Cuestionario!$B$28:$D$69,3,FALSE)="SI","x","-")</f>
        <v>-</v>
      </c>
      <c r="EA4" s="73"/>
      <c r="EB4" s="73"/>
      <c r="EC4" s="73" t="str">
        <f>IF(VLOOKUP($A4,Cuestionario!$B$28:$D$69,3,FALSE)="SI","x","-")</f>
        <v>-</v>
      </c>
      <c r="ED4" s="73" t="str">
        <f>IF(VLOOKUP($A4,Cuestionario!$B$28:$D$69,3,FALSE)="SI","x","-")</f>
        <v>-</v>
      </c>
      <c r="EE4" s="73" t="str">
        <f>IF(VLOOKUP($A4,Cuestionario!$B$28:$D$69,3,FALSE)="SI","x","-")</f>
        <v>-</v>
      </c>
      <c r="EF4" s="73" t="str">
        <f>IF(VLOOKUP($A4,Cuestionario!$B$28:$D$69,3,FALSE)="SI","x","-")</f>
        <v>-</v>
      </c>
      <c r="EG4" s="73" t="str">
        <f>IF(VLOOKUP($A4,Cuestionario!$B$28:$D$69,3,FALSE)="SI","x","-")</f>
        <v>-</v>
      </c>
      <c r="EH4" s="73"/>
      <c r="EI4" s="73"/>
      <c r="EJ4" s="122"/>
      <c r="EK4" s="73"/>
      <c r="EL4" s="73"/>
      <c r="EM4" s="73"/>
      <c r="EN4" s="73"/>
      <c r="EO4" s="73"/>
      <c r="EP4" s="122"/>
      <c r="EQ4" s="73"/>
      <c r="ER4" s="73"/>
      <c r="ES4" s="122"/>
      <c r="ET4" s="73"/>
      <c r="EU4" s="73"/>
      <c r="EV4" s="73"/>
      <c r="EW4" s="73"/>
      <c r="EX4" s="73"/>
      <c r="EY4" s="73"/>
      <c r="EZ4" s="73"/>
      <c r="FA4" s="73"/>
      <c r="FB4" s="122"/>
      <c r="FC4" s="73" t="str">
        <f>IF(VLOOKUP($A4,Cuestionario!$B$28:$D$69,3,FALSE)="SI","x","-")</f>
        <v>-</v>
      </c>
      <c r="FD4" s="73" t="str">
        <f>IF(VLOOKUP($A4,Cuestionario!$B$28:$D$69,3,FALSE)="SI","x","-")</f>
        <v>-</v>
      </c>
      <c r="FE4" s="73" t="str">
        <f>IF(VLOOKUP($A4,Cuestionario!$B$28:$D$69,3,FALSE)="SI","x","-")</f>
        <v>-</v>
      </c>
      <c r="FF4" s="73" t="str">
        <f>IF(VLOOKUP($A4,Cuestionario!$B$28:$D$69,3,FALSE)="SI","x","-")</f>
        <v>-</v>
      </c>
      <c r="FG4" s="73" t="str">
        <f>IF(VLOOKUP($A4,Cuestionario!$B$28:$D$69,3,FALSE)="SI","x","-")</f>
        <v>-</v>
      </c>
      <c r="FH4" s="73" t="str">
        <f>IF(VLOOKUP($A4,Cuestionario!$B$28:$D$69,3,FALSE)="SI","x","-")</f>
        <v>-</v>
      </c>
      <c r="FI4" s="73" t="str">
        <f>IF(VLOOKUP($A4,Cuestionario!$B$28:$D$69,3,FALSE)="SI","x","-")</f>
        <v>-</v>
      </c>
      <c r="FJ4" s="122"/>
      <c r="FK4" s="73" t="str">
        <f>IF(VLOOKUP($A4,Cuestionario!$B$28:$D$69,3,FALSE)="SI","x","-")</f>
        <v>-</v>
      </c>
      <c r="FL4" s="122"/>
      <c r="FM4" s="73"/>
      <c r="FN4" s="73"/>
      <c r="FO4" s="73"/>
      <c r="FP4" s="73"/>
      <c r="FQ4" s="73"/>
      <c r="FR4" s="73"/>
      <c r="FS4" s="73"/>
      <c r="FT4" s="73"/>
      <c r="FU4" s="73"/>
      <c r="FV4" s="73"/>
      <c r="FW4" s="73"/>
      <c r="FX4" s="73"/>
      <c r="FY4" s="73"/>
      <c r="FZ4" s="73"/>
      <c r="GA4" s="73"/>
      <c r="GB4" s="73"/>
      <c r="GC4" s="73"/>
      <c r="GD4" s="73"/>
      <c r="GE4" s="73"/>
      <c r="GF4" s="73"/>
      <c r="GG4" s="73"/>
      <c r="GH4" s="73"/>
      <c r="GI4" s="73"/>
      <c r="GJ4" s="73"/>
      <c r="GK4" s="73"/>
      <c r="GL4" s="73"/>
      <c r="GM4" s="73"/>
      <c r="GN4" s="73"/>
      <c r="GO4" s="73"/>
      <c r="GP4" s="73"/>
      <c r="GQ4" s="73"/>
      <c r="GR4" s="73"/>
      <c r="GS4" s="73"/>
      <c r="GT4" s="73"/>
      <c r="GU4" s="73"/>
      <c r="GV4" s="73"/>
      <c r="GW4" s="73"/>
      <c r="GX4" s="73"/>
      <c r="GY4" s="73"/>
      <c r="GZ4" s="73"/>
      <c r="HA4" s="73"/>
      <c r="HB4" s="73"/>
      <c r="HC4" s="73"/>
      <c r="HD4" s="73"/>
      <c r="HE4" s="73"/>
      <c r="HF4" s="73"/>
      <c r="HG4" s="73"/>
      <c r="HH4" s="73"/>
      <c r="HI4" s="73"/>
      <c r="HJ4" s="73"/>
      <c r="HK4" s="73"/>
      <c r="HL4" s="73"/>
      <c r="HM4" s="73"/>
      <c r="HN4" s="73"/>
      <c r="HO4" s="73"/>
      <c r="HP4" s="73"/>
      <c r="HQ4" s="73"/>
      <c r="HR4" s="73"/>
      <c r="HS4" s="107"/>
    </row>
    <row r="5" spans="1:227" ht="29.5" thickBot="1" x14ac:dyDescent="0.4">
      <c r="A5" s="125" t="s">
        <v>95</v>
      </c>
      <c r="B5" s="126" t="s">
        <v>94</v>
      </c>
      <c r="C5" s="2" t="str">
        <f>_xlfn.XLOOKUP(A5,Cuestionario!B30:B70,Cuestionario!C30:C70,,0,1)</f>
        <v>¿Se trata de una aplicación interna Middle?</v>
      </c>
      <c r="D5" s="116"/>
      <c r="E5" s="116"/>
      <c r="F5" s="73"/>
      <c r="G5" s="73"/>
      <c r="H5" s="73"/>
      <c r="I5" s="73"/>
      <c r="J5" s="73"/>
      <c r="K5" s="73"/>
      <c r="L5" s="73"/>
      <c r="M5" s="122"/>
      <c r="N5" s="73"/>
      <c r="O5" s="73"/>
      <c r="P5" s="73"/>
      <c r="Q5" s="73"/>
      <c r="R5" s="73"/>
      <c r="S5" s="73"/>
      <c r="T5" s="73"/>
      <c r="U5" s="73"/>
      <c r="V5" s="73"/>
      <c r="W5" s="73"/>
      <c r="X5" s="73"/>
      <c r="Y5" s="73"/>
      <c r="Z5" s="73"/>
      <c r="AA5" s="73"/>
      <c r="AB5" s="73"/>
      <c r="AC5" s="73"/>
      <c r="AD5" s="73"/>
      <c r="AE5" s="73"/>
      <c r="AF5" s="73"/>
      <c r="AG5" s="73"/>
      <c r="AH5" s="73" t="str">
        <f>IF(VLOOKUP($A5,Cuestionario!$B$28:$D$69,3,FALSE)="SI","x","-")</f>
        <v>-</v>
      </c>
      <c r="AI5" s="73"/>
      <c r="AJ5" s="73"/>
      <c r="AK5" s="73"/>
      <c r="AL5" s="73"/>
      <c r="AM5" s="73"/>
      <c r="AN5" s="73" t="str">
        <f>IF(VLOOKUP($A5,Cuestionario!$B$28:$D$69,3,FALSE)="SI","x","-")</f>
        <v>-</v>
      </c>
      <c r="AO5" s="73"/>
      <c r="AP5" s="73"/>
      <c r="AQ5" s="122"/>
      <c r="AR5" s="73" t="str">
        <f>IF(VLOOKUP($A5,Cuestionario!$B$28:$D$69,3,FALSE)="SI","x","-")</f>
        <v>-</v>
      </c>
      <c r="AS5" s="73"/>
      <c r="AT5" s="73"/>
      <c r="AU5" s="73"/>
      <c r="AV5" s="73"/>
      <c r="AW5" s="73"/>
      <c r="AX5" s="73"/>
      <c r="AY5" s="73"/>
      <c r="AZ5" s="73"/>
      <c r="BA5" s="122"/>
      <c r="BB5" s="73" t="str">
        <f>IF(VLOOKUP($A5,Cuestionario!$B$28:$D$69,3,FALSE)="SI","x","-")</f>
        <v>-</v>
      </c>
      <c r="BC5" s="73" t="str">
        <f>IF(VLOOKUP($A5,Cuestionario!$B$28:$D$69,3,FALSE)="SI","x","-")</f>
        <v>-</v>
      </c>
      <c r="BD5" s="73" t="str">
        <f>IF(VLOOKUP($A5,Cuestionario!$B$28:$D$69,3,FALSE)="SI","x","-")</f>
        <v>-</v>
      </c>
      <c r="BE5" s="122"/>
      <c r="BF5" s="73"/>
      <c r="BG5" s="73"/>
      <c r="BH5" s="73"/>
      <c r="BI5" s="73"/>
      <c r="BJ5" s="73"/>
      <c r="BK5" s="73"/>
      <c r="BL5" s="73"/>
      <c r="BM5" s="122"/>
      <c r="BN5" s="73"/>
      <c r="BO5" s="73"/>
      <c r="BP5" s="73"/>
      <c r="BQ5" s="73" t="str">
        <f>IF(VLOOKUP($A5,Cuestionario!$B$28:$D$69,3,FALSE)="SI","x","-")</f>
        <v>-</v>
      </c>
      <c r="BR5" s="73"/>
      <c r="BS5" s="73"/>
      <c r="BT5" s="73"/>
      <c r="BU5" s="73" t="str">
        <f>IF(VLOOKUP($A5,Cuestionario!$B$28:$D$69,3,FALSE)="SI","x","-")</f>
        <v>-</v>
      </c>
      <c r="BV5" s="73"/>
      <c r="BW5" s="122"/>
      <c r="BX5" s="73"/>
      <c r="BY5" s="73"/>
      <c r="BZ5" s="73"/>
      <c r="CA5" s="122"/>
      <c r="CB5" s="73"/>
      <c r="CC5" s="73"/>
      <c r="CD5" s="73"/>
      <c r="CE5" s="73"/>
      <c r="CF5" s="73"/>
      <c r="CG5" s="73"/>
      <c r="CH5" s="73"/>
      <c r="CI5" s="73"/>
      <c r="CJ5" s="73"/>
      <c r="CK5" s="73"/>
      <c r="CL5" s="73"/>
      <c r="CM5" s="73"/>
      <c r="CN5" s="73"/>
      <c r="CO5" s="73"/>
      <c r="CP5" s="73"/>
      <c r="CQ5" s="73"/>
      <c r="CR5" s="73"/>
      <c r="CS5" s="73"/>
      <c r="CT5" s="73"/>
      <c r="CU5" s="73"/>
      <c r="CV5" s="73"/>
      <c r="CW5" s="122"/>
      <c r="CX5" s="73"/>
      <c r="CY5" s="73"/>
      <c r="CZ5" s="73"/>
      <c r="DA5" s="73"/>
      <c r="DB5" s="73"/>
      <c r="DC5" s="73"/>
      <c r="DD5" s="73"/>
      <c r="DE5" s="73"/>
      <c r="DF5" s="73"/>
      <c r="DG5" s="73"/>
      <c r="DH5" s="73"/>
      <c r="DI5" s="73"/>
      <c r="DJ5" s="73"/>
      <c r="DK5" s="73"/>
      <c r="DL5" s="73" t="str">
        <f>IF(VLOOKUP($A5,Cuestionario!$B$28:$D$69,3,FALSE)="SI","x","-")</f>
        <v>-</v>
      </c>
      <c r="DM5" s="73" t="str">
        <f>IF(VLOOKUP($A5,Cuestionario!$B$28:$D$69,3,FALSE)="SI","x","-")</f>
        <v>-</v>
      </c>
      <c r="DN5" s="73"/>
      <c r="DO5" s="73"/>
      <c r="DP5" s="73" t="str">
        <f>IF(VLOOKUP($A5,Cuestionario!$B$28:$D$69,3,FALSE)="SI","x","-")</f>
        <v>-</v>
      </c>
      <c r="DQ5" s="73" t="str">
        <f>IF(VLOOKUP($A5,Cuestionario!$B$28:$D$69,3,FALSE)="SI","x","-")</f>
        <v>-</v>
      </c>
      <c r="DR5" s="73"/>
      <c r="DS5" s="73" t="str">
        <f>IF(VLOOKUP($A5,Cuestionario!$B$28:$D$69,3,FALSE)="SI","x","-")</f>
        <v>-</v>
      </c>
      <c r="DT5" s="122"/>
      <c r="DU5" s="73"/>
      <c r="DV5" s="73"/>
      <c r="DW5" s="73"/>
      <c r="DX5" s="73"/>
      <c r="DY5" s="73"/>
      <c r="DZ5" s="73" t="str">
        <f>IF(VLOOKUP($A5,Cuestionario!$B$28:$D$69,3)="SI","x","-")</f>
        <v>-</v>
      </c>
      <c r="EA5" s="73"/>
      <c r="EB5" s="73"/>
      <c r="EC5" s="73"/>
      <c r="ED5" s="73"/>
      <c r="EE5" s="73"/>
      <c r="EF5" s="73"/>
      <c r="EG5" s="73"/>
      <c r="EH5" s="73" t="str">
        <f>IF(VLOOKUP($A5,Cuestionario!$B$28:$D$69,3,FALSE)="SI","x","-")</f>
        <v>-</v>
      </c>
      <c r="EI5" s="73"/>
      <c r="EJ5" s="122"/>
      <c r="EK5" s="73"/>
      <c r="EL5" s="73"/>
      <c r="EM5" s="73"/>
      <c r="EN5" s="73"/>
      <c r="EO5" s="73"/>
      <c r="EP5" s="122"/>
      <c r="EQ5" s="73"/>
      <c r="ER5" s="73"/>
      <c r="ES5" s="122"/>
      <c r="ET5" s="73"/>
      <c r="EU5" s="73"/>
      <c r="EV5" s="73"/>
      <c r="EW5" s="73"/>
      <c r="EX5" s="73"/>
      <c r="EY5" s="73"/>
      <c r="EZ5" s="73"/>
      <c r="FA5" s="73"/>
      <c r="FB5" s="122"/>
      <c r="FC5" s="73"/>
      <c r="FD5" s="73"/>
      <c r="FE5" s="73"/>
      <c r="FF5" s="73"/>
      <c r="FG5" s="73"/>
      <c r="FH5" s="73"/>
      <c r="FI5" s="73"/>
      <c r="FJ5" s="122"/>
      <c r="FK5" s="73"/>
      <c r="FL5" s="122"/>
      <c r="FM5" s="73"/>
      <c r="FN5" s="73"/>
      <c r="FO5" s="73"/>
      <c r="FP5" s="73"/>
      <c r="FQ5" s="73"/>
      <c r="FR5" s="73"/>
      <c r="FS5" s="73"/>
      <c r="FT5" s="73"/>
      <c r="FU5" s="73"/>
      <c r="FV5" s="73"/>
      <c r="FW5" s="73"/>
      <c r="FX5" s="73"/>
      <c r="FY5" s="73"/>
      <c r="FZ5" s="73"/>
      <c r="GA5" s="73"/>
      <c r="GB5" s="73"/>
      <c r="GC5" s="73"/>
      <c r="GD5" s="73"/>
      <c r="GE5" s="73"/>
      <c r="GF5" s="73"/>
      <c r="GG5" s="73"/>
      <c r="GH5" s="73"/>
      <c r="GI5" s="73"/>
      <c r="GJ5" s="73"/>
      <c r="GK5" s="73"/>
      <c r="GL5" s="73"/>
      <c r="GM5" s="73"/>
      <c r="GN5" s="73"/>
      <c r="GO5" s="73"/>
      <c r="GP5" s="73"/>
      <c r="GQ5" s="73"/>
      <c r="GR5" s="73"/>
      <c r="GS5" s="73"/>
      <c r="GT5" s="73"/>
      <c r="GU5" s="73"/>
      <c r="GV5" s="73"/>
      <c r="GW5" s="73"/>
      <c r="GX5" s="73"/>
      <c r="GY5" s="73"/>
      <c r="GZ5" s="73"/>
      <c r="HA5" s="73"/>
      <c r="HB5" s="73"/>
      <c r="HC5" s="73"/>
      <c r="HD5" s="73"/>
      <c r="HE5" s="73"/>
      <c r="HF5" s="73"/>
      <c r="HG5" s="73"/>
      <c r="HH5" s="73"/>
      <c r="HI5" s="73"/>
      <c r="HJ5" s="73"/>
      <c r="HK5" s="73"/>
      <c r="HL5" s="73"/>
      <c r="HM5" s="73"/>
      <c r="HN5" s="73"/>
      <c r="HO5" s="73"/>
      <c r="HP5" s="73"/>
      <c r="HQ5" s="73"/>
      <c r="HR5" s="73"/>
      <c r="HS5" s="107"/>
    </row>
    <row r="6" spans="1:227" ht="29.5" thickBot="1" x14ac:dyDescent="0.4">
      <c r="A6" s="125" t="s">
        <v>98</v>
      </c>
      <c r="B6" s="126" t="s">
        <v>97</v>
      </c>
      <c r="C6" s="2" t="str">
        <f>_xlfn.XLOOKUP(A6,Cuestionario!B31:B71,Cuestionario!C31:C71,,0,1)</f>
        <v>¿Se trata de una aplicación interna Back?</v>
      </c>
      <c r="D6" s="116"/>
      <c r="E6" s="116"/>
      <c r="F6" s="73"/>
      <c r="G6" s="73"/>
      <c r="H6" s="73"/>
      <c r="I6" s="73"/>
      <c r="J6" s="73"/>
      <c r="K6" s="73"/>
      <c r="L6" s="73"/>
      <c r="M6" s="122"/>
      <c r="N6" s="73"/>
      <c r="O6" s="73"/>
      <c r="P6" s="73"/>
      <c r="Q6" s="73"/>
      <c r="R6" s="73"/>
      <c r="S6" s="73"/>
      <c r="T6" s="73"/>
      <c r="U6" s="73"/>
      <c r="V6" s="73"/>
      <c r="W6" s="73"/>
      <c r="X6" s="73"/>
      <c r="Y6" s="73" t="str">
        <f>IF(VLOOKUP($A6,Cuestionario!$B$28:$D$69,3,FALSE)="SI","x","-")</f>
        <v>x</v>
      </c>
      <c r="Z6" s="73" t="str">
        <f>IF(VLOOKUP($A6,Cuestionario!$B$28:$D$69,3,FALSE)="SI","x","-")</f>
        <v>x</v>
      </c>
      <c r="AA6" s="73"/>
      <c r="AB6" s="73"/>
      <c r="AC6" s="73"/>
      <c r="AD6" s="73"/>
      <c r="AE6" s="73"/>
      <c r="AF6" s="73"/>
      <c r="AG6" s="73"/>
      <c r="AH6" s="73"/>
      <c r="AI6" s="73"/>
      <c r="AJ6" s="73"/>
      <c r="AK6" s="73"/>
      <c r="AL6" s="73" t="str">
        <f>IF(VLOOKUP($A6,Cuestionario!$B$28:$D$69,3,FALSE)="SI","x","-")</f>
        <v>x</v>
      </c>
      <c r="AM6" s="73"/>
      <c r="AN6" s="73" t="str">
        <f>IF(VLOOKUP($A6,Cuestionario!$B$28:$D$69,3,FALSE)="SI","x","-")</f>
        <v>x</v>
      </c>
      <c r="AO6" s="73"/>
      <c r="AP6" s="73"/>
      <c r="AQ6" s="122"/>
      <c r="AR6" s="73" t="str">
        <f>IF(VLOOKUP($A6,Cuestionario!$B$28:$D$69,3,FALSE)="SI","x","-")</f>
        <v>x</v>
      </c>
      <c r="AS6" s="73"/>
      <c r="AT6" s="73"/>
      <c r="AU6" s="73"/>
      <c r="AV6" s="73"/>
      <c r="AW6" s="73"/>
      <c r="AX6" s="73"/>
      <c r="AY6" s="73"/>
      <c r="AZ6" s="73"/>
      <c r="BA6" s="122"/>
      <c r="BB6" s="73" t="str">
        <f>IF(VLOOKUP($A6,Cuestionario!$B$28:$D$69,3,FALSE)="SI","x","-")</f>
        <v>x</v>
      </c>
      <c r="BC6" s="73" t="str">
        <f>IF(VLOOKUP($A6,Cuestionario!$B$28:$D$69,3,FALSE)="SI","x","-")</f>
        <v>x</v>
      </c>
      <c r="BD6" s="73" t="str">
        <f>IF(VLOOKUP($A6,Cuestionario!$B$28:$D$69,3,FALSE)="SI","x","-")</f>
        <v>x</v>
      </c>
      <c r="BE6" s="122"/>
      <c r="BF6" s="73" t="str">
        <f>IF(VLOOKUP($A6,Cuestionario!$B$28:$D$69,3,FALSE)="SI","x","-")</f>
        <v>x</v>
      </c>
      <c r="BG6" s="73" t="str">
        <f>IF(VLOOKUP($A6,Cuestionario!$B$28:$D$69,3,FALSE)="SI","x","-")</f>
        <v>x</v>
      </c>
      <c r="BH6" s="73" t="str">
        <f>IF(VLOOKUP($A6,Cuestionario!$B$28:$D$69,3,FALSE)="SI","x","-")</f>
        <v>x</v>
      </c>
      <c r="BI6" s="73" t="str">
        <f>IF(VLOOKUP($A6,Cuestionario!$B$28:$D$69,3,FALSE)="SI","x","-")</f>
        <v>x</v>
      </c>
      <c r="BJ6" s="73" t="str">
        <f>IF(VLOOKUP($A6,Cuestionario!$B$28:$D$69,3,FALSE)="SI","x","-")</f>
        <v>x</v>
      </c>
      <c r="BK6" s="73" t="str">
        <f>IF(VLOOKUP($A6,Cuestionario!$B$28:$D$69,3,FALSE)="SI","x","-")</f>
        <v>x</v>
      </c>
      <c r="BL6" s="73"/>
      <c r="BM6" s="122"/>
      <c r="BN6" s="73"/>
      <c r="BO6" s="73"/>
      <c r="BP6" s="73"/>
      <c r="BQ6" s="73" t="str">
        <f>IF(VLOOKUP($A6,Cuestionario!$B$28:$D$69,3,FALSE)="SI","x","-")</f>
        <v>x</v>
      </c>
      <c r="BR6" s="73"/>
      <c r="BS6" s="73"/>
      <c r="BT6" s="73"/>
      <c r="BU6" s="73" t="str">
        <f>IF(VLOOKUP($A6,Cuestionario!$B$28:$D$69,3,FALSE)="SI","x","-")</f>
        <v>x</v>
      </c>
      <c r="BV6" s="73"/>
      <c r="BW6" s="122"/>
      <c r="BX6" s="73" t="str">
        <f>IF(VLOOKUP($A6,Cuestionario!$B$28:$D$69,3,FALSE)="SI","x","-")</f>
        <v>x</v>
      </c>
      <c r="BY6" s="73"/>
      <c r="BZ6" s="73" t="str">
        <f>IF(VLOOKUP($A6,Cuestionario!$B$28:$D$69,3,FALSE)="SI","x","-")</f>
        <v>x</v>
      </c>
      <c r="CA6" s="122"/>
      <c r="CB6" s="73"/>
      <c r="CC6" s="73"/>
      <c r="CD6" s="73"/>
      <c r="CE6" s="73"/>
      <c r="CF6" s="73"/>
      <c r="CG6" s="73" t="str">
        <f>IF(VLOOKUP($A6,Cuestionario!$B$28:$D$69,3,FALSE)="SI","x","-")</f>
        <v>x</v>
      </c>
      <c r="CH6" s="73"/>
      <c r="CI6" s="73"/>
      <c r="CJ6" s="73"/>
      <c r="CK6" s="73"/>
      <c r="CL6" s="73"/>
      <c r="CM6" s="73"/>
      <c r="CN6" s="73"/>
      <c r="CO6" s="73"/>
      <c r="CP6" s="73"/>
      <c r="CQ6" s="73"/>
      <c r="CR6" s="73"/>
      <c r="CS6" s="73"/>
      <c r="CT6" s="73"/>
      <c r="CU6" s="73"/>
      <c r="CV6" s="73"/>
      <c r="CW6" s="122"/>
      <c r="CX6" s="73"/>
      <c r="CY6" s="73" t="str">
        <f>IF(VLOOKUP($A6,Cuestionario!$B$28:$D$69,3,FALSE)="SI","x","-")</f>
        <v>x</v>
      </c>
      <c r="CZ6" s="73"/>
      <c r="DA6" s="73"/>
      <c r="DB6" s="73"/>
      <c r="DC6" s="73"/>
      <c r="DD6" s="73"/>
      <c r="DE6" s="73"/>
      <c r="DF6" s="73"/>
      <c r="DG6" s="73"/>
      <c r="DH6" s="73"/>
      <c r="DI6" s="73"/>
      <c r="DJ6" s="73"/>
      <c r="DK6" s="73"/>
      <c r="DL6" s="73" t="str">
        <f>IF(VLOOKUP($A6,Cuestionario!$B$28:$D$69,3,FALSE)="SI","x","-")</f>
        <v>x</v>
      </c>
      <c r="DM6" s="73" t="str">
        <f>IF(VLOOKUP($A6,Cuestionario!$B$28:$D$69,3,FALSE)="SI","x","-")</f>
        <v>x</v>
      </c>
      <c r="DN6" s="73"/>
      <c r="DO6" s="73"/>
      <c r="DP6" s="73" t="str">
        <f>IF(VLOOKUP($A6,Cuestionario!$B$28:$D$69,3,FALSE)="SI","x","-")</f>
        <v>x</v>
      </c>
      <c r="DQ6" s="73" t="str">
        <f>IF(VLOOKUP($A6,Cuestionario!$B$28:$D$69,3,FALSE)="SI","x","-")</f>
        <v>x</v>
      </c>
      <c r="DR6" s="73"/>
      <c r="DS6" s="73" t="str">
        <f>IF(VLOOKUP($A6,Cuestionario!$B$28:$D$69,3,FALSE)="SI","x","-")</f>
        <v>x</v>
      </c>
      <c r="DT6" s="122"/>
      <c r="DU6" s="73"/>
      <c r="DV6" s="73"/>
      <c r="DW6" s="73"/>
      <c r="DX6" s="73"/>
      <c r="DY6" s="73"/>
      <c r="DZ6" s="73" t="str">
        <f>IF(VLOOKUP($A6,Cuestionario!$B$28:$D$69,3)="SI","x","-")</f>
        <v>x</v>
      </c>
      <c r="EA6" s="73"/>
      <c r="EB6" s="73"/>
      <c r="EC6" s="73"/>
      <c r="ED6" s="73"/>
      <c r="EE6" s="73"/>
      <c r="EF6" s="73"/>
      <c r="EG6" s="73"/>
      <c r="EH6" s="73" t="str">
        <f>IF(VLOOKUP($A6,Cuestionario!$B$28:$D$69,3,FALSE)="SI","x","-")</f>
        <v>x</v>
      </c>
      <c r="EI6" s="73"/>
      <c r="EJ6" s="122"/>
      <c r="EK6" s="73"/>
      <c r="EL6" s="73"/>
      <c r="EM6" s="73"/>
      <c r="EN6" s="73"/>
      <c r="EO6" s="73"/>
      <c r="EP6" s="122"/>
      <c r="EQ6" s="73"/>
      <c r="ER6" s="73"/>
      <c r="ES6" s="122"/>
      <c r="ET6" s="73"/>
      <c r="EU6" s="73"/>
      <c r="EV6" s="73"/>
      <c r="EW6" s="73"/>
      <c r="EX6" s="73"/>
      <c r="EY6" s="73"/>
      <c r="EZ6" s="73"/>
      <c r="FA6" s="73"/>
      <c r="FB6" s="122"/>
      <c r="FC6" s="73"/>
      <c r="FD6" s="73"/>
      <c r="FE6" s="73"/>
      <c r="FF6" s="73"/>
      <c r="FG6" s="73"/>
      <c r="FH6" s="73"/>
      <c r="FI6" s="73"/>
      <c r="FJ6" s="122"/>
      <c r="FK6" s="73"/>
      <c r="FL6" s="122"/>
      <c r="FM6" s="73"/>
      <c r="FN6" s="73"/>
      <c r="FO6" s="73"/>
      <c r="FP6" s="73"/>
      <c r="FQ6" s="73"/>
      <c r="FR6" s="73"/>
      <c r="FS6" s="73"/>
      <c r="FT6" s="73"/>
      <c r="FU6" s="73"/>
      <c r="FV6" s="73"/>
      <c r="FW6" s="73"/>
      <c r="FX6" s="73"/>
      <c r="FY6" s="73"/>
      <c r="FZ6" s="73"/>
      <c r="GA6" s="73"/>
      <c r="GB6" s="73"/>
      <c r="GC6" s="73"/>
      <c r="GD6" s="73"/>
      <c r="GE6" s="73"/>
      <c r="GF6" s="73"/>
      <c r="GG6" s="73"/>
      <c r="GH6" s="73"/>
      <c r="GI6" s="73"/>
      <c r="GJ6" s="73"/>
      <c r="GK6" s="73"/>
      <c r="GL6" s="73"/>
      <c r="GM6" s="73"/>
      <c r="GN6" s="73"/>
      <c r="GO6" s="73"/>
      <c r="GP6" s="73"/>
      <c r="GQ6" s="73"/>
      <c r="GR6" s="73"/>
      <c r="GS6" s="73"/>
      <c r="GT6" s="73"/>
      <c r="GU6" s="73"/>
      <c r="GV6" s="73"/>
      <c r="GW6" s="73"/>
      <c r="GX6" s="73"/>
      <c r="GY6" s="73"/>
      <c r="GZ6" s="73"/>
      <c r="HA6" s="73"/>
      <c r="HB6" s="73"/>
      <c r="HC6" s="73"/>
      <c r="HD6" s="73"/>
      <c r="HE6" s="73"/>
      <c r="HF6" s="73"/>
      <c r="HG6" s="73"/>
      <c r="HH6" s="73"/>
      <c r="HI6" s="73"/>
      <c r="HJ6" s="73"/>
      <c r="HK6" s="73"/>
      <c r="HL6" s="73"/>
      <c r="HM6" s="73"/>
      <c r="HN6" s="73"/>
      <c r="HO6" s="73"/>
      <c r="HP6" s="73"/>
      <c r="HQ6" s="73"/>
      <c r="HR6" s="73"/>
      <c r="HS6" s="107"/>
    </row>
    <row r="7" spans="1:227" ht="29.5" thickBot="1" x14ac:dyDescent="0.4">
      <c r="A7" s="125" t="s">
        <v>101</v>
      </c>
      <c r="B7" s="126" t="s">
        <v>100</v>
      </c>
      <c r="C7" s="2" t="str">
        <f>_xlfn.XLOOKUP(A7,Cuestionario!B32:B72,Cuestionario!C32:C72,,0,1)</f>
        <v>¿Se trata solamente de un traslado de datos interno?</v>
      </c>
      <c r="D7" s="116"/>
      <c r="E7" s="116"/>
      <c r="F7" s="73"/>
      <c r="G7" s="73"/>
      <c r="H7" s="73" t="str">
        <f>IF(VLOOKUP($A7,Cuestionario!$B$28:$D$69,3,FALSE)="SI","x","-")</f>
        <v>x</v>
      </c>
      <c r="I7" s="73"/>
      <c r="J7" s="73"/>
      <c r="K7" s="73"/>
      <c r="L7" s="73"/>
      <c r="M7" s="122"/>
      <c r="N7" s="73"/>
      <c r="O7" s="73"/>
      <c r="P7" s="73"/>
      <c r="Q7" s="73"/>
      <c r="R7" s="73"/>
      <c r="S7" s="73"/>
      <c r="T7" s="73"/>
      <c r="U7" s="73"/>
      <c r="V7" s="73"/>
      <c r="W7" s="73"/>
      <c r="X7" s="73"/>
      <c r="Y7" s="73"/>
      <c r="Z7" s="73"/>
      <c r="AA7" s="73"/>
      <c r="AB7" s="73"/>
      <c r="AC7" s="73"/>
      <c r="AD7" s="73"/>
      <c r="AE7" s="73"/>
      <c r="AF7" s="73"/>
      <c r="AG7" s="73"/>
      <c r="AH7" s="73"/>
      <c r="AI7" s="73"/>
      <c r="AJ7" s="73"/>
      <c r="AK7" s="73"/>
      <c r="AL7" s="73" t="str">
        <f>IF(VLOOKUP($A7,Cuestionario!$B$28:$D$69,3,FALSE)="SI","x","-")</f>
        <v>x</v>
      </c>
      <c r="AM7" s="73"/>
      <c r="AN7" s="73" t="str">
        <f>IF(VLOOKUP($A7,Cuestionario!$B$28:$D$69,3,FALSE)="SI","x","-")</f>
        <v>x</v>
      </c>
      <c r="AO7" s="73"/>
      <c r="AP7" s="73"/>
      <c r="AQ7" s="122"/>
      <c r="AR7" s="73"/>
      <c r="AS7" s="73"/>
      <c r="AT7" s="73"/>
      <c r="AU7" s="73"/>
      <c r="AV7" s="73"/>
      <c r="AW7" s="73"/>
      <c r="AX7" s="73"/>
      <c r="AY7" s="73"/>
      <c r="AZ7" s="73"/>
      <c r="BA7" s="122"/>
      <c r="BB7" s="73"/>
      <c r="BC7" s="73"/>
      <c r="BD7" s="73"/>
      <c r="BE7" s="122"/>
      <c r="BF7" s="73"/>
      <c r="BG7" s="73"/>
      <c r="BH7" s="73"/>
      <c r="BI7" s="73"/>
      <c r="BJ7" s="73"/>
      <c r="BK7" s="73"/>
      <c r="BL7" s="73"/>
      <c r="BM7" s="122"/>
      <c r="BN7" s="73"/>
      <c r="BO7" s="73" t="str">
        <f>IF(VLOOKUP($A7,Cuestionario!$B$28:$D$69,3,FALSE)="SI","x","-")</f>
        <v>x</v>
      </c>
      <c r="BP7" s="73"/>
      <c r="BQ7" s="73" t="str">
        <f>IF(VLOOKUP($A7,Cuestionario!$B$28:$D$69,3,FALSE)="SI","x","-")</f>
        <v>x</v>
      </c>
      <c r="BR7" s="73"/>
      <c r="BS7" s="73"/>
      <c r="BT7" s="73"/>
      <c r="BU7" s="73" t="str">
        <f>IF(VLOOKUP($A7,Cuestionario!$B$28:$D$69,3,FALSE)="SI","x","-")</f>
        <v>x</v>
      </c>
      <c r="BV7" s="73"/>
      <c r="BW7" s="122"/>
      <c r="BX7" s="73"/>
      <c r="BY7" s="73"/>
      <c r="BZ7" s="73"/>
      <c r="CA7" s="122"/>
      <c r="CB7" s="73"/>
      <c r="CC7" s="73" t="str">
        <f>IF(VLOOKUP($A7,Cuestionario!$B$28:$D$69,3,FALSE)="SI","x","-")</f>
        <v>x</v>
      </c>
      <c r="CD7" s="73" t="str">
        <f>IF(VLOOKUP($A7,Cuestionario!$B$28:$D$69,3,FALSE)="SI","x","-")</f>
        <v>x</v>
      </c>
      <c r="CE7" s="73"/>
      <c r="CF7" s="73"/>
      <c r="CG7" s="73" t="str">
        <f>IF(VLOOKUP($A7,Cuestionario!$B$28:$D$69,3,FALSE)="SI","x","-")</f>
        <v>x</v>
      </c>
      <c r="CH7" s="73" t="str">
        <f>IF(VLOOKUP($A7,Cuestionario!$B$28:$D$69,3,FALSE)="SI","x","-")</f>
        <v>x</v>
      </c>
      <c r="CI7" s="73"/>
      <c r="CJ7" s="73" t="str">
        <f>IF(VLOOKUP($A7,Cuestionario!$B$28:$D$69,3,FALSE)="SI","x","-")</f>
        <v>x</v>
      </c>
      <c r="CK7" s="73"/>
      <c r="CL7" s="73"/>
      <c r="CM7" s="73"/>
      <c r="CN7" s="73"/>
      <c r="CO7" s="73"/>
      <c r="CP7" s="73"/>
      <c r="CQ7" s="73"/>
      <c r="CR7" s="73"/>
      <c r="CS7" s="73"/>
      <c r="CT7" s="73"/>
      <c r="CU7" s="73"/>
      <c r="CV7" s="73"/>
      <c r="CW7" s="122"/>
      <c r="CX7" s="73"/>
      <c r="CY7" s="73"/>
      <c r="CZ7" s="73"/>
      <c r="DA7" s="73" t="str">
        <f>IF(VLOOKUP($A7,Cuestionario!$B$28:$D$69,3,FALSE)="SI","x","-")</f>
        <v>x</v>
      </c>
      <c r="DB7" s="73"/>
      <c r="DC7" s="73"/>
      <c r="DD7" s="73"/>
      <c r="DE7" s="73"/>
      <c r="DF7" s="73"/>
      <c r="DG7" s="73"/>
      <c r="DH7" s="73"/>
      <c r="DI7" s="73"/>
      <c r="DJ7" s="73"/>
      <c r="DK7" s="73"/>
      <c r="DL7" s="73"/>
      <c r="DM7" s="73"/>
      <c r="DN7" s="73"/>
      <c r="DO7" s="73"/>
      <c r="DP7" s="73"/>
      <c r="DQ7" s="73"/>
      <c r="DR7" s="73"/>
      <c r="DS7" s="73"/>
      <c r="DT7" s="122"/>
      <c r="DU7" s="73"/>
      <c r="DV7" s="73"/>
      <c r="DW7" s="73"/>
      <c r="DX7" s="73"/>
      <c r="DY7" s="73"/>
      <c r="DZ7" s="73" t="str">
        <f>IF(VLOOKUP($A7,Cuestionario!$B$28:$D$69,3)="SI","x","-")</f>
        <v>x</v>
      </c>
      <c r="EA7" s="73"/>
      <c r="EB7" s="73"/>
      <c r="EC7" s="73"/>
      <c r="ED7" s="73"/>
      <c r="EE7" s="73"/>
      <c r="EF7" s="73"/>
      <c r="EG7" s="73"/>
      <c r="EH7" s="73"/>
      <c r="EI7" s="73"/>
      <c r="EJ7" s="122"/>
      <c r="EK7" s="73"/>
      <c r="EL7" s="73"/>
      <c r="EM7" s="73"/>
      <c r="EN7" s="73"/>
      <c r="EO7" s="73"/>
      <c r="EP7" s="122"/>
      <c r="EQ7" s="73"/>
      <c r="ER7" s="73"/>
      <c r="ES7" s="122"/>
      <c r="ET7" s="73"/>
      <c r="EU7" s="73"/>
      <c r="EV7" s="73"/>
      <c r="EW7" s="73"/>
      <c r="EX7" s="73"/>
      <c r="EY7" s="73"/>
      <c r="EZ7" s="73"/>
      <c r="FA7" s="73"/>
      <c r="FB7" s="122"/>
      <c r="FC7" s="73"/>
      <c r="FD7" s="73"/>
      <c r="FE7" s="73"/>
      <c r="FF7" s="73"/>
      <c r="FG7" s="73"/>
      <c r="FH7" s="73"/>
      <c r="FI7" s="73"/>
      <c r="FJ7" s="122"/>
      <c r="FK7" s="73"/>
      <c r="FL7" s="122"/>
      <c r="FM7" s="73"/>
      <c r="FN7" s="73"/>
      <c r="FO7" s="73"/>
      <c r="FP7" s="73"/>
      <c r="FQ7" s="73"/>
      <c r="FR7" s="73"/>
      <c r="FS7" s="73"/>
      <c r="FT7" s="73"/>
      <c r="FU7" s="73"/>
      <c r="FV7" s="73"/>
      <c r="FW7" s="73"/>
      <c r="FX7" s="73"/>
      <c r="FY7" s="73"/>
      <c r="FZ7" s="73"/>
      <c r="GA7" s="73"/>
      <c r="GB7" s="73"/>
      <c r="GC7" s="73"/>
      <c r="GD7" s="73"/>
      <c r="GE7" s="73"/>
      <c r="GF7" s="73"/>
      <c r="GG7" s="73"/>
      <c r="GH7" s="73"/>
      <c r="GI7" s="73"/>
      <c r="GJ7" s="73"/>
      <c r="GK7" s="73"/>
      <c r="GL7" s="73"/>
      <c r="GM7" s="73"/>
      <c r="GN7" s="73"/>
      <c r="GO7" s="73"/>
      <c r="GP7" s="73"/>
      <c r="GQ7" s="73"/>
      <c r="GR7" s="73"/>
      <c r="GS7" s="73"/>
      <c r="GT7" s="73"/>
      <c r="GU7" s="73"/>
      <c r="GV7" s="73"/>
      <c r="GW7" s="73"/>
      <c r="GX7" s="73"/>
      <c r="GY7" s="73"/>
      <c r="GZ7" s="73"/>
      <c r="HA7" s="73"/>
      <c r="HB7" s="73"/>
      <c r="HC7" s="73"/>
      <c r="HD7" s="73"/>
      <c r="HE7" s="73"/>
      <c r="HF7" s="73"/>
      <c r="HG7" s="73"/>
      <c r="HH7" s="73"/>
      <c r="HI7" s="73"/>
      <c r="HJ7" s="73"/>
      <c r="HK7" s="73"/>
      <c r="HL7" s="73"/>
      <c r="HM7" s="73"/>
      <c r="HN7" s="73"/>
      <c r="HO7" s="73"/>
      <c r="HP7" s="73"/>
      <c r="HQ7" s="73"/>
      <c r="HR7" s="73"/>
      <c r="HS7" s="107"/>
    </row>
    <row r="8" spans="1:227" ht="29.5" thickBot="1" x14ac:dyDescent="0.4">
      <c r="A8" s="125" t="s">
        <v>104</v>
      </c>
      <c r="B8" s="126" t="s">
        <v>103</v>
      </c>
      <c r="C8" s="2" t="str">
        <f>_xlfn.XLOOKUP(A8,Cuestionario!B33:B73,Cuestionario!C33:C73,,0,1)</f>
        <v>¿Se trata de una aplicación de Data Warehouse o Data Lake?</v>
      </c>
      <c r="D8" s="116"/>
      <c r="E8" s="116"/>
      <c r="F8" s="73"/>
      <c r="G8" s="73"/>
      <c r="H8" s="73"/>
      <c r="I8" s="73"/>
      <c r="J8" s="73"/>
      <c r="K8" s="73"/>
      <c r="L8" s="73"/>
      <c r="M8" s="122"/>
      <c r="N8" s="73"/>
      <c r="O8" s="73"/>
      <c r="P8" s="73"/>
      <c r="Q8" s="73"/>
      <c r="R8" s="73"/>
      <c r="S8" s="73"/>
      <c r="T8" s="73"/>
      <c r="U8" s="73"/>
      <c r="V8" s="73"/>
      <c r="W8" s="73"/>
      <c r="X8" s="73"/>
      <c r="Y8" s="73" t="str">
        <f>IF(VLOOKUP($A8,Cuestionario!$B$28:$D$69,3,FALSE)="SI","x","-")</f>
        <v>-</v>
      </c>
      <c r="Z8" s="73" t="str">
        <f>IF(VLOOKUP($A8,Cuestionario!$B$28:$D$69,3,FALSE)="SI","x","-")</f>
        <v>-</v>
      </c>
      <c r="AA8" s="73"/>
      <c r="AB8" s="73"/>
      <c r="AC8" s="73"/>
      <c r="AD8" s="73"/>
      <c r="AE8" s="73"/>
      <c r="AF8" s="73"/>
      <c r="AG8" s="73"/>
      <c r="AH8" s="73"/>
      <c r="AI8" s="73"/>
      <c r="AJ8" s="73"/>
      <c r="AK8" s="73" t="str">
        <f>IF(VLOOKUP($A8,Cuestionario!$B$28:$D$69,3,FALSE)="SI","x","-")</f>
        <v>-</v>
      </c>
      <c r="AL8" s="73" t="str">
        <f>IF(VLOOKUP($A8,Cuestionario!$B$28:$D$69,3,FALSE)="SI","x","-")</f>
        <v>-</v>
      </c>
      <c r="AM8" s="73"/>
      <c r="AN8" s="73"/>
      <c r="AO8" s="73"/>
      <c r="AP8" s="73"/>
      <c r="AQ8" s="122"/>
      <c r="AR8" s="73"/>
      <c r="AS8" s="73"/>
      <c r="AT8" s="73"/>
      <c r="AU8" s="73"/>
      <c r="AV8" s="73"/>
      <c r="AW8" s="73"/>
      <c r="AX8" s="73"/>
      <c r="AY8" s="73"/>
      <c r="AZ8" s="73"/>
      <c r="BA8" s="122"/>
      <c r="BB8" s="73" t="str">
        <f>IF(VLOOKUP($A8,Cuestionario!$B$28:$D$69,3,FALSE)="SI","x","-")</f>
        <v>-</v>
      </c>
      <c r="BC8" s="73" t="str">
        <f>IF(VLOOKUP($A8,Cuestionario!$B$28:$D$69,3,FALSE)="SI","x","-")</f>
        <v>-</v>
      </c>
      <c r="BD8" s="73" t="str">
        <f>IF(VLOOKUP($A8,Cuestionario!$B$28:$D$69,3,FALSE)="SI","x","-")</f>
        <v>-</v>
      </c>
      <c r="BE8" s="122"/>
      <c r="BF8" s="73"/>
      <c r="BG8" s="73"/>
      <c r="BH8" s="73"/>
      <c r="BI8" s="73"/>
      <c r="BJ8" s="73"/>
      <c r="BK8" s="73"/>
      <c r="BL8" s="73"/>
      <c r="BM8" s="122"/>
      <c r="BN8" s="73"/>
      <c r="BO8" s="73"/>
      <c r="BP8" s="73"/>
      <c r="BQ8" s="73"/>
      <c r="BR8" s="73"/>
      <c r="BS8" s="73"/>
      <c r="BT8" s="73"/>
      <c r="BU8" s="73"/>
      <c r="BV8" s="73"/>
      <c r="BW8" s="122"/>
      <c r="BX8" s="73" t="str">
        <f>IF(VLOOKUP($A8,Cuestionario!$B$28:$D$69,3,FALSE)="SI","x","-")</f>
        <v>-</v>
      </c>
      <c r="BY8" s="73"/>
      <c r="BZ8" s="73"/>
      <c r="CA8" s="122"/>
      <c r="CB8" s="73"/>
      <c r="CC8" s="73"/>
      <c r="CD8" s="73"/>
      <c r="CE8" s="73"/>
      <c r="CF8" s="73"/>
      <c r="CG8" s="73" t="str">
        <f>IF(VLOOKUP($A8,Cuestionario!$B$28:$D$69,3,FALSE)="SI","x","-")</f>
        <v>-</v>
      </c>
      <c r="CH8" s="73"/>
      <c r="CI8" s="73"/>
      <c r="CJ8" s="73"/>
      <c r="CK8" s="73"/>
      <c r="CL8" s="73"/>
      <c r="CM8" s="73"/>
      <c r="CN8" s="73"/>
      <c r="CO8" s="73"/>
      <c r="CP8" s="73"/>
      <c r="CQ8" s="73"/>
      <c r="CR8" s="73"/>
      <c r="CS8" s="73"/>
      <c r="CT8" s="73"/>
      <c r="CU8" s="73"/>
      <c r="CV8" s="73"/>
      <c r="CW8" s="122"/>
      <c r="CX8" s="73"/>
      <c r="CY8" s="73"/>
      <c r="CZ8" s="73"/>
      <c r="DA8" s="73" t="str">
        <f>IF(VLOOKUP($A8,Cuestionario!$B$28:$D$69,3,FALSE)="SI","x","-")</f>
        <v>-</v>
      </c>
      <c r="DB8" s="73"/>
      <c r="DC8" s="73"/>
      <c r="DD8" s="73"/>
      <c r="DE8" s="73"/>
      <c r="DF8" s="73"/>
      <c r="DG8" s="73"/>
      <c r="DH8" s="73"/>
      <c r="DI8" s="73"/>
      <c r="DJ8" s="73"/>
      <c r="DK8" s="73"/>
      <c r="DL8" s="73"/>
      <c r="DM8" s="73"/>
      <c r="DN8" s="73"/>
      <c r="DO8" s="73"/>
      <c r="DP8" s="73"/>
      <c r="DQ8" s="73"/>
      <c r="DR8" s="73"/>
      <c r="DS8" s="73"/>
      <c r="DT8" s="122"/>
      <c r="DU8" s="73"/>
      <c r="DV8" s="73"/>
      <c r="DW8" s="73"/>
      <c r="DX8" s="73"/>
      <c r="DY8" s="73"/>
      <c r="DZ8" s="73" t="str">
        <f>IF(VLOOKUP($A8,Cuestionario!$B$28:$D$69,3,FALSE)="SI","x","-")</f>
        <v>-</v>
      </c>
      <c r="EA8" s="73"/>
      <c r="EB8" s="73"/>
      <c r="EC8" s="73"/>
      <c r="ED8" s="73"/>
      <c r="EE8" s="73"/>
      <c r="EF8" s="73"/>
      <c r="EG8" s="73"/>
      <c r="EH8" s="73"/>
      <c r="EI8" s="73"/>
      <c r="EJ8" s="122"/>
      <c r="EK8" s="73"/>
      <c r="EL8" s="73"/>
      <c r="EM8" s="73"/>
      <c r="EN8" s="73"/>
      <c r="EO8" s="73"/>
      <c r="EP8" s="122"/>
      <c r="EQ8" s="73"/>
      <c r="ER8" s="73"/>
      <c r="ES8" s="122"/>
      <c r="ET8" s="73"/>
      <c r="EU8" s="73"/>
      <c r="EV8" s="73"/>
      <c r="EW8" s="73"/>
      <c r="EX8" s="73"/>
      <c r="EY8" s="73"/>
      <c r="EZ8" s="73"/>
      <c r="FA8" s="73"/>
      <c r="FB8" s="122"/>
      <c r="FC8" s="73"/>
      <c r="FD8" s="73"/>
      <c r="FE8" s="73"/>
      <c r="FF8" s="73"/>
      <c r="FG8" s="73"/>
      <c r="FH8" s="73"/>
      <c r="FI8" s="73"/>
      <c r="FJ8" s="122"/>
      <c r="FK8" s="73"/>
      <c r="FL8" s="122"/>
      <c r="FM8" s="73"/>
      <c r="FN8" s="73"/>
      <c r="FO8" s="73"/>
      <c r="FP8" s="73"/>
      <c r="FQ8" s="73"/>
      <c r="FR8" s="73"/>
      <c r="FS8" s="73"/>
      <c r="FT8" s="73"/>
      <c r="FU8" s="73"/>
      <c r="FV8" s="73"/>
      <c r="FW8" s="73"/>
      <c r="FX8" s="73"/>
      <c r="FY8" s="73"/>
      <c r="FZ8" s="73"/>
      <c r="GA8" s="73"/>
      <c r="GB8" s="73"/>
      <c r="GC8" s="73"/>
      <c r="GD8" s="73"/>
      <c r="GE8" s="73"/>
      <c r="GF8" s="73"/>
      <c r="GG8" s="73"/>
      <c r="GH8" s="73"/>
      <c r="GI8" s="73"/>
      <c r="GJ8" s="73"/>
      <c r="GK8" s="73"/>
      <c r="GL8" s="73"/>
      <c r="GM8" s="73"/>
      <c r="GN8" s="73"/>
      <c r="GO8" s="73"/>
      <c r="GP8" s="73"/>
      <c r="GQ8" s="73"/>
      <c r="GR8" s="73"/>
      <c r="GS8" s="73"/>
      <c r="GT8" s="73"/>
      <c r="GU8" s="73"/>
      <c r="GV8" s="73"/>
      <c r="GW8" s="73"/>
      <c r="GX8" s="73"/>
      <c r="GY8" s="73"/>
      <c r="GZ8" s="73"/>
      <c r="HA8" s="73"/>
      <c r="HB8" s="73"/>
      <c r="HC8" s="73"/>
      <c r="HD8" s="73"/>
      <c r="HE8" s="73"/>
      <c r="HF8" s="73"/>
      <c r="HG8" s="73"/>
      <c r="HH8" s="73"/>
      <c r="HI8" s="73"/>
      <c r="HJ8" s="73"/>
      <c r="HK8" s="73"/>
      <c r="HL8" s="73"/>
      <c r="HM8" s="73"/>
      <c r="HN8" s="73"/>
      <c r="HO8" s="73"/>
      <c r="HP8" s="73"/>
      <c r="HQ8" s="73"/>
      <c r="HR8" s="73"/>
      <c r="HS8" s="107"/>
    </row>
    <row r="9" spans="1:227" ht="44" thickBot="1" x14ac:dyDescent="0.4">
      <c r="A9" s="125" t="s">
        <v>107</v>
      </c>
      <c r="B9" s="126" t="s">
        <v>106</v>
      </c>
      <c r="C9" s="2" t="str">
        <f>_xlfn.XLOOKUP(A9,Cuestionario!B34:B74,Cuestionario!C34:C74,,0,1)</f>
        <v>¿Se trata de una nueva interfaz o modificación de un Front Web para uso de clientes?</v>
      </c>
      <c r="D9" s="116"/>
      <c r="E9" s="116"/>
      <c r="F9" s="73"/>
      <c r="G9" s="73" t="str">
        <f>IF(VLOOKUP($A9,Cuestionario!$B$28:$D$69,3,FALSE)="SI","x","-")</f>
        <v>-</v>
      </c>
      <c r="H9" s="73"/>
      <c r="I9" s="73"/>
      <c r="J9" s="73"/>
      <c r="K9" s="73"/>
      <c r="L9" s="73"/>
      <c r="M9" s="122"/>
      <c r="N9" s="73" t="str">
        <f>IF(VLOOKUP($A9,Cuestionario!$B$28:$D$69,3,FALSE)="SI","x","-")</f>
        <v>-</v>
      </c>
      <c r="O9" s="73" t="str">
        <f>IF(VLOOKUP($A9,Cuestionario!$B$28:$D$69,3,FALSE)="SI","x","-")</f>
        <v>-</v>
      </c>
      <c r="P9" s="73" t="str">
        <f>IF(VLOOKUP($A9,Cuestionario!$B$28:$D$69,3,FALSE)="SI","x","-")</f>
        <v>-</v>
      </c>
      <c r="Q9" s="73" t="str">
        <f>IF(VLOOKUP($A9,Cuestionario!$B$28:$D$69,3,FALSE)="SI","x","-")</f>
        <v>-</v>
      </c>
      <c r="R9" s="73" t="str">
        <f>IF(VLOOKUP($A9,Cuestionario!$B$28:$D$69,3,FALSE)="SI","x","-")</f>
        <v>-</v>
      </c>
      <c r="S9" s="73" t="str">
        <f>IF(VLOOKUP($A9,Cuestionario!$B$28:$D$69,3,FALSE)="SI","x","-")</f>
        <v>-</v>
      </c>
      <c r="T9" s="73" t="str">
        <f>IF(VLOOKUP($A9,Cuestionario!$B$28:$D$69,3,FALSE)="SI","x","-")</f>
        <v>-</v>
      </c>
      <c r="U9" s="73" t="str">
        <f>IF(VLOOKUP($A9,Cuestionario!$B$28:$D$69,3,FALSE)="SI","x","-")</f>
        <v>-</v>
      </c>
      <c r="V9" s="73"/>
      <c r="W9" s="73" t="str">
        <f>IF(VLOOKUP($A9,Cuestionario!$B$28:$D$69,3,FALSE)="SI","x","-")</f>
        <v>-</v>
      </c>
      <c r="X9" s="73" t="str">
        <f>IF(VLOOKUP($A9,Cuestionario!$B$28:$D$69,3,FALSE)="SI","x","-")</f>
        <v>-</v>
      </c>
      <c r="Y9" s="73"/>
      <c r="Z9" s="73"/>
      <c r="AA9" s="73" t="str">
        <f>IF(VLOOKUP($A9,Cuestionario!$B$28:$D$69,3,FALSE)="SI","x","-")</f>
        <v>-</v>
      </c>
      <c r="AB9" s="73" t="str">
        <f>IF(VLOOKUP($A9,Cuestionario!$B$28:$D$69,3,FALSE)="SI","x","-")</f>
        <v>-</v>
      </c>
      <c r="AC9" s="73"/>
      <c r="AD9" s="73" t="str">
        <f>IF(VLOOKUP($A9,Cuestionario!$B$28:$D$69,3,FALSE)="SI","x","-")</f>
        <v>-</v>
      </c>
      <c r="AE9" s="73" t="str">
        <f>IF(VLOOKUP($A9,Cuestionario!$B$28:$D$69,3,FALSE)="SI","x","-")</f>
        <v>-</v>
      </c>
      <c r="AF9" s="73"/>
      <c r="AG9" s="73" t="str">
        <f>IF(VLOOKUP($A9,Cuestionario!$B$28:$D$69,3,FALSE)="SI","x","-")</f>
        <v>-</v>
      </c>
      <c r="AH9" s="73" t="str">
        <f>IF(VLOOKUP($A9,Cuestionario!$B$28:$D$69,3,FALSE)="SI","x","-")</f>
        <v>-</v>
      </c>
      <c r="AI9" s="73" t="str">
        <f>IF(VLOOKUP($A9,Cuestionario!$B$28:$D$69,3,FALSE)="SI","x","-")</f>
        <v>-</v>
      </c>
      <c r="AJ9" s="73" t="str">
        <f>IF(VLOOKUP($A9,Cuestionario!$B$28:$D$69,3,FALSE)="SI","x","-")</f>
        <v>-</v>
      </c>
      <c r="AK9" s="73" t="str">
        <f>IF(VLOOKUP($A9,Cuestionario!$B$28:$D$69,3,FALSE)="SI","x","-")</f>
        <v>-</v>
      </c>
      <c r="AL9" s="73" t="str">
        <f>IF(VLOOKUP($A9,Cuestionario!$B$28:$D$69,3,FALSE)="SI","x","-")</f>
        <v>-</v>
      </c>
      <c r="AM9" s="73" t="str">
        <f>IF(VLOOKUP($A9,Cuestionario!$B$28:$D$69,3,FALSE)="SI","x","-")</f>
        <v>-</v>
      </c>
      <c r="AN9" s="73" t="str">
        <f>IF(VLOOKUP($A9,Cuestionario!$B$28:$D$69,3,FALSE)="SI","x","-")</f>
        <v>-</v>
      </c>
      <c r="AO9" s="73" t="str">
        <f>IF(VLOOKUP($A9,Cuestionario!$B$28:$D$69,3,FALSE)="SI","x","-")</f>
        <v>-</v>
      </c>
      <c r="AP9" s="73"/>
      <c r="AQ9" s="122"/>
      <c r="AR9" s="73" t="str">
        <f>IF(VLOOKUP($A9,Cuestionario!$B$28:$D$69,3,FALSE)="SI","x","-")</f>
        <v>-</v>
      </c>
      <c r="AS9" s="73" t="str">
        <f>IF(VLOOKUP($A9,Cuestionario!$B$28:$D$69,3,FALSE)="SI","x","-")</f>
        <v>-</v>
      </c>
      <c r="AT9" s="73" t="str">
        <f>IF(VLOOKUP($A9,Cuestionario!$B$28:$D$69,3,FALSE)="SI","x","-")</f>
        <v>-</v>
      </c>
      <c r="AU9" s="73" t="str">
        <f>IF(VLOOKUP($A9,Cuestionario!$B$28:$D$69,3,FALSE)="SI","x","-")</f>
        <v>-</v>
      </c>
      <c r="AV9" s="73" t="str">
        <f>IF(VLOOKUP($A9,Cuestionario!$B$28:$D$69,3,FALSE)="SI","x","-")</f>
        <v>-</v>
      </c>
      <c r="AW9" s="73" t="str">
        <f>IF(VLOOKUP($A9,Cuestionario!$B$28:$D$69,3,FALSE)="SI","x","-")</f>
        <v>-</v>
      </c>
      <c r="AX9" s="73" t="str">
        <f>IF(VLOOKUP($A9,Cuestionario!$B$28:$D$69,3,FALSE)="SI","x","-")</f>
        <v>-</v>
      </c>
      <c r="AY9" s="73" t="str">
        <f>IF(VLOOKUP($A9,Cuestionario!$B$28:$D$69,3,FALSE)="SI","x","-")</f>
        <v>-</v>
      </c>
      <c r="AZ9" s="73"/>
      <c r="BA9" s="122"/>
      <c r="BB9" s="73" t="str">
        <f>IF(VLOOKUP($A9,Cuestionario!$B$28:$D$69,3,FALSE)="SI","x","-")</f>
        <v>-</v>
      </c>
      <c r="BC9" s="73"/>
      <c r="BD9" s="73"/>
      <c r="BE9" s="122"/>
      <c r="BF9" s="73" t="str">
        <f>IF(VLOOKUP($A9,Cuestionario!$B$28:$D$69,3,FALSE)="SI","x","-")</f>
        <v>-</v>
      </c>
      <c r="BG9" s="73" t="str">
        <f>IF(VLOOKUP($A9,Cuestionario!$B$28:$D$69,3,FALSE)="SI","x","-")</f>
        <v>-</v>
      </c>
      <c r="BH9" s="73" t="str">
        <f>IF(VLOOKUP($A9,Cuestionario!$B$28:$D$69,3,FALSE)="SI","x","-")</f>
        <v>-</v>
      </c>
      <c r="BI9" s="73" t="str">
        <f>IF(VLOOKUP($A9,Cuestionario!$B$28:$D$69,3,FALSE)="SI","x","-")</f>
        <v>-</v>
      </c>
      <c r="BJ9" s="73" t="str">
        <f>IF(VLOOKUP($A9,Cuestionario!$B$28:$D$69,3,FALSE)="SI","x","-")</f>
        <v>-</v>
      </c>
      <c r="BK9" s="73" t="str">
        <f>IF(VLOOKUP($A9,Cuestionario!$B$28:$D$69,3,FALSE)="SI","x","-")</f>
        <v>-</v>
      </c>
      <c r="BL9" s="73" t="str">
        <f>IF(VLOOKUP($A9,Cuestionario!$B$28:$D$69,3,FALSE)="SI","x","-")</f>
        <v>-</v>
      </c>
      <c r="BM9" s="122"/>
      <c r="BN9" s="73"/>
      <c r="BO9" s="73"/>
      <c r="BP9" s="73"/>
      <c r="BQ9" s="73" t="str">
        <f>IF(VLOOKUP($A9,Cuestionario!$B$28:$D$69,3,FALSE)="SI","x","-")</f>
        <v>-</v>
      </c>
      <c r="BR9" s="73" t="str">
        <f>IF(VLOOKUP($A9,Cuestionario!$B$28:$D$69,3,FALSE)="SI","x","-")</f>
        <v>-</v>
      </c>
      <c r="BS9" s="73" t="str">
        <f>IF(VLOOKUP($A9,Cuestionario!$B$28:$D$69,3,FALSE)="SI","x","-")</f>
        <v>-</v>
      </c>
      <c r="BT9" s="73" t="str">
        <f>IF(VLOOKUP($A9,Cuestionario!$B$28:$D$69,3,FALSE)="SI","x","-")</f>
        <v>-</v>
      </c>
      <c r="BU9" s="73" t="str">
        <f>IF(VLOOKUP($A9,Cuestionario!$B$28:$D$69,3,FALSE)="SI","x","-")</f>
        <v>-</v>
      </c>
      <c r="BV9" s="73"/>
      <c r="BW9" s="122"/>
      <c r="BX9" s="73" t="str">
        <f>IF(VLOOKUP($A9,Cuestionario!$B$28:$D$69,3,FALSE)="SI","x","-")</f>
        <v>-</v>
      </c>
      <c r="BY9" s="73"/>
      <c r="BZ9" s="73" t="str">
        <f>IF(VLOOKUP($A9,Cuestionario!$B$28:$D$69,3,FALSE)="SI","x","-")</f>
        <v>-</v>
      </c>
      <c r="CA9" s="122"/>
      <c r="CB9" s="73"/>
      <c r="CC9" s="73" t="str">
        <f>IF(VLOOKUP($A9,Cuestionario!$B$28:$D$69,3,FALSE)="SI","x","-")</f>
        <v>-</v>
      </c>
      <c r="CD9" s="73" t="str">
        <f>IF(VLOOKUP($A9,Cuestionario!$B$28:$D$69,3,FALSE)="SI","x","-")</f>
        <v>-</v>
      </c>
      <c r="CE9" s="73"/>
      <c r="CF9" s="73"/>
      <c r="CG9" s="73" t="str">
        <f>IF(VLOOKUP($A9,Cuestionario!$B$28:$D$69,3,FALSE)="SI","x","-")</f>
        <v>-</v>
      </c>
      <c r="CH9" s="73" t="str">
        <f>IF(VLOOKUP($A9,Cuestionario!$B$28:$D$69,3,FALSE)="SI","x","-")</f>
        <v>-</v>
      </c>
      <c r="CI9" s="73"/>
      <c r="CJ9" s="73" t="str">
        <f>IF(VLOOKUP($A9,Cuestionario!$B$28:$D$69,3,FALSE)="SI","x","-")</f>
        <v>-</v>
      </c>
      <c r="CK9" s="73"/>
      <c r="CL9" s="73"/>
      <c r="CM9" s="73"/>
      <c r="CN9" s="73"/>
      <c r="CO9" s="73"/>
      <c r="CP9" s="73"/>
      <c r="CQ9" s="73"/>
      <c r="CR9" s="73"/>
      <c r="CS9" s="73"/>
      <c r="CT9" s="73"/>
      <c r="CU9" s="73" t="str">
        <f>IF(VLOOKUP($A9,Cuestionario!$B$28:$D$69,3,FALSE)="SI","x","-")</f>
        <v>-</v>
      </c>
      <c r="CV9" s="73" t="str">
        <f>IF(VLOOKUP($A9,Cuestionario!$B$28:$D$69,3,FALSE)="SI","x","-")</f>
        <v>-</v>
      </c>
      <c r="CW9" s="122"/>
      <c r="CX9" s="73"/>
      <c r="CY9" s="73" t="str">
        <f>IF(VLOOKUP($A9,Cuestionario!$B$28:$D$69,3,FALSE)="SI","x","-")</f>
        <v>-</v>
      </c>
      <c r="CZ9" s="73"/>
      <c r="DA9" s="73" t="str">
        <f>IF(VLOOKUP($A9,Cuestionario!$B$28:$D$69,3,FALSE)="SI","x","-")</f>
        <v>-</v>
      </c>
      <c r="DB9" s="73"/>
      <c r="DC9" s="73"/>
      <c r="DD9" s="73"/>
      <c r="DE9" s="73"/>
      <c r="DF9" s="73" t="str">
        <f>IF(VLOOKUP($A9,Cuestionario!$B$28:$D$69,3,FALSE)="SI","x","-")</f>
        <v>-</v>
      </c>
      <c r="DG9" s="73" t="str">
        <f>IF(VLOOKUP($A9,Cuestionario!$B$28:$D$69,3,FALSE)="SI","x","-")</f>
        <v>-</v>
      </c>
      <c r="DH9" s="73" t="str">
        <f>IF(VLOOKUP($A9,Cuestionario!$B$28:$D$69,3,FALSE)="SI","x","-")</f>
        <v>-</v>
      </c>
      <c r="DI9" s="73"/>
      <c r="DJ9" s="73"/>
      <c r="DK9" s="73" t="str">
        <f>IF(VLOOKUP($A9,Cuestionario!$B$28:$D$69,3,FALSE)="SI","x","-")</f>
        <v>-</v>
      </c>
      <c r="DL9" s="73" t="str">
        <f>IF(VLOOKUP($A9,Cuestionario!$B$28:$D$69,3,FALSE)="SI","x","-")</f>
        <v>-</v>
      </c>
      <c r="DM9" s="73" t="str">
        <f>IF(VLOOKUP($A9,Cuestionario!$B$28:$D$69,3,FALSE)="SI","x","-")</f>
        <v>-</v>
      </c>
      <c r="DN9" s="73" t="str">
        <f>IF(VLOOKUP($A9,Cuestionario!$B$28:$D$69,3,FALSE)="SI","x","-")</f>
        <v>-</v>
      </c>
      <c r="DO9" s="73" t="str">
        <f>IF(VLOOKUP($A9,Cuestionario!$B$28:$D$69,3,FALSE)="SI","x","-")</f>
        <v>-</v>
      </c>
      <c r="DP9" s="73" t="str">
        <f>IF(VLOOKUP($A9,Cuestionario!$B$28:$D$69,3,FALSE)="SI","x","-")</f>
        <v>-</v>
      </c>
      <c r="DQ9" s="73" t="str">
        <f>IF(VLOOKUP($A9,Cuestionario!$B$28:$D$69,3,FALSE)="SI","x","-")</f>
        <v>-</v>
      </c>
      <c r="DR9" s="73"/>
      <c r="DS9" s="73" t="str">
        <f>IF(VLOOKUP($A9,Cuestionario!$B$28:$D$69,3,FALSE)="SI","x","-")</f>
        <v>-</v>
      </c>
      <c r="DT9" s="122"/>
      <c r="DU9" s="73"/>
      <c r="DV9" s="73" t="str">
        <f>IF(VLOOKUP($A9,Cuestionario!$B$28:$D$69,3,FALSE)="SI","x","-")</f>
        <v>-</v>
      </c>
      <c r="DW9" s="73"/>
      <c r="DX9" s="73"/>
      <c r="DY9" s="73" t="str">
        <f>IF(VLOOKUP($A9,Cuestionario!$B$28:$D$69,3,FALSE)="SI","x","-")</f>
        <v>-</v>
      </c>
      <c r="DZ9" s="73" t="str">
        <f>IF(VLOOKUP($A9,Cuestionario!$B$28:$D$69,3,FALSE)="SI","x","-")</f>
        <v>-</v>
      </c>
      <c r="EA9" s="73"/>
      <c r="EB9" s="73"/>
      <c r="EC9" s="73" t="str">
        <f>IF(VLOOKUP($A9,Cuestionario!$B$28:$D$69,3,FALSE)="SI","x","-")</f>
        <v>-</v>
      </c>
      <c r="ED9" s="73"/>
      <c r="EE9" s="73"/>
      <c r="EF9" s="73"/>
      <c r="EG9" s="73" t="str">
        <f>IF(VLOOKUP($A9,Cuestionario!$B$28:$D$69,3,FALSE)="SI","x","-")</f>
        <v>-</v>
      </c>
      <c r="EH9" s="73"/>
      <c r="EI9" s="73"/>
      <c r="EJ9" s="122"/>
      <c r="EK9" s="73"/>
      <c r="EL9" s="73"/>
      <c r="EM9" s="73"/>
      <c r="EN9" s="73"/>
      <c r="EO9" s="73"/>
      <c r="EP9" s="122"/>
      <c r="EQ9" s="73" t="str">
        <f>IF(VLOOKUP($A9,Cuestionario!$B$28:$D$69,3,FALSE)="SI","x","-")</f>
        <v>-</v>
      </c>
      <c r="ER9" s="73"/>
      <c r="ES9" s="122"/>
      <c r="ET9" s="73"/>
      <c r="EU9" s="73"/>
      <c r="EV9" s="73"/>
      <c r="EW9" s="73"/>
      <c r="EX9" s="73"/>
      <c r="EY9" s="73"/>
      <c r="EZ9" s="73"/>
      <c r="FA9" s="73"/>
      <c r="FB9" s="122"/>
      <c r="FC9" s="73"/>
      <c r="FD9" s="73"/>
      <c r="FE9" s="73"/>
      <c r="FF9" s="73"/>
      <c r="FG9" s="73"/>
      <c r="FH9" s="73"/>
      <c r="FI9" s="73"/>
      <c r="FJ9" s="122"/>
      <c r="FK9" s="73" t="str">
        <f>IF(VLOOKUP($A9,Cuestionario!$B$28:$D$69,3,FALSE)="SI","x","-")</f>
        <v>-</v>
      </c>
      <c r="FL9" s="122"/>
      <c r="FM9" s="73"/>
      <c r="FN9" s="73"/>
      <c r="FO9" s="73"/>
      <c r="FP9" s="73"/>
      <c r="FQ9" s="73"/>
      <c r="FR9" s="73"/>
      <c r="FS9" s="73"/>
      <c r="FT9" s="73"/>
      <c r="FU9" s="73"/>
      <c r="FV9" s="73"/>
      <c r="FW9" s="73"/>
      <c r="FX9" s="73"/>
      <c r="FY9" s="73"/>
      <c r="FZ9" s="73"/>
      <c r="GA9" s="73"/>
      <c r="GB9" s="73"/>
      <c r="GC9" s="73"/>
      <c r="GD9" s="73"/>
      <c r="GE9" s="73"/>
      <c r="GF9" s="73"/>
      <c r="GG9" s="73"/>
      <c r="GH9" s="73"/>
      <c r="GI9" s="73"/>
      <c r="GJ9" s="73"/>
      <c r="GK9" s="73"/>
      <c r="GL9" s="73"/>
      <c r="GM9" s="73"/>
      <c r="GN9" s="73"/>
      <c r="GO9" s="73"/>
      <c r="GP9" s="73"/>
      <c r="GQ9" s="73"/>
      <c r="GR9" s="73"/>
      <c r="GS9" s="73"/>
      <c r="GT9" s="73"/>
      <c r="GU9" s="73"/>
      <c r="GV9" s="73"/>
      <c r="GW9" s="73"/>
      <c r="GX9" s="73"/>
      <c r="GY9" s="73"/>
      <c r="GZ9" s="73"/>
      <c r="HA9" s="73"/>
      <c r="HB9" s="73"/>
      <c r="HC9" s="73"/>
      <c r="HD9" s="73"/>
      <c r="HE9" s="73"/>
      <c r="HF9" s="73"/>
      <c r="HG9" s="73"/>
      <c r="HH9" s="73"/>
      <c r="HI9" s="73"/>
      <c r="HJ9" s="73"/>
      <c r="HK9" s="73"/>
      <c r="HL9" s="73"/>
      <c r="HM9" s="73"/>
      <c r="HN9" s="73"/>
      <c r="HO9" s="73"/>
      <c r="HP9" s="73"/>
      <c r="HQ9" s="73"/>
      <c r="HR9" s="73"/>
      <c r="HS9" s="107"/>
    </row>
    <row r="10" spans="1:227" ht="44" thickBot="1" x14ac:dyDescent="0.4">
      <c r="A10" s="125" t="s">
        <v>110</v>
      </c>
      <c r="B10" s="126" t="s">
        <v>109</v>
      </c>
      <c r="C10" s="2" t="str">
        <f>_xlfn.XLOOKUP(A10,Cuestionario!B35:B75,Cuestionario!C35:C75,,0,1)</f>
        <v>¿Se trata de una nueva interfaz o modificación de un Front Móvil para uso de clientes?</v>
      </c>
      <c r="D10" s="116"/>
      <c r="E10" s="116"/>
      <c r="F10" s="73"/>
      <c r="G10" s="73" t="str">
        <f>IF(VLOOKUP($A10,Cuestionario!$B$28:$D$69,3,FALSE)="SI","x","-")</f>
        <v>-</v>
      </c>
      <c r="H10" s="73"/>
      <c r="I10" s="73"/>
      <c r="J10" s="73"/>
      <c r="K10" s="73"/>
      <c r="L10" s="73"/>
      <c r="M10" s="122"/>
      <c r="N10" s="73" t="str">
        <f>IF(VLOOKUP($A10,Cuestionario!$B$28:$D$69,3,FALSE)="SI","x","-")</f>
        <v>-</v>
      </c>
      <c r="O10" s="73" t="str">
        <f>IF(VLOOKUP($A10,Cuestionario!$B$28:$D$69,3,FALSE)="SI","x","-")</f>
        <v>-</v>
      </c>
      <c r="P10" s="73" t="str">
        <f>IF(VLOOKUP($A10,Cuestionario!$B$28:$D$69,3,FALSE)="SI","x","-")</f>
        <v>-</v>
      </c>
      <c r="Q10" s="73" t="str">
        <f>IF(VLOOKUP($A10,Cuestionario!$B$28:$D$69,3,FALSE)="SI","x","-")</f>
        <v>-</v>
      </c>
      <c r="R10" s="73" t="str">
        <f>IF(VLOOKUP($A10,Cuestionario!$B$28:$D$69,3,FALSE)="SI","x","-")</f>
        <v>-</v>
      </c>
      <c r="S10" s="73" t="str">
        <f>IF(VLOOKUP($A10,Cuestionario!$B$28:$D$69,3,FALSE)="SI","x","-")</f>
        <v>-</v>
      </c>
      <c r="T10" s="73" t="str">
        <f>IF(VLOOKUP($A10,Cuestionario!$B$28:$D$69,3,FALSE)="SI","x","-")</f>
        <v>-</v>
      </c>
      <c r="U10" s="73" t="str">
        <f>IF(VLOOKUP($A10,Cuestionario!$B$28:$D$69,3,FALSE)="SI","x","-")</f>
        <v>-</v>
      </c>
      <c r="V10" s="73"/>
      <c r="W10" s="73" t="str">
        <f>IF(VLOOKUP($A10,Cuestionario!$B$28:$D$69,3,FALSE)="SI","x","-")</f>
        <v>-</v>
      </c>
      <c r="X10" s="73" t="str">
        <f>IF(VLOOKUP($A10,Cuestionario!$B$28:$D$69,3,FALSE)="SI","x","-")</f>
        <v>-</v>
      </c>
      <c r="Y10" s="73"/>
      <c r="Z10" s="73"/>
      <c r="AA10" s="73" t="str">
        <f>IF(VLOOKUP($A10,Cuestionario!$B$28:$D$69,3,FALSE)="SI","x","-")</f>
        <v>-</v>
      </c>
      <c r="AB10" s="73" t="str">
        <f>IF(VLOOKUP($A10,Cuestionario!$B$28:$D$69,3,FALSE)="SI","x","-")</f>
        <v>-</v>
      </c>
      <c r="AC10" s="73"/>
      <c r="AD10" s="73" t="str">
        <f>IF(VLOOKUP($A10,Cuestionario!$B$28:$D$69,3,FALSE)="SI","x","-")</f>
        <v>-</v>
      </c>
      <c r="AE10" s="73" t="str">
        <f>IF(VLOOKUP($A10,Cuestionario!$B$28:$D$69,3,FALSE)="SI","x","-")</f>
        <v>-</v>
      </c>
      <c r="AF10" s="73"/>
      <c r="AG10" s="73" t="str">
        <f>IF(VLOOKUP($A10,Cuestionario!$B$28:$D$69,3,FALSE)="SI","x","-")</f>
        <v>-</v>
      </c>
      <c r="AH10" s="73" t="str">
        <f>IF(VLOOKUP($A10,Cuestionario!$B$28:$D$69,3,FALSE)="SI","x","-")</f>
        <v>-</v>
      </c>
      <c r="AI10" s="73" t="str">
        <f>IF(VLOOKUP($A10,Cuestionario!$B$28:$D$69,3,FALSE)="SI","x","-")</f>
        <v>-</v>
      </c>
      <c r="AJ10" s="73" t="str">
        <f>IF(VLOOKUP($A10,Cuestionario!$B$28:$D$69,3,FALSE)="SI","x","-")</f>
        <v>-</v>
      </c>
      <c r="AK10" s="73" t="str">
        <f>IF(VLOOKUP($A10,Cuestionario!$B$28:$D$69,3,FALSE)="SI","x","-")</f>
        <v>-</v>
      </c>
      <c r="AL10" s="73" t="str">
        <f>IF(VLOOKUP($A10,Cuestionario!$B$28:$D$69,3,FALSE)="SI","x","-")</f>
        <v>-</v>
      </c>
      <c r="AM10" s="73" t="str">
        <f>IF(VLOOKUP($A10,Cuestionario!$B$28:$D$69,3,FALSE)="SI","x","-")</f>
        <v>-</v>
      </c>
      <c r="AN10" s="73" t="str">
        <f>IF(VLOOKUP($A10,Cuestionario!$B$28:$D$69,3,FALSE)="SI","x","-")</f>
        <v>-</v>
      </c>
      <c r="AO10" s="73" t="str">
        <f>IF(VLOOKUP($A10,Cuestionario!$B$28:$D$69,3,FALSE)="SI","x","-")</f>
        <v>-</v>
      </c>
      <c r="AP10" s="73"/>
      <c r="AQ10" s="122"/>
      <c r="AR10" s="73" t="str">
        <f>IF(VLOOKUP($A10,Cuestionario!$B$28:$D$69,3,FALSE)="SI","x","-")</f>
        <v>-</v>
      </c>
      <c r="AS10" s="73" t="str">
        <f>IF(VLOOKUP($A10,Cuestionario!$B$28:$D$69,3,FALSE)="SI","x","-")</f>
        <v>-</v>
      </c>
      <c r="AT10" s="73" t="str">
        <f>IF(VLOOKUP($A10,Cuestionario!$B$28:$D$69,3,FALSE)="SI","x","-")</f>
        <v>-</v>
      </c>
      <c r="AU10" s="73" t="str">
        <f>IF(VLOOKUP($A10,Cuestionario!$B$28:$D$69,3,FALSE)="SI","x","-")</f>
        <v>-</v>
      </c>
      <c r="AV10" s="73" t="str">
        <f>IF(VLOOKUP($A10,Cuestionario!$B$28:$D$69,3,FALSE)="SI","x","-")</f>
        <v>-</v>
      </c>
      <c r="AW10" s="73"/>
      <c r="AX10" s="73" t="str">
        <f>IF(VLOOKUP($A10,Cuestionario!$B$28:$D$69,3,FALSE)="SI","x","-")</f>
        <v>-</v>
      </c>
      <c r="AY10" s="73" t="str">
        <f>IF(VLOOKUP($A10,Cuestionario!$B$28:$D$69,3,FALSE)="SI","x","-")</f>
        <v>-</v>
      </c>
      <c r="AZ10" s="73"/>
      <c r="BA10" s="122"/>
      <c r="BB10" s="73" t="str">
        <f>IF(VLOOKUP($A10,Cuestionario!$B$28:$D$69,3,FALSE)="SI","x","-")</f>
        <v>-</v>
      </c>
      <c r="BC10" s="73"/>
      <c r="BD10" s="73"/>
      <c r="BE10" s="122"/>
      <c r="BF10" s="73" t="str">
        <f>IF(VLOOKUP($A10,Cuestionario!$B$28:$D$69,3,FALSE)="SI","x","-")</f>
        <v>-</v>
      </c>
      <c r="BG10" s="73" t="str">
        <f>IF(VLOOKUP($A10,Cuestionario!$B$28:$D$69,3,FALSE)="SI","x","-")</f>
        <v>-</v>
      </c>
      <c r="BH10" s="73" t="str">
        <f>IF(VLOOKUP($A10,Cuestionario!$B$28:$D$69,3,FALSE)="SI","x","-")</f>
        <v>-</v>
      </c>
      <c r="BI10" s="73" t="str">
        <f>IF(VLOOKUP($A10,Cuestionario!$B$28:$D$69,3,FALSE)="SI","x","-")</f>
        <v>-</v>
      </c>
      <c r="BJ10" s="73" t="str">
        <f>IF(VLOOKUP($A10,Cuestionario!$B$28:$D$69,3,FALSE)="SI","x","-")</f>
        <v>-</v>
      </c>
      <c r="BK10" s="73" t="str">
        <f>IF(VLOOKUP($A10,Cuestionario!$B$28:$D$69,3,FALSE)="SI","x","-")</f>
        <v>-</v>
      </c>
      <c r="BL10" s="73" t="str">
        <f>IF(VLOOKUP($A10,Cuestionario!$B$28:$D$69,3,FALSE)="SI","x","-")</f>
        <v>-</v>
      </c>
      <c r="BM10" s="122"/>
      <c r="BN10" s="73"/>
      <c r="BO10" s="73"/>
      <c r="BP10" s="73"/>
      <c r="BQ10" s="73" t="str">
        <f>IF(VLOOKUP($A10,Cuestionario!$B$28:$D$69,3,FALSE)="SI","x","-")</f>
        <v>-</v>
      </c>
      <c r="BR10" s="73" t="str">
        <f>IF(VLOOKUP($A10,Cuestionario!$B$28:$D$69,3,FALSE)="SI","x","-")</f>
        <v>-</v>
      </c>
      <c r="BS10" s="73" t="str">
        <f>IF(VLOOKUP($A10,Cuestionario!$B$28:$D$69,3,FALSE)="SI","x","-")</f>
        <v>-</v>
      </c>
      <c r="BT10" s="73" t="str">
        <f>IF(VLOOKUP($A10,Cuestionario!$B$28:$D$69,3,FALSE)="SI","x","-")</f>
        <v>-</v>
      </c>
      <c r="BU10" s="73" t="str">
        <f>IF(VLOOKUP($A10,Cuestionario!$B$28:$D$69,3,FALSE)="SI","x","-")</f>
        <v>-</v>
      </c>
      <c r="BV10" s="73"/>
      <c r="BW10" s="122"/>
      <c r="BX10" s="73" t="str">
        <f>IF(VLOOKUP($A10,Cuestionario!$B$28:$D$69,3,FALSE)="SI","x","-")</f>
        <v>-</v>
      </c>
      <c r="BY10" s="73"/>
      <c r="BZ10" s="73" t="str">
        <f>IF(VLOOKUP($A10,Cuestionario!$B$28:$D$69,3,FALSE)="SI","x","-")</f>
        <v>-</v>
      </c>
      <c r="CA10" s="122"/>
      <c r="CB10" s="73"/>
      <c r="CC10" s="73" t="str">
        <f>IF(VLOOKUP($A10,Cuestionario!$B$28:$D$69,3,FALSE)="SI","x","-")</f>
        <v>-</v>
      </c>
      <c r="CD10" s="73" t="str">
        <f>IF(VLOOKUP($A10,Cuestionario!$B$28:$D$69,3,FALSE)="SI","x","-")</f>
        <v>-</v>
      </c>
      <c r="CE10" s="73"/>
      <c r="CF10" s="73"/>
      <c r="CG10" s="73" t="str">
        <f>IF(VLOOKUP($A10,Cuestionario!$B$28:$D$69,3,FALSE)="SI","x","-")</f>
        <v>-</v>
      </c>
      <c r="CH10" s="73" t="str">
        <f>IF(VLOOKUP($A10,Cuestionario!$B$28:$D$69,3,FALSE)="SI","x","-")</f>
        <v>-</v>
      </c>
      <c r="CI10" s="73"/>
      <c r="CJ10" s="73" t="str">
        <f>IF(VLOOKUP($A10,Cuestionario!$B$28:$D$69,3,FALSE)="SI","x","-")</f>
        <v>-</v>
      </c>
      <c r="CK10" s="73"/>
      <c r="CL10" s="73"/>
      <c r="CM10" s="73"/>
      <c r="CN10" s="73" t="str">
        <f>IF(VLOOKUP($A10,Cuestionario!$B$28:$D$69,3,FALSE)="SI","x","-")</f>
        <v>-</v>
      </c>
      <c r="CO10" s="73" t="str">
        <f>IF(VLOOKUP($A10,Cuestionario!$B$28:$D$69,3,FALSE)="SI","x","-")</f>
        <v>-</v>
      </c>
      <c r="CP10" s="73" t="str">
        <f>IF(VLOOKUP($A10,Cuestionario!$B$28:$D$69,3,FALSE)="SI","x","-")</f>
        <v>-</v>
      </c>
      <c r="CQ10" s="73"/>
      <c r="CR10" s="73"/>
      <c r="CS10" s="73"/>
      <c r="CT10" s="73"/>
      <c r="CU10" s="73" t="str">
        <f>IF(VLOOKUP($A10,Cuestionario!$B$28:$D$69,3,FALSE)="SI","x","-")</f>
        <v>-</v>
      </c>
      <c r="CV10" s="73" t="str">
        <f>IF(VLOOKUP($A10,Cuestionario!$B$28:$D$69,3,FALSE)="SI","x","-")</f>
        <v>-</v>
      </c>
      <c r="CW10" s="122"/>
      <c r="CX10" s="73"/>
      <c r="CY10" s="73" t="str">
        <f>IF(VLOOKUP($A10,Cuestionario!$B$28:$D$69,3,FALSE)="SI","x","-")</f>
        <v>-</v>
      </c>
      <c r="CZ10" s="73"/>
      <c r="DA10" s="73" t="str">
        <f>IF(VLOOKUP($A10,Cuestionario!$B$28:$D$69,3,FALSE)="SI","x","-")</f>
        <v>-</v>
      </c>
      <c r="DB10" s="73"/>
      <c r="DC10" s="73"/>
      <c r="DD10" s="73"/>
      <c r="DE10" s="73"/>
      <c r="DF10" s="73" t="str">
        <f>IF(VLOOKUP($A10,Cuestionario!$B$28:$D$69,3,FALSE)="SI","x","-")</f>
        <v>-</v>
      </c>
      <c r="DG10" s="73" t="str">
        <f>IF(VLOOKUP($A10,Cuestionario!$B$28:$D$69,3,FALSE)="SI","x","-")</f>
        <v>-</v>
      </c>
      <c r="DH10" s="73" t="str">
        <f>IF(VLOOKUP($A10,Cuestionario!$B$28:$D$69,3,FALSE)="SI","x","-")</f>
        <v>-</v>
      </c>
      <c r="DI10" s="73"/>
      <c r="DJ10" s="73"/>
      <c r="DK10" s="73" t="str">
        <f>IF(VLOOKUP($A10,Cuestionario!$B$28:$D$69,3,FALSE)="SI","x","-")</f>
        <v>-</v>
      </c>
      <c r="DL10" s="73" t="str">
        <f>IF(VLOOKUP($A10,Cuestionario!$B$28:$D$69,3,FALSE)="SI","x","-")</f>
        <v>-</v>
      </c>
      <c r="DM10" s="73" t="str">
        <f>IF(VLOOKUP($A10,Cuestionario!$B$28:$D$69,3,FALSE)="SI","x","-")</f>
        <v>-</v>
      </c>
      <c r="DN10" s="73" t="str">
        <f>IF(VLOOKUP($A10,Cuestionario!$B$28:$D$69,3,FALSE)="SI","x","-")</f>
        <v>-</v>
      </c>
      <c r="DO10" s="73" t="str">
        <f>IF(VLOOKUP($A10,Cuestionario!$B$28:$D$69,3,FALSE)="SI","x","-")</f>
        <v>-</v>
      </c>
      <c r="DP10" s="73" t="str">
        <f>IF(VLOOKUP($A10,Cuestionario!$B$28:$D$69,3,FALSE)="SI","x","-")</f>
        <v>-</v>
      </c>
      <c r="DQ10" s="73" t="str">
        <f>IF(VLOOKUP($A10,Cuestionario!$B$28:$D$69,3,FALSE)="SI","x","-")</f>
        <v>-</v>
      </c>
      <c r="DR10" s="73"/>
      <c r="DS10" s="73" t="str">
        <f>IF(VLOOKUP($A10,Cuestionario!$B$28:$D$69,3,FALSE)="SI","x","-")</f>
        <v>-</v>
      </c>
      <c r="DT10" s="122"/>
      <c r="DU10" s="73"/>
      <c r="DV10" s="73" t="str">
        <f>IF(VLOOKUP($A10,Cuestionario!$B$28:$D$69,3,FALSE)="SI","x","-")</f>
        <v>-</v>
      </c>
      <c r="DW10" s="73"/>
      <c r="DX10" s="73"/>
      <c r="DY10" s="73" t="str">
        <f>IF(VLOOKUP($A10,Cuestionario!$B$28:$D$69,3,FALSE)="SI","x","-")</f>
        <v>-</v>
      </c>
      <c r="DZ10" s="73" t="str">
        <f>IF(VLOOKUP($A10,Cuestionario!$B$28:$D$69,3,FALSE)="SI","x","-")</f>
        <v>-</v>
      </c>
      <c r="EA10" s="73"/>
      <c r="EB10" s="73"/>
      <c r="EC10" s="73" t="str">
        <f>IF(VLOOKUP($A10,Cuestionario!$B$28:$D$69,3,FALSE)="SI","x","-")</f>
        <v>-</v>
      </c>
      <c r="ED10" s="73" t="str">
        <f>IF(VLOOKUP($A10,Cuestionario!$B$28:$D$69,3,FALSE)="SI","x","-")</f>
        <v>-</v>
      </c>
      <c r="EE10" s="73" t="str">
        <f>IF(VLOOKUP($A10,Cuestionario!$B$28:$D$69,3,FALSE)="SI","x","-")</f>
        <v>-</v>
      </c>
      <c r="EF10" s="73" t="str">
        <f>IF(VLOOKUP($A10,Cuestionario!$B$28:$D$69,3,FALSE)="SI","x","-")</f>
        <v>-</v>
      </c>
      <c r="EG10" s="73" t="str">
        <f>IF(VLOOKUP($A10,Cuestionario!$B$28:$D$69,3,FALSE)="SI","x","-")</f>
        <v>-</v>
      </c>
      <c r="EH10" s="73"/>
      <c r="EI10" s="73"/>
      <c r="EJ10" s="122"/>
      <c r="EK10" s="73"/>
      <c r="EL10" s="73"/>
      <c r="EM10" s="73"/>
      <c r="EN10" s="73"/>
      <c r="EO10" s="73"/>
      <c r="EP10" s="122"/>
      <c r="EQ10" s="73" t="str">
        <f>IF(VLOOKUP($A10,Cuestionario!$B$28:$D$69,3,FALSE)="SI","x","-")</f>
        <v>-</v>
      </c>
      <c r="ER10" s="73"/>
      <c r="ES10" s="122"/>
      <c r="ET10" s="73"/>
      <c r="EU10" s="73"/>
      <c r="EV10" s="73"/>
      <c r="EW10" s="73"/>
      <c r="EX10" s="73"/>
      <c r="EY10" s="73"/>
      <c r="EZ10" s="73"/>
      <c r="FA10" s="73"/>
      <c r="FB10" s="122"/>
      <c r="FC10" s="73" t="str">
        <f>IF(VLOOKUP($A10,Cuestionario!$B$28:$D$69,3,FALSE)="SI","x","-")</f>
        <v>-</v>
      </c>
      <c r="FD10" s="73" t="str">
        <f>IF(VLOOKUP($A10,Cuestionario!$B$28:$D$69,3,FALSE)="SI","x","-")</f>
        <v>-</v>
      </c>
      <c r="FE10" s="73" t="str">
        <f>IF(VLOOKUP($A10,Cuestionario!$B$28:$D$69,3,FALSE)="SI","x","-")</f>
        <v>-</v>
      </c>
      <c r="FF10" s="73" t="str">
        <f>IF(VLOOKUP($A10,Cuestionario!$B$28:$D$69,3,FALSE)="SI","x","-")</f>
        <v>-</v>
      </c>
      <c r="FG10" s="73" t="str">
        <f>IF(VLOOKUP($A10,Cuestionario!$B$28:$D$69,3,FALSE)="SI","x","-")</f>
        <v>-</v>
      </c>
      <c r="FH10" s="73" t="str">
        <f>IF(VLOOKUP($A10,Cuestionario!$B$28:$D$69,3,FALSE)="SI","x","-")</f>
        <v>-</v>
      </c>
      <c r="FI10" s="73" t="str">
        <f>IF(VLOOKUP($A10,Cuestionario!$B$28:$D$69,3,FALSE)="SI","x","-")</f>
        <v>-</v>
      </c>
      <c r="FJ10" s="122"/>
      <c r="FK10" s="73" t="str">
        <f>IF(VLOOKUP($A10,Cuestionario!$B$28:$D$69,3,FALSE)="SI","x","-")</f>
        <v>-</v>
      </c>
      <c r="FL10" s="122"/>
      <c r="FM10" s="73"/>
      <c r="FN10" s="73"/>
      <c r="FO10" s="73"/>
      <c r="FP10" s="73"/>
      <c r="FQ10" s="73"/>
      <c r="FR10" s="73"/>
      <c r="FS10" s="73"/>
      <c r="FT10" s="73"/>
      <c r="FU10" s="73"/>
      <c r="FV10" s="73"/>
      <c r="FW10" s="73"/>
      <c r="FX10" s="73"/>
      <c r="FY10" s="73"/>
      <c r="FZ10" s="73"/>
      <c r="GA10" s="73"/>
      <c r="GB10" s="73"/>
      <c r="GC10" s="73"/>
      <c r="GD10" s="73"/>
      <c r="GE10" s="73"/>
      <c r="GF10" s="73"/>
      <c r="GG10" s="73"/>
      <c r="GH10" s="73"/>
      <c r="GI10" s="73"/>
      <c r="GJ10" s="73"/>
      <c r="GK10" s="73"/>
      <c r="GL10" s="73"/>
      <c r="GM10" s="73"/>
      <c r="GN10" s="73"/>
      <c r="GO10" s="73"/>
      <c r="GP10" s="73"/>
      <c r="GQ10" s="73"/>
      <c r="GR10" s="73"/>
      <c r="GS10" s="73"/>
      <c r="GT10" s="73"/>
      <c r="GU10" s="73"/>
      <c r="GV10" s="73"/>
      <c r="GW10" s="73"/>
      <c r="GX10" s="73"/>
      <c r="GY10" s="73"/>
      <c r="GZ10" s="73"/>
      <c r="HA10" s="73"/>
      <c r="HB10" s="73"/>
      <c r="HC10" s="73"/>
      <c r="HD10" s="73"/>
      <c r="HE10" s="73"/>
      <c r="HF10" s="73"/>
      <c r="HG10" s="73"/>
      <c r="HH10" s="73"/>
      <c r="HI10" s="73"/>
      <c r="HJ10" s="73"/>
      <c r="HK10" s="73"/>
      <c r="HL10" s="73"/>
      <c r="HM10" s="73"/>
      <c r="HN10" s="73"/>
      <c r="HO10" s="73"/>
      <c r="HP10" s="73"/>
      <c r="HQ10" s="73"/>
      <c r="HR10" s="73"/>
      <c r="HS10" s="107"/>
    </row>
    <row r="11" spans="1:227" ht="29.5" thickBot="1" x14ac:dyDescent="0.4">
      <c r="A11" s="125" t="s">
        <v>113</v>
      </c>
      <c r="B11" s="126" t="s">
        <v>112</v>
      </c>
      <c r="C11" s="2" t="str">
        <f>_xlfn.XLOOKUP(A11,Cuestionario!B36:B76,Cuestionario!C36:C76,,0,1)</f>
        <v>¿Se trata de una aplicación H2H con un proveedor/socio?</v>
      </c>
      <c r="D11" s="116"/>
      <c r="E11" s="116"/>
      <c r="F11" s="73"/>
      <c r="G11" s="73" t="str">
        <f>IF(VLOOKUP($A11,Cuestionario!$B$28:$D$69,3,FALSE)="SI","x","-")</f>
        <v>-</v>
      </c>
      <c r="H11" s="73"/>
      <c r="I11" s="73"/>
      <c r="J11" s="73"/>
      <c r="K11" s="73"/>
      <c r="L11" s="73"/>
      <c r="M11" s="122"/>
      <c r="N11" s="73" t="str">
        <f>IF(VLOOKUP($A11,Cuestionario!$B$28:$D$69,3,FALSE)="SI","x","-")</f>
        <v>-</v>
      </c>
      <c r="O11" s="73"/>
      <c r="P11" s="73" t="str">
        <f>IF(VLOOKUP($A11,Cuestionario!$B$28:$D$69,3,FALSE)="SI","x","-")</f>
        <v>-</v>
      </c>
      <c r="Q11" s="73"/>
      <c r="R11" s="73"/>
      <c r="S11" s="73"/>
      <c r="T11" s="73" t="str">
        <f>IF(VLOOKUP($A11,Cuestionario!$B$28:$D$69,3,FALSE)="SI","x","-")</f>
        <v>-</v>
      </c>
      <c r="U11" s="73"/>
      <c r="V11" s="73" t="str">
        <f>IF(VLOOKUP($A11,Cuestionario!$B$28:$D$69,3,FALSE)="SI","x","-")</f>
        <v>-</v>
      </c>
      <c r="W11" s="73" t="str">
        <f>IF(VLOOKUP($A11,Cuestionario!$B$28:$D$69,3,FALSE)="SI","x","-")</f>
        <v>-</v>
      </c>
      <c r="X11" s="73" t="str">
        <f>IF(VLOOKUP($A11,Cuestionario!$B$28:$D$69,3,FALSE)="SI","x","-")</f>
        <v>-</v>
      </c>
      <c r="Y11" s="73"/>
      <c r="Z11" s="73"/>
      <c r="AA11" s="73" t="str">
        <f>IF(VLOOKUP($A11,Cuestionario!$B$28:$D$69,3,FALSE)="SI","x","-")</f>
        <v>-</v>
      </c>
      <c r="AB11" s="73" t="str">
        <f>IF(VLOOKUP($A11,Cuestionario!$B$28:$D$69,3,FALSE)="SI","x","-")</f>
        <v>-</v>
      </c>
      <c r="AC11" s="73" t="str">
        <f>IF(VLOOKUP($A11,Cuestionario!$B$28:$D$69,3,FALSE)="SI","x","-")</f>
        <v>-</v>
      </c>
      <c r="AD11" s="73" t="str">
        <f>IF(VLOOKUP($A11,Cuestionario!$B$28:$D$69,3,FALSE)="SI","x","-")</f>
        <v>-</v>
      </c>
      <c r="AE11" s="73"/>
      <c r="AF11" s="73" t="str">
        <f>IF(VLOOKUP($A11,Cuestionario!$B$28:$D$69,3,FALSE)="SI","x","-")</f>
        <v>-</v>
      </c>
      <c r="AG11" s="73" t="str">
        <f>IF(VLOOKUP($A11,Cuestionario!$B$28:$D$69,3,FALSE)="SI","x","-")</f>
        <v>-</v>
      </c>
      <c r="AH11" s="73" t="str">
        <f>IF(VLOOKUP($A11,Cuestionario!$B$28:$D$69,3,FALSE)="SI","x","-")</f>
        <v>-</v>
      </c>
      <c r="AI11" s="73" t="str">
        <f>IF(VLOOKUP($A11,Cuestionario!$B$28:$D$69,3,FALSE)="SI","x","-")</f>
        <v>-</v>
      </c>
      <c r="AJ11" s="73" t="str">
        <f>IF(VLOOKUP($A11,Cuestionario!$B$28:$D$69,3,FALSE)="SI","x","-")</f>
        <v>-</v>
      </c>
      <c r="AK11" s="73" t="str">
        <f>IF(VLOOKUP($A11,Cuestionario!$B$28:$D$69,3,FALSE)="SI","x","-")</f>
        <v>-</v>
      </c>
      <c r="AL11" s="73" t="str">
        <f>IF(VLOOKUP($A11,Cuestionario!$B$28:$D$69,3,FALSE)="SI","x","-")</f>
        <v>-</v>
      </c>
      <c r="AM11" s="73"/>
      <c r="AN11" s="73" t="str">
        <f>IF(VLOOKUP($A11,Cuestionario!$B$28:$D$69,3,FALSE)="SI","x","-")</f>
        <v>-</v>
      </c>
      <c r="AO11" s="73"/>
      <c r="AP11" s="73"/>
      <c r="AQ11" s="122"/>
      <c r="AR11" s="73" t="str">
        <f>IF(VLOOKUP($A11,Cuestionario!$B$28:$D$69,3,FALSE)="SI","x","-")</f>
        <v>-</v>
      </c>
      <c r="AS11" s="73" t="str">
        <f>IF(VLOOKUP($A11,Cuestionario!$B$28:$D$69,3,FALSE)="SI","x","-")</f>
        <v>-</v>
      </c>
      <c r="AT11" s="73" t="str">
        <f>IF(VLOOKUP($A11,Cuestionario!$B$28:$D$69,3,FALSE)="SI","x","-")</f>
        <v>-</v>
      </c>
      <c r="AU11" s="73" t="str">
        <f>IF(VLOOKUP($A11,Cuestionario!$B$28:$D$69,3,FALSE)="SI","x","-")</f>
        <v>-</v>
      </c>
      <c r="AV11" s="73" t="str">
        <f>IF(VLOOKUP($A11,Cuestionario!$B$28:$D$69,3,FALSE)="SI","x","-")</f>
        <v>-</v>
      </c>
      <c r="AW11" s="73"/>
      <c r="AX11" s="73" t="str">
        <f>IF(VLOOKUP($A11,Cuestionario!$B$28:$D$69,3,FALSE)="SI","x","-")</f>
        <v>-</v>
      </c>
      <c r="AY11" s="73"/>
      <c r="AZ11" s="73"/>
      <c r="BA11" s="122"/>
      <c r="BB11" s="73" t="str">
        <f>IF(VLOOKUP($A11,Cuestionario!$B$28:$D$69,3,FALSE)="SI","x","-")</f>
        <v>-</v>
      </c>
      <c r="BC11" s="73" t="str">
        <f>IF(VLOOKUP($A11,Cuestionario!$B$28:$D$69,3,FALSE)="SI","x","-")</f>
        <v>-</v>
      </c>
      <c r="BD11" s="73" t="str">
        <f>IF(VLOOKUP($A11,Cuestionario!$B$28:$D$69,3,FALSE)="SI","x","-")</f>
        <v>-</v>
      </c>
      <c r="BE11" s="122"/>
      <c r="BF11" s="73" t="str">
        <f>IF(VLOOKUP($A11,Cuestionario!$B$28:$D$69,3,FALSE)="SI","x","-")</f>
        <v>-</v>
      </c>
      <c r="BG11" s="73" t="str">
        <f>IF(VLOOKUP($A11,Cuestionario!$B$28:$D$69,3,FALSE)="SI","x","-")</f>
        <v>-</v>
      </c>
      <c r="BH11" s="73" t="str">
        <f>IF(VLOOKUP($A11,Cuestionario!$B$28:$D$69,3,FALSE)="SI","x","-")</f>
        <v>-</v>
      </c>
      <c r="BI11" s="73" t="str">
        <f>IF(VLOOKUP($A11,Cuestionario!$B$28:$D$69,3,FALSE)="SI","x","-")</f>
        <v>-</v>
      </c>
      <c r="BJ11" s="73" t="str">
        <f>IF(VLOOKUP($A11,Cuestionario!$B$28:$D$69,3,FALSE)="SI","x","-")</f>
        <v>-</v>
      </c>
      <c r="BK11" s="73" t="str">
        <f>IF(VLOOKUP($A11,Cuestionario!$B$28:$D$69,3,FALSE)="SI","x","-")</f>
        <v>-</v>
      </c>
      <c r="BL11" s="73"/>
      <c r="BM11" s="122"/>
      <c r="BN11" s="73"/>
      <c r="BO11" s="73"/>
      <c r="BP11" s="73"/>
      <c r="BQ11" s="73" t="str">
        <f>IF(VLOOKUP($A11,Cuestionario!$B$28:$D$69,3,FALSE)="SI","x","-")</f>
        <v>-</v>
      </c>
      <c r="BR11" s="73"/>
      <c r="BS11" s="73"/>
      <c r="BT11" s="73" t="str">
        <f>IF(VLOOKUP($A11,Cuestionario!$B$28:$D$69,3,FALSE)="SI","x","-")</f>
        <v>-</v>
      </c>
      <c r="BU11" s="73" t="str">
        <f>IF(VLOOKUP($A11,Cuestionario!$B$28:$D$69,3,FALSE)="SI","x","-")</f>
        <v>-</v>
      </c>
      <c r="BV11" s="73"/>
      <c r="BW11" s="122"/>
      <c r="BX11" s="73" t="str">
        <f>IF(VLOOKUP($A11,Cuestionario!$B$28:$D$69,3,FALSE)="SI","x","-")</f>
        <v>-</v>
      </c>
      <c r="BY11" s="73"/>
      <c r="BZ11" s="73" t="str">
        <f>IF(VLOOKUP($A11,Cuestionario!$B$28:$D$69,3,FALSE)="SI","x","-")</f>
        <v>-</v>
      </c>
      <c r="CA11" s="122"/>
      <c r="CB11" s="73" t="str">
        <f>IF(VLOOKUP($A11,Cuestionario!$B$28:$D$69,3,FALSE)="SI","x","-")</f>
        <v>-</v>
      </c>
      <c r="CC11" s="73" t="str">
        <f>IF(VLOOKUP($A11,Cuestionario!$B$28:$D$69,3,FALSE)="SI","x","-")</f>
        <v>-</v>
      </c>
      <c r="CD11" s="73" t="str">
        <f>IF(VLOOKUP($A11,Cuestionario!$B$28:$D$69,3,FALSE)="SI","x","-")</f>
        <v>-</v>
      </c>
      <c r="CE11" s="73" t="str">
        <f>IF(VLOOKUP($A11,Cuestionario!$B$28:$D$69,3,FALSE)="SI","x","-")</f>
        <v>-</v>
      </c>
      <c r="CF11" s="73" t="str">
        <f>IF(VLOOKUP($A11,Cuestionario!$B$28:$D$69,3,FALSE)="SI","x","-")</f>
        <v>-</v>
      </c>
      <c r="CG11" s="73" t="str">
        <f>IF(VLOOKUP($A11,Cuestionario!$B$28:$D$69,3,FALSE)="SI","x","-")</f>
        <v>-</v>
      </c>
      <c r="CH11" s="73" t="str">
        <f>IF(VLOOKUP($A11,Cuestionario!$B$28:$D$69,3,FALSE)="SI","x","-")</f>
        <v>-</v>
      </c>
      <c r="CI11" s="73"/>
      <c r="CJ11" s="73" t="str">
        <f>IF(VLOOKUP($A11,Cuestionario!$B$28:$D$69,3,FALSE)="SI","x","-")</f>
        <v>-</v>
      </c>
      <c r="CK11" s="73" t="str">
        <f>IF(VLOOKUP($A11,Cuestionario!$B$28:$D$69,3,FALSE)="SI","x","-")</f>
        <v>-</v>
      </c>
      <c r="CL11" s="73" t="str">
        <f>IF(VLOOKUP($A11,Cuestionario!$B$28:$D$69,3,FALSE)="SI","x","-")</f>
        <v>-</v>
      </c>
      <c r="CM11" s="73"/>
      <c r="CN11" s="73"/>
      <c r="CO11" s="73"/>
      <c r="CP11" s="73" t="str">
        <f>IF(VLOOKUP($A11,Cuestionario!$B$28:$D$69,3,FALSE)="SI","x","-")</f>
        <v>-</v>
      </c>
      <c r="CQ11" s="73"/>
      <c r="CR11" s="73"/>
      <c r="CS11" s="73"/>
      <c r="CT11" s="73" t="str">
        <f>IF(VLOOKUP($A11,Cuestionario!$B$28:$D$69,3,FALSE)="SI","x","-")</f>
        <v>-</v>
      </c>
      <c r="CU11" s="73"/>
      <c r="CV11" s="73"/>
      <c r="CW11" s="122"/>
      <c r="CX11" s="73"/>
      <c r="CY11" s="73" t="str">
        <f>IF(VLOOKUP($A11,Cuestionario!$B$28:$D$69,3,FALSE)="SI","x","-")</f>
        <v>-</v>
      </c>
      <c r="CZ11" s="73"/>
      <c r="DA11" s="73" t="str">
        <f>IF(VLOOKUP($A11,Cuestionario!$B$28:$D$69,3,FALSE)="SI","x","-")</f>
        <v>-</v>
      </c>
      <c r="DB11" s="73"/>
      <c r="DC11" s="73" t="str">
        <f>IF(VLOOKUP($A11,Cuestionario!$B$28:$D$69,3,FALSE)="SI","x","-")</f>
        <v>-</v>
      </c>
      <c r="DD11" s="73" t="str">
        <f>IF(VLOOKUP($A11,Cuestionario!$B$28:$D$69,3,FALSE)="SI","x","-")</f>
        <v>-</v>
      </c>
      <c r="DE11" s="73" t="str">
        <f>IF(VLOOKUP($A11,Cuestionario!$B$28:$D$69,3,FALSE)="SI","x","-")</f>
        <v>-</v>
      </c>
      <c r="DF11" s="73"/>
      <c r="DG11" s="73"/>
      <c r="DH11" s="73"/>
      <c r="DI11" s="73"/>
      <c r="DJ11" s="73"/>
      <c r="DK11" s="73"/>
      <c r="DL11" s="73" t="str">
        <f>IF(VLOOKUP($A11,Cuestionario!$B$28:$D$69,3,FALSE)="SI","x","-")</f>
        <v>-</v>
      </c>
      <c r="DM11" s="73" t="str">
        <f>IF(VLOOKUP($A11,Cuestionario!$B$28:$D$69,3,FALSE)="SI","x","-")</f>
        <v>-</v>
      </c>
      <c r="DN11" s="73"/>
      <c r="DO11" s="73"/>
      <c r="DP11" s="73" t="str">
        <f>IF(VLOOKUP($A11,Cuestionario!$B$28:$D$69,3,FALSE)="SI","x","-")</f>
        <v>-</v>
      </c>
      <c r="DQ11" s="73" t="str">
        <f>IF(VLOOKUP($A11,Cuestionario!$B$28:$D$69,3,FALSE)="SI","x","-")</f>
        <v>-</v>
      </c>
      <c r="DR11" s="73" t="str">
        <f>IF(VLOOKUP($A11,Cuestionario!$B$28:$D$69,3,FALSE)="SI","x","-")</f>
        <v>-</v>
      </c>
      <c r="DS11" s="73" t="str">
        <f>IF(VLOOKUP($A11,Cuestionario!$B$28:$D$69,3,FALSE)="SI","x","-")</f>
        <v>-</v>
      </c>
      <c r="DT11" s="122"/>
      <c r="DU11" s="73"/>
      <c r="DV11" s="73"/>
      <c r="DW11" s="73"/>
      <c r="DX11" s="73"/>
      <c r="DY11" s="73"/>
      <c r="DZ11" s="73" t="str">
        <f>IF(VLOOKUP($A11,Cuestionario!$B$28:$D$69,3,FALSE)="SI","x","-")</f>
        <v>-</v>
      </c>
      <c r="EA11" s="73"/>
      <c r="EB11" s="73"/>
      <c r="EC11" s="73"/>
      <c r="ED11" s="73"/>
      <c r="EE11" s="73"/>
      <c r="EF11" s="73"/>
      <c r="EG11" s="73" t="str">
        <f>IF(VLOOKUP($A11,Cuestionario!$B$28:$D$69,3,FALSE)="SI","x","-")</f>
        <v>-</v>
      </c>
      <c r="EH11" s="73" t="str">
        <f>IF(VLOOKUP($A11,Cuestionario!$B$28:$D$69,3,FALSE)="SI","x","-")</f>
        <v>-</v>
      </c>
      <c r="EI11" s="73"/>
      <c r="EJ11" s="122"/>
      <c r="EK11" s="73"/>
      <c r="EL11" s="73"/>
      <c r="EM11" s="73"/>
      <c r="EN11" s="73"/>
      <c r="EO11" s="73"/>
      <c r="EP11" s="122"/>
      <c r="EQ11" s="73"/>
      <c r="ER11" s="73"/>
      <c r="ES11" s="122"/>
      <c r="ET11" s="73"/>
      <c r="EU11" s="73"/>
      <c r="EV11" s="73"/>
      <c r="EW11" s="73"/>
      <c r="EX11" s="73"/>
      <c r="EY11" s="73"/>
      <c r="EZ11" s="73"/>
      <c r="FA11" s="73"/>
      <c r="FB11" s="122"/>
      <c r="FC11" s="73"/>
      <c r="FD11" s="73"/>
      <c r="FE11" s="73"/>
      <c r="FF11" s="73"/>
      <c r="FG11" s="73"/>
      <c r="FH11" s="73"/>
      <c r="FI11" s="73"/>
      <c r="FJ11" s="122"/>
      <c r="FK11" s="73"/>
      <c r="FL11" s="122"/>
      <c r="FM11" s="73"/>
      <c r="FN11" s="73"/>
      <c r="FO11" s="73"/>
      <c r="FP11" s="73"/>
      <c r="FQ11" s="73"/>
      <c r="FR11" s="73"/>
      <c r="FS11" s="73"/>
      <c r="FT11" s="73"/>
      <c r="FU11" s="73"/>
      <c r="FV11" s="73"/>
      <c r="FW11" s="73"/>
      <c r="FX11" s="73"/>
      <c r="FY11" s="73"/>
      <c r="FZ11" s="73"/>
      <c r="GA11" s="73"/>
      <c r="GB11" s="73"/>
      <c r="GC11" s="73"/>
      <c r="GD11" s="73"/>
      <c r="GE11" s="73"/>
      <c r="GF11" s="73"/>
      <c r="GG11" s="73"/>
      <c r="GH11" s="73"/>
      <c r="GI11" s="73"/>
      <c r="GJ11" s="73"/>
      <c r="GK11" s="73"/>
      <c r="GL11" s="73"/>
      <c r="GM11" s="73"/>
      <c r="GN11" s="73"/>
      <c r="GO11" s="73"/>
      <c r="GP11" s="73"/>
      <c r="GQ11" s="73"/>
      <c r="GR11" s="73"/>
      <c r="GS11" s="73"/>
      <c r="GT11" s="73"/>
      <c r="GU11" s="73"/>
      <c r="GV11" s="73"/>
      <c r="GW11" s="73"/>
      <c r="GX11" s="73"/>
      <c r="GY11" s="73"/>
      <c r="GZ11" s="73"/>
      <c r="HA11" s="73"/>
      <c r="HB11" s="73"/>
      <c r="HC11" s="73"/>
      <c r="HD11" s="73"/>
      <c r="HE11" s="73"/>
      <c r="HF11" s="73"/>
      <c r="HG11" s="73"/>
      <c r="HH11" s="73"/>
      <c r="HI11" s="73"/>
      <c r="HJ11" s="73"/>
      <c r="HK11" s="73"/>
      <c r="HL11" s="73"/>
      <c r="HM11" s="73"/>
      <c r="HN11" s="73"/>
      <c r="HO11" s="73"/>
      <c r="HP11" s="73"/>
      <c r="HQ11" s="73"/>
      <c r="HR11" s="73"/>
      <c r="HS11" s="107"/>
    </row>
    <row r="12" spans="1:227" ht="29.5" thickBot="1" x14ac:dyDescent="0.4">
      <c r="A12" s="125" t="s">
        <v>116</v>
      </c>
      <c r="B12" s="126" t="s">
        <v>115</v>
      </c>
      <c r="C12" s="2" t="str">
        <f>_xlfn.XLOOKUP(A12,Cuestionario!B37:B77,Cuestionario!C37:C77,,0,1)</f>
        <v>¿Se trata de una aplicación para el público en general?</v>
      </c>
      <c r="D12" s="116"/>
      <c r="E12" s="116"/>
      <c r="F12" s="73"/>
      <c r="G12" s="73"/>
      <c r="H12" s="73"/>
      <c r="I12" s="73"/>
      <c r="J12" s="73"/>
      <c r="K12" s="73"/>
      <c r="L12" s="73"/>
      <c r="M12" s="122"/>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t="str">
        <f>IF(VLOOKUP($A12,Cuestionario!$B$28:$D$69,3,FALSE)="SI","x","-")</f>
        <v>-</v>
      </c>
      <c r="AN12" s="73"/>
      <c r="AO12" s="73" t="str">
        <f>IF(VLOOKUP($A12,Cuestionario!$B$28:$D$69,3,FALSE)="SI","x","-")</f>
        <v>-</v>
      </c>
      <c r="AP12" s="73"/>
      <c r="AQ12" s="122"/>
      <c r="AR12" s="73"/>
      <c r="AS12" s="73"/>
      <c r="AT12" s="73"/>
      <c r="AU12" s="73"/>
      <c r="AV12" s="73"/>
      <c r="AW12" s="73"/>
      <c r="AX12" s="73"/>
      <c r="AY12" s="73"/>
      <c r="AZ12" s="73"/>
      <c r="BA12" s="122"/>
      <c r="BB12" s="73"/>
      <c r="BC12" s="73"/>
      <c r="BD12" s="73"/>
      <c r="BE12" s="122"/>
      <c r="BF12" s="73" t="str">
        <f>IF(VLOOKUP($A12,Cuestionario!$B$28:$D$69,3,FALSE)="SI","x","-")</f>
        <v>-</v>
      </c>
      <c r="BG12" s="73" t="str">
        <f>IF(VLOOKUP($A12,Cuestionario!$B$28:$D$69,3,FALSE)="SI","x","-")</f>
        <v>-</v>
      </c>
      <c r="BH12" s="73" t="str">
        <f>IF(VLOOKUP($A12,Cuestionario!$B$28:$D$69,3,FALSE)="SI","x","-")</f>
        <v>-</v>
      </c>
      <c r="BI12" s="73" t="str">
        <f>IF(VLOOKUP($A12,Cuestionario!$B$28:$D$69,3,FALSE)="SI","x","-")</f>
        <v>-</v>
      </c>
      <c r="BJ12" s="73" t="str">
        <f>IF(VLOOKUP($A12,Cuestionario!$B$28:$D$69,3,FALSE)="SI","x","-")</f>
        <v>-</v>
      </c>
      <c r="BK12" s="73" t="str">
        <f>IF(VLOOKUP($A12,Cuestionario!$B$28:$D$69,3,FALSE)="SI","x","-")</f>
        <v>-</v>
      </c>
      <c r="BL12" s="73"/>
      <c r="BM12" s="122"/>
      <c r="BN12" s="73"/>
      <c r="BO12" s="73"/>
      <c r="BP12" s="73"/>
      <c r="BQ12" s="73"/>
      <c r="BR12" s="73"/>
      <c r="BS12" s="73"/>
      <c r="BT12" s="73"/>
      <c r="BU12" s="73"/>
      <c r="BV12" s="73"/>
      <c r="BW12" s="122"/>
      <c r="BX12" s="73"/>
      <c r="BY12" s="73"/>
      <c r="BZ12" s="73"/>
      <c r="CA12" s="122"/>
      <c r="CB12" s="73"/>
      <c r="CC12" s="73"/>
      <c r="CD12" s="73"/>
      <c r="CE12" s="73"/>
      <c r="CF12" s="73"/>
      <c r="CG12" s="73"/>
      <c r="CH12" s="73"/>
      <c r="CI12" s="73"/>
      <c r="CJ12" s="73"/>
      <c r="CK12" s="73"/>
      <c r="CL12" s="73"/>
      <c r="CM12" s="73"/>
      <c r="CN12" s="73"/>
      <c r="CO12" s="73"/>
      <c r="CP12" s="73"/>
      <c r="CQ12" s="73"/>
      <c r="CR12" s="73"/>
      <c r="CS12" s="73"/>
      <c r="CT12" s="73"/>
      <c r="CU12" s="73"/>
      <c r="CV12" s="73"/>
      <c r="CW12" s="122"/>
      <c r="CX12" s="73"/>
      <c r="CY12" s="73"/>
      <c r="CZ12" s="73"/>
      <c r="DA12" s="73"/>
      <c r="DB12" s="73"/>
      <c r="DC12" s="73"/>
      <c r="DD12" s="73"/>
      <c r="DE12" s="73"/>
      <c r="DF12" s="73" t="str">
        <f>IF(VLOOKUP($A12,Cuestionario!$B$28:$D$69,3,FALSE)="SI","x","-")</f>
        <v>-</v>
      </c>
      <c r="DG12" s="73" t="str">
        <f>IF(VLOOKUP($A12,Cuestionario!$B$28:$D$69,3,FALSE)="SI","x","-")</f>
        <v>-</v>
      </c>
      <c r="DH12" s="73"/>
      <c r="DI12" s="73"/>
      <c r="DJ12" s="73"/>
      <c r="DK12" s="73"/>
      <c r="DL12" s="73"/>
      <c r="DM12" s="73"/>
      <c r="DN12" s="73"/>
      <c r="DO12" s="73"/>
      <c r="DP12" s="73"/>
      <c r="DQ12" s="73"/>
      <c r="DR12" s="73"/>
      <c r="DS12" s="73"/>
      <c r="DT12" s="122"/>
      <c r="DU12" s="73"/>
      <c r="DV12" s="73"/>
      <c r="DW12" s="73"/>
      <c r="DX12" s="73"/>
      <c r="DY12" s="73"/>
      <c r="DZ12" s="73" t="str">
        <f>IF(VLOOKUP($A12,Cuestionario!$B$28:$D$69,3,FALSE)="SI","x","-")</f>
        <v>-</v>
      </c>
      <c r="EA12" s="73"/>
      <c r="EB12" s="73"/>
      <c r="EC12" s="73"/>
      <c r="ED12" s="73"/>
      <c r="EE12" s="73"/>
      <c r="EF12" s="73"/>
      <c r="EG12" s="73"/>
      <c r="EH12" s="73"/>
      <c r="EI12" s="73"/>
      <c r="EJ12" s="122"/>
      <c r="EK12" s="73"/>
      <c r="EL12" s="73"/>
      <c r="EM12" s="73"/>
      <c r="EN12" s="73"/>
      <c r="EO12" s="73"/>
      <c r="EP12" s="122"/>
      <c r="EQ12" s="73"/>
      <c r="ER12" s="73"/>
      <c r="ES12" s="122"/>
      <c r="ET12" s="73"/>
      <c r="EU12" s="73"/>
      <c r="EV12" s="73"/>
      <c r="EW12" s="73"/>
      <c r="EX12" s="73"/>
      <c r="EY12" s="73"/>
      <c r="EZ12" s="73"/>
      <c r="FA12" s="73"/>
      <c r="FB12" s="122"/>
      <c r="FC12" s="73"/>
      <c r="FD12" s="73"/>
      <c r="FE12" s="73"/>
      <c r="FF12" s="73"/>
      <c r="FG12" s="73"/>
      <c r="FH12" s="73"/>
      <c r="FI12" s="73"/>
      <c r="FJ12" s="122"/>
      <c r="FK12" s="73"/>
      <c r="FL12" s="122"/>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107"/>
    </row>
    <row r="13" spans="1:227" ht="29.5" thickBot="1" x14ac:dyDescent="0.4">
      <c r="A13" s="125" t="s">
        <v>119</v>
      </c>
      <c r="B13" s="126" t="s">
        <v>118</v>
      </c>
      <c r="C13" s="2" t="str">
        <f>_xlfn.XLOOKUP(A13,Cuestionario!B38:B78,Cuestionario!C38:C78,,0,1)</f>
        <v>¿Se trata de un traslado de datos hacia un externo?</v>
      </c>
      <c r="D13" s="116"/>
      <c r="E13" s="116"/>
      <c r="F13" s="73"/>
      <c r="G13" s="73"/>
      <c r="H13" s="73" t="str">
        <f>IF(VLOOKUP($A13,Cuestionario!$B$28:$D$69,3,FALSE)="SI","x","-")</f>
        <v>-</v>
      </c>
      <c r="I13" s="73"/>
      <c r="J13" s="73"/>
      <c r="K13" s="73"/>
      <c r="L13" s="73"/>
      <c r="M13" s="122"/>
      <c r="N13" s="73"/>
      <c r="O13" s="73"/>
      <c r="P13" s="73"/>
      <c r="Q13" s="73"/>
      <c r="R13" s="73"/>
      <c r="S13" s="73"/>
      <c r="T13" s="73"/>
      <c r="U13" s="73"/>
      <c r="V13" s="73"/>
      <c r="W13" s="73"/>
      <c r="X13" s="73"/>
      <c r="Y13" s="73"/>
      <c r="Z13" s="73"/>
      <c r="AA13" s="73"/>
      <c r="AB13" s="73"/>
      <c r="AC13" s="73"/>
      <c r="AD13" s="73"/>
      <c r="AE13" s="73"/>
      <c r="AF13" s="73"/>
      <c r="AG13" s="73"/>
      <c r="AH13" s="73"/>
      <c r="AI13" s="73"/>
      <c r="AJ13" s="73"/>
      <c r="AK13" s="73" t="str">
        <f>IF(VLOOKUP($A13,Cuestionario!$B$28:$D$69,3,FALSE)="SI","x","-")</f>
        <v>-</v>
      </c>
      <c r="AL13" s="73"/>
      <c r="AM13" s="73"/>
      <c r="AN13" s="73" t="str">
        <f>IF(VLOOKUP($A13,Cuestionario!$B$28:$D$69,3,FALSE)="SI","x","-")</f>
        <v>-</v>
      </c>
      <c r="AO13" s="73"/>
      <c r="AP13" s="73"/>
      <c r="AQ13" s="122"/>
      <c r="AR13" s="73"/>
      <c r="AS13" s="73"/>
      <c r="AT13" s="73"/>
      <c r="AU13" s="73"/>
      <c r="AV13" s="73"/>
      <c r="AW13" s="73"/>
      <c r="AX13" s="73"/>
      <c r="AY13" s="73"/>
      <c r="AZ13" s="73"/>
      <c r="BA13" s="122"/>
      <c r="BB13" s="73"/>
      <c r="BC13" s="73"/>
      <c r="BD13" s="73"/>
      <c r="BE13" s="122"/>
      <c r="BF13" s="73"/>
      <c r="BG13" s="73"/>
      <c r="BH13" s="73"/>
      <c r="BI13" s="73"/>
      <c r="BJ13" s="73"/>
      <c r="BK13" s="73"/>
      <c r="BL13" s="73"/>
      <c r="BM13" s="122"/>
      <c r="BN13" s="73" t="str">
        <f>IF(VLOOKUP($A13,Cuestionario!$B$28:$D$69,3,FALSE)="SI","x","-")</f>
        <v>-</v>
      </c>
      <c r="BO13" s="73" t="str">
        <f>IF(VLOOKUP($A13,Cuestionario!$B$28:$D$69,3,FALSE)="SI","x","-")</f>
        <v>-</v>
      </c>
      <c r="BP13" s="73"/>
      <c r="BQ13" s="73" t="str">
        <f>IF(VLOOKUP($A13,Cuestionario!$B$28:$D$69,3,FALSE)="SI","x","-")</f>
        <v>-</v>
      </c>
      <c r="BR13" s="73"/>
      <c r="BS13" s="73"/>
      <c r="BT13" s="73"/>
      <c r="BU13" s="73" t="str">
        <f>IF(VLOOKUP($A13,Cuestionario!$B$28:$D$69,3,FALSE)="SI","x","-")</f>
        <v>-</v>
      </c>
      <c r="BV13" s="73"/>
      <c r="BW13" s="122"/>
      <c r="BX13" s="73" t="str">
        <f>IF(VLOOKUP($A13,Cuestionario!$B$28:$D$69,3,FALSE)="SI","x","-")</f>
        <v>-</v>
      </c>
      <c r="BY13" s="73"/>
      <c r="BZ13" s="73"/>
      <c r="CA13" s="122"/>
      <c r="CB13" s="73" t="str">
        <f>IF(VLOOKUP($A13,Cuestionario!$B$28:$D$69,3,FALSE)="SI","x","-")</f>
        <v>-</v>
      </c>
      <c r="CC13" s="73" t="str">
        <f>IF(VLOOKUP($A13,Cuestionario!$B$28:$D$69,3,FALSE)="SI","x","-")</f>
        <v>-</v>
      </c>
      <c r="CD13" s="73" t="str">
        <f>IF(VLOOKUP($A13,Cuestionario!$B$28:$D$69,3,FALSE)="SI","x","-")</f>
        <v>-</v>
      </c>
      <c r="CE13" s="73" t="str">
        <f>IF(VLOOKUP($A13,Cuestionario!$B$28:$D$69,3,FALSE)="SI","x","-")</f>
        <v>-</v>
      </c>
      <c r="CF13" s="73" t="str">
        <f>IF(VLOOKUP($A13,Cuestionario!$B$28:$D$69,3,FALSE)="SI","x","-")</f>
        <v>-</v>
      </c>
      <c r="CG13" s="73" t="str">
        <f>IF(VLOOKUP($A13,Cuestionario!$B$28:$D$69,3,FALSE)="SI","x","-")</f>
        <v>-</v>
      </c>
      <c r="CH13" s="73" t="str">
        <f>IF(VLOOKUP($A13,Cuestionario!$B$28:$D$69,3,FALSE)="SI","x","-")</f>
        <v>-</v>
      </c>
      <c r="CI13" s="73" t="str">
        <f>IF(VLOOKUP($A13,Cuestionario!$B$28:$D$69,3,FALSE)="SI","x","-")</f>
        <v>-</v>
      </c>
      <c r="CJ13" s="73" t="str">
        <f>IF(VLOOKUP($A13,Cuestionario!$B$28:$D$69,3,FALSE)="SI","x","-")</f>
        <v>-</v>
      </c>
      <c r="CK13" s="73" t="str">
        <f>IF(VLOOKUP($A13,Cuestionario!$B$28:$D$69,3,FALSE)="SI","x","-")</f>
        <v>-</v>
      </c>
      <c r="CL13" s="73" t="str">
        <f>IF(VLOOKUP($A13,Cuestionario!$B$28:$D$69,3,FALSE)="SI","x","-")</f>
        <v>-</v>
      </c>
      <c r="CM13" s="73"/>
      <c r="CN13" s="73"/>
      <c r="CO13" s="73"/>
      <c r="CP13" s="73"/>
      <c r="CQ13" s="73"/>
      <c r="CR13" s="73" t="str">
        <f>IF(VLOOKUP($A13,Cuestionario!$B$28:$D$69,3,FALSE)="SI","x","-")</f>
        <v>-</v>
      </c>
      <c r="CS13" s="73"/>
      <c r="CT13" s="73" t="str">
        <f>IF(VLOOKUP($A13,Cuestionario!$B$28:$D$69,3,FALSE)="SI","x","-")</f>
        <v>-</v>
      </c>
      <c r="CU13" s="73"/>
      <c r="CV13" s="73"/>
      <c r="CW13" s="122"/>
      <c r="CX13" s="73"/>
      <c r="CY13" s="73"/>
      <c r="CZ13" s="73"/>
      <c r="DA13" s="73" t="str">
        <f>IF(VLOOKUP($A13,Cuestionario!$B$28:$D$69,3,FALSE)="SI","x","-")</f>
        <v>-</v>
      </c>
      <c r="DB13" s="73"/>
      <c r="DC13" s="73" t="str">
        <f>IF(VLOOKUP($A13,Cuestionario!$B$28:$D$69,3,FALSE)="SI","x","-")</f>
        <v>-</v>
      </c>
      <c r="DD13" s="73"/>
      <c r="DE13" s="73"/>
      <c r="DF13" s="73"/>
      <c r="DG13" s="73"/>
      <c r="DH13" s="73"/>
      <c r="DI13" s="73"/>
      <c r="DJ13" s="73"/>
      <c r="DK13" s="73"/>
      <c r="DL13" s="73"/>
      <c r="DM13" s="73"/>
      <c r="DN13" s="73"/>
      <c r="DO13" s="73"/>
      <c r="DP13" s="73"/>
      <c r="DQ13" s="73"/>
      <c r="DR13" s="73" t="str">
        <f>IF(VLOOKUP($A13,Cuestionario!$B$28:$D$69,3,FALSE)="SI","x","-")</f>
        <v>-</v>
      </c>
      <c r="DS13" s="73"/>
      <c r="DT13" s="122"/>
      <c r="DU13" s="73"/>
      <c r="DV13" s="73"/>
      <c r="DW13" s="73"/>
      <c r="DX13" s="73"/>
      <c r="DY13" s="73"/>
      <c r="DZ13" s="73" t="str">
        <f>IF(VLOOKUP($A13,Cuestionario!$B$28:$D$69,3,FALSE)="SI","x","-")</f>
        <v>-</v>
      </c>
      <c r="EA13" s="73"/>
      <c r="EB13" s="73"/>
      <c r="EC13" s="73"/>
      <c r="ED13" s="73"/>
      <c r="EE13" s="73"/>
      <c r="EF13" s="73"/>
      <c r="EG13" s="73"/>
      <c r="EH13" s="73"/>
      <c r="EI13" s="73"/>
      <c r="EJ13" s="122"/>
      <c r="EK13" s="73"/>
      <c r="EL13" s="73"/>
      <c r="EM13" s="73"/>
      <c r="EN13" s="73"/>
      <c r="EO13" s="73"/>
      <c r="EP13" s="122"/>
      <c r="EQ13" s="73"/>
      <c r="ER13" s="73"/>
      <c r="ES13" s="122"/>
      <c r="ET13" s="73"/>
      <c r="EU13" s="73"/>
      <c r="EV13" s="73"/>
      <c r="EW13" s="73"/>
      <c r="EX13" s="73"/>
      <c r="EY13" s="73"/>
      <c r="EZ13" s="73"/>
      <c r="FA13" s="73"/>
      <c r="FB13" s="122"/>
      <c r="FC13" s="73"/>
      <c r="FD13" s="73"/>
      <c r="FE13" s="73"/>
      <c r="FF13" s="73"/>
      <c r="FG13" s="73"/>
      <c r="FH13" s="73"/>
      <c r="FI13" s="73"/>
      <c r="FJ13" s="122"/>
      <c r="FK13" s="73"/>
      <c r="FL13" s="122"/>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107"/>
    </row>
    <row r="14" spans="1:227" ht="29.5" thickBot="1" x14ac:dyDescent="0.4">
      <c r="A14" s="125" t="s">
        <v>122</v>
      </c>
      <c r="B14" s="126" t="s">
        <v>121</v>
      </c>
      <c r="C14" s="2" t="str">
        <f>_xlfn.XLOOKUP(A14,Cuestionario!B39:B79,Cuestionario!C39:C79,,0,1)</f>
        <v>¿Incluye datos secretos o confidenciales restringidos?</v>
      </c>
      <c r="D14" s="116"/>
      <c r="E14" s="116"/>
      <c r="F14" s="73"/>
      <c r="G14" s="73"/>
      <c r="H14" s="73"/>
      <c r="I14" s="73"/>
      <c r="J14" s="73"/>
      <c r="K14" s="73"/>
      <c r="L14" s="73"/>
      <c r="M14" s="122"/>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122"/>
      <c r="AR14" s="73"/>
      <c r="AS14" s="73"/>
      <c r="AT14" s="73"/>
      <c r="AU14" s="73"/>
      <c r="AV14" s="73"/>
      <c r="AW14" s="73"/>
      <c r="AX14" s="73"/>
      <c r="AY14" s="73"/>
      <c r="AZ14" s="73"/>
      <c r="BA14" s="122"/>
      <c r="BB14" s="73"/>
      <c r="BC14" s="73"/>
      <c r="BD14" s="73"/>
      <c r="BE14" s="122"/>
      <c r="BF14" s="73"/>
      <c r="BG14" s="73"/>
      <c r="BH14" s="73"/>
      <c r="BI14" s="73"/>
      <c r="BJ14" s="73"/>
      <c r="BK14" s="73"/>
      <c r="BL14" s="73"/>
      <c r="BM14" s="122"/>
      <c r="BN14" s="73"/>
      <c r="BO14" s="73"/>
      <c r="BP14" s="73" t="str">
        <f>IF(VLOOKUP($A14,Cuestionario!$B$28:$D$69,3,FALSE)="SI","x","-")</f>
        <v>x</v>
      </c>
      <c r="BQ14" s="73" t="str">
        <f>IF(VLOOKUP($A14,Cuestionario!$B$28:$D$69,3,FALSE)="SI","x","-")</f>
        <v>x</v>
      </c>
      <c r="BR14" s="73"/>
      <c r="BS14" s="73"/>
      <c r="BT14" s="73"/>
      <c r="BU14" s="73" t="str">
        <f>IF(VLOOKUP($A14,Cuestionario!$B$28:$D$69,3,FALSE)="SI","x","-")</f>
        <v>x</v>
      </c>
      <c r="BV14" s="73" t="str">
        <f>IF(VLOOKUP($A14,Cuestionario!$B$28:$D$69,3,FALSE)="SI","x","-")</f>
        <v>x</v>
      </c>
      <c r="BW14" s="122"/>
      <c r="BX14" s="73"/>
      <c r="BY14" s="73"/>
      <c r="BZ14" s="73" t="str">
        <f>IF(VLOOKUP($A14,Cuestionario!$B$28:$D$69,3,FALSE)="SI","x","-")</f>
        <v>x</v>
      </c>
      <c r="CA14" s="122"/>
      <c r="CB14" s="73"/>
      <c r="CC14" s="73"/>
      <c r="CD14" s="73" t="str">
        <f>IF(VLOOKUP($A14,Cuestionario!$B$28:$D$69,3,FALSE)="SI","x","-")</f>
        <v>x</v>
      </c>
      <c r="CE14" s="73"/>
      <c r="CF14" s="73"/>
      <c r="CG14" s="73"/>
      <c r="CH14" s="73" t="str">
        <f>IF(VLOOKUP($A14,Cuestionario!$B$28:$D$69,3,FALSE)="SI","x","-")</f>
        <v>x</v>
      </c>
      <c r="CI14" s="73"/>
      <c r="CJ14" s="73"/>
      <c r="CK14" s="73"/>
      <c r="CL14" s="73"/>
      <c r="CM14" s="73"/>
      <c r="CN14" s="73"/>
      <c r="CO14" s="73"/>
      <c r="CP14" s="73"/>
      <c r="CQ14" s="73"/>
      <c r="CR14" s="73"/>
      <c r="CS14" s="73"/>
      <c r="CT14" s="73"/>
      <c r="CU14" s="73" t="str">
        <f>IF(VLOOKUP($A14,Cuestionario!$B$28:$D$69,3,FALSE)="SI","x","-")</f>
        <v>x</v>
      </c>
      <c r="CV14" s="73"/>
      <c r="CW14" s="122"/>
      <c r="CX14" s="73" t="str">
        <f>IF(VLOOKUP($A14,Cuestionario!$B$28:$D$69,3,FALSE)="SI","x","-")</f>
        <v>x</v>
      </c>
      <c r="CY14" s="73"/>
      <c r="CZ14" s="73"/>
      <c r="DA14" s="73"/>
      <c r="DB14" s="73"/>
      <c r="DC14" s="73"/>
      <c r="DD14" s="73"/>
      <c r="DE14" s="73"/>
      <c r="DF14" s="73"/>
      <c r="DG14" s="73"/>
      <c r="DH14" s="73"/>
      <c r="DI14" s="73" t="str">
        <f>IF(VLOOKUP($A14,Cuestionario!$B$28:$D$69,3,FALSE)="SI","x","-")</f>
        <v>x</v>
      </c>
      <c r="DJ14" s="73" t="str">
        <f>IF(VLOOKUP($A14,Cuestionario!$B$28:$D$69,3,FALSE)="SI","x","-")</f>
        <v>x</v>
      </c>
      <c r="DK14" s="73"/>
      <c r="DL14" s="73"/>
      <c r="DM14" s="73"/>
      <c r="DN14" s="73"/>
      <c r="DO14" s="73"/>
      <c r="DP14" s="73"/>
      <c r="DQ14" s="73"/>
      <c r="DR14" s="73"/>
      <c r="DS14" s="73"/>
      <c r="DT14" s="122"/>
      <c r="DU14" s="73"/>
      <c r="DV14" s="73"/>
      <c r="DW14" s="73"/>
      <c r="DX14" s="73"/>
      <c r="DY14" s="73"/>
      <c r="DZ14" s="73" t="str">
        <f>IF(VLOOKUP($A14,Cuestionario!$B$28:$D$69,3,FALSE)="SI","x","-")</f>
        <v>x</v>
      </c>
      <c r="EA14" s="73"/>
      <c r="EB14" s="73"/>
      <c r="EC14" s="73"/>
      <c r="ED14" s="73"/>
      <c r="EE14" s="73"/>
      <c r="EF14" s="73"/>
      <c r="EG14" s="73"/>
      <c r="EH14" s="73"/>
      <c r="EI14" s="73"/>
      <c r="EJ14" s="122"/>
      <c r="EK14" s="73"/>
      <c r="EL14" s="73"/>
      <c r="EM14" s="73"/>
      <c r="EN14" s="73"/>
      <c r="EO14" s="73"/>
      <c r="EP14" s="122"/>
      <c r="EQ14" s="73"/>
      <c r="ER14" s="73"/>
      <c r="ES14" s="122"/>
      <c r="ET14" s="73"/>
      <c r="EU14" s="73" t="str">
        <f>IF(VLOOKUP($A14,Cuestionario!$B$28:$D$69,3,FALSE)="SI","x","-")</f>
        <v>x</v>
      </c>
      <c r="EV14" s="73"/>
      <c r="EW14" s="73"/>
      <c r="EX14" s="73"/>
      <c r="EY14" s="73"/>
      <c r="EZ14" s="73"/>
      <c r="FA14" s="73"/>
      <c r="FB14" s="122"/>
      <c r="FC14" s="73"/>
      <c r="FD14" s="73"/>
      <c r="FE14" s="73"/>
      <c r="FF14" s="73"/>
      <c r="FG14" s="73"/>
      <c r="FH14" s="73"/>
      <c r="FI14" s="73"/>
      <c r="FJ14" s="122"/>
      <c r="FK14" s="73"/>
      <c r="FL14" s="122"/>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107"/>
    </row>
    <row r="15" spans="1:227" ht="15" thickBot="1" x14ac:dyDescent="0.4">
      <c r="A15" s="125" t="s">
        <v>125</v>
      </c>
      <c r="B15" s="126" t="s">
        <v>124</v>
      </c>
      <c r="C15" s="2" t="str">
        <f>_xlfn.XLOOKUP(A15,Cuestionario!B40:B80,Cuestionario!C40:C80,,0,1)</f>
        <v>¿Incluye datos confidenciales?</v>
      </c>
      <c r="D15" s="116"/>
      <c r="E15" s="116"/>
      <c r="F15" s="73"/>
      <c r="G15" s="73"/>
      <c r="H15" s="73"/>
      <c r="I15" s="73"/>
      <c r="J15" s="73"/>
      <c r="K15" s="73"/>
      <c r="L15" s="73"/>
      <c r="M15" s="122"/>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122"/>
      <c r="AR15" s="73"/>
      <c r="AS15" s="73"/>
      <c r="AT15" s="73"/>
      <c r="AU15" s="73"/>
      <c r="AV15" s="73"/>
      <c r="AW15" s="73"/>
      <c r="AX15" s="73"/>
      <c r="AY15" s="73"/>
      <c r="AZ15" s="73"/>
      <c r="BA15" s="122"/>
      <c r="BB15" s="73"/>
      <c r="BC15" s="73"/>
      <c r="BD15" s="73"/>
      <c r="BE15" s="122"/>
      <c r="BF15" s="73"/>
      <c r="BG15" s="73"/>
      <c r="BH15" s="73"/>
      <c r="BI15" s="73"/>
      <c r="BJ15" s="73"/>
      <c r="BK15" s="73"/>
      <c r="BL15" s="73"/>
      <c r="BM15" s="122"/>
      <c r="BN15" s="73"/>
      <c r="BO15" s="73"/>
      <c r="BP15" s="73" t="str">
        <f>IF(VLOOKUP($A15,Cuestionario!$B$28:$D$69,3,FALSE)="SI","x","-")</f>
        <v>x</v>
      </c>
      <c r="BQ15" s="73" t="str">
        <f>IF(VLOOKUP($A15,Cuestionario!$B$28:$D$69,3,FALSE)="SI","x","-")</f>
        <v>x</v>
      </c>
      <c r="BR15" s="73"/>
      <c r="BS15" s="73"/>
      <c r="BT15" s="73"/>
      <c r="BU15" s="73" t="str">
        <f>IF(VLOOKUP($A15,Cuestionario!$B$28:$D$69,3,FALSE)="SI","x","-")</f>
        <v>x</v>
      </c>
      <c r="BV15" s="73" t="str">
        <f>IF(VLOOKUP($A15,Cuestionario!$B$28:$D$69,3,FALSE)="SI","x","-")</f>
        <v>x</v>
      </c>
      <c r="BW15" s="122"/>
      <c r="BX15" s="73"/>
      <c r="BY15" s="73"/>
      <c r="BZ15" s="73" t="str">
        <f>IF(VLOOKUP($A15,Cuestionario!$B$28:$D$69,3,FALSE)="SI","x","-")</f>
        <v>x</v>
      </c>
      <c r="CA15" s="122"/>
      <c r="CB15" s="73"/>
      <c r="CC15" s="73"/>
      <c r="CD15" s="73" t="str">
        <f>IF(VLOOKUP($A15,Cuestionario!$B$28:$D$69,3,FALSE)="SI","x","-")</f>
        <v>x</v>
      </c>
      <c r="CE15" s="73"/>
      <c r="CF15" s="73"/>
      <c r="CG15" s="73"/>
      <c r="CH15" s="73" t="str">
        <f>IF(VLOOKUP($A15,Cuestionario!$B$28:$D$69,3,FALSE)="SI","x","-")</f>
        <v>x</v>
      </c>
      <c r="CI15" s="73"/>
      <c r="CJ15" s="73"/>
      <c r="CK15" s="73"/>
      <c r="CL15" s="73"/>
      <c r="CM15" s="73"/>
      <c r="CN15" s="73"/>
      <c r="CO15" s="73"/>
      <c r="CP15" s="73"/>
      <c r="CQ15" s="73"/>
      <c r="CR15" s="73"/>
      <c r="CS15" s="73"/>
      <c r="CT15" s="73"/>
      <c r="CU15" s="73" t="str">
        <f>IF(VLOOKUP($A15,Cuestionario!$B$28:$D$69,3,FALSE)="SI","x","-")</f>
        <v>x</v>
      </c>
      <c r="CV15" s="73"/>
      <c r="CW15" s="122"/>
      <c r="CX15" s="73" t="str">
        <f>IF(VLOOKUP($A15,Cuestionario!$B$28:$D$69,3,FALSE)="SI","x","-")</f>
        <v>x</v>
      </c>
      <c r="CY15" s="73"/>
      <c r="CZ15" s="73"/>
      <c r="DA15" s="73"/>
      <c r="DB15" s="73"/>
      <c r="DC15" s="73"/>
      <c r="DD15" s="73"/>
      <c r="DE15" s="73"/>
      <c r="DF15" s="73"/>
      <c r="DG15" s="73"/>
      <c r="DH15" s="73"/>
      <c r="DI15" s="73" t="str">
        <f>IF(VLOOKUP($A15,Cuestionario!$B$28:$D$69,3,FALSE)="SI","x","-")</f>
        <v>x</v>
      </c>
      <c r="DJ15" s="73" t="str">
        <f>IF(VLOOKUP($A15,Cuestionario!$B$28:$D$69,3,FALSE)="SI","x","-")</f>
        <v>x</v>
      </c>
      <c r="DK15" s="73"/>
      <c r="DL15" s="73"/>
      <c r="DM15" s="73"/>
      <c r="DN15" s="73"/>
      <c r="DO15" s="73"/>
      <c r="DP15" s="73"/>
      <c r="DQ15" s="73"/>
      <c r="DR15" s="73"/>
      <c r="DS15" s="73"/>
      <c r="DT15" s="122"/>
      <c r="DU15" s="73"/>
      <c r="DV15" s="73"/>
      <c r="DW15" s="73"/>
      <c r="DX15" s="73"/>
      <c r="DY15" s="73"/>
      <c r="DZ15" s="73" t="str">
        <f>IF(VLOOKUP($A15,Cuestionario!$B$28:$D$69,3,FALSE)="SI","x","-")</f>
        <v>x</v>
      </c>
      <c r="EA15" s="73"/>
      <c r="EB15" s="73"/>
      <c r="EC15" s="73"/>
      <c r="ED15" s="73"/>
      <c r="EE15" s="73"/>
      <c r="EF15" s="73"/>
      <c r="EG15" s="73"/>
      <c r="EH15" s="73"/>
      <c r="EI15" s="73"/>
      <c r="EJ15" s="122"/>
      <c r="EK15" s="73"/>
      <c r="EL15" s="73"/>
      <c r="EM15" s="73"/>
      <c r="EN15" s="73"/>
      <c r="EO15" s="73"/>
      <c r="EP15" s="122"/>
      <c r="EQ15" s="73"/>
      <c r="ER15" s="73"/>
      <c r="ES15" s="122"/>
      <c r="ET15" s="73"/>
      <c r="EU15" s="73" t="str">
        <f>IF(VLOOKUP($A15,Cuestionario!$B$28:$D$69,3,FALSE)="SI","x","-")</f>
        <v>x</v>
      </c>
      <c r="EV15" s="73"/>
      <c r="EW15" s="73"/>
      <c r="EX15" s="73"/>
      <c r="EY15" s="73"/>
      <c r="EZ15" s="73"/>
      <c r="FA15" s="73"/>
      <c r="FB15" s="122"/>
      <c r="FC15" s="73"/>
      <c r="FD15" s="73"/>
      <c r="FE15" s="73"/>
      <c r="FF15" s="73"/>
      <c r="FG15" s="73"/>
      <c r="FH15" s="73"/>
      <c r="FI15" s="73"/>
      <c r="FJ15" s="122"/>
      <c r="FK15" s="73"/>
      <c r="FL15" s="122"/>
      <c r="FM15" s="73"/>
      <c r="FN15" s="73"/>
      <c r="FO15" s="73"/>
      <c r="FP15" s="73"/>
      <c r="FQ15" s="73"/>
      <c r="FR15" s="73"/>
      <c r="FS15" s="73"/>
      <c r="FT15" s="73"/>
      <c r="FU15" s="73"/>
      <c r="FV15" s="73"/>
      <c r="FW15" s="73"/>
      <c r="FX15" s="73"/>
      <c r="FY15" s="73"/>
      <c r="FZ15" s="73"/>
      <c r="GA15" s="73"/>
      <c r="GB15" s="73"/>
      <c r="GC15" s="73"/>
      <c r="GD15" s="73"/>
      <c r="GE15" s="73"/>
      <c r="GF15" s="73"/>
      <c r="GG15" s="73"/>
      <c r="GH15" s="73"/>
      <c r="GI15" s="73"/>
      <c r="GJ15" s="73"/>
      <c r="GK15" s="73"/>
      <c r="GL15" s="73"/>
      <c r="GM15" s="73"/>
      <c r="GN15" s="73"/>
      <c r="GO15" s="73"/>
      <c r="GP15" s="73"/>
      <c r="GQ15" s="73"/>
      <c r="GR15" s="73"/>
      <c r="GS15" s="73"/>
      <c r="GT15" s="73"/>
      <c r="GU15" s="73"/>
      <c r="GV15" s="73"/>
      <c r="GW15" s="73"/>
      <c r="GX15" s="73"/>
      <c r="GY15" s="73"/>
      <c r="GZ15" s="73"/>
      <c r="HA15" s="73"/>
      <c r="HB15" s="73"/>
      <c r="HC15" s="73"/>
      <c r="HD15" s="73"/>
      <c r="HE15" s="73"/>
      <c r="HF15" s="73"/>
      <c r="HG15" s="73"/>
      <c r="HH15" s="73"/>
      <c r="HI15" s="73"/>
      <c r="HJ15" s="73"/>
      <c r="HK15" s="73"/>
      <c r="HL15" s="73"/>
      <c r="HM15" s="73"/>
      <c r="HN15" s="73"/>
      <c r="HO15" s="73"/>
      <c r="HP15" s="73"/>
      <c r="HQ15" s="73"/>
      <c r="HR15" s="73"/>
      <c r="HS15" s="107"/>
    </row>
    <row r="16" spans="1:227" ht="87.5" thickBot="1" x14ac:dyDescent="0.4">
      <c r="A16" s="125" t="s">
        <v>128</v>
      </c>
      <c r="B16" s="126" t="s">
        <v>127</v>
      </c>
      <c r="C16" s="2" t="str">
        <f>_xlfn.XLOOKUP(A16,Cuestionario!B41:B81,Cuestionario!C41:C81,,0,1)</f>
        <v>¿Contempla operaciones sensibles (establecimiento de límites de monto, alta o cambio de cuentas destino, alta o cambio de datos de notificación) y/o transacciones monetarias?</v>
      </c>
      <c r="D16" s="116"/>
      <c r="E16" s="116"/>
      <c r="F16" s="73"/>
      <c r="G16" s="73"/>
      <c r="H16" s="73"/>
      <c r="I16" s="73"/>
      <c r="J16" s="73"/>
      <c r="K16" s="73"/>
      <c r="L16" s="73"/>
      <c r="M16" s="122"/>
      <c r="N16" s="73"/>
      <c r="O16" s="73" t="str">
        <f>IF(VLOOKUP($A16,Cuestionario!$B$28:$D$69,3,FALSE)="SI","x","-")</f>
        <v>-</v>
      </c>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122"/>
      <c r="AR16" s="73"/>
      <c r="AS16" s="73"/>
      <c r="AT16" s="73"/>
      <c r="AU16" s="73"/>
      <c r="AV16" s="73"/>
      <c r="AW16" s="73"/>
      <c r="AX16" s="73"/>
      <c r="AY16" s="73"/>
      <c r="AZ16" s="73"/>
      <c r="BA16" s="122"/>
      <c r="BB16" s="73"/>
      <c r="BC16" s="73"/>
      <c r="BD16" s="73"/>
      <c r="BE16" s="122"/>
      <c r="BF16" s="73" t="str">
        <f>IF(VLOOKUP($A16,Cuestionario!$B$28:$D$69,3,FALSE)="SI","x","-")</f>
        <v>-</v>
      </c>
      <c r="BG16" s="73" t="str">
        <f>IF(VLOOKUP($A16,Cuestionario!$B$28:$D$69,3,FALSE)="SI","x","-")</f>
        <v>-</v>
      </c>
      <c r="BH16" s="73" t="str">
        <f>IF(VLOOKUP($A16,Cuestionario!$B$28:$D$69,3,FALSE)="SI","x","-")</f>
        <v>-</v>
      </c>
      <c r="BI16" s="73" t="str">
        <f>IF(VLOOKUP($A16,Cuestionario!$B$28:$D$69,3,FALSE)="SI","x","-")</f>
        <v>-</v>
      </c>
      <c r="BJ16" s="73" t="str">
        <f>IF(VLOOKUP($A16,Cuestionario!$B$28:$D$69,3,FALSE)="SI","x","-")</f>
        <v>-</v>
      </c>
      <c r="BK16" s="73" t="str">
        <f>IF(VLOOKUP($A16,Cuestionario!$B$28:$D$69,3,FALSE)="SI","x","-")</f>
        <v>-</v>
      </c>
      <c r="BL16" s="73"/>
      <c r="BM16" s="122"/>
      <c r="BN16" s="73"/>
      <c r="BO16" s="73"/>
      <c r="BP16" s="73"/>
      <c r="BQ16" s="73"/>
      <c r="BR16" s="73"/>
      <c r="BS16" s="73"/>
      <c r="BT16" s="73"/>
      <c r="BU16" s="73"/>
      <c r="BV16" s="73"/>
      <c r="BW16" s="122"/>
      <c r="BX16" s="73" t="str">
        <f>IF(VLOOKUP($A16,Cuestionario!$B$28:$D$69,3,FALSE)="SI","x","-")</f>
        <v>-</v>
      </c>
      <c r="BY16" s="73" t="str">
        <f>IF(VLOOKUP($A16,Cuestionario!$B$28:$D$69,3,FALSE)="SI","x","-")</f>
        <v>-</v>
      </c>
      <c r="BZ16" s="73" t="str">
        <f>IF(VLOOKUP($A16,Cuestionario!$B$28:$D$69,3,FALSE)="SI","x","-")</f>
        <v>-</v>
      </c>
      <c r="CA16" s="122"/>
      <c r="CB16" s="73"/>
      <c r="CC16" s="73"/>
      <c r="CD16" s="73"/>
      <c r="CE16" s="73"/>
      <c r="CF16" s="73"/>
      <c r="CG16" s="73" t="str">
        <f>IF(VLOOKUP($A16,Cuestionario!$B$28:$D$69,3,FALSE)="SI","x","-")</f>
        <v>-</v>
      </c>
      <c r="CH16" s="73"/>
      <c r="CI16" s="73"/>
      <c r="CJ16" s="73" t="str">
        <f>IF(VLOOKUP($A16,Cuestionario!$B$28:$D$69,3,FALSE)="SI","x","-")</f>
        <v>-</v>
      </c>
      <c r="CK16" s="73"/>
      <c r="CL16" s="73"/>
      <c r="CM16" s="73"/>
      <c r="CN16" s="73"/>
      <c r="CO16" s="73"/>
      <c r="CP16" s="73"/>
      <c r="CQ16" s="73"/>
      <c r="CR16" s="73"/>
      <c r="CS16" s="73"/>
      <c r="CT16" s="73"/>
      <c r="CU16" s="73" t="str">
        <f>IF(VLOOKUP($A16,Cuestionario!$B$28:$D$69,3,FALSE)="SI","x","-")</f>
        <v>-</v>
      </c>
      <c r="CV16" s="73"/>
      <c r="CW16" s="122"/>
      <c r="CX16" s="73" t="str">
        <f>IF(VLOOKUP($A16,Cuestionario!$B$28:$D$69,3,FALSE)="SI","x","-")</f>
        <v>-</v>
      </c>
      <c r="CY16" s="73"/>
      <c r="CZ16" s="73"/>
      <c r="DA16" s="73"/>
      <c r="DB16" s="73"/>
      <c r="DC16" s="73"/>
      <c r="DD16" s="73"/>
      <c r="DE16" s="73"/>
      <c r="DF16" s="73"/>
      <c r="DG16" s="73"/>
      <c r="DH16" s="73"/>
      <c r="DI16" s="73"/>
      <c r="DJ16" s="73"/>
      <c r="DK16" s="73"/>
      <c r="DL16" s="73"/>
      <c r="DM16" s="73"/>
      <c r="DN16" s="73"/>
      <c r="DO16" s="73"/>
      <c r="DP16" s="73"/>
      <c r="DQ16" s="73"/>
      <c r="DR16" s="73"/>
      <c r="DS16" s="73"/>
      <c r="DT16" s="122"/>
      <c r="DU16" s="73"/>
      <c r="DV16" s="73"/>
      <c r="DW16" s="73"/>
      <c r="DX16" s="73"/>
      <c r="DY16" s="73"/>
      <c r="DZ16" s="73" t="str">
        <f>IF(VLOOKUP($A16,Cuestionario!$B$28:$D$69,3,FALSE)="SI","x","-")</f>
        <v>-</v>
      </c>
      <c r="EA16" s="73"/>
      <c r="EB16" s="73"/>
      <c r="EC16" s="73"/>
      <c r="ED16" s="73"/>
      <c r="EE16" s="73"/>
      <c r="EF16" s="73"/>
      <c r="EG16" s="73"/>
      <c r="EH16" s="73"/>
      <c r="EI16" s="73"/>
      <c r="EJ16" s="122"/>
      <c r="EK16" s="73"/>
      <c r="EL16" s="73"/>
      <c r="EM16" s="73"/>
      <c r="EN16" s="73"/>
      <c r="EO16" s="73"/>
      <c r="EP16" s="122"/>
      <c r="EQ16" s="73"/>
      <c r="ER16" s="73" t="str">
        <f>IF(VLOOKUP($A16,Cuestionario!$B$28:$D$69,3,FALSE)="SI","x","-")</f>
        <v>-</v>
      </c>
      <c r="ES16" s="122"/>
      <c r="ET16" s="73"/>
      <c r="EU16" s="73"/>
      <c r="EV16" s="73"/>
      <c r="EW16" s="73"/>
      <c r="EX16" s="73"/>
      <c r="EY16" s="73"/>
      <c r="EZ16" s="73"/>
      <c r="FA16" s="73"/>
      <c r="FB16" s="122"/>
      <c r="FC16" s="73"/>
      <c r="FD16" s="73"/>
      <c r="FE16" s="73"/>
      <c r="FF16" s="73"/>
      <c r="FG16" s="73"/>
      <c r="FH16" s="73"/>
      <c r="FI16" s="73"/>
      <c r="FJ16" s="122"/>
      <c r="FK16" s="73"/>
      <c r="FL16" s="122"/>
      <c r="FM16" s="73"/>
      <c r="FN16" s="73"/>
      <c r="FO16" s="73"/>
      <c r="FP16" s="73"/>
      <c r="FQ16" s="73"/>
      <c r="FR16" s="73"/>
      <c r="FS16" s="73"/>
      <c r="FT16" s="73"/>
      <c r="FU16" s="73"/>
      <c r="FV16" s="73"/>
      <c r="FW16" s="73"/>
      <c r="FX16" s="73"/>
      <c r="FY16" s="73"/>
      <c r="FZ16" s="73"/>
      <c r="GA16" s="73"/>
      <c r="GB16" s="73"/>
      <c r="GC16" s="73"/>
      <c r="GD16" s="73"/>
      <c r="GE16" s="73"/>
      <c r="GF16" s="73"/>
      <c r="GG16" s="73"/>
      <c r="GH16" s="73"/>
      <c r="GI16" s="73"/>
      <c r="GJ16" s="73"/>
      <c r="GK16" s="73"/>
      <c r="GL16" s="73"/>
      <c r="GM16" s="73"/>
      <c r="GN16" s="73"/>
      <c r="GO16" s="73"/>
      <c r="GP16" s="73"/>
      <c r="GQ16" s="73"/>
      <c r="GR16" s="73"/>
      <c r="GS16" s="73"/>
      <c r="GT16" s="73"/>
      <c r="GU16" s="73"/>
      <c r="GV16" s="73"/>
      <c r="GW16" s="73"/>
      <c r="GX16" s="73"/>
      <c r="GY16" s="73"/>
      <c r="GZ16" s="73"/>
      <c r="HA16" s="73"/>
      <c r="HB16" s="73"/>
      <c r="HC16" s="73"/>
      <c r="HD16" s="73"/>
      <c r="HE16" s="73"/>
      <c r="HF16" s="73"/>
      <c r="HG16" s="73"/>
      <c r="HH16" s="73"/>
      <c r="HI16" s="73"/>
      <c r="HJ16" s="73"/>
      <c r="HK16" s="73"/>
      <c r="HL16" s="73"/>
      <c r="HM16" s="73"/>
      <c r="HN16" s="73"/>
      <c r="HO16" s="73"/>
      <c r="HP16" s="73"/>
      <c r="HQ16" s="73"/>
      <c r="HR16" s="73"/>
      <c r="HS16" s="107"/>
    </row>
    <row r="17" spans="1:227" ht="44" thickBot="1" x14ac:dyDescent="0.4">
      <c r="A17" s="125" t="s">
        <v>131</v>
      </c>
      <c r="B17" s="126" t="s">
        <v>130</v>
      </c>
      <c r="C17" s="2" t="str">
        <f>_xlfn.XLOOKUP(A17,Cuestionario!B42:B82,Cuestionario!C42:C82,,0,1)</f>
        <v>¿Contempla transacciones para solicitar o crear tarjetas de débito o crédito? (física o digital)</v>
      </c>
      <c r="D17" s="116"/>
      <c r="E17" s="116"/>
      <c r="F17" s="73"/>
      <c r="G17" s="73"/>
      <c r="H17" s="73"/>
      <c r="I17" s="73"/>
      <c r="J17" s="73"/>
      <c r="K17" s="73"/>
      <c r="L17" s="73"/>
      <c r="M17" s="122"/>
      <c r="N17" s="73"/>
      <c r="O17" s="73" t="str">
        <f>IF(VLOOKUP($A17,Cuestionario!$B$28:$D$69,3,FALSE)="SI","x","-")</f>
        <v>-</v>
      </c>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122"/>
      <c r="AR17" s="73"/>
      <c r="AS17" s="73"/>
      <c r="AT17" s="73"/>
      <c r="AU17" s="73"/>
      <c r="AV17" s="73"/>
      <c r="AW17" s="73"/>
      <c r="AX17" s="73"/>
      <c r="AY17" s="73"/>
      <c r="AZ17" s="73"/>
      <c r="BA17" s="122"/>
      <c r="BB17" s="73"/>
      <c r="BC17" s="73"/>
      <c r="BD17" s="73"/>
      <c r="BE17" s="122"/>
      <c r="BF17" s="73"/>
      <c r="BG17" s="73"/>
      <c r="BH17" s="73"/>
      <c r="BI17" s="73"/>
      <c r="BJ17" s="73"/>
      <c r="BK17" s="73"/>
      <c r="BL17" s="73"/>
      <c r="BM17" s="122"/>
      <c r="BN17" s="73"/>
      <c r="BO17" s="73"/>
      <c r="BP17" s="73"/>
      <c r="BQ17" s="73"/>
      <c r="BR17" s="73"/>
      <c r="BS17" s="73"/>
      <c r="BT17" s="73"/>
      <c r="BU17" s="73"/>
      <c r="BV17" s="73"/>
      <c r="BW17" s="122"/>
      <c r="BX17" s="73" t="str">
        <f>IF(VLOOKUP($A17,Cuestionario!$B$28:$D$69,3,FALSE)="SI","x","-")</f>
        <v>-</v>
      </c>
      <c r="BY17" s="73" t="str">
        <f>IF(VLOOKUP($A17,Cuestionario!$B$28:$D$69,3,FALSE)="SI","x","-")</f>
        <v>-</v>
      </c>
      <c r="BZ17" s="73" t="str">
        <f>IF(VLOOKUP($A17,Cuestionario!$B$28:$D$69,3,FALSE)="SI","x","-")</f>
        <v>-</v>
      </c>
      <c r="CA17" s="122"/>
      <c r="CB17" s="73"/>
      <c r="CC17" s="73"/>
      <c r="CD17" s="73"/>
      <c r="CE17" s="73"/>
      <c r="CF17" s="73"/>
      <c r="CG17" s="73" t="str">
        <f>IF(VLOOKUP($A17,Cuestionario!$B$28:$D$69,3,FALSE)="SI","x","-")</f>
        <v>-</v>
      </c>
      <c r="CH17" s="73"/>
      <c r="CI17" s="73"/>
      <c r="CJ17" s="73" t="str">
        <f>IF(VLOOKUP($A17,Cuestionario!$B$28:$D$69,3,FALSE)="SI","x","-")</f>
        <v>-</v>
      </c>
      <c r="CK17" s="73"/>
      <c r="CL17" s="73"/>
      <c r="CM17" s="73"/>
      <c r="CN17" s="73"/>
      <c r="CO17" s="73"/>
      <c r="CP17" s="73"/>
      <c r="CQ17" s="73"/>
      <c r="CR17" s="73"/>
      <c r="CS17" s="73"/>
      <c r="CT17" s="73"/>
      <c r="CU17" s="73" t="str">
        <f>IF(VLOOKUP($A17,Cuestionario!$B$28:$D$69,3,FALSE)="SI","x","-")</f>
        <v>-</v>
      </c>
      <c r="CV17" s="73"/>
      <c r="CW17" s="122"/>
      <c r="CX17" s="73" t="str">
        <f>IF(VLOOKUP($A17,Cuestionario!$B$28:$D$69,3,FALSE)="SI","x","-")</f>
        <v>-</v>
      </c>
      <c r="CY17" s="73"/>
      <c r="CZ17" s="73"/>
      <c r="DA17" s="73"/>
      <c r="DB17" s="73"/>
      <c r="DC17" s="73"/>
      <c r="DD17" s="73"/>
      <c r="DE17" s="73"/>
      <c r="DF17" s="73"/>
      <c r="DG17" s="73"/>
      <c r="DH17" s="73"/>
      <c r="DI17" s="73"/>
      <c r="DJ17" s="73"/>
      <c r="DK17" s="73"/>
      <c r="DL17" s="73"/>
      <c r="DM17" s="73"/>
      <c r="DN17" s="73"/>
      <c r="DO17" s="73"/>
      <c r="DP17" s="73"/>
      <c r="DQ17" s="73"/>
      <c r="DR17" s="73"/>
      <c r="DS17" s="73"/>
      <c r="DT17" s="122"/>
      <c r="DU17" s="73"/>
      <c r="DV17" s="73"/>
      <c r="DW17" s="73"/>
      <c r="DX17" s="73"/>
      <c r="DY17" s="73"/>
      <c r="DZ17" s="73" t="str">
        <f>IF(VLOOKUP($A17,Cuestionario!$B$28:$D$69,3,FALSE)="SI","x","-")</f>
        <v>-</v>
      </c>
      <c r="EA17" s="73"/>
      <c r="EB17" s="73"/>
      <c r="EC17" s="73"/>
      <c r="ED17" s="73"/>
      <c r="EE17" s="73"/>
      <c r="EF17" s="73"/>
      <c r="EG17" s="73"/>
      <c r="EH17" s="73"/>
      <c r="EI17" s="73"/>
      <c r="EJ17" s="122"/>
      <c r="EK17" s="73"/>
      <c r="EL17" s="73"/>
      <c r="EM17" s="73"/>
      <c r="EN17" s="73"/>
      <c r="EO17" s="73"/>
      <c r="EP17" s="122"/>
      <c r="EQ17" s="73"/>
      <c r="ER17" s="73"/>
      <c r="ES17" s="122"/>
      <c r="ET17" s="73"/>
      <c r="EU17" s="73"/>
      <c r="EV17" s="73"/>
      <c r="EW17" s="73"/>
      <c r="EX17" s="73"/>
      <c r="EY17" s="73"/>
      <c r="EZ17" s="73"/>
      <c r="FA17" s="73"/>
      <c r="FB17" s="122"/>
      <c r="FC17" s="73"/>
      <c r="FD17" s="73"/>
      <c r="FE17" s="73"/>
      <c r="FF17" s="73"/>
      <c r="FG17" s="73"/>
      <c r="FH17" s="73"/>
      <c r="FI17" s="73"/>
      <c r="FJ17" s="122"/>
      <c r="FK17" s="73"/>
      <c r="FL17" s="122"/>
      <c r="FM17" s="73"/>
      <c r="FN17" s="73"/>
      <c r="FO17" s="73"/>
      <c r="FP17" s="73"/>
      <c r="FQ17" s="73"/>
      <c r="FR17" s="73"/>
      <c r="FS17" s="73"/>
      <c r="FT17" s="73"/>
      <c r="FU17" s="73"/>
      <c r="FV17" s="73"/>
      <c r="FW17" s="73"/>
      <c r="FX17" s="73"/>
      <c r="FY17" s="73"/>
      <c r="FZ17" s="73"/>
      <c r="GA17" s="73"/>
      <c r="GB17" s="73"/>
      <c r="GC17" s="73"/>
      <c r="GD17" s="73"/>
      <c r="GE17" s="73"/>
      <c r="GF17" s="73"/>
      <c r="GG17" s="73"/>
      <c r="GH17" s="73"/>
      <c r="GI17" s="73"/>
      <c r="GJ17" s="73"/>
      <c r="GK17" s="73"/>
      <c r="GL17" s="73"/>
      <c r="GM17" s="73"/>
      <c r="GN17" s="73"/>
      <c r="GO17" s="73"/>
      <c r="GP17" s="73"/>
      <c r="GQ17" s="73"/>
      <c r="GR17" s="73"/>
      <c r="GS17" s="73"/>
      <c r="GT17" s="73"/>
      <c r="GU17" s="73"/>
      <c r="GV17" s="73"/>
      <c r="GW17" s="73"/>
      <c r="GX17" s="73"/>
      <c r="GY17" s="73"/>
      <c r="GZ17" s="73"/>
      <c r="HA17" s="73"/>
      <c r="HB17" s="73"/>
      <c r="HC17" s="73"/>
      <c r="HD17" s="73"/>
      <c r="HE17" s="73"/>
      <c r="HF17" s="73"/>
      <c r="HG17" s="73"/>
      <c r="HH17" s="73"/>
      <c r="HI17" s="73"/>
      <c r="HJ17" s="73"/>
      <c r="HK17" s="73"/>
      <c r="HL17" s="73"/>
      <c r="HM17" s="73"/>
      <c r="HN17" s="73"/>
      <c r="HO17" s="73"/>
      <c r="HP17" s="73"/>
      <c r="HQ17" s="73"/>
      <c r="HR17" s="73"/>
      <c r="HS17" s="107"/>
    </row>
    <row r="18" spans="1:227" ht="48.75" customHeight="1" thickBot="1" x14ac:dyDescent="0.4">
      <c r="A18" s="125" t="s">
        <v>134</v>
      </c>
      <c r="B18" s="126" t="s">
        <v>133</v>
      </c>
      <c r="C18" s="2" t="str">
        <f>_xlfn.XLOOKUP(A18,Cuestionario!B43:B83,Cuestionario!C43:C83,,0,1)</f>
        <v>¿Los datos serán transmitidos y/o hospedados fuera de Santander?</v>
      </c>
      <c r="D18" s="116"/>
      <c r="E18" s="116"/>
      <c r="F18" s="73"/>
      <c r="G18" s="73" t="str">
        <f>IF(VLOOKUP($A18,Cuestionario!$B$28:$D$69,3,FALSE)="SI","x","-")</f>
        <v>x</v>
      </c>
      <c r="H18" s="73"/>
      <c r="I18" s="73"/>
      <c r="J18" s="73"/>
      <c r="K18" s="73"/>
      <c r="L18" s="73"/>
      <c r="M18" s="122"/>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122"/>
      <c r="AR18" s="73"/>
      <c r="AS18" s="73"/>
      <c r="AT18" s="73"/>
      <c r="AU18" s="73"/>
      <c r="AV18" s="73"/>
      <c r="AW18" s="73"/>
      <c r="AX18" s="73"/>
      <c r="AY18" s="73"/>
      <c r="AZ18" s="73"/>
      <c r="BA18" s="122"/>
      <c r="BB18" s="73"/>
      <c r="BC18" s="73"/>
      <c r="BD18" s="73"/>
      <c r="BE18" s="122"/>
      <c r="BF18" s="73"/>
      <c r="BG18" s="73"/>
      <c r="BH18" s="73"/>
      <c r="BI18" s="73"/>
      <c r="BJ18" s="73"/>
      <c r="BK18" s="73"/>
      <c r="BL18" s="73"/>
      <c r="BM18" s="122"/>
      <c r="BN18" s="73" t="str">
        <f>IF(VLOOKUP($A18,Cuestionario!$B$28:$D$69,3,FALSE)="SI","x","-")</f>
        <v>x</v>
      </c>
      <c r="BO18" s="73" t="str">
        <f>IF(VLOOKUP($A18,Cuestionario!$B$28:$D$69,3,FALSE)="SI","x","-")</f>
        <v>x</v>
      </c>
      <c r="BP18" s="73"/>
      <c r="BQ18" s="73" t="str">
        <f>IF(VLOOKUP($A18,Cuestionario!$B$28:$D$69,3,FALSE)="SI","x","-")</f>
        <v>x</v>
      </c>
      <c r="BR18" s="73"/>
      <c r="BS18" s="73"/>
      <c r="BT18" s="73"/>
      <c r="BU18" s="73" t="str">
        <f>IF(VLOOKUP($A18,Cuestionario!$B$28:$D$69,3,FALSE)="SI","x","-")</f>
        <v>x</v>
      </c>
      <c r="BV18" s="73" t="str">
        <f>IF(VLOOKUP($A18,Cuestionario!$B$28:$D$69,3,FALSE)="SI","x","-")</f>
        <v>x</v>
      </c>
      <c r="BW18" s="122"/>
      <c r="BX18" s="73" t="str">
        <f>IF(VLOOKUP($A18,Cuestionario!$B$28:$D$69,3,FALSE)="SI","x","-")</f>
        <v>x</v>
      </c>
      <c r="BY18" s="73"/>
      <c r="BZ18" s="73" t="str">
        <f>IF(VLOOKUP($A18,Cuestionario!$B$28:$D$69,3,FALSE)="SI","x","-")</f>
        <v>x</v>
      </c>
      <c r="CA18" s="122"/>
      <c r="CB18" s="73" t="str">
        <f>IF(VLOOKUP($A18,Cuestionario!$B$28:$D$69,3,FALSE)="SI","x","-")</f>
        <v>x</v>
      </c>
      <c r="CC18" s="73" t="str">
        <f>IF(VLOOKUP($A18,Cuestionario!$B$28:$D$69,3,FALSE)="SI","x","-")</f>
        <v>x</v>
      </c>
      <c r="CD18" s="73" t="str">
        <f>IF(VLOOKUP($A18,Cuestionario!$B$28:$D$69,3,FALSE)="SI","x","-")</f>
        <v>x</v>
      </c>
      <c r="CE18" s="73" t="str">
        <f>IF(VLOOKUP($A18,Cuestionario!$B$28:$D$69,3,FALSE)="SI","x","-")</f>
        <v>x</v>
      </c>
      <c r="CF18" s="73" t="str">
        <f>IF(VLOOKUP($A18,Cuestionario!$B$28:$D$69,3,FALSE)="SI","x","-")</f>
        <v>x</v>
      </c>
      <c r="CG18" s="73" t="str">
        <f>IF(VLOOKUP($A18,Cuestionario!$B$28:$D$69,3,FALSE)="SI","x","-")</f>
        <v>x</v>
      </c>
      <c r="CH18" s="73" t="str">
        <f>IF(VLOOKUP($A18,Cuestionario!$B$28:$D$69,3,FALSE)="SI","x","-")</f>
        <v>x</v>
      </c>
      <c r="CI18" s="73" t="str">
        <f>IF(VLOOKUP($A18,Cuestionario!$B$28:$D$69,3,FALSE)="SI","x","-")</f>
        <v>x</v>
      </c>
      <c r="CJ18" s="73" t="str">
        <f>IF(VLOOKUP($A18,Cuestionario!$B$28:$D$69,3,FALSE)="SI","x","-")</f>
        <v>x</v>
      </c>
      <c r="CK18" s="73" t="str">
        <f>IF(VLOOKUP($A18,Cuestionario!$B$28:$D$69,3,FALSE)="SI","x","-")</f>
        <v>x</v>
      </c>
      <c r="CL18" s="73" t="str">
        <f>IF(VLOOKUP($A18,Cuestionario!$B$28:$D$69,3,FALSE)="SI","x","-")</f>
        <v>x</v>
      </c>
      <c r="CM18" s="73"/>
      <c r="CN18" s="73"/>
      <c r="CO18" s="73"/>
      <c r="CP18" s="73"/>
      <c r="CQ18" s="73"/>
      <c r="CR18" s="73" t="str">
        <f>IF(VLOOKUP($A18,Cuestionario!$B$28:$D$69,3,FALSE)="SI","x","-")</f>
        <v>x</v>
      </c>
      <c r="CS18" s="73"/>
      <c r="CT18" s="73" t="str">
        <f>IF(VLOOKUP($A18,Cuestionario!$B$28:$D$69,3,FALSE)="SI","x","-")</f>
        <v>x</v>
      </c>
      <c r="CU18" s="73"/>
      <c r="CV18" s="73"/>
      <c r="CW18" s="122"/>
      <c r="CX18" s="73" t="str">
        <f>IF(VLOOKUP($A18,Cuestionario!$B$28:$D$69,3,FALSE)="SI","x","-")</f>
        <v>x</v>
      </c>
      <c r="CY18" s="73"/>
      <c r="CZ18" s="73"/>
      <c r="DA18" s="73" t="str">
        <f>IF(VLOOKUP($A18,Cuestionario!$B$28:$D$69,3,FALSE)="SI","x","-")</f>
        <v>x</v>
      </c>
      <c r="DB18" s="73"/>
      <c r="DC18" s="73" t="str">
        <f>IF(VLOOKUP($A18,Cuestionario!$B$28:$D$69,3,FALSE)="SI","x","-")</f>
        <v>x</v>
      </c>
      <c r="DD18" s="73" t="str">
        <f>IF(VLOOKUP($A18,Cuestionario!$B$28:$D$69,3,FALSE)="SI","x","-")</f>
        <v>x</v>
      </c>
      <c r="DE18" s="73" t="str">
        <f>IF(VLOOKUP($A18,Cuestionario!$B$28:$D$69,3,FALSE)="SI","x","-")</f>
        <v>x</v>
      </c>
      <c r="DF18" s="73"/>
      <c r="DG18" s="73"/>
      <c r="DH18" s="73"/>
      <c r="DI18" s="73"/>
      <c r="DJ18" s="73"/>
      <c r="DK18" s="73"/>
      <c r="DL18" s="73" t="str">
        <f>IF(VLOOKUP($A18,Cuestionario!$B$28:$D$69,3,FALSE)="SI","x","-")</f>
        <v>x</v>
      </c>
      <c r="DM18" s="73" t="str">
        <f>IF(VLOOKUP($A18,Cuestionario!$B$28:$D$69,3,FALSE)="SI","x","-")</f>
        <v>x</v>
      </c>
      <c r="DN18" s="73"/>
      <c r="DO18" s="73"/>
      <c r="DP18" s="73" t="str">
        <f>IF(VLOOKUP($A18,Cuestionario!$B$28:$D$69,3,FALSE)="SI","x","-")</f>
        <v>x</v>
      </c>
      <c r="DQ18" s="73" t="str">
        <f>IF(VLOOKUP($A18,Cuestionario!$B$28:$D$69,3,FALSE)="SI","x","-")</f>
        <v>x</v>
      </c>
      <c r="DR18" s="73" t="str">
        <f>IF(VLOOKUP($A18,Cuestionario!$B$28:$D$69,3,FALSE)="SI","x","-")</f>
        <v>x</v>
      </c>
      <c r="DS18" s="73" t="str">
        <f>IF(VLOOKUP($A18,Cuestionario!$B$28:$D$69,3,FALSE)="SI","x","-")</f>
        <v>x</v>
      </c>
      <c r="DT18" s="122"/>
      <c r="DU18" s="73"/>
      <c r="DV18" s="73"/>
      <c r="DW18" s="73"/>
      <c r="DX18" s="73"/>
      <c r="DY18" s="73"/>
      <c r="DZ18" s="73" t="str">
        <f>IF(VLOOKUP($A18,Cuestionario!$B$28:$D$69,3,FALSE)="SI","x","-")</f>
        <v>x</v>
      </c>
      <c r="EA18" s="73"/>
      <c r="EB18" s="73"/>
      <c r="EC18" s="73"/>
      <c r="ED18" s="73"/>
      <c r="EE18" s="73"/>
      <c r="EF18" s="73"/>
      <c r="EG18" s="73"/>
      <c r="EH18" s="73"/>
      <c r="EI18" s="73"/>
      <c r="EJ18" s="122"/>
      <c r="EK18" s="73"/>
      <c r="EL18" s="73"/>
      <c r="EM18" s="73"/>
      <c r="EN18" s="73"/>
      <c r="EO18" s="73"/>
      <c r="EP18" s="122"/>
      <c r="EQ18" s="73"/>
      <c r="ER18" s="73"/>
      <c r="ES18" s="122"/>
      <c r="ET18" s="73"/>
      <c r="EU18" s="73"/>
      <c r="EV18" s="73"/>
      <c r="EW18" s="73"/>
      <c r="EX18" s="73"/>
      <c r="EY18" s="73"/>
      <c r="EZ18" s="73"/>
      <c r="FA18" s="73"/>
      <c r="FB18" s="122"/>
      <c r="FC18" s="73"/>
      <c r="FD18" s="73"/>
      <c r="FE18" s="73"/>
      <c r="FF18" s="73"/>
      <c r="FG18" s="73"/>
      <c r="FH18" s="73"/>
      <c r="FI18" s="73"/>
      <c r="FJ18" s="122"/>
      <c r="FK18" s="73"/>
      <c r="FL18" s="122"/>
      <c r="FM18" s="73"/>
      <c r="FN18" s="73"/>
      <c r="FO18" s="73"/>
      <c r="FP18" s="73"/>
      <c r="FQ18" s="73"/>
      <c r="FR18" s="73"/>
      <c r="FS18" s="73"/>
      <c r="FT18" s="73"/>
      <c r="FU18" s="73"/>
      <c r="FV18" s="73"/>
      <c r="FW18" s="73"/>
      <c r="FX18" s="73"/>
      <c r="FY18" s="73"/>
      <c r="FZ18" s="73"/>
      <c r="GA18" s="73"/>
      <c r="GB18" s="73"/>
      <c r="GC18" s="73"/>
      <c r="GD18" s="73"/>
      <c r="GE18" s="73"/>
      <c r="GF18" s="73"/>
      <c r="GG18" s="73"/>
      <c r="GH18" s="73"/>
      <c r="GI18" s="73"/>
      <c r="GJ18" s="73"/>
      <c r="GK18" s="73"/>
      <c r="GL18" s="73"/>
      <c r="GM18" s="73"/>
      <c r="GN18" s="73"/>
      <c r="GO18" s="73"/>
      <c r="GP18" s="73"/>
      <c r="GQ18" s="73"/>
      <c r="GR18" s="73"/>
      <c r="GS18" s="73"/>
      <c r="GT18" s="73"/>
      <c r="GU18" s="73"/>
      <c r="GV18" s="73"/>
      <c r="GW18" s="73"/>
      <c r="GX18" s="73"/>
      <c r="GY18" s="73"/>
      <c r="GZ18" s="73"/>
      <c r="HA18" s="73"/>
      <c r="HB18" s="73"/>
      <c r="HC18" s="73"/>
      <c r="HD18" s="73"/>
      <c r="HE18" s="73"/>
      <c r="HF18" s="73"/>
      <c r="HG18" s="73"/>
      <c r="HH18" s="73"/>
      <c r="HI18" s="73"/>
      <c r="HJ18" s="73"/>
      <c r="HK18" s="73"/>
      <c r="HL18" s="73"/>
      <c r="HM18" s="73"/>
      <c r="HN18" s="73"/>
      <c r="HO18" s="73"/>
      <c r="HP18" s="73"/>
      <c r="HQ18" s="73"/>
      <c r="HR18" s="73"/>
      <c r="HS18" s="107"/>
    </row>
    <row r="19" spans="1:227" ht="29.5" thickBot="1" x14ac:dyDescent="0.4">
      <c r="A19" s="125" t="s">
        <v>137</v>
      </c>
      <c r="B19" s="126" t="s">
        <v>136</v>
      </c>
      <c r="C19" s="2" t="str">
        <f>_xlfn.XLOOKUP(A19,Cuestionario!B44:B84,Cuestionario!C44:C84,,0,1)</f>
        <v>¿Transmitirá, publicará o expondrá activos en Internet?</v>
      </c>
      <c r="D19" s="116"/>
      <c r="E19" s="116"/>
      <c r="F19" s="73"/>
      <c r="G19" s="73" t="str">
        <f>IF(VLOOKUP($A19,Cuestionario!$B$28:$D$69,3,FALSE)="SI","x","-")</f>
        <v>-</v>
      </c>
      <c r="H19" s="73"/>
      <c r="I19" s="73"/>
      <c r="J19" s="73"/>
      <c r="K19" s="73"/>
      <c r="L19" s="73"/>
      <c r="M19" s="122"/>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t="str">
        <f>IF(VLOOKUP($A19,Cuestionario!$B$28:$D$69,3,FALSE)="SI","x","-")</f>
        <v>-</v>
      </c>
      <c r="AN19" s="73"/>
      <c r="AO19" s="73"/>
      <c r="AP19" s="73"/>
      <c r="AQ19" s="122"/>
      <c r="AR19" s="73"/>
      <c r="AS19" s="73"/>
      <c r="AT19" s="73"/>
      <c r="AU19" s="73"/>
      <c r="AV19" s="73"/>
      <c r="AW19" s="73"/>
      <c r="AX19" s="73"/>
      <c r="AY19" s="73"/>
      <c r="AZ19" s="73"/>
      <c r="BA19" s="122"/>
      <c r="BB19" s="73"/>
      <c r="BC19" s="73"/>
      <c r="BD19" s="73"/>
      <c r="BE19" s="122"/>
      <c r="BF19" s="73"/>
      <c r="BG19" s="73"/>
      <c r="BH19" s="73"/>
      <c r="BI19" s="73"/>
      <c r="BJ19" s="73"/>
      <c r="BK19" s="73"/>
      <c r="BL19" s="73" t="str">
        <f>IF(VLOOKUP($A19,Cuestionario!$B$28:$D$69,3,FALSE)="SI","x","-")</f>
        <v>-</v>
      </c>
      <c r="BM19" s="122"/>
      <c r="BN19" s="73"/>
      <c r="BO19" s="73"/>
      <c r="BP19" s="73"/>
      <c r="BQ19" s="73"/>
      <c r="BR19" s="73"/>
      <c r="BS19" s="73"/>
      <c r="BT19" s="73"/>
      <c r="BU19" s="73"/>
      <c r="BV19" s="73"/>
      <c r="BW19" s="122"/>
      <c r="BX19" s="73" t="str">
        <f>IF(VLOOKUP($A19,Cuestionario!$B$28:$D$69,3,FALSE)="SI","x","-")</f>
        <v>-</v>
      </c>
      <c r="BY19" s="73"/>
      <c r="BZ19" s="73"/>
      <c r="CA19" s="122"/>
      <c r="CB19" s="73"/>
      <c r="CC19" s="73"/>
      <c r="CD19" s="73"/>
      <c r="CE19" s="73"/>
      <c r="CF19" s="73"/>
      <c r="CG19" s="73"/>
      <c r="CH19" s="73"/>
      <c r="CI19" s="73"/>
      <c r="CJ19" s="73"/>
      <c r="CK19" s="73"/>
      <c r="CL19" s="73"/>
      <c r="CM19" s="73"/>
      <c r="CN19" s="73"/>
      <c r="CO19" s="73"/>
      <c r="CP19" s="73"/>
      <c r="CQ19" s="73"/>
      <c r="CR19" s="73" t="str">
        <f>IF(VLOOKUP($A19,Cuestionario!$B$28:$D$69,3,FALSE)="SI","x","-")</f>
        <v>-</v>
      </c>
      <c r="CS19" s="73"/>
      <c r="CT19" s="73"/>
      <c r="CU19" s="73"/>
      <c r="CV19" s="73"/>
      <c r="CW19" s="122"/>
      <c r="CX19" s="73"/>
      <c r="CY19" s="73"/>
      <c r="CZ19" s="73"/>
      <c r="DA19" s="73"/>
      <c r="DB19" s="73" t="str">
        <f>IF(VLOOKUP($A19,Cuestionario!$B$28:$D$69,3,FALSE)="SI","x","-")</f>
        <v>-</v>
      </c>
      <c r="DC19" s="73" t="str">
        <f>IF(VLOOKUP($A19,Cuestionario!$B$28:$D$69,3,FALSE)="SI","x","-")</f>
        <v>-</v>
      </c>
      <c r="DD19" s="73"/>
      <c r="DE19" s="73"/>
      <c r="DF19" s="73"/>
      <c r="DG19" s="73"/>
      <c r="DH19" s="73"/>
      <c r="DI19" s="73"/>
      <c r="DJ19" s="73"/>
      <c r="DK19" s="73"/>
      <c r="DL19" s="73"/>
      <c r="DM19" s="73"/>
      <c r="DN19" s="73"/>
      <c r="DO19" s="73"/>
      <c r="DP19" s="73"/>
      <c r="DQ19" s="73"/>
      <c r="DR19" s="73"/>
      <c r="DS19" s="73"/>
      <c r="DT19" s="122"/>
      <c r="DU19" s="73"/>
      <c r="DV19" s="73"/>
      <c r="DW19" s="73"/>
      <c r="DX19" s="73"/>
      <c r="DY19" s="73"/>
      <c r="DZ19" s="73" t="str">
        <f>IF(VLOOKUP($A19,Cuestionario!$B$28:$D$69,3,FALSE)="SI","x","-")</f>
        <v>-</v>
      </c>
      <c r="EA19" s="73"/>
      <c r="EB19" s="73"/>
      <c r="EC19" s="73"/>
      <c r="ED19" s="73"/>
      <c r="EE19" s="73"/>
      <c r="EF19" s="73"/>
      <c r="EG19" s="73"/>
      <c r="EH19" s="73"/>
      <c r="EI19" s="73"/>
      <c r="EJ19" s="122"/>
      <c r="EK19" s="73"/>
      <c r="EL19" s="73"/>
      <c r="EM19" s="73"/>
      <c r="EN19" s="73"/>
      <c r="EO19" s="73"/>
      <c r="EP19" s="122"/>
      <c r="EQ19" s="73"/>
      <c r="ER19" s="73"/>
      <c r="ES19" s="122"/>
      <c r="ET19" s="73"/>
      <c r="EU19" s="73"/>
      <c r="EV19" s="73"/>
      <c r="EW19" s="73"/>
      <c r="EX19" s="73"/>
      <c r="EY19" s="73"/>
      <c r="EZ19" s="73"/>
      <c r="FA19" s="73"/>
      <c r="FB19" s="122"/>
      <c r="FC19" s="73"/>
      <c r="FD19" s="73"/>
      <c r="FE19" s="73"/>
      <c r="FF19" s="73"/>
      <c r="FG19" s="73"/>
      <c r="FH19" s="73"/>
      <c r="FI19" s="73"/>
      <c r="FJ19" s="122"/>
      <c r="FK19" s="73" t="str">
        <f>IF(VLOOKUP($A19,Cuestionario!$B$28:$D$69,3,FALSE)="SI","x","-")</f>
        <v>-</v>
      </c>
      <c r="FL19" s="122"/>
      <c r="FM19" s="73"/>
      <c r="FN19" s="73"/>
      <c r="FO19" s="73"/>
      <c r="FP19" s="73"/>
      <c r="FQ19" s="73"/>
      <c r="FR19" s="73"/>
      <c r="FS19" s="73"/>
      <c r="FT19" s="73"/>
      <c r="FU19" s="73"/>
      <c r="FV19" s="73"/>
      <c r="FW19" s="73"/>
      <c r="FX19" s="73"/>
      <c r="FY19" s="73"/>
      <c r="FZ19" s="73"/>
      <c r="GA19" s="73"/>
      <c r="GB19" s="73"/>
      <c r="GC19" s="73"/>
      <c r="GD19" s="73"/>
      <c r="GE19" s="73"/>
      <c r="GF19" s="73"/>
      <c r="GG19" s="73"/>
      <c r="GH19" s="73"/>
      <c r="GI19" s="73"/>
      <c r="GJ19" s="73"/>
      <c r="GK19" s="73"/>
      <c r="GL19" s="73"/>
      <c r="GM19" s="73"/>
      <c r="GN19" s="73"/>
      <c r="GO19" s="73"/>
      <c r="GP19" s="73"/>
      <c r="GQ19" s="73"/>
      <c r="GR19" s="73"/>
      <c r="GS19" s="73"/>
      <c r="GT19" s="73"/>
      <c r="GU19" s="73"/>
      <c r="GV19" s="73"/>
      <c r="GW19" s="73"/>
      <c r="GX19" s="73"/>
      <c r="GY19" s="73"/>
      <c r="GZ19" s="73"/>
      <c r="HA19" s="73"/>
      <c r="HB19" s="73"/>
      <c r="HC19" s="73"/>
      <c r="HD19" s="73"/>
      <c r="HE19" s="73"/>
      <c r="HF19" s="73"/>
      <c r="HG19" s="73"/>
      <c r="HH19" s="73"/>
      <c r="HI19" s="73"/>
      <c r="HJ19" s="73"/>
      <c r="HK19" s="73"/>
      <c r="HL19" s="73"/>
      <c r="HM19" s="73"/>
      <c r="HN19" s="73"/>
      <c r="HO19" s="73"/>
      <c r="HP19" s="73"/>
      <c r="HQ19" s="73"/>
      <c r="HR19" s="73"/>
      <c r="HS19" s="107"/>
    </row>
    <row r="20" spans="1:227" ht="31.5" customHeight="1" thickBot="1" x14ac:dyDescent="0.4">
      <c r="A20" s="125" t="s">
        <v>140</v>
      </c>
      <c r="B20" s="126" t="s">
        <v>139</v>
      </c>
      <c r="C20" s="2" t="str">
        <f>_xlfn.XLOOKUP(A20,Cuestionario!B45:B85,Cuestionario!C45:C85,,0,1)</f>
        <v>¿Tendrá conexiones con terceros?</v>
      </c>
      <c r="D20" s="116"/>
      <c r="E20" s="116"/>
      <c r="F20" s="73"/>
      <c r="G20" s="73" t="str">
        <f>IF(VLOOKUP($A20,Cuestionario!$B$28:$D$69,3,FALSE)="SI","x","-")</f>
        <v>x</v>
      </c>
      <c r="H20" s="73"/>
      <c r="I20" s="73"/>
      <c r="J20" s="73"/>
      <c r="K20" s="73"/>
      <c r="L20" s="73"/>
      <c r="M20" s="122"/>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122"/>
      <c r="AR20" s="73"/>
      <c r="AS20" s="73"/>
      <c r="AT20" s="73"/>
      <c r="AU20" s="73"/>
      <c r="AV20" s="73"/>
      <c r="AW20" s="73"/>
      <c r="AX20" s="73"/>
      <c r="AY20" s="73"/>
      <c r="AZ20" s="73"/>
      <c r="BA20" s="122"/>
      <c r="BB20" s="73"/>
      <c r="BC20" s="73"/>
      <c r="BD20" s="73"/>
      <c r="BE20" s="122"/>
      <c r="BF20" s="73"/>
      <c r="BG20" s="73"/>
      <c r="BH20" s="73"/>
      <c r="BI20" s="73"/>
      <c r="BJ20" s="73"/>
      <c r="BK20" s="73"/>
      <c r="BL20" s="73"/>
      <c r="BM20" s="122"/>
      <c r="BN20" s="73" t="str">
        <f>IF(VLOOKUP($A20,Cuestionario!$B$28:$D$69,3,FALSE)="SI","x","-")</f>
        <v>x</v>
      </c>
      <c r="BO20" s="73"/>
      <c r="BP20" s="73"/>
      <c r="BQ20" s="73" t="str">
        <f>IF(VLOOKUP($A20,Cuestionario!$B$28:$D$69,3,FALSE)="SI","x","-")</f>
        <v>x</v>
      </c>
      <c r="BR20" s="73"/>
      <c r="BS20" s="73"/>
      <c r="BT20" s="73"/>
      <c r="BU20" s="73" t="str">
        <f>IF(VLOOKUP($A20,Cuestionario!$B$28:$D$69,3,FALSE)="SI","x","-")</f>
        <v>x</v>
      </c>
      <c r="BV20" s="73"/>
      <c r="BW20" s="122"/>
      <c r="BX20" s="73" t="str">
        <f>IF(VLOOKUP($A20,Cuestionario!$B$28:$D$69,3,FALSE)="SI","x","-")</f>
        <v>x</v>
      </c>
      <c r="BY20" s="73"/>
      <c r="BZ20" s="73"/>
      <c r="CA20" s="122"/>
      <c r="CB20" s="73"/>
      <c r="CC20" s="73"/>
      <c r="CD20" s="73"/>
      <c r="CE20" s="73"/>
      <c r="CF20" s="73"/>
      <c r="CG20" s="73"/>
      <c r="CH20" s="73"/>
      <c r="CI20" s="73"/>
      <c r="CJ20" s="73"/>
      <c r="CK20" s="73"/>
      <c r="CL20" s="73"/>
      <c r="CM20" s="73"/>
      <c r="CN20" s="73"/>
      <c r="CO20" s="73"/>
      <c r="CP20" s="73"/>
      <c r="CQ20" s="73"/>
      <c r="CR20" s="73"/>
      <c r="CS20" s="73"/>
      <c r="CT20" s="73"/>
      <c r="CU20" s="73"/>
      <c r="CV20" s="73"/>
      <c r="CW20" s="122"/>
      <c r="CX20" s="73"/>
      <c r="CY20" s="73"/>
      <c r="CZ20" s="73"/>
      <c r="DA20" s="73"/>
      <c r="DB20" s="73"/>
      <c r="DC20" s="73" t="str">
        <f>IF(VLOOKUP($A20,Cuestionario!$B$28:$D$69,3,FALSE)="SI","x","-")</f>
        <v>x</v>
      </c>
      <c r="DD20" s="73" t="str">
        <f>IF(VLOOKUP($A20,Cuestionario!$B$28:$D$69,3,FALSE)="SI","x","-")</f>
        <v>x</v>
      </c>
      <c r="DE20" s="73" t="str">
        <f>IF(VLOOKUP($A20,Cuestionario!$B$28:$D$69,3,FALSE)="SI","x","-")</f>
        <v>x</v>
      </c>
      <c r="DF20" s="73"/>
      <c r="DG20" s="73"/>
      <c r="DH20" s="73"/>
      <c r="DI20" s="73"/>
      <c r="DJ20" s="73"/>
      <c r="DK20" s="73"/>
      <c r="DL20" s="73" t="str">
        <f>IF(VLOOKUP($A20,Cuestionario!$B$28:$D$69,3,FALSE)="SI","x","-")</f>
        <v>x</v>
      </c>
      <c r="DM20" s="73" t="str">
        <f>IF(VLOOKUP($A20,Cuestionario!$B$28:$D$69,3,FALSE)="SI","x","-")</f>
        <v>x</v>
      </c>
      <c r="DN20" s="73"/>
      <c r="DO20" s="73"/>
      <c r="DP20" s="73" t="str">
        <f>IF(VLOOKUP($A20,Cuestionario!$B$28:$D$69,3,FALSE)="SI","x","-")</f>
        <v>x</v>
      </c>
      <c r="DQ20" s="73" t="str">
        <f>IF(VLOOKUP($A20,Cuestionario!$B$28:$D$69,3,FALSE)="SI","x","-")</f>
        <v>x</v>
      </c>
      <c r="DR20" s="73" t="str">
        <f>IF(VLOOKUP($A20,Cuestionario!$B$28:$D$69,3,FALSE)="SI","x","-")</f>
        <v>x</v>
      </c>
      <c r="DS20" s="73" t="str">
        <f>IF(VLOOKUP($A20,Cuestionario!$B$28:$D$69,3,FALSE)="SI","x","-")</f>
        <v>x</v>
      </c>
      <c r="DT20" s="122"/>
      <c r="DU20" s="73"/>
      <c r="DV20" s="73"/>
      <c r="DW20" s="73"/>
      <c r="DX20" s="73"/>
      <c r="DY20" s="73"/>
      <c r="DZ20" s="73" t="str">
        <f>IF(VLOOKUP($A20,Cuestionario!$B$28:$D$69,3,FALSE)="SI","x","-")</f>
        <v>x</v>
      </c>
      <c r="EA20" s="73"/>
      <c r="EB20" s="73"/>
      <c r="EC20" s="73"/>
      <c r="ED20" s="73"/>
      <c r="EE20" s="73"/>
      <c r="EF20" s="73"/>
      <c r="EG20" s="73"/>
      <c r="EH20" s="73"/>
      <c r="EI20" s="73"/>
      <c r="EJ20" s="122"/>
      <c r="EK20" s="73"/>
      <c r="EL20" s="73"/>
      <c r="EM20" s="73"/>
      <c r="EN20" s="73"/>
      <c r="EO20" s="73"/>
      <c r="EP20" s="122"/>
      <c r="EQ20" s="73"/>
      <c r="ER20" s="73"/>
      <c r="ES20" s="122"/>
      <c r="ET20" s="73"/>
      <c r="EU20" s="73"/>
      <c r="EV20" s="73"/>
      <c r="EW20" s="73"/>
      <c r="EX20" s="73"/>
      <c r="EY20" s="73"/>
      <c r="EZ20" s="73"/>
      <c r="FA20" s="73"/>
      <c r="FB20" s="122"/>
      <c r="FC20" s="73"/>
      <c r="FD20" s="73"/>
      <c r="FE20" s="73"/>
      <c r="FF20" s="73"/>
      <c r="FG20" s="73"/>
      <c r="FH20" s="73"/>
      <c r="FI20" s="73"/>
      <c r="FJ20" s="122"/>
      <c r="FK20" s="73"/>
      <c r="FL20" s="122"/>
      <c r="FM20" s="73"/>
      <c r="FN20" s="73"/>
      <c r="FO20" s="73"/>
      <c r="FP20" s="73"/>
      <c r="FQ20" s="73"/>
      <c r="FR20" s="73"/>
      <c r="FS20" s="73"/>
      <c r="FT20" s="73"/>
      <c r="FU20" s="73"/>
      <c r="FV20" s="73"/>
      <c r="FW20" s="73"/>
      <c r="FX20" s="73"/>
      <c r="FY20" s="73"/>
      <c r="FZ20" s="73"/>
      <c r="GA20" s="73"/>
      <c r="GB20" s="73"/>
      <c r="GC20" s="73"/>
      <c r="GD20" s="73"/>
      <c r="GE20" s="73"/>
      <c r="GF20" s="73"/>
      <c r="GG20" s="73"/>
      <c r="GH20" s="73"/>
      <c r="GI20" s="73"/>
      <c r="GJ20" s="73"/>
      <c r="GK20" s="73"/>
      <c r="GL20" s="73"/>
      <c r="GM20" s="73"/>
      <c r="GN20" s="73"/>
      <c r="GO20" s="73"/>
      <c r="GP20" s="73"/>
      <c r="GQ20" s="73"/>
      <c r="GR20" s="73"/>
      <c r="GS20" s="73"/>
      <c r="GT20" s="73"/>
      <c r="GU20" s="73"/>
      <c r="GV20" s="73"/>
      <c r="GW20" s="73"/>
      <c r="GX20" s="73"/>
      <c r="GY20" s="73"/>
      <c r="GZ20" s="73"/>
      <c r="HA20" s="73"/>
      <c r="HB20" s="73"/>
      <c r="HC20" s="73"/>
      <c r="HD20" s="73"/>
      <c r="HE20" s="73"/>
      <c r="HF20" s="73"/>
      <c r="HG20" s="73"/>
      <c r="HH20" s="73"/>
      <c r="HI20" s="73"/>
      <c r="HJ20" s="73"/>
      <c r="HK20" s="73"/>
      <c r="HL20" s="73"/>
      <c r="HM20" s="73"/>
      <c r="HN20" s="73"/>
      <c r="HO20" s="73"/>
      <c r="HP20" s="73"/>
      <c r="HQ20" s="73"/>
      <c r="HR20" s="73"/>
      <c r="HS20" s="107"/>
    </row>
    <row r="21" spans="1:227" ht="15" thickBot="1" x14ac:dyDescent="0.4">
      <c r="A21" s="125" t="s">
        <v>143</v>
      </c>
      <c r="B21" s="126" t="s">
        <v>142</v>
      </c>
      <c r="C21" s="2" t="str">
        <f>_xlfn.XLOOKUP(A21,Cuestionario!B46:B86,Cuestionario!C46:C86,,0,1)</f>
        <v>¿Será gestionado por un tercero?</v>
      </c>
      <c r="D21" s="116"/>
      <c r="E21" s="116"/>
      <c r="F21" s="73"/>
      <c r="G21" s="73"/>
      <c r="H21" s="73"/>
      <c r="I21" s="73"/>
      <c r="J21" s="73"/>
      <c r="K21" s="73"/>
      <c r="L21" s="73"/>
      <c r="M21" s="122"/>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t="str">
        <f>IF(VLOOKUP($A21,Cuestionario!$B$28:$D$69,3,FALSE)="SI","x","-")</f>
        <v>x</v>
      </c>
      <c r="AM21" s="73"/>
      <c r="AN21" s="73"/>
      <c r="AO21" s="73"/>
      <c r="AP21" s="73"/>
      <c r="AQ21" s="122"/>
      <c r="AR21" s="73"/>
      <c r="AS21" s="73"/>
      <c r="AT21" s="73"/>
      <c r="AU21" s="73"/>
      <c r="AV21" s="73"/>
      <c r="AW21" s="73"/>
      <c r="AX21" s="73"/>
      <c r="AY21" s="73"/>
      <c r="AZ21" s="73"/>
      <c r="BA21" s="122"/>
      <c r="BB21" s="73"/>
      <c r="BC21" s="73"/>
      <c r="BD21" s="73"/>
      <c r="BE21" s="122"/>
      <c r="BF21" s="73"/>
      <c r="BG21" s="73"/>
      <c r="BH21" s="73"/>
      <c r="BI21" s="73"/>
      <c r="BJ21" s="73"/>
      <c r="BK21" s="73"/>
      <c r="BL21" s="73"/>
      <c r="BM21" s="122"/>
      <c r="BN21" s="73"/>
      <c r="BO21" s="73"/>
      <c r="BP21" s="73"/>
      <c r="BQ21" s="73" t="str">
        <f>IF(VLOOKUP($A21,Cuestionario!$B$28:$D$69,3,FALSE)="SI","x","-")</f>
        <v>x</v>
      </c>
      <c r="BR21" s="73"/>
      <c r="BS21" s="73"/>
      <c r="BT21" s="73"/>
      <c r="BU21" s="73" t="str">
        <f>IF(VLOOKUP($A21,Cuestionario!$B$28:$D$69,3,FALSE)="SI","x","-")</f>
        <v>x</v>
      </c>
      <c r="BV21" s="73"/>
      <c r="BW21" s="122"/>
      <c r="BX21" s="73" t="str">
        <f>IF(VLOOKUP($A21,Cuestionario!$B$28:$D$69,3,FALSE)="SI","x","-")</f>
        <v>x</v>
      </c>
      <c r="BY21" s="73"/>
      <c r="BZ21" s="73"/>
      <c r="CA21" s="122"/>
      <c r="CB21" s="73"/>
      <c r="CC21" s="73" t="str">
        <f>IF(VLOOKUP($A21,Cuestionario!$B$28:$D$69,3,FALSE)="SI","x","-")</f>
        <v>x</v>
      </c>
      <c r="CD21" s="73" t="str">
        <f>IF(VLOOKUP($A21,Cuestionario!$B$28:$D$69,3,FALSE)="SI","x","-")</f>
        <v>x</v>
      </c>
      <c r="CE21" s="73"/>
      <c r="CF21" s="73"/>
      <c r="CG21" s="73" t="str">
        <f>IF(VLOOKUP($A21,Cuestionario!$B$28:$D$69,3,FALSE)="SI","x","-")</f>
        <v>x</v>
      </c>
      <c r="CH21" s="73"/>
      <c r="CI21" s="73"/>
      <c r="CJ21" s="73" t="str">
        <f>IF(VLOOKUP($A21,Cuestionario!$B$28:$D$69,3,FALSE)="SI","x","-")</f>
        <v>x</v>
      </c>
      <c r="CK21" s="73"/>
      <c r="CL21" s="73"/>
      <c r="CM21" s="73"/>
      <c r="CN21" s="73"/>
      <c r="CO21" s="73"/>
      <c r="CP21" s="73"/>
      <c r="CQ21" s="73"/>
      <c r="CR21" s="73"/>
      <c r="CS21" s="73"/>
      <c r="CT21" s="73"/>
      <c r="CU21" s="73"/>
      <c r="CV21" s="73"/>
      <c r="CW21" s="122"/>
      <c r="CX21" s="73"/>
      <c r="CY21" s="73"/>
      <c r="CZ21" s="73"/>
      <c r="DA21" s="73"/>
      <c r="DB21" s="73" t="str">
        <f>IF(VLOOKUP($A21,Cuestionario!$B$28:$D$69,3,FALSE)="SI","x","-")</f>
        <v>x</v>
      </c>
      <c r="DC21" s="73" t="str">
        <f>IF(VLOOKUP($A21,Cuestionario!$B$28:$D$69,3,FALSE)="SI","x","-")</f>
        <v>x</v>
      </c>
      <c r="DD21" s="73" t="str">
        <f>IF(VLOOKUP($A21,Cuestionario!$B$28:$D$69,3,FALSE)="SI","x","-")</f>
        <v>x</v>
      </c>
      <c r="DE21" s="73" t="str">
        <f>IF(VLOOKUP($A21,Cuestionario!$B$28:$D$69,3,FALSE)="SI","x","-")</f>
        <v>x</v>
      </c>
      <c r="DF21" s="73"/>
      <c r="DG21" s="73"/>
      <c r="DH21" s="73"/>
      <c r="DI21" s="73"/>
      <c r="DJ21" s="73"/>
      <c r="DK21" s="73"/>
      <c r="DL21" s="73"/>
      <c r="DM21" s="73"/>
      <c r="DN21" s="73"/>
      <c r="DO21" s="73"/>
      <c r="DP21" s="73"/>
      <c r="DQ21" s="73"/>
      <c r="DR21" s="73" t="str">
        <f>IF(VLOOKUP($A21,Cuestionario!$B$28:$D$69,3,FALSE)="SI","x","-")</f>
        <v>x</v>
      </c>
      <c r="DS21" s="73"/>
      <c r="DT21" s="122"/>
      <c r="DU21" s="73"/>
      <c r="DV21" s="73"/>
      <c r="DW21" s="73"/>
      <c r="DX21" s="73"/>
      <c r="DY21" s="73"/>
      <c r="DZ21" s="73" t="str">
        <f>IF(VLOOKUP($A21,Cuestionario!$B$28:$D$69,3,FALSE)="SI","x","-")</f>
        <v>x</v>
      </c>
      <c r="EA21" s="73"/>
      <c r="EB21" s="73" t="str">
        <f>IF(VLOOKUP($A21,Cuestionario!$B$28:$D$69,3,FALSE)="SI","x","-")</f>
        <v>x</v>
      </c>
      <c r="EC21" s="73"/>
      <c r="ED21" s="73"/>
      <c r="EE21" s="73"/>
      <c r="EF21" s="73"/>
      <c r="EG21" s="73"/>
      <c r="EH21" s="73"/>
      <c r="EI21" s="73"/>
      <c r="EJ21" s="122"/>
      <c r="EK21" s="73"/>
      <c r="EL21" s="73"/>
      <c r="EM21" s="73"/>
      <c r="EN21" s="73"/>
      <c r="EO21" s="73"/>
      <c r="EP21" s="122"/>
      <c r="EQ21" s="73"/>
      <c r="ER21" s="73"/>
      <c r="ES21" s="122"/>
      <c r="ET21" s="73"/>
      <c r="EU21" s="73"/>
      <c r="EV21" s="73"/>
      <c r="EW21" s="73"/>
      <c r="EX21" s="73"/>
      <c r="EY21" s="73"/>
      <c r="EZ21" s="73"/>
      <c r="FA21" s="73"/>
      <c r="FB21" s="122"/>
      <c r="FC21" s="73"/>
      <c r="FD21" s="73"/>
      <c r="FE21" s="73"/>
      <c r="FF21" s="73"/>
      <c r="FG21" s="73"/>
      <c r="FH21" s="73"/>
      <c r="FI21" s="73"/>
      <c r="FJ21" s="122"/>
      <c r="FK21" s="73"/>
      <c r="FL21" s="122"/>
      <c r="FM21" s="73"/>
      <c r="FN21" s="73"/>
      <c r="FO21" s="73"/>
      <c r="FP21" s="73"/>
      <c r="FQ21" s="73"/>
      <c r="FR21" s="73"/>
      <c r="FS21" s="73"/>
      <c r="FT21" s="73"/>
      <c r="FU21" s="73"/>
      <c r="FV21" s="73"/>
      <c r="FW21" s="73"/>
      <c r="FX21" s="73"/>
      <c r="FY21" s="73"/>
      <c r="FZ21" s="73"/>
      <c r="GA21" s="73"/>
      <c r="GB21" s="73"/>
      <c r="GC21" s="73"/>
      <c r="GD21" s="73"/>
      <c r="GE21" s="73"/>
      <c r="GF21" s="73"/>
      <c r="GG21" s="73"/>
      <c r="GH21" s="73"/>
      <c r="GI21" s="73"/>
      <c r="GJ21" s="73"/>
      <c r="GK21" s="73"/>
      <c r="GL21" s="73"/>
      <c r="GM21" s="73"/>
      <c r="GN21" s="73"/>
      <c r="GO21" s="73"/>
      <c r="GP21" s="73"/>
      <c r="GQ21" s="73"/>
      <c r="GR21" s="73"/>
      <c r="GS21" s="73"/>
      <c r="GT21" s="73"/>
      <c r="GU21" s="73"/>
      <c r="GV21" s="73"/>
      <c r="GW21" s="73"/>
      <c r="GX21" s="73"/>
      <c r="GY21" s="73"/>
      <c r="GZ21" s="73"/>
      <c r="HA21" s="73"/>
      <c r="HB21" s="73"/>
      <c r="HC21" s="73"/>
      <c r="HD21" s="73"/>
      <c r="HE21" s="73"/>
      <c r="HF21" s="73"/>
      <c r="HG21" s="73"/>
      <c r="HH21" s="73"/>
      <c r="HI21" s="73"/>
      <c r="HJ21" s="73"/>
      <c r="HK21" s="73"/>
      <c r="HL21" s="73"/>
      <c r="HM21" s="73"/>
      <c r="HN21" s="73"/>
      <c r="HO21" s="73"/>
      <c r="HP21" s="73"/>
      <c r="HQ21" s="73"/>
      <c r="HR21" s="73"/>
      <c r="HS21" s="107"/>
    </row>
    <row r="22" spans="1:227" ht="29.5" thickBot="1" x14ac:dyDescent="0.4">
      <c r="A22" s="125" t="s">
        <v>146</v>
      </c>
      <c r="B22" s="126" t="s">
        <v>145</v>
      </c>
      <c r="C22" s="2" t="str">
        <f>_xlfn.XLOOKUP(A22,Cuestionario!B47:B87,Cuestionario!C47:C87,,0,1)</f>
        <v>¿Crea o modifica un Diseño Técnico?</v>
      </c>
      <c r="D22" s="116"/>
      <c r="E22" s="116"/>
      <c r="F22" s="73" t="str">
        <f>IF(VLOOKUP($A22,Cuestionario!$B$28:$D$69,3,FALSE)="SI","x","-")</f>
        <v>x</v>
      </c>
      <c r="G22" s="73"/>
      <c r="H22" s="73"/>
      <c r="I22" s="73"/>
      <c r="J22" s="73"/>
      <c r="K22" s="73"/>
      <c r="L22" s="73"/>
      <c r="M22" s="122"/>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122"/>
      <c r="AR22" s="73"/>
      <c r="AS22" s="73"/>
      <c r="AT22" s="73"/>
      <c r="AU22" s="73"/>
      <c r="AV22" s="73"/>
      <c r="AW22" s="73"/>
      <c r="AX22" s="73"/>
      <c r="AY22" s="73"/>
      <c r="AZ22" s="73"/>
      <c r="BA22" s="122"/>
      <c r="BB22" s="73"/>
      <c r="BC22" s="73"/>
      <c r="BD22" s="73"/>
      <c r="BE22" s="122"/>
      <c r="BF22" s="73"/>
      <c r="BG22" s="73"/>
      <c r="BH22" s="73"/>
      <c r="BI22" s="73"/>
      <c r="BJ22" s="73"/>
      <c r="BK22" s="73"/>
      <c r="BL22" s="73"/>
      <c r="BM22" s="122"/>
      <c r="BN22" s="73"/>
      <c r="BO22" s="73"/>
      <c r="BP22" s="73"/>
      <c r="BQ22" s="73"/>
      <c r="BR22" s="73"/>
      <c r="BS22" s="73"/>
      <c r="BT22" s="73"/>
      <c r="BU22" s="73"/>
      <c r="BV22" s="73"/>
      <c r="BW22" s="122"/>
      <c r="BX22" s="73"/>
      <c r="BY22" s="73"/>
      <c r="BZ22" s="73"/>
      <c r="CA22" s="122"/>
      <c r="CB22" s="73" t="str">
        <f>IF(VLOOKUP($A22,Cuestionario!$B$28:$D$69,3,FALSE)="SI","x","-")</f>
        <v>x</v>
      </c>
      <c r="CC22" s="73" t="str">
        <f>IF(VLOOKUP($A22,Cuestionario!$B$28:$D$69,3,FALSE)="SI","x","-")</f>
        <v>x</v>
      </c>
      <c r="CD22" s="73" t="str">
        <f>IF(VLOOKUP($A22,Cuestionario!$B$28:$D$69,3,FALSE)="SI","x","-")</f>
        <v>x</v>
      </c>
      <c r="CE22" s="73" t="str">
        <f>IF(VLOOKUP($A22,Cuestionario!$B$28:$D$69,3,FALSE)="SI","x","-")</f>
        <v>x</v>
      </c>
      <c r="CF22" s="73"/>
      <c r="CG22" s="73" t="str">
        <f>IF(VLOOKUP($A22,Cuestionario!$B$28:$D$69,3,FALSE)="SI","x","-")</f>
        <v>x</v>
      </c>
      <c r="CH22" s="73"/>
      <c r="CI22" s="73" t="str">
        <f>IF(VLOOKUP($A22,Cuestionario!$B$28:$D$69,3,FALSE)="SI","x","-")</f>
        <v>x</v>
      </c>
      <c r="CJ22" s="73"/>
      <c r="CK22" s="73"/>
      <c r="CL22" s="73"/>
      <c r="CM22" s="73"/>
      <c r="CN22" s="73"/>
      <c r="CO22" s="73"/>
      <c r="CP22" s="73"/>
      <c r="CQ22" s="73"/>
      <c r="CR22" s="73"/>
      <c r="CS22" s="73"/>
      <c r="CT22" s="73"/>
      <c r="CU22" s="73"/>
      <c r="CV22" s="73"/>
      <c r="CW22" s="122"/>
      <c r="CX22" s="73"/>
      <c r="CY22" s="73"/>
      <c r="CZ22" s="73"/>
      <c r="DA22" s="73"/>
      <c r="DB22" s="73"/>
      <c r="DC22" s="73"/>
      <c r="DD22" s="73"/>
      <c r="DE22" s="73"/>
      <c r="DF22" s="73"/>
      <c r="DG22" s="73"/>
      <c r="DH22" s="73"/>
      <c r="DI22" s="73"/>
      <c r="DJ22" s="73"/>
      <c r="DK22" s="73"/>
      <c r="DL22" s="73"/>
      <c r="DM22" s="73"/>
      <c r="DN22" s="73"/>
      <c r="DO22" s="73"/>
      <c r="DP22" s="73"/>
      <c r="DQ22" s="73"/>
      <c r="DR22" s="73"/>
      <c r="DS22" s="73"/>
      <c r="DT22" s="122"/>
      <c r="DU22" s="73"/>
      <c r="DV22" s="73"/>
      <c r="DW22" s="73"/>
      <c r="DX22" s="73"/>
      <c r="DY22" s="73"/>
      <c r="DZ22" s="73"/>
      <c r="EA22" s="73"/>
      <c r="EB22" s="73"/>
      <c r="EC22" s="73"/>
      <c r="ED22" s="73"/>
      <c r="EE22" s="73"/>
      <c r="EF22" s="73"/>
      <c r="EG22" s="73"/>
      <c r="EH22" s="73"/>
      <c r="EI22" s="73"/>
      <c r="EJ22" s="122"/>
      <c r="EK22" s="73"/>
      <c r="EL22" s="73"/>
      <c r="EM22" s="73"/>
      <c r="EN22" s="73"/>
      <c r="EO22" s="73"/>
      <c r="EP22" s="122"/>
      <c r="EQ22" s="73"/>
      <c r="ER22" s="73"/>
      <c r="ES22" s="122"/>
      <c r="ET22" s="73"/>
      <c r="EU22" s="73"/>
      <c r="EV22" s="73"/>
      <c r="EW22" s="73"/>
      <c r="EX22" s="73"/>
      <c r="EY22" s="73"/>
      <c r="EZ22" s="73"/>
      <c r="FA22" s="73"/>
      <c r="FB22" s="122"/>
      <c r="FC22" s="73"/>
      <c r="FD22" s="73"/>
      <c r="FE22" s="73"/>
      <c r="FF22" s="73"/>
      <c r="FG22" s="73"/>
      <c r="FH22" s="73"/>
      <c r="FI22" s="73"/>
      <c r="FJ22" s="122"/>
      <c r="FK22" s="73"/>
      <c r="FL22" s="122"/>
      <c r="FM22" s="73"/>
      <c r="FN22" s="73"/>
      <c r="FO22" s="73"/>
      <c r="FP22" s="73"/>
      <c r="FQ22" s="73"/>
      <c r="FR22" s="73"/>
      <c r="FS22" s="73"/>
      <c r="FT22" s="73"/>
      <c r="FU22" s="73"/>
      <c r="FV22" s="73"/>
      <c r="FW22" s="73"/>
      <c r="FX22" s="73"/>
      <c r="FY22" s="73"/>
      <c r="FZ22" s="73"/>
      <c r="GA22" s="73"/>
      <c r="GB22" s="73"/>
      <c r="GC22" s="73"/>
      <c r="GD22" s="73"/>
      <c r="GE22" s="73"/>
      <c r="GF22" s="73"/>
      <c r="GG22" s="73"/>
      <c r="GH22" s="73"/>
      <c r="GI22" s="73"/>
      <c r="GJ22" s="73"/>
      <c r="GK22" s="73"/>
      <c r="GL22" s="73"/>
      <c r="GM22" s="73"/>
      <c r="GN22" s="73"/>
      <c r="GO22" s="73"/>
      <c r="GP22" s="73"/>
      <c r="GQ22" s="73"/>
      <c r="GR22" s="73"/>
      <c r="GS22" s="73"/>
      <c r="GT22" s="73"/>
      <c r="GU22" s="73"/>
      <c r="GV22" s="73"/>
      <c r="GW22" s="73"/>
      <c r="GX22" s="73"/>
      <c r="GY22" s="73"/>
      <c r="GZ22" s="73"/>
      <c r="HA22" s="73"/>
      <c r="HB22" s="73"/>
      <c r="HC22" s="73"/>
      <c r="HD22" s="73"/>
      <c r="HE22" s="73"/>
      <c r="HF22" s="73"/>
      <c r="HG22" s="73"/>
      <c r="HH22" s="73"/>
      <c r="HI22" s="73"/>
      <c r="HJ22" s="73"/>
      <c r="HK22" s="73"/>
      <c r="HL22" s="73"/>
      <c r="HM22" s="73"/>
      <c r="HN22" s="73"/>
      <c r="HO22" s="73"/>
      <c r="HP22" s="73"/>
      <c r="HQ22" s="73"/>
      <c r="HR22" s="73"/>
      <c r="HS22" s="107"/>
    </row>
    <row r="23" spans="1:227" ht="29.5" thickBot="1" x14ac:dyDescent="0.4">
      <c r="A23" s="125" t="s">
        <v>149</v>
      </c>
      <c r="B23" s="126" t="s">
        <v>148</v>
      </c>
      <c r="C23" s="2" t="str">
        <f>_xlfn.XLOOKUP(A23,Cuestionario!B48:B88,Cuestionario!C48:C88,,0,1)</f>
        <v>¿Agrega o modifica tablas o datos a la base de datos?</v>
      </c>
      <c r="D23" s="116"/>
      <c r="E23" s="116"/>
      <c r="F23" s="73"/>
      <c r="G23" s="73"/>
      <c r="H23" s="73"/>
      <c r="I23" s="73"/>
      <c r="J23" s="73"/>
      <c r="K23" s="73"/>
      <c r="L23" s="73"/>
      <c r="M23" s="122"/>
      <c r="N23" s="73"/>
      <c r="O23" s="73"/>
      <c r="P23" s="73"/>
      <c r="Q23" s="73"/>
      <c r="R23" s="73"/>
      <c r="S23" s="73"/>
      <c r="T23" s="73"/>
      <c r="U23" s="73"/>
      <c r="V23" s="73"/>
      <c r="W23" s="73"/>
      <c r="X23" s="73"/>
      <c r="Y23" s="73"/>
      <c r="Z23" s="73"/>
      <c r="AA23" s="73"/>
      <c r="AB23" s="73"/>
      <c r="AC23" s="73"/>
      <c r="AD23" s="73"/>
      <c r="AE23" s="73"/>
      <c r="AF23" s="73"/>
      <c r="AG23" s="73"/>
      <c r="AH23" s="73"/>
      <c r="AI23" s="73"/>
      <c r="AJ23" s="73" t="str">
        <f>IF(VLOOKUP($A23,Cuestionario!$B$28:$D$69,3,)="SI","x","-")</f>
        <v>x</v>
      </c>
      <c r="AK23" s="73"/>
      <c r="AL23" s="73"/>
      <c r="AM23" s="73"/>
      <c r="AN23" s="73"/>
      <c r="AO23" s="73"/>
      <c r="AP23" s="73"/>
      <c r="AQ23" s="122"/>
      <c r="AR23" s="73"/>
      <c r="AS23" s="73"/>
      <c r="AT23" s="73"/>
      <c r="AU23" s="73"/>
      <c r="AV23" s="73"/>
      <c r="AW23" s="73"/>
      <c r="AX23" s="73"/>
      <c r="AY23" s="73"/>
      <c r="AZ23" s="73"/>
      <c r="BA23" s="122"/>
      <c r="BB23" s="73"/>
      <c r="BC23" s="73"/>
      <c r="BD23" s="73"/>
      <c r="BE23" s="122"/>
      <c r="BF23" s="73" t="str">
        <f>IF(VLOOKUP($A23,Cuestionario!$B$28:$D$69,3,FALSE)="SI","x","-")</f>
        <v>x</v>
      </c>
      <c r="BG23" s="73" t="str">
        <f>IF(VLOOKUP($A23,Cuestionario!$B$28:$D$69,3,FALSE)="SI","x","-")</f>
        <v>x</v>
      </c>
      <c r="BH23" s="73" t="str">
        <f>IF(VLOOKUP($A23,Cuestionario!$B$28:$D$69,3,FALSE)="SI","x","-")</f>
        <v>x</v>
      </c>
      <c r="BI23" s="73" t="str">
        <f>IF(VLOOKUP($A23,Cuestionario!$B$28:$D$69,3,FALSE)="SI","x","-")</f>
        <v>x</v>
      </c>
      <c r="BJ23" s="73" t="str">
        <f>IF(VLOOKUP($A23,Cuestionario!$B$28:$D$69,3,FALSE)="SI","x","-")</f>
        <v>x</v>
      </c>
      <c r="BK23" s="73" t="str">
        <f>IF(VLOOKUP($A23,Cuestionario!$B$28:$D$69,3,FALSE)="SI","x","-")</f>
        <v>x</v>
      </c>
      <c r="BL23" s="73"/>
      <c r="BM23" s="122"/>
      <c r="BN23" s="73"/>
      <c r="BO23" s="73"/>
      <c r="BP23" s="73"/>
      <c r="BQ23" s="73"/>
      <c r="BR23" s="73"/>
      <c r="BS23" s="73"/>
      <c r="BT23" s="73"/>
      <c r="BU23" s="73"/>
      <c r="BV23" s="73"/>
      <c r="BW23" s="122"/>
      <c r="BX23" s="73"/>
      <c r="BY23" s="73"/>
      <c r="BZ23" s="73"/>
      <c r="CA23" s="122"/>
      <c r="CB23" s="73"/>
      <c r="CC23" s="73"/>
      <c r="CD23" s="73"/>
      <c r="CE23" s="73"/>
      <c r="CF23" s="73"/>
      <c r="CG23" s="73" t="str">
        <f>IF(VLOOKUP($A23,Cuestionario!$B$28:$D$69,3,FALSE)="SI","x","-")</f>
        <v>x</v>
      </c>
      <c r="CH23" s="73"/>
      <c r="CI23" s="73"/>
      <c r="CJ23" s="73"/>
      <c r="CK23" s="73"/>
      <c r="CL23" s="73"/>
      <c r="CM23" s="73"/>
      <c r="CN23" s="73"/>
      <c r="CO23" s="73"/>
      <c r="CP23" s="73"/>
      <c r="CQ23" s="73"/>
      <c r="CR23" s="73"/>
      <c r="CS23" s="73"/>
      <c r="CT23" s="73"/>
      <c r="CU23" s="73"/>
      <c r="CV23" s="73"/>
      <c r="CW23" s="122"/>
      <c r="CX23" s="73"/>
      <c r="CY23" s="73"/>
      <c r="CZ23" s="73"/>
      <c r="DA23" s="73"/>
      <c r="DB23" s="73"/>
      <c r="DC23" s="73"/>
      <c r="DD23" s="73"/>
      <c r="DE23" s="73"/>
      <c r="DF23" s="73"/>
      <c r="DG23" s="73"/>
      <c r="DH23" s="73"/>
      <c r="DI23" s="73"/>
      <c r="DJ23" s="73"/>
      <c r="DK23" s="73"/>
      <c r="DL23" s="73"/>
      <c r="DM23" s="73"/>
      <c r="DN23" s="73"/>
      <c r="DO23" s="73"/>
      <c r="DP23" s="73"/>
      <c r="DQ23" s="73"/>
      <c r="DR23" s="73"/>
      <c r="DS23" s="73"/>
      <c r="DT23" s="122"/>
      <c r="DU23" s="73"/>
      <c r="DV23" s="73"/>
      <c r="DW23" s="73"/>
      <c r="DX23" s="73"/>
      <c r="DY23" s="73"/>
      <c r="DZ23" s="73"/>
      <c r="EA23" s="73"/>
      <c r="EB23" s="73"/>
      <c r="EC23" s="73"/>
      <c r="ED23" s="73"/>
      <c r="EE23" s="73"/>
      <c r="EF23" s="73"/>
      <c r="EG23" s="73"/>
      <c r="EH23" s="73"/>
      <c r="EI23" s="73"/>
      <c r="EJ23" s="122"/>
      <c r="EK23" s="73"/>
      <c r="EL23" s="73"/>
      <c r="EM23" s="73"/>
      <c r="EN23" s="73"/>
      <c r="EO23" s="73"/>
      <c r="EP23" s="122"/>
      <c r="EQ23" s="73"/>
      <c r="ER23" s="73"/>
      <c r="ES23" s="122"/>
      <c r="ET23" s="73"/>
      <c r="EU23" s="73"/>
      <c r="EV23" s="73"/>
      <c r="EW23" s="73"/>
      <c r="EX23" s="73"/>
      <c r="EY23" s="73"/>
      <c r="EZ23" s="73"/>
      <c r="FA23" s="73"/>
      <c r="FB23" s="122"/>
      <c r="FC23" s="73"/>
      <c r="FD23" s="73"/>
      <c r="FE23" s="73"/>
      <c r="FF23" s="73"/>
      <c r="FG23" s="73"/>
      <c r="FH23" s="73"/>
      <c r="FI23" s="73"/>
      <c r="FJ23" s="122"/>
      <c r="FK23" s="73"/>
      <c r="FL23" s="122"/>
      <c r="FM23" s="73"/>
      <c r="FN23" s="73"/>
      <c r="FO23" s="73"/>
      <c r="FP23" s="73"/>
      <c r="FQ23" s="73"/>
      <c r="FR23" s="73"/>
      <c r="FS23" s="73"/>
      <c r="FT23" s="73"/>
      <c r="FU23" s="73"/>
      <c r="FV23" s="73"/>
      <c r="FW23" s="73"/>
      <c r="FX23" s="73"/>
      <c r="FY23" s="73"/>
      <c r="FZ23" s="73"/>
      <c r="GA23" s="73"/>
      <c r="GB23" s="73"/>
      <c r="GC23" s="73"/>
      <c r="GD23" s="73"/>
      <c r="GE23" s="73"/>
      <c r="GF23" s="73"/>
      <c r="GG23" s="73"/>
      <c r="GH23" s="73"/>
      <c r="GI23" s="73"/>
      <c r="GJ23" s="73"/>
      <c r="GK23" s="73"/>
      <c r="GL23" s="73"/>
      <c r="GM23" s="73"/>
      <c r="GN23" s="73"/>
      <c r="GO23" s="73"/>
      <c r="GP23" s="73"/>
      <c r="GQ23" s="73"/>
      <c r="GR23" s="73"/>
      <c r="GS23" s="73"/>
      <c r="GT23" s="73"/>
      <c r="GU23" s="73"/>
      <c r="GV23" s="73"/>
      <c r="GW23" s="73"/>
      <c r="GX23" s="73"/>
      <c r="GY23" s="73"/>
      <c r="GZ23" s="73"/>
      <c r="HA23" s="73"/>
      <c r="HB23" s="73"/>
      <c r="HC23" s="73"/>
      <c r="HD23" s="73"/>
      <c r="HE23" s="73"/>
      <c r="HF23" s="73"/>
      <c r="HG23" s="73"/>
      <c r="HH23" s="73"/>
      <c r="HI23" s="73"/>
      <c r="HJ23" s="73"/>
      <c r="HK23" s="73"/>
      <c r="HL23" s="73"/>
      <c r="HM23" s="73"/>
      <c r="HN23" s="73"/>
      <c r="HO23" s="73"/>
      <c r="HP23" s="73"/>
      <c r="HQ23" s="73"/>
      <c r="HR23" s="73"/>
      <c r="HS23" s="107"/>
    </row>
    <row r="24" spans="1:227" ht="15" thickBot="1" x14ac:dyDescent="0.4">
      <c r="A24" s="125" t="s">
        <v>152</v>
      </c>
      <c r="B24" s="126" t="s">
        <v>151</v>
      </c>
      <c r="C24" s="2" t="str">
        <f>_xlfn.XLOOKUP(A24,Cuestionario!B49:B89,Cuestionario!C49:C89,,0,1)</f>
        <v>¿Cargas archivos o documentos?</v>
      </c>
      <c r="D24" s="116"/>
      <c r="E24" s="116"/>
      <c r="F24" s="73"/>
      <c r="G24" s="73"/>
      <c r="H24" s="73"/>
      <c r="I24" s="73"/>
      <c r="J24" s="73"/>
      <c r="K24" s="73"/>
      <c r="L24" s="73"/>
      <c r="M24" s="122"/>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122"/>
      <c r="AR24" s="73"/>
      <c r="AS24" s="73"/>
      <c r="AT24" s="73"/>
      <c r="AU24" s="73"/>
      <c r="AV24" s="73"/>
      <c r="AW24" s="73"/>
      <c r="AX24" s="73"/>
      <c r="AY24" s="73"/>
      <c r="AZ24" s="73"/>
      <c r="BA24" s="122"/>
      <c r="BB24" s="73"/>
      <c r="BC24" s="73"/>
      <c r="BD24" s="73"/>
      <c r="BE24" s="122"/>
      <c r="BF24" s="73"/>
      <c r="BG24" s="73"/>
      <c r="BH24" s="73"/>
      <c r="BI24" s="73"/>
      <c r="BJ24" s="73"/>
      <c r="BK24" s="73"/>
      <c r="BL24" s="73"/>
      <c r="BM24" s="122"/>
      <c r="BN24" s="73"/>
      <c r="BO24" s="73"/>
      <c r="BP24" s="73"/>
      <c r="BQ24" s="73"/>
      <c r="BR24" s="73"/>
      <c r="BS24" s="73"/>
      <c r="BT24" s="73"/>
      <c r="BU24" s="73"/>
      <c r="BV24" s="73"/>
      <c r="BW24" s="122"/>
      <c r="BX24" s="73"/>
      <c r="BY24" s="73"/>
      <c r="BZ24" s="73"/>
      <c r="CA24" s="122"/>
      <c r="CB24" s="73"/>
      <c r="CC24" s="73"/>
      <c r="CD24" s="73"/>
      <c r="CE24" s="73"/>
      <c r="CF24" s="73"/>
      <c r="CG24" s="73"/>
      <c r="CH24" s="73"/>
      <c r="CI24" s="73"/>
      <c r="CJ24" s="73"/>
      <c r="CK24" s="73"/>
      <c r="CL24" s="73"/>
      <c r="CM24" s="73"/>
      <c r="CN24" s="73"/>
      <c r="CO24" s="73"/>
      <c r="CP24" s="73"/>
      <c r="CQ24" s="73"/>
      <c r="CR24" s="73"/>
      <c r="CS24" s="73"/>
      <c r="CT24" s="73"/>
      <c r="CU24" s="73"/>
      <c r="CV24" s="73"/>
      <c r="CW24" s="122"/>
      <c r="CX24" s="73"/>
      <c r="CY24" s="73"/>
      <c r="CZ24" s="73"/>
      <c r="DA24" s="73"/>
      <c r="DB24" s="73"/>
      <c r="DC24" s="73"/>
      <c r="DD24" s="73"/>
      <c r="DE24" s="73"/>
      <c r="DF24" s="73"/>
      <c r="DG24" s="73"/>
      <c r="DH24" s="73"/>
      <c r="DI24" s="73"/>
      <c r="DJ24" s="73"/>
      <c r="DK24" s="73"/>
      <c r="DL24" s="73"/>
      <c r="DM24" s="73"/>
      <c r="DN24" s="73"/>
      <c r="DO24" s="73"/>
      <c r="DP24" s="73"/>
      <c r="DQ24" s="73"/>
      <c r="DR24" s="73"/>
      <c r="DS24" s="73"/>
      <c r="DT24" s="122"/>
      <c r="DU24" s="73"/>
      <c r="DV24" s="73"/>
      <c r="DW24" s="73"/>
      <c r="DX24" s="73"/>
      <c r="DY24" s="73"/>
      <c r="DZ24" s="73"/>
      <c r="EA24" s="73"/>
      <c r="EB24" s="73"/>
      <c r="EC24" s="73"/>
      <c r="ED24" s="73"/>
      <c r="EE24" s="73"/>
      <c r="EF24" s="73"/>
      <c r="EG24" s="73"/>
      <c r="EH24" s="73"/>
      <c r="EI24" s="73"/>
      <c r="EJ24" s="122"/>
      <c r="EK24" s="73"/>
      <c r="EL24" s="73"/>
      <c r="EM24" s="73"/>
      <c r="EN24" s="73"/>
      <c r="EO24" s="73"/>
      <c r="EP24" s="122"/>
      <c r="EQ24" s="73"/>
      <c r="ER24" s="73"/>
      <c r="ES24" s="122"/>
      <c r="ET24" s="73" t="str">
        <f>IF(VLOOKUP($A24,Cuestionario!$B$28:$D$69,3,FALSE)="SI","x","-")</f>
        <v>-</v>
      </c>
      <c r="EU24" s="73" t="str">
        <f>IF(VLOOKUP($A24,Cuestionario!$B$28:$D$69,3,FALSE)="SI","x","-")</f>
        <v>-</v>
      </c>
      <c r="EV24" s="73" t="str">
        <f>IF(VLOOKUP($A24,Cuestionario!$B$28:$D$69,3,FALSE)="SI","x","-")</f>
        <v>-</v>
      </c>
      <c r="EW24" s="73" t="str">
        <f>IF(VLOOKUP($A24,Cuestionario!$B$28:$D$69,3,FALSE)="SI","x","-")</f>
        <v>-</v>
      </c>
      <c r="EX24" s="73" t="str">
        <f>IF(VLOOKUP($A24,Cuestionario!$B$28:$D$69,3,FALSE)="SI","x","-")</f>
        <v>-</v>
      </c>
      <c r="EY24" s="73" t="str">
        <f>IF(VLOOKUP($A24,Cuestionario!$B$28:$D$69,3,FALSE)="SI","x","-")</f>
        <v>-</v>
      </c>
      <c r="EZ24" s="73" t="str">
        <f>IF(VLOOKUP($A24,Cuestionario!$B$28:$D$69,3,FALSE)="SI","x","-")</f>
        <v>-</v>
      </c>
      <c r="FA24" s="73" t="str">
        <f>IF(VLOOKUP($A24,Cuestionario!$B$28:$D$69,3,FALSE)="SI","x","-")</f>
        <v>-</v>
      </c>
      <c r="FB24" s="122"/>
      <c r="FC24" s="73"/>
      <c r="FD24" s="73"/>
      <c r="FE24" s="73"/>
      <c r="FF24" s="73"/>
      <c r="FG24" s="73"/>
      <c r="FH24" s="73"/>
      <c r="FI24" s="73"/>
      <c r="FJ24" s="122"/>
      <c r="FK24" s="73"/>
      <c r="FL24" s="122"/>
      <c r="FM24" s="73"/>
      <c r="FN24" s="73"/>
      <c r="FO24" s="73"/>
      <c r="FP24" s="73"/>
      <c r="FQ24" s="73"/>
      <c r="FR24" s="73"/>
      <c r="FS24" s="73"/>
      <c r="FT24" s="73"/>
      <c r="FU24" s="73"/>
      <c r="FV24" s="73"/>
      <c r="FW24" s="73"/>
      <c r="FX24" s="73"/>
      <c r="FY24" s="73"/>
      <c r="FZ24" s="73"/>
      <c r="GA24" s="73"/>
      <c r="GB24" s="73"/>
      <c r="GC24" s="73"/>
      <c r="GD24" s="73"/>
      <c r="GE24" s="73"/>
      <c r="GF24" s="73"/>
      <c r="GG24" s="73"/>
      <c r="GH24" s="73"/>
      <c r="GI24" s="73"/>
      <c r="GJ24" s="73"/>
      <c r="GK24" s="73"/>
      <c r="GL24" s="73"/>
      <c r="GM24" s="73"/>
      <c r="GN24" s="73"/>
      <c r="GO24" s="73"/>
      <c r="GP24" s="73"/>
      <c r="GQ24" s="73"/>
      <c r="GR24" s="73"/>
      <c r="GS24" s="73"/>
      <c r="GT24" s="73"/>
      <c r="GU24" s="73"/>
      <c r="GV24" s="73"/>
      <c r="GW24" s="73"/>
      <c r="GX24" s="73"/>
      <c r="GY24" s="73"/>
      <c r="GZ24" s="73"/>
      <c r="HA24" s="73"/>
      <c r="HB24" s="73"/>
      <c r="HC24" s="73"/>
      <c r="HD24" s="73"/>
      <c r="HE24" s="73"/>
      <c r="HF24" s="73"/>
      <c r="HG24" s="73"/>
      <c r="HH24" s="73"/>
      <c r="HI24" s="73"/>
      <c r="HJ24" s="73"/>
      <c r="HK24" s="73"/>
      <c r="HL24" s="73"/>
      <c r="HM24" s="73"/>
      <c r="HN24" s="73"/>
      <c r="HO24" s="73"/>
      <c r="HP24" s="73"/>
      <c r="HQ24" s="73"/>
      <c r="HR24" s="73"/>
      <c r="HS24" s="107"/>
    </row>
    <row r="25" spans="1:227" ht="15" thickBot="1" x14ac:dyDescent="0.4">
      <c r="A25" s="125" t="s">
        <v>155</v>
      </c>
      <c r="B25" s="126" t="s">
        <v>154</v>
      </c>
      <c r="C25" s="2" t="str">
        <f>_xlfn.XLOOKUP(A25,Cuestionario!B50:B90,Cuestionario!C50:C90,,0,1)</f>
        <v>¿Modifica el código fuente?</v>
      </c>
      <c r="D25" s="116"/>
      <c r="E25" s="116"/>
      <c r="F25" s="73"/>
      <c r="G25" s="73"/>
      <c r="H25" s="73"/>
      <c r="I25" s="73"/>
      <c r="J25" s="73"/>
      <c r="K25" s="73"/>
      <c r="L25" s="73"/>
      <c r="M25" s="122"/>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122"/>
      <c r="AR25" s="73"/>
      <c r="AS25" s="73"/>
      <c r="AT25" s="73"/>
      <c r="AU25" s="73"/>
      <c r="AV25" s="73"/>
      <c r="AW25" s="73"/>
      <c r="AX25" s="73"/>
      <c r="AY25" s="73"/>
      <c r="AZ25" s="73"/>
      <c r="BA25" s="122"/>
      <c r="BB25" s="73"/>
      <c r="BC25" s="73"/>
      <c r="BD25" s="73"/>
      <c r="BE25" s="122"/>
      <c r="BF25" s="73" t="str">
        <f>IF(VLOOKUP($A25,Cuestionario!$B$28:$D$69,3,FALSE)="SI","x","-")</f>
        <v>x</v>
      </c>
      <c r="BG25" s="73" t="str">
        <f>IF(VLOOKUP($A25,Cuestionario!$B$28:$D$69,3,FALSE)="SI","x","-")</f>
        <v>x</v>
      </c>
      <c r="BH25" s="73" t="str">
        <f>IF(VLOOKUP($A25,Cuestionario!$B$28:$D$69,3,FALSE)="SI","x","-")</f>
        <v>x</v>
      </c>
      <c r="BI25" s="73" t="str">
        <f>IF(VLOOKUP($A25,Cuestionario!$B$28:$D$69,3,FALSE)="SI","x","-")</f>
        <v>x</v>
      </c>
      <c r="BJ25" s="73" t="str">
        <f>IF(VLOOKUP($A25,Cuestionario!$B$28:$D$69,3,FALSE)="SI","x","-")</f>
        <v>x</v>
      </c>
      <c r="BK25" s="73" t="str">
        <f>IF(VLOOKUP($A25,Cuestionario!$B$28:$D$69,3,FALSE)="SI","x","-")</f>
        <v>x</v>
      </c>
      <c r="BL25" s="73" t="str">
        <f>IF(VLOOKUP($A25,Cuestionario!$B$28:$D$69,3,FALSE)="SI","x","-")</f>
        <v>x</v>
      </c>
      <c r="BM25" s="122"/>
      <c r="BN25" s="73"/>
      <c r="BO25" s="73"/>
      <c r="BP25" s="73"/>
      <c r="BQ25" s="73"/>
      <c r="BR25" s="73"/>
      <c r="BS25" s="73"/>
      <c r="BT25" s="73"/>
      <c r="BU25" s="73"/>
      <c r="BV25" s="73"/>
      <c r="BW25" s="122"/>
      <c r="BX25" s="73"/>
      <c r="BY25" s="73"/>
      <c r="BZ25" s="73"/>
      <c r="CA25" s="122"/>
      <c r="CB25" s="73"/>
      <c r="CC25" s="73"/>
      <c r="CD25" s="73"/>
      <c r="CE25" s="73"/>
      <c r="CF25" s="73"/>
      <c r="CG25" s="73"/>
      <c r="CH25" s="73"/>
      <c r="CI25" s="73"/>
      <c r="CJ25" s="73"/>
      <c r="CK25" s="73"/>
      <c r="CL25" s="73"/>
      <c r="CM25" s="73"/>
      <c r="CN25" s="73"/>
      <c r="CO25" s="73"/>
      <c r="CP25" s="73"/>
      <c r="CQ25" s="73"/>
      <c r="CR25" s="73"/>
      <c r="CS25" s="73"/>
      <c r="CT25" s="73"/>
      <c r="CU25" s="73"/>
      <c r="CV25" s="73"/>
      <c r="CW25" s="122"/>
      <c r="CX25" s="73"/>
      <c r="CY25" s="73"/>
      <c r="CZ25" s="73"/>
      <c r="DA25" s="73"/>
      <c r="DB25" s="73"/>
      <c r="DC25" s="73"/>
      <c r="DD25" s="73"/>
      <c r="DE25" s="73"/>
      <c r="DF25" s="73"/>
      <c r="DG25" s="73"/>
      <c r="DH25" s="73"/>
      <c r="DI25" s="73"/>
      <c r="DJ25" s="73"/>
      <c r="DK25" s="73"/>
      <c r="DL25" s="73"/>
      <c r="DM25" s="73"/>
      <c r="DN25" s="73"/>
      <c r="DO25" s="73"/>
      <c r="DP25" s="73"/>
      <c r="DQ25" s="73"/>
      <c r="DR25" s="73"/>
      <c r="DS25" s="73"/>
      <c r="DT25" s="122"/>
      <c r="DU25" s="73" t="str">
        <f>IF(VLOOKUP($A25,Cuestionario!$B$28:$D$69,3,FALSE)="SI","x","-")</f>
        <v>x</v>
      </c>
      <c r="DV25" s="73" t="str">
        <f>IF(VLOOKUP($A25,Cuestionario!$B$28:$D$69,3,FALSE)="SI","x","-")</f>
        <v>x</v>
      </c>
      <c r="DW25" s="73"/>
      <c r="DX25" s="73" t="str">
        <f>IF(VLOOKUP($A25,Cuestionario!$B$28:$D$69,3,FALSE)="SI","x","-")</f>
        <v>x</v>
      </c>
      <c r="DY25" s="73" t="str">
        <f>IF(VLOOKUP($A25,Cuestionario!$B$28:$D$69,3,FALSE)="SI","x","-")</f>
        <v>x</v>
      </c>
      <c r="DZ25" s="73"/>
      <c r="EA25" s="73" t="str">
        <f>IF(VLOOKUP($A25,Cuestionario!$B$28:$D$69,3,FALSE)="SI","x","-")</f>
        <v>x</v>
      </c>
      <c r="EB25" s="73" t="str">
        <f>IF(VLOOKUP($A25,Cuestionario!$B$28:$D$69,3,FALSE)="SI","x","-")</f>
        <v>x</v>
      </c>
      <c r="EC25" s="73"/>
      <c r="ED25" s="73"/>
      <c r="EE25" s="73"/>
      <c r="EF25" s="73"/>
      <c r="EG25" s="73"/>
      <c r="EH25" s="73"/>
      <c r="EI25" s="73"/>
      <c r="EJ25" s="122"/>
      <c r="EK25" s="73"/>
      <c r="EL25" s="73"/>
      <c r="EM25" s="73"/>
      <c r="EN25" s="73"/>
      <c r="EO25" s="73"/>
      <c r="EP25" s="122"/>
      <c r="EQ25" s="73"/>
      <c r="ER25" s="73"/>
      <c r="ES25" s="122"/>
      <c r="ET25" s="73"/>
      <c r="EU25" s="73"/>
      <c r="EV25" s="73"/>
      <c r="EW25" s="73"/>
      <c r="EX25" s="73"/>
      <c r="EY25" s="73"/>
      <c r="EZ25" s="73"/>
      <c r="FA25" s="73"/>
      <c r="FB25" s="122"/>
      <c r="FC25" s="73"/>
      <c r="FD25" s="73"/>
      <c r="FE25" s="73"/>
      <c r="FF25" s="73"/>
      <c r="FG25" s="73"/>
      <c r="FH25" s="73"/>
      <c r="FI25" s="73"/>
      <c r="FJ25" s="122"/>
      <c r="FK25" s="73"/>
      <c r="FL25" s="122"/>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107"/>
    </row>
    <row r="26" spans="1:227" ht="29.5" thickBot="1" x14ac:dyDescent="0.4">
      <c r="A26" s="125" t="s">
        <v>158</v>
      </c>
      <c r="B26" s="126" t="s">
        <v>157</v>
      </c>
      <c r="C26" s="2" t="str">
        <f>_xlfn.XLOOKUP(A26,Cuestionario!B51:B91,Cuestionario!C51:C91,,0,1)</f>
        <v>¿Se trata de un desarrollo shell, SQL puro o lenguajes especializados?</v>
      </c>
      <c r="D26" s="116"/>
      <c r="E26" s="116"/>
      <c r="F26" s="73"/>
      <c r="G26" s="73"/>
      <c r="H26" s="73"/>
      <c r="I26" s="73"/>
      <c r="J26" s="73"/>
      <c r="K26" s="73"/>
      <c r="L26" s="73"/>
      <c r="M26" s="122"/>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122"/>
      <c r="AR26" s="73"/>
      <c r="AS26" s="73"/>
      <c r="AT26" s="73"/>
      <c r="AU26" s="73"/>
      <c r="AV26" s="73"/>
      <c r="AW26" s="73"/>
      <c r="AX26" s="73"/>
      <c r="AY26" s="73"/>
      <c r="AZ26" s="73"/>
      <c r="BA26" s="122"/>
      <c r="BB26" s="73"/>
      <c r="BC26" s="73" t="str">
        <f>IF(VLOOKUP($A26,Cuestionario!$B$28:$D$69,3,FALSE)="SI","x","-")</f>
        <v>x</v>
      </c>
      <c r="BD26" s="73" t="str">
        <f>IF(VLOOKUP($A26,Cuestionario!$B$28:$D$69,3,FALSE)="SI","x","-")</f>
        <v>x</v>
      </c>
      <c r="BE26" s="122"/>
      <c r="BF26" s="73"/>
      <c r="BG26" s="73"/>
      <c r="BH26" s="73"/>
      <c r="BI26" s="73"/>
      <c r="BJ26" s="73"/>
      <c r="BK26" s="73"/>
      <c r="BL26" s="73"/>
      <c r="BM26" s="122"/>
      <c r="BN26" s="73"/>
      <c r="BO26" s="73"/>
      <c r="BP26" s="73"/>
      <c r="BQ26" s="73"/>
      <c r="BR26" s="73"/>
      <c r="BS26" s="73"/>
      <c r="BT26" s="73"/>
      <c r="BU26" s="73"/>
      <c r="BV26" s="73"/>
      <c r="BW26" s="122"/>
      <c r="BX26" s="73"/>
      <c r="BY26" s="73"/>
      <c r="BZ26" s="73"/>
      <c r="CA26" s="122"/>
      <c r="CB26" s="73"/>
      <c r="CC26" s="73"/>
      <c r="CD26" s="73"/>
      <c r="CE26" s="73"/>
      <c r="CF26" s="73"/>
      <c r="CG26" s="73"/>
      <c r="CH26" s="73"/>
      <c r="CI26" s="73"/>
      <c r="CJ26" s="73"/>
      <c r="CK26" s="73"/>
      <c r="CL26" s="73"/>
      <c r="CM26" s="73"/>
      <c r="CN26" s="73"/>
      <c r="CO26" s="73"/>
      <c r="CP26" s="73"/>
      <c r="CQ26" s="73"/>
      <c r="CR26" s="73"/>
      <c r="CS26" s="73"/>
      <c r="CT26" s="73"/>
      <c r="CU26" s="73"/>
      <c r="CV26" s="73"/>
      <c r="CW26" s="122"/>
      <c r="CX26" s="73"/>
      <c r="CY26" s="73"/>
      <c r="CZ26" s="73"/>
      <c r="DA26" s="73"/>
      <c r="DB26" s="73"/>
      <c r="DC26" s="73"/>
      <c r="DD26" s="73"/>
      <c r="DE26" s="73"/>
      <c r="DF26" s="73"/>
      <c r="DG26" s="73"/>
      <c r="DH26" s="73"/>
      <c r="DI26" s="73"/>
      <c r="DJ26" s="73"/>
      <c r="DK26" s="73"/>
      <c r="DL26" s="73"/>
      <c r="DM26" s="73"/>
      <c r="DN26" s="73"/>
      <c r="DO26" s="73"/>
      <c r="DP26" s="73"/>
      <c r="DQ26" s="73"/>
      <c r="DR26" s="73"/>
      <c r="DS26" s="73"/>
      <c r="DT26" s="122"/>
      <c r="DU26" s="73" t="str">
        <f>IF(VLOOKUP($A26,Cuestionario!$B$28:$D$69,3,FALSE)="SI","x","-")</f>
        <v>x</v>
      </c>
      <c r="DV26" s="73"/>
      <c r="DW26" s="73" t="str">
        <f>IF(VLOOKUP($A26,Cuestionario!$B$28:$D$69,3,FALSE)="SI","x","-")</f>
        <v>x</v>
      </c>
      <c r="DX26" s="73"/>
      <c r="DY26" s="73"/>
      <c r="DZ26" s="73"/>
      <c r="EA26" s="73"/>
      <c r="EB26" s="73"/>
      <c r="EC26" s="73"/>
      <c r="ED26" s="73"/>
      <c r="EE26" s="73"/>
      <c r="EF26" s="73"/>
      <c r="EG26" s="73"/>
      <c r="EH26" s="73" t="str">
        <f>IF(VLOOKUP($A26,Cuestionario!$B$28:$D$69,3,FALSE)="SI","x","-")</f>
        <v>x</v>
      </c>
      <c r="EI26" s="73"/>
      <c r="EJ26" s="122"/>
      <c r="EK26" s="73" t="str">
        <f>IF(VLOOKUP($A26,Cuestionario!$B$28:$D$69,3,FALSE)="SI","x","-")</f>
        <v>x</v>
      </c>
      <c r="EL26" s="73" t="str">
        <f>IF(VLOOKUP($A26,Cuestionario!$B$28:$D$69,3,FALSE)="SI","x","-")</f>
        <v>x</v>
      </c>
      <c r="EM26" s="73" t="str">
        <f>IF(VLOOKUP($A26,Cuestionario!$B$28:$D$69,3,FALSE)="SI","x","-")</f>
        <v>x</v>
      </c>
      <c r="EN26" s="73" t="str">
        <f>IF(VLOOKUP($A26,Cuestionario!$B$28:$D$69,3,FALSE)="SI","x","-")</f>
        <v>x</v>
      </c>
      <c r="EO26" s="73" t="str">
        <f>IF(VLOOKUP($A26,Cuestionario!$B$28:$D$69,3,FALSE)="SI","x","-")</f>
        <v>x</v>
      </c>
      <c r="EP26" s="122"/>
      <c r="EQ26" s="73"/>
      <c r="ER26" s="73"/>
      <c r="ES26" s="122"/>
      <c r="ET26" s="73"/>
      <c r="EU26" s="73"/>
      <c r="EV26" s="73"/>
      <c r="EW26" s="73"/>
      <c r="EX26" s="73"/>
      <c r="EY26" s="73"/>
      <c r="EZ26" s="73"/>
      <c r="FA26" s="73"/>
      <c r="FB26" s="122"/>
      <c r="FC26" s="73"/>
      <c r="FD26" s="73"/>
      <c r="FE26" s="73"/>
      <c r="FF26" s="73"/>
      <c r="FG26" s="73"/>
      <c r="FH26" s="73"/>
      <c r="FI26" s="73"/>
      <c r="FJ26" s="122"/>
      <c r="FK26" s="73"/>
      <c r="FL26" s="122"/>
      <c r="FM26" s="73"/>
      <c r="FN26" s="73"/>
      <c r="FO26" s="73"/>
      <c r="FP26" s="73"/>
      <c r="FQ26" s="73"/>
      <c r="FR26" s="73"/>
      <c r="FS26" s="73"/>
      <c r="FT26" s="73"/>
      <c r="FU26" s="73"/>
      <c r="FV26" s="73"/>
      <c r="FW26" s="73"/>
      <c r="FX26" s="73"/>
      <c r="FY26" s="73"/>
      <c r="FZ26" s="73"/>
      <c r="GA26" s="73"/>
      <c r="GB26" s="73"/>
      <c r="GC26" s="73"/>
      <c r="GD26" s="73"/>
      <c r="GE26" s="73"/>
      <c r="GF26" s="73"/>
      <c r="GG26" s="73"/>
      <c r="GH26" s="73"/>
      <c r="GI26" s="73"/>
      <c r="GJ26" s="73"/>
      <c r="GK26" s="73"/>
      <c r="GL26" s="73"/>
      <c r="GM26" s="73"/>
      <c r="GN26" s="73"/>
      <c r="GO26" s="73"/>
      <c r="GP26" s="73"/>
      <c r="GQ26" s="73"/>
      <c r="GR26" s="73"/>
      <c r="GS26" s="73"/>
      <c r="GT26" s="73"/>
      <c r="GU26" s="73"/>
      <c r="GV26" s="73"/>
      <c r="GW26" s="73"/>
      <c r="GX26" s="73"/>
      <c r="GY26" s="73"/>
      <c r="GZ26" s="73"/>
      <c r="HA26" s="73"/>
      <c r="HB26" s="73"/>
      <c r="HC26" s="73"/>
      <c r="HD26" s="73"/>
      <c r="HE26" s="73"/>
      <c r="HF26" s="73"/>
      <c r="HG26" s="73"/>
      <c r="HH26" s="73"/>
      <c r="HI26" s="73"/>
      <c r="HJ26" s="73"/>
      <c r="HK26" s="73"/>
      <c r="HL26" s="73"/>
      <c r="HM26" s="73"/>
      <c r="HN26" s="73"/>
      <c r="HO26" s="73"/>
      <c r="HP26" s="73"/>
      <c r="HQ26" s="73"/>
      <c r="HR26" s="73"/>
      <c r="HS26" s="107"/>
    </row>
    <row r="27" spans="1:227" ht="15" thickBot="1" x14ac:dyDescent="0.4">
      <c r="A27" s="125" t="s">
        <v>161</v>
      </c>
      <c r="B27" s="126" t="s">
        <v>160</v>
      </c>
      <c r="C27" s="2" t="str">
        <f>_xlfn.XLOOKUP(A27,Cuestionario!B52:B92,Cuestionario!C52:C92,,0,1)</f>
        <v>¿Incluye datos de tarjeta?</v>
      </c>
      <c r="D27" s="116"/>
      <c r="E27" s="116"/>
      <c r="F27" s="112"/>
      <c r="G27" s="112"/>
      <c r="H27" s="112"/>
      <c r="I27" s="112"/>
      <c r="J27" s="112"/>
      <c r="K27" s="112"/>
      <c r="L27" s="112"/>
      <c r="M27" s="122"/>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122"/>
      <c r="AR27" s="73"/>
      <c r="AS27" s="73"/>
      <c r="AT27" s="73"/>
      <c r="AU27" s="73"/>
      <c r="AV27" s="73"/>
      <c r="AW27" s="73"/>
      <c r="AX27" s="73"/>
      <c r="AY27" s="73"/>
      <c r="AZ27" s="73"/>
      <c r="BA27" s="122"/>
      <c r="BB27" s="73"/>
      <c r="BC27" s="73"/>
      <c r="BD27" s="73"/>
      <c r="BE27" s="122"/>
      <c r="BF27" s="73"/>
      <c r="BG27" s="73"/>
      <c r="BH27" s="73"/>
      <c r="BI27" s="73"/>
      <c r="BJ27" s="73"/>
      <c r="BK27" s="73"/>
      <c r="BL27" s="73"/>
      <c r="BM27" s="122"/>
      <c r="BN27" s="73"/>
      <c r="BO27" s="73"/>
      <c r="BP27" s="73"/>
      <c r="BQ27" s="73"/>
      <c r="BR27" s="73"/>
      <c r="BS27" s="73"/>
      <c r="BT27" s="73"/>
      <c r="BU27" s="73"/>
      <c r="BV27" s="73"/>
      <c r="BW27" s="122"/>
      <c r="BX27" s="73" t="str">
        <f>IF(VLOOKUP($A27,Cuestionario!$B$28:$D$69,3,FALSE)="SI","x","-")</f>
        <v>-</v>
      </c>
      <c r="BY27" s="73"/>
      <c r="BZ27" s="73"/>
      <c r="CA27" s="122"/>
      <c r="CB27" s="73"/>
      <c r="CC27" s="73"/>
      <c r="CD27" s="73"/>
      <c r="CE27" s="73"/>
      <c r="CF27" s="73"/>
      <c r="CG27" s="73"/>
      <c r="CH27" s="73"/>
      <c r="CI27" s="73"/>
      <c r="CJ27" s="73"/>
      <c r="CK27" s="73"/>
      <c r="CL27" s="73"/>
      <c r="CM27" s="73"/>
      <c r="CN27" s="73"/>
      <c r="CO27" s="73"/>
      <c r="CP27" s="73"/>
      <c r="CQ27" s="73"/>
      <c r="CR27" s="73"/>
      <c r="CS27" s="73"/>
      <c r="CT27" s="73"/>
      <c r="CU27" s="73"/>
      <c r="CV27" s="73"/>
      <c r="CW27" s="122"/>
      <c r="CX27" s="73"/>
      <c r="CY27" s="73"/>
      <c r="CZ27" s="73"/>
      <c r="DA27" s="73"/>
      <c r="DB27" s="73"/>
      <c r="DC27" s="73"/>
      <c r="DD27" s="73"/>
      <c r="DE27" s="73"/>
      <c r="DF27" s="73"/>
      <c r="DG27" s="73"/>
      <c r="DH27" s="73"/>
      <c r="DI27" s="73"/>
      <c r="DJ27" s="73"/>
      <c r="DK27" s="73"/>
      <c r="DL27" s="73"/>
      <c r="DM27" s="73"/>
      <c r="DN27" s="73"/>
      <c r="DO27" s="73"/>
      <c r="DP27" s="73"/>
      <c r="DQ27" s="73"/>
      <c r="DR27" s="73"/>
      <c r="DS27" s="73"/>
      <c r="DT27" s="122"/>
      <c r="DU27" s="73"/>
      <c r="DV27" s="73"/>
      <c r="DW27" s="73"/>
      <c r="DX27" s="73"/>
      <c r="DY27" s="73"/>
      <c r="DZ27" s="73"/>
      <c r="EA27" s="73"/>
      <c r="EB27" s="73"/>
      <c r="EC27" s="73"/>
      <c r="ED27" s="73"/>
      <c r="EE27" s="73"/>
      <c r="EF27" s="73"/>
      <c r="EG27" s="73"/>
      <c r="EH27" s="73"/>
      <c r="EI27" s="73"/>
      <c r="EJ27" s="122"/>
      <c r="EK27" s="73"/>
      <c r="EL27" s="73"/>
      <c r="EM27" s="73"/>
      <c r="EN27" s="73"/>
      <c r="EO27" s="73"/>
      <c r="EP27" s="122"/>
      <c r="EQ27" s="73"/>
      <c r="ER27" s="73"/>
      <c r="ES27" s="122"/>
      <c r="ET27" s="73"/>
      <c r="EU27" s="73"/>
      <c r="EV27" s="73"/>
      <c r="EW27" s="73"/>
      <c r="EX27" s="73"/>
      <c r="EY27" s="73"/>
      <c r="EZ27" s="73"/>
      <c r="FA27" s="73"/>
      <c r="FB27" s="122"/>
      <c r="FC27" s="73"/>
      <c r="FD27" s="73"/>
      <c r="FE27" s="73"/>
      <c r="FF27" s="73"/>
      <c r="FG27" s="73"/>
      <c r="FH27" s="73"/>
      <c r="FI27" s="73"/>
      <c r="FJ27" s="122"/>
      <c r="FK27" s="73"/>
      <c r="FL27" s="122"/>
      <c r="FM27" s="73"/>
      <c r="FN27" s="73"/>
      <c r="FO27" s="73"/>
      <c r="FP27" s="73"/>
      <c r="FQ27" s="73"/>
      <c r="FR27" s="73"/>
      <c r="FS27" s="73"/>
      <c r="FT27" s="73"/>
      <c r="FU27" s="73"/>
      <c r="FV27" s="73"/>
      <c r="FW27" s="73"/>
      <c r="FX27" s="73"/>
      <c r="FY27" s="73"/>
      <c r="FZ27" s="73"/>
      <c r="GA27" s="73"/>
      <c r="GB27" s="73"/>
      <c r="GC27" s="73"/>
      <c r="GD27" s="73"/>
      <c r="GE27" s="73"/>
      <c r="GF27" s="73"/>
      <c r="GG27" s="73"/>
      <c r="GH27" s="73"/>
      <c r="GI27" s="73"/>
      <c r="GJ27" s="73"/>
      <c r="GK27" s="73"/>
      <c r="GL27" s="73"/>
      <c r="GM27" s="73"/>
      <c r="GN27" s="73"/>
      <c r="GO27" s="73"/>
      <c r="GP27" s="73"/>
      <c r="GQ27" s="73"/>
      <c r="GR27" s="73"/>
      <c r="GS27" s="73"/>
      <c r="GT27" s="73"/>
      <c r="GU27" s="73"/>
      <c r="GV27" s="73"/>
      <c r="GW27" s="73"/>
      <c r="GX27" s="73"/>
      <c r="GY27" s="73"/>
      <c r="GZ27" s="73"/>
      <c r="HA27" s="73"/>
      <c r="HB27" s="73"/>
      <c r="HC27" s="73"/>
      <c r="HD27" s="73"/>
      <c r="HE27" s="73"/>
      <c r="HF27" s="73"/>
      <c r="HG27" s="73"/>
      <c r="HH27" s="73"/>
      <c r="HI27" s="73"/>
      <c r="HJ27" s="73"/>
      <c r="HK27" s="73"/>
      <c r="HL27" s="73"/>
      <c r="HM27" s="73"/>
      <c r="HN27" s="73"/>
      <c r="HO27" s="73"/>
      <c r="HP27" s="73"/>
      <c r="HQ27" s="73"/>
      <c r="HR27" s="73"/>
      <c r="HS27" s="107"/>
    </row>
    <row r="28" spans="1:227" ht="58.5" thickBot="1" x14ac:dyDescent="0.4">
      <c r="A28" s="125" t="s">
        <v>164</v>
      </c>
      <c r="B28" s="126" t="s">
        <v>163</v>
      </c>
      <c r="C28" s="2" t="str">
        <f>_xlfn.XLOOKUP(A28,Cuestionario!B53:B93,Cuestionario!C53:C93,,0,1)</f>
        <v>¿Necesitas almacenar datos sensibles de tarjeta (CVV, Pista magnetica, PIN o PIN-Block) después de la autorización?</v>
      </c>
      <c r="D28" s="116"/>
      <c r="E28" s="116"/>
      <c r="F28" s="112"/>
      <c r="G28" s="112"/>
      <c r="H28" s="112"/>
      <c r="I28" s="112"/>
      <c r="J28" s="112"/>
      <c r="K28" s="112"/>
      <c r="L28" s="112"/>
      <c r="M28" s="122"/>
      <c r="N28" s="73"/>
      <c r="O28" s="73"/>
      <c r="P28" s="73"/>
      <c r="Q28" s="73"/>
      <c r="R28" s="73"/>
      <c r="S28" s="73"/>
      <c r="T28" s="73"/>
      <c r="U28" s="73"/>
      <c r="V28" s="73"/>
      <c r="W28" s="73"/>
      <c r="X28" s="73"/>
      <c r="Y28" s="73"/>
      <c r="Z28" s="73"/>
      <c r="AA28" s="73"/>
      <c r="AB28" s="73"/>
      <c r="AC28" s="73"/>
      <c r="AD28" s="73"/>
      <c r="AE28" s="73"/>
      <c r="AF28" s="73"/>
      <c r="AG28" s="73"/>
      <c r="AH28" s="73"/>
      <c r="AI28" s="73"/>
      <c r="AJ28" s="73" t="str">
        <f>IF(VLOOKUP($A28,Cuestionario!$B$28:$D$69,3,FALSE)="SI","x","-")</f>
        <v>-</v>
      </c>
      <c r="AK28" s="73"/>
      <c r="AL28" s="73"/>
      <c r="AM28" s="73"/>
      <c r="AN28" s="73"/>
      <c r="AO28" s="73"/>
      <c r="AP28" s="73"/>
      <c r="AQ28" s="122"/>
      <c r="AR28" s="73"/>
      <c r="AS28" s="73"/>
      <c r="AT28" s="73"/>
      <c r="AU28" s="73"/>
      <c r="AV28" s="73"/>
      <c r="AW28" s="73"/>
      <c r="AX28" s="73"/>
      <c r="AY28" s="73"/>
      <c r="AZ28" s="73"/>
      <c r="BA28" s="122"/>
      <c r="BB28" s="73"/>
      <c r="BC28" s="73"/>
      <c r="BD28" s="73"/>
      <c r="BE28" s="122"/>
      <c r="BF28" s="73"/>
      <c r="BG28" s="73"/>
      <c r="BH28" s="73"/>
      <c r="BI28" s="73"/>
      <c r="BJ28" s="73"/>
      <c r="BK28" s="73"/>
      <c r="BL28" s="73"/>
      <c r="BM28" s="122"/>
      <c r="BN28" s="73"/>
      <c r="BO28" s="73"/>
      <c r="BP28" s="73"/>
      <c r="BQ28" s="73"/>
      <c r="BR28" s="73"/>
      <c r="BS28" s="73"/>
      <c r="BT28" s="73"/>
      <c r="BU28" s="73"/>
      <c r="BV28" s="73"/>
      <c r="BW28" s="122"/>
      <c r="BX28" s="73" t="str">
        <f>IF(VLOOKUP($A28,Cuestionario!$B$28:$D$69,3,FALSE)="SI","x","-")</f>
        <v>-</v>
      </c>
      <c r="BY28" s="73"/>
      <c r="BZ28" s="73"/>
      <c r="CA28" s="122"/>
      <c r="CB28" s="73"/>
      <c r="CC28" s="73"/>
      <c r="CD28" s="73"/>
      <c r="CE28" s="73"/>
      <c r="CF28" s="73"/>
      <c r="CG28" s="73"/>
      <c r="CH28" s="73"/>
      <c r="CI28" s="73"/>
      <c r="CJ28" s="73"/>
      <c r="CK28" s="73"/>
      <c r="CL28" s="73"/>
      <c r="CM28" s="73"/>
      <c r="CN28" s="73"/>
      <c r="CO28" s="73"/>
      <c r="CP28" s="73"/>
      <c r="CQ28" s="73"/>
      <c r="CR28" s="73"/>
      <c r="CS28" s="73"/>
      <c r="CT28" s="73"/>
      <c r="CU28" s="73"/>
      <c r="CV28" s="73"/>
      <c r="CW28" s="122"/>
      <c r="CX28" s="73"/>
      <c r="CY28" s="73"/>
      <c r="CZ28" s="73"/>
      <c r="DA28" s="73"/>
      <c r="DB28" s="73"/>
      <c r="DC28" s="73"/>
      <c r="DD28" s="73"/>
      <c r="DE28" s="73"/>
      <c r="DF28" s="73"/>
      <c r="DG28" s="73"/>
      <c r="DH28" s="73"/>
      <c r="DI28" s="73"/>
      <c r="DJ28" s="73"/>
      <c r="DK28" s="73"/>
      <c r="DL28" s="73"/>
      <c r="DM28" s="73"/>
      <c r="DN28" s="73"/>
      <c r="DO28" s="73"/>
      <c r="DP28" s="73"/>
      <c r="DQ28" s="73"/>
      <c r="DR28" s="73"/>
      <c r="DS28" s="73"/>
      <c r="DT28" s="122"/>
      <c r="DU28" s="73"/>
      <c r="DV28" s="73"/>
      <c r="DW28" s="73"/>
      <c r="DX28" s="73"/>
      <c r="DY28" s="73"/>
      <c r="DZ28" s="73"/>
      <c r="EA28" s="73"/>
      <c r="EB28" s="73"/>
      <c r="EC28" s="73"/>
      <c r="ED28" s="73"/>
      <c r="EE28" s="73"/>
      <c r="EF28" s="73"/>
      <c r="EG28" s="73"/>
      <c r="EH28" s="73"/>
      <c r="EI28" s="73"/>
      <c r="EJ28" s="122"/>
      <c r="EK28" s="73"/>
      <c r="EL28" s="73"/>
      <c r="EM28" s="73"/>
      <c r="EN28" s="73"/>
      <c r="EO28" s="73"/>
      <c r="EP28" s="122"/>
      <c r="EQ28" s="73"/>
      <c r="ER28" s="73"/>
      <c r="ES28" s="122"/>
      <c r="ET28" s="73"/>
      <c r="EU28" s="73"/>
      <c r="EV28" s="73"/>
      <c r="EW28" s="73"/>
      <c r="EX28" s="73"/>
      <c r="EY28" s="73"/>
      <c r="EZ28" s="73"/>
      <c r="FA28" s="73"/>
      <c r="FB28" s="122"/>
      <c r="FC28" s="73"/>
      <c r="FD28" s="73"/>
      <c r="FE28" s="73"/>
      <c r="FF28" s="73"/>
      <c r="FG28" s="73"/>
      <c r="FH28" s="73"/>
      <c r="FI28" s="73"/>
      <c r="FJ28" s="122"/>
      <c r="FK28" s="73"/>
      <c r="FL28" s="122"/>
      <c r="FM28" s="73"/>
      <c r="FN28" s="73"/>
      <c r="FO28" s="73"/>
      <c r="FP28" s="73"/>
      <c r="FQ28" s="73"/>
      <c r="FR28" s="73"/>
      <c r="FS28" s="73"/>
      <c r="FT28" s="73"/>
      <c r="FU28" s="73"/>
      <c r="FV28" s="73"/>
      <c r="FW28" s="73"/>
      <c r="FX28" s="73"/>
      <c r="FY28" s="73"/>
      <c r="FZ28" s="73"/>
      <c r="GA28" s="73"/>
      <c r="GB28" s="73"/>
      <c r="GC28" s="73"/>
      <c r="GD28" s="73"/>
      <c r="GE28" s="73"/>
      <c r="GF28" s="73"/>
      <c r="GG28" s="73"/>
      <c r="GH28" s="73"/>
      <c r="GI28" s="73"/>
      <c r="GJ28" s="73"/>
      <c r="GK28" s="73"/>
      <c r="GL28" s="73"/>
      <c r="GM28" s="73"/>
      <c r="GN28" s="73"/>
      <c r="GO28" s="73"/>
      <c r="GP28" s="73"/>
      <c r="GQ28" s="73"/>
      <c r="GR28" s="73"/>
      <c r="GS28" s="73"/>
      <c r="GT28" s="73"/>
      <c r="GU28" s="73"/>
      <c r="GV28" s="73"/>
      <c r="GW28" s="73"/>
      <c r="GX28" s="73"/>
      <c r="GY28" s="73"/>
      <c r="GZ28" s="73"/>
      <c r="HA28" s="73"/>
      <c r="HB28" s="73"/>
      <c r="HC28" s="73"/>
      <c r="HD28" s="73"/>
      <c r="HE28" s="73"/>
      <c r="HF28" s="73"/>
      <c r="HG28" s="73"/>
      <c r="HH28" s="73"/>
      <c r="HI28" s="73"/>
      <c r="HJ28" s="73"/>
      <c r="HK28" s="73"/>
      <c r="HL28" s="73"/>
      <c r="HM28" s="73"/>
      <c r="HN28" s="73"/>
      <c r="HO28" s="73"/>
      <c r="HP28" s="73"/>
      <c r="HQ28" s="73"/>
      <c r="HR28" s="73"/>
      <c r="HS28" s="107"/>
    </row>
    <row r="29" spans="1:227" ht="44" thickBot="1" x14ac:dyDescent="0.4">
      <c r="A29" s="125" t="s">
        <v>167</v>
      </c>
      <c r="B29" s="126" t="s">
        <v>166</v>
      </c>
      <c r="C29" s="2" t="str">
        <f>_xlfn.XLOOKUP(A29,Cuestionario!B54:B94,Cuestionario!C54:C94,,0,1)</f>
        <v>¿Crea o modifica usuarios locales internos y/o externos (solo de México)?</v>
      </c>
      <c r="D29" s="116"/>
      <c r="E29" s="116"/>
      <c r="F29" s="112"/>
      <c r="G29" s="112"/>
      <c r="H29" s="112"/>
      <c r="I29" s="112"/>
      <c r="J29" s="112"/>
      <c r="K29" s="112"/>
      <c r="L29" s="112"/>
      <c r="M29" s="122"/>
      <c r="N29" s="73"/>
      <c r="O29" s="73"/>
      <c r="P29" s="73"/>
      <c r="Q29" s="73"/>
      <c r="R29" s="73"/>
      <c r="S29" s="73"/>
      <c r="T29" s="73"/>
      <c r="U29" s="73"/>
      <c r="V29" s="73"/>
      <c r="W29" s="73"/>
      <c r="X29" s="73"/>
      <c r="Y29" s="73"/>
      <c r="Z29" s="73"/>
      <c r="AA29" s="73"/>
      <c r="AB29" s="73"/>
      <c r="AC29" s="73"/>
      <c r="AD29" s="73"/>
      <c r="AE29" s="73"/>
      <c r="AF29" s="73"/>
      <c r="AG29" s="73"/>
      <c r="AH29" s="73"/>
      <c r="AI29" s="73" t="str">
        <f>IF(VLOOKUP($A29,Cuestionario!$B$28:$D$69,3,FALSE)="SI","x","-")</f>
        <v>-</v>
      </c>
      <c r="AJ29" s="73" t="str">
        <f>IF(VLOOKUP($A29,Cuestionario!$B$28:$D$69,3,FALSE)="SI","x","-")</f>
        <v>-</v>
      </c>
      <c r="AK29" s="73"/>
      <c r="AL29" s="73"/>
      <c r="AM29" s="73"/>
      <c r="AN29" s="73" t="str">
        <f>IF(VLOOKUP($A29,Cuestionario!$B$28:$D$69,3,FALSE)="SI","x","-")</f>
        <v>-</v>
      </c>
      <c r="AO29" s="73"/>
      <c r="AP29" s="73"/>
      <c r="AQ29" s="122"/>
      <c r="AR29" s="73"/>
      <c r="AS29" s="73"/>
      <c r="AT29" s="73"/>
      <c r="AU29" s="73"/>
      <c r="AV29" s="73"/>
      <c r="AW29" s="73"/>
      <c r="AX29" s="73"/>
      <c r="AY29" s="73"/>
      <c r="AZ29" s="73"/>
      <c r="BA29" s="122"/>
      <c r="BB29" s="73"/>
      <c r="BC29" s="73"/>
      <c r="BD29" s="73"/>
      <c r="BE29" s="122"/>
      <c r="BF29" s="73"/>
      <c r="BG29" s="73"/>
      <c r="BH29" s="73"/>
      <c r="BI29" s="73"/>
      <c r="BJ29" s="73"/>
      <c r="BK29" s="73"/>
      <c r="BL29" s="73"/>
      <c r="BM29" s="122"/>
      <c r="BN29" s="73"/>
      <c r="BO29" s="73"/>
      <c r="BP29" s="73"/>
      <c r="BQ29" s="73"/>
      <c r="BR29" s="73"/>
      <c r="BS29" s="73"/>
      <c r="BT29" s="73"/>
      <c r="BU29" s="73"/>
      <c r="BV29" s="73"/>
      <c r="BW29" s="122"/>
      <c r="BX29" s="73" t="str">
        <f>IF(VLOOKUP($A29,Cuestionario!$B$28:$D$69,3,FALSE)="SI","x","-")</f>
        <v>-</v>
      </c>
      <c r="BY29" s="73"/>
      <c r="BZ29" s="73"/>
      <c r="CA29" s="122"/>
      <c r="CB29" s="73"/>
      <c r="CC29" s="73"/>
      <c r="CD29" s="73"/>
      <c r="CE29" s="73"/>
      <c r="CF29" s="73"/>
      <c r="CG29" s="73"/>
      <c r="CH29" s="73"/>
      <c r="CI29" s="73"/>
      <c r="CJ29" s="73"/>
      <c r="CK29" s="73"/>
      <c r="CL29" s="73"/>
      <c r="CM29" s="73"/>
      <c r="CN29" s="73"/>
      <c r="CO29" s="73"/>
      <c r="CP29" s="73"/>
      <c r="CQ29" s="73"/>
      <c r="CR29" s="73"/>
      <c r="CS29" s="73"/>
      <c r="CT29" s="73"/>
      <c r="CU29" s="73"/>
      <c r="CV29" s="73"/>
      <c r="CW29" s="122"/>
      <c r="CX29" s="73"/>
      <c r="CY29" s="73"/>
      <c r="CZ29" s="73"/>
      <c r="DA29" s="73"/>
      <c r="DB29" s="73"/>
      <c r="DC29" s="73"/>
      <c r="DD29" s="73"/>
      <c r="DE29" s="73"/>
      <c r="DF29" s="73"/>
      <c r="DG29" s="73"/>
      <c r="DH29" s="73"/>
      <c r="DI29" s="73"/>
      <c r="DJ29" s="73"/>
      <c r="DK29" s="73"/>
      <c r="DL29" s="73"/>
      <c r="DM29" s="73"/>
      <c r="DN29" s="73"/>
      <c r="DO29" s="73"/>
      <c r="DP29" s="73"/>
      <c r="DQ29" s="73"/>
      <c r="DR29" s="73"/>
      <c r="DS29" s="73"/>
      <c r="DT29" s="122"/>
      <c r="DU29" s="73"/>
      <c r="DV29" s="73"/>
      <c r="DW29" s="73"/>
      <c r="DX29" s="73"/>
      <c r="DY29" s="73"/>
      <c r="DZ29" s="73"/>
      <c r="EA29" s="73"/>
      <c r="EB29" s="73"/>
      <c r="EC29" s="73"/>
      <c r="ED29" s="73"/>
      <c r="EE29" s="73"/>
      <c r="EF29" s="73"/>
      <c r="EG29" s="73"/>
      <c r="EH29" s="73"/>
      <c r="EI29" s="73"/>
      <c r="EJ29" s="122"/>
      <c r="EK29" s="73"/>
      <c r="EL29" s="73"/>
      <c r="EM29" s="73"/>
      <c r="EN29" s="73"/>
      <c r="EO29" s="73"/>
      <c r="EP29" s="122"/>
      <c r="EQ29" s="73"/>
      <c r="ER29" s="73"/>
      <c r="ES29" s="122"/>
      <c r="ET29" s="73"/>
      <c r="EU29" s="73"/>
      <c r="EV29" s="73"/>
      <c r="EW29" s="73"/>
      <c r="EX29" s="73"/>
      <c r="EY29" s="73"/>
      <c r="EZ29" s="73"/>
      <c r="FA29" s="73"/>
      <c r="FB29" s="122"/>
      <c r="FC29" s="73"/>
      <c r="FD29" s="73"/>
      <c r="FE29" s="73"/>
      <c r="FF29" s="73"/>
      <c r="FG29" s="73"/>
      <c r="FH29" s="73"/>
      <c r="FI29" s="73"/>
      <c r="FJ29" s="122"/>
      <c r="FK29" s="73"/>
      <c r="FL29" s="122"/>
      <c r="FM29" s="73"/>
      <c r="FN29" s="73"/>
      <c r="FO29" s="73"/>
      <c r="FP29" s="73"/>
      <c r="FQ29" s="73"/>
      <c r="FR29" s="73"/>
      <c r="FS29" s="73"/>
      <c r="FT29" s="73"/>
      <c r="FU29" s="73"/>
      <c r="FV29" s="73"/>
      <c r="FW29" s="73"/>
      <c r="FX29" s="73"/>
      <c r="FY29" s="73"/>
      <c r="FZ29" s="73"/>
      <c r="GA29" s="73"/>
      <c r="GB29" s="73"/>
      <c r="GC29" s="73"/>
      <c r="GD29" s="73"/>
      <c r="GE29" s="73"/>
      <c r="GF29" s="73"/>
      <c r="GG29" s="73"/>
      <c r="GH29" s="73"/>
      <c r="GI29" s="73"/>
      <c r="GJ29" s="73"/>
      <c r="GK29" s="73"/>
      <c r="GL29" s="73"/>
      <c r="GM29" s="73"/>
      <c r="GN29" s="73"/>
      <c r="GO29" s="73"/>
      <c r="GP29" s="73"/>
      <c r="GQ29" s="73"/>
      <c r="GR29" s="73"/>
      <c r="GS29" s="73"/>
      <c r="GT29" s="73"/>
      <c r="GU29" s="73"/>
      <c r="GV29" s="73"/>
      <c r="GW29" s="73"/>
      <c r="GX29" s="73"/>
      <c r="GY29" s="73"/>
      <c r="GZ29" s="73"/>
      <c r="HA29" s="73"/>
      <c r="HB29" s="73"/>
      <c r="HC29" s="73"/>
      <c r="HD29" s="73"/>
      <c r="HE29" s="73"/>
      <c r="HF29" s="73"/>
      <c r="HG29" s="73"/>
      <c r="HH29" s="73"/>
      <c r="HI29" s="73"/>
      <c r="HJ29" s="73"/>
      <c r="HK29" s="73"/>
      <c r="HL29" s="73"/>
      <c r="HM29" s="73"/>
      <c r="HN29" s="73"/>
      <c r="HO29" s="73"/>
      <c r="HP29" s="73"/>
      <c r="HQ29" s="73"/>
      <c r="HR29" s="73"/>
      <c r="HS29" s="107"/>
    </row>
    <row r="30" spans="1:227" ht="44" thickBot="1" x14ac:dyDescent="0.4">
      <c r="A30" s="125" t="s">
        <v>170</v>
      </c>
      <c r="B30" s="126" t="s">
        <v>169</v>
      </c>
      <c r="C30" s="2" t="str">
        <f>_xlfn.XLOOKUP(A30,Cuestionario!B55:B95,Cuestionario!C55:C95,,0,1)</f>
        <v>¿Crea o modifica usuarios corporativos internos y/o externos (otras regiones)?</v>
      </c>
      <c r="D30" s="116"/>
      <c r="E30" s="116"/>
      <c r="F30" s="112"/>
      <c r="G30" s="112"/>
      <c r="H30" s="112"/>
      <c r="I30" s="112"/>
      <c r="J30" s="112"/>
      <c r="K30" s="112"/>
      <c r="L30" s="112"/>
      <c r="M30" s="122"/>
      <c r="N30" s="73"/>
      <c r="O30" s="73"/>
      <c r="P30" s="73"/>
      <c r="Q30" s="73"/>
      <c r="R30" s="73"/>
      <c r="S30" s="73"/>
      <c r="T30" s="73"/>
      <c r="U30" s="73"/>
      <c r="V30" s="73" t="str">
        <f>IF(VLOOKUP($A30,Cuestionario!$B$28:$D$69,3,FALSE)="SI","x","-")</f>
        <v>-</v>
      </c>
      <c r="W30" s="73"/>
      <c r="X30" s="73"/>
      <c r="Y30" s="73"/>
      <c r="Z30" s="73"/>
      <c r="AA30" s="73"/>
      <c r="AB30" s="73"/>
      <c r="AC30" s="73" t="str">
        <f>IF(VLOOKUP($A30,Cuestionario!$B$28:$D$69,3,FALSE)="SI","x","-")</f>
        <v>-</v>
      </c>
      <c r="AD30" s="73" t="str">
        <f>IF(VLOOKUP($A30,Cuestionario!$B$28:$D$69,3,FALSE)="SI","x","-")</f>
        <v>-</v>
      </c>
      <c r="AE30" s="73"/>
      <c r="AF30" s="73" t="str">
        <f>IF(VLOOKUP($A30,Cuestionario!$B$28:$D$69,3,FALSE)="SI","x","-")</f>
        <v>-</v>
      </c>
      <c r="AG30" s="73"/>
      <c r="AH30" s="73"/>
      <c r="AI30" s="73" t="str">
        <f>IF(VLOOKUP($A30,Cuestionario!$B$28:$D$69,3,FALSE)="SI","x","-")</f>
        <v>-</v>
      </c>
      <c r="AJ30" s="73" t="str">
        <f>IF(VLOOKUP($A30,Cuestionario!$B$28:$D$69,3,FALSE)="SI","x","-")</f>
        <v>-</v>
      </c>
      <c r="AK30" s="73"/>
      <c r="AL30" s="73"/>
      <c r="AM30" s="73"/>
      <c r="AN30" s="73" t="str">
        <f>IF(VLOOKUP($A30,Cuestionario!$B$28:$D$69,3,FALSE)="SI","x","-")</f>
        <v>-</v>
      </c>
      <c r="AO30" s="73" t="str">
        <f>IF(VLOOKUP($A30,Cuestionario!$B$28:$D$69,3,FALSE)="SI","x","-")</f>
        <v>-</v>
      </c>
      <c r="AP30" s="73"/>
      <c r="AQ30" s="122"/>
      <c r="AR30" s="73"/>
      <c r="AS30" s="73"/>
      <c r="AT30" s="73"/>
      <c r="AU30" s="73"/>
      <c r="AV30" s="73"/>
      <c r="AW30" s="73"/>
      <c r="AX30" s="73"/>
      <c r="AY30" s="73"/>
      <c r="AZ30" s="73"/>
      <c r="BA30" s="122"/>
      <c r="BB30" s="73"/>
      <c r="BC30" s="73"/>
      <c r="BD30" s="73"/>
      <c r="BE30" s="122"/>
      <c r="BF30" s="73"/>
      <c r="BG30" s="73"/>
      <c r="BH30" s="73"/>
      <c r="BI30" s="73"/>
      <c r="BJ30" s="73"/>
      <c r="BK30" s="73"/>
      <c r="BL30" s="73"/>
      <c r="BM30" s="122"/>
      <c r="BN30" s="73"/>
      <c r="BO30" s="73"/>
      <c r="BP30" s="73"/>
      <c r="BQ30" s="73"/>
      <c r="BR30" s="73"/>
      <c r="BS30" s="73"/>
      <c r="BT30" s="73"/>
      <c r="BU30" s="73"/>
      <c r="BV30" s="73"/>
      <c r="BW30" s="122"/>
      <c r="BX30" s="73" t="str">
        <f>IF(VLOOKUP($A30,Cuestionario!$B$28:$D$69,3,FALSE)="SI","x","-")</f>
        <v>-</v>
      </c>
      <c r="BY30" s="73"/>
      <c r="BZ30" s="73"/>
      <c r="CA30" s="122"/>
      <c r="CB30" s="73"/>
      <c r="CC30" s="73"/>
      <c r="CD30" s="73"/>
      <c r="CE30" s="73"/>
      <c r="CF30" s="73"/>
      <c r="CG30" s="73"/>
      <c r="CH30" s="73"/>
      <c r="CI30" s="73"/>
      <c r="CJ30" s="73"/>
      <c r="CK30" s="73"/>
      <c r="CL30" s="73"/>
      <c r="CM30" s="73"/>
      <c r="CN30" s="73"/>
      <c r="CO30" s="73"/>
      <c r="CP30" s="73"/>
      <c r="CQ30" s="73"/>
      <c r="CR30" s="73"/>
      <c r="CS30" s="73"/>
      <c r="CT30" s="73"/>
      <c r="CU30" s="73"/>
      <c r="CV30" s="73"/>
      <c r="CW30" s="122"/>
      <c r="CX30" s="73"/>
      <c r="CY30" s="73"/>
      <c r="CZ30" s="73"/>
      <c r="DA30" s="73"/>
      <c r="DB30" s="73"/>
      <c r="DC30" s="73"/>
      <c r="DD30" s="73"/>
      <c r="DE30" s="73"/>
      <c r="DF30" s="73"/>
      <c r="DG30" s="73"/>
      <c r="DH30" s="73"/>
      <c r="DI30" s="73"/>
      <c r="DJ30" s="73"/>
      <c r="DK30" s="73"/>
      <c r="DL30" s="73"/>
      <c r="DM30" s="73"/>
      <c r="DN30" s="73"/>
      <c r="DO30" s="73"/>
      <c r="DP30" s="73"/>
      <c r="DQ30" s="73"/>
      <c r="DR30" s="73"/>
      <c r="DS30" s="73"/>
      <c r="DT30" s="122"/>
      <c r="DU30" s="73"/>
      <c r="DV30" s="73"/>
      <c r="DW30" s="73"/>
      <c r="DX30" s="73"/>
      <c r="DY30" s="73"/>
      <c r="DZ30" s="73"/>
      <c r="EA30" s="73"/>
      <c r="EB30" s="73"/>
      <c r="EC30" s="73"/>
      <c r="ED30" s="73"/>
      <c r="EE30" s="73"/>
      <c r="EF30" s="73"/>
      <c r="EG30" s="73"/>
      <c r="EH30" s="73"/>
      <c r="EI30" s="73"/>
      <c r="EJ30" s="122"/>
      <c r="EK30" s="73"/>
      <c r="EL30" s="73"/>
      <c r="EM30" s="73"/>
      <c r="EN30" s="73"/>
      <c r="EO30" s="73"/>
      <c r="EP30" s="122"/>
      <c r="EQ30" s="73"/>
      <c r="ER30" s="73"/>
      <c r="ES30" s="122"/>
      <c r="ET30" s="73"/>
      <c r="EU30" s="73"/>
      <c r="EV30" s="73"/>
      <c r="EW30" s="73"/>
      <c r="EX30" s="73"/>
      <c r="EY30" s="73"/>
      <c r="EZ30" s="73"/>
      <c r="FA30" s="73"/>
      <c r="FB30" s="122"/>
      <c r="FC30" s="73"/>
      <c r="FD30" s="73"/>
      <c r="FE30" s="73"/>
      <c r="FF30" s="73"/>
      <c r="FG30" s="73"/>
      <c r="FH30" s="73"/>
      <c r="FI30" s="73"/>
      <c r="FJ30" s="122"/>
      <c r="FK30" s="73"/>
      <c r="FL30" s="122"/>
      <c r="FM30" s="73"/>
      <c r="FN30" s="73"/>
      <c r="FO30" s="73"/>
      <c r="FP30" s="73"/>
      <c r="FQ30" s="73"/>
      <c r="FR30" s="73"/>
      <c r="FS30" s="73"/>
      <c r="FT30" s="73"/>
      <c r="FU30" s="73"/>
      <c r="FV30" s="73"/>
      <c r="FW30" s="73"/>
      <c r="FX30" s="73"/>
      <c r="FY30" s="73"/>
      <c r="FZ30" s="73"/>
      <c r="GA30" s="73"/>
      <c r="GB30" s="73"/>
      <c r="GC30" s="73"/>
      <c r="GD30" s="73"/>
      <c r="GE30" s="73"/>
      <c r="GF30" s="73"/>
      <c r="GG30" s="73"/>
      <c r="GH30" s="73"/>
      <c r="GI30" s="73"/>
      <c r="GJ30" s="73"/>
      <c r="GK30" s="73"/>
      <c r="GL30" s="73"/>
      <c r="GM30" s="73"/>
      <c r="GN30" s="73"/>
      <c r="GO30" s="73"/>
      <c r="GP30" s="73"/>
      <c r="GQ30" s="73"/>
      <c r="GR30" s="73"/>
      <c r="GS30" s="73"/>
      <c r="GT30" s="73"/>
      <c r="GU30" s="73"/>
      <c r="GV30" s="73"/>
      <c r="GW30" s="73"/>
      <c r="GX30" s="73"/>
      <c r="GY30" s="73"/>
      <c r="GZ30" s="73"/>
      <c r="HA30" s="73"/>
      <c r="HB30" s="73"/>
      <c r="HC30" s="73"/>
      <c r="HD30" s="73"/>
      <c r="HE30" s="73"/>
      <c r="HF30" s="73"/>
      <c r="HG30" s="73"/>
      <c r="HH30" s="73"/>
      <c r="HI30" s="73"/>
      <c r="HJ30" s="73"/>
      <c r="HK30" s="73"/>
      <c r="HL30" s="73"/>
      <c r="HM30" s="73"/>
      <c r="HN30" s="73"/>
      <c r="HO30" s="73"/>
      <c r="HP30" s="73"/>
      <c r="HQ30" s="73"/>
      <c r="HR30" s="73"/>
      <c r="HS30" s="107"/>
    </row>
    <row r="31" spans="1:227" ht="15" thickBot="1" x14ac:dyDescent="0.4">
      <c r="A31" s="125" t="s">
        <v>173</v>
      </c>
      <c r="B31" s="126" t="s">
        <v>172</v>
      </c>
      <c r="C31" s="2" t="str">
        <f>_xlfn.XLOOKUP(A31,Cuestionario!B56:B96,Cuestionario!C56:C96,,0,1)</f>
        <v>¿Crea o modifica usuarios clientes?</v>
      </c>
      <c r="D31" s="116"/>
      <c r="E31" s="116"/>
      <c r="F31" s="112"/>
      <c r="G31" s="112"/>
      <c r="H31" s="112"/>
      <c r="I31" s="112"/>
      <c r="J31" s="112"/>
      <c r="K31" s="112"/>
      <c r="L31" s="112"/>
      <c r="M31" s="122"/>
      <c r="N31" s="73"/>
      <c r="O31" s="73"/>
      <c r="P31" s="73"/>
      <c r="Q31" s="73"/>
      <c r="R31" s="73"/>
      <c r="S31" s="73"/>
      <c r="T31" s="73"/>
      <c r="U31" s="73"/>
      <c r="V31" s="73"/>
      <c r="W31" s="73"/>
      <c r="X31" s="73"/>
      <c r="Y31" s="73"/>
      <c r="Z31" s="73"/>
      <c r="AA31" s="73"/>
      <c r="AB31" s="73"/>
      <c r="AC31" s="73"/>
      <c r="AD31" s="73"/>
      <c r="AE31" s="73"/>
      <c r="AF31" s="73"/>
      <c r="AG31" s="73"/>
      <c r="AH31" s="73"/>
      <c r="AI31" s="73"/>
      <c r="AJ31" s="73" t="str">
        <f>IF(VLOOKUP($A31,Cuestionario!$B$28:$D$69,3,FALSE)="SI","x","-")</f>
        <v>-</v>
      </c>
      <c r="AK31" s="73"/>
      <c r="AL31" s="73"/>
      <c r="AM31" s="73"/>
      <c r="AN31" s="73" t="str">
        <f>IF(VLOOKUP($A31,Cuestionario!$B$28:$D$69,3,FALSE)="SI","x","-")</f>
        <v>-</v>
      </c>
      <c r="AO31" s="73" t="str">
        <f>IF(VLOOKUP($A31,Cuestionario!$B$28:$D$69,3,FALSE)="SI","x","-")</f>
        <v>-</v>
      </c>
      <c r="AP31" s="73"/>
      <c r="AQ31" s="122"/>
      <c r="AR31" s="73"/>
      <c r="AS31" s="73"/>
      <c r="AT31" s="73"/>
      <c r="AU31" s="73"/>
      <c r="AV31" s="73"/>
      <c r="AW31" s="73"/>
      <c r="AX31" s="73"/>
      <c r="AY31" s="73"/>
      <c r="AZ31" s="73"/>
      <c r="BA31" s="122"/>
      <c r="BB31" s="73"/>
      <c r="BC31" s="73"/>
      <c r="BD31" s="73"/>
      <c r="BE31" s="122"/>
      <c r="BF31" s="73"/>
      <c r="BG31" s="73"/>
      <c r="BH31" s="73"/>
      <c r="BI31" s="73"/>
      <c r="BJ31" s="73"/>
      <c r="BK31" s="73"/>
      <c r="BL31" s="73"/>
      <c r="BM31" s="122"/>
      <c r="BN31" s="73"/>
      <c r="BO31" s="73"/>
      <c r="BP31" s="73"/>
      <c r="BQ31" s="73"/>
      <c r="BR31" s="73"/>
      <c r="BS31" s="73"/>
      <c r="BT31" s="73"/>
      <c r="BU31" s="73"/>
      <c r="BV31" s="73"/>
      <c r="BW31" s="122"/>
      <c r="BX31" s="73" t="str">
        <f>IF(VLOOKUP($A31,Cuestionario!$B$28:$D$69,3,FALSE)="SI","x","-")</f>
        <v>-</v>
      </c>
      <c r="BY31" s="73"/>
      <c r="BZ31" s="73"/>
      <c r="CA31" s="122"/>
      <c r="CB31" s="73"/>
      <c r="CC31" s="73"/>
      <c r="CD31" s="73"/>
      <c r="CE31" s="73"/>
      <c r="CF31" s="73"/>
      <c r="CG31" s="73"/>
      <c r="CH31" s="73"/>
      <c r="CI31" s="73"/>
      <c r="CJ31" s="73"/>
      <c r="CK31" s="73"/>
      <c r="CL31" s="73"/>
      <c r="CM31" s="73"/>
      <c r="CN31" s="73"/>
      <c r="CO31" s="73"/>
      <c r="CP31" s="73"/>
      <c r="CQ31" s="73"/>
      <c r="CR31" s="73"/>
      <c r="CS31" s="73"/>
      <c r="CT31" s="73"/>
      <c r="CU31" s="73"/>
      <c r="CV31" s="73"/>
      <c r="CW31" s="122"/>
      <c r="CX31" s="73"/>
      <c r="CY31" s="73"/>
      <c r="CZ31" s="73"/>
      <c r="DA31" s="73"/>
      <c r="DB31" s="73"/>
      <c r="DC31" s="73"/>
      <c r="DD31" s="73"/>
      <c r="DE31" s="73"/>
      <c r="DF31" s="73"/>
      <c r="DG31" s="73"/>
      <c r="DH31" s="73"/>
      <c r="DI31" s="73"/>
      <c r="DJ31" s="73"/>
      <c r="DK31" s="73"/>
      <c r="DL31" s="73"/>
      <c r="DM31" s="73"/>
      <c r="DN31" s="73"/>
      <c r="DO31" s="73"/>
      <c r="DP31" s="73"/>
      <c r="DQ31" s="73"/>
      <c r="DR31" s="73"/>
      <c r="DS31" s="73"/>
      <c r="DT31" s="122"/>
      <c r="DU31" s="73"/>
      <c r="DV31" s="73"/>
      <c r="DW31" s="73"/>
      <c r="DX31" s="73"/>
      <c r="DY31" s="73"/>
      <c r="DZ31" s="73"/>
      <c r="EA31" s="73"/>
      <c r="EB31" s="73"/>
      <c r="EC31" s="73"/>
      <c r="ED31" s="73"/>
      <c r="EE31" s="73"/>
      <c r="EF31" s="73"/>
      <c r="EG31" s="73"/>
      <c r="EH31" s="73"/>
      <c r="EI31" s="73"/>
      <c r="EJ31" s="122"/>
      <c r="EK31" s="73"/>
      <c r="EL31" s="73"/>
      <c r="EM31" s="73"/>
      <c r="EN31" s="73"/>
      <c r="EO31" s="73"/>
      <c r="EP31" s="122"/>
      <c r="EQ31" s="73"/>
      <c r="ER31" s="73"/>
      <c r="ES31" s="122"/>
      <c r="ET31" s="73"/>
      <c r="EU31" s="73"/>
      <c r="EV31" s="73"/>
      <c r="EW31" s="73"/>
      <c r="EX31" s="73"/>
      <c r="EY31" s="73"/>
      <c r="EZ31" s="73"/>
      <c r="FA31" s="73"/>
      <c r="FB31" s="122"/>
      <c r="FC31" s="73"/>
      <c r="FD31" s="73"/>
      <c r="FE31" s="73"/>
      <c r="FF31" s="73"/>
      <c r="FG31" s="73"/>
      <c r="FH31" s="73"/>
      <c r="FI31" s="73"/>
      <c r="FJ31" s="122"/>
      <c r="FK31" s="73"/>
      <c r="FL31" s="122"/>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107"/>
    </row>
    <row r="32" spans="1:227" ht="44" thickBot="1" x14ac:dyDescent="0.4">
      <c r="A32" s="125" t="s">
        <v>176</v>
      </c>
      <c r="B32" s="126" t="s">
        <v>175</v>
      </c>
      <c r="C32" s="2" t="str">
        <f>_xlfn.XLOOKUP(A32,Cuestionario!B57:B97,Cuestionario!C57:C97,,0,1)</f>
        <v>¿Crea o modifica usuarios de servicio o proceso (shell, controlM, robot)?</v>
      </c>
      <c r="D32" s="116"/>
      <c r="E32" s="116"/>
      <c r="F32" s="112"/>
      <c r="G32" s="112"/>
      <c r="H32" s="112"/>
      <c r="I32" s="112"/>
      <c r="J32" s="112"/>
      <c r="K32" s="112"/>
      <c r="L32" s="112"/>
      <c r="M32" s="122"/>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t="str">
        <f>IF(VLOOKUP($A32,Cuestionario!$B$28:$D$69,3,FALSE)="SI","x","-")</f>
        <v>x</v>
      </c>
      <c r="AO32" s="73"/>
      <c r="AP32" s="73"/>
      <c r="AQ32" s="122"/>
      <c r="AR32" s="73"/>
      <c r="AS32" s="73"/>
      <c r="AT32" s="73"/>
      <c r="AU32" s="73"/>
      <c r="AV32" s="73"/>
      <c r="AW32" s="73"/>
      <c r="AX32" s="73"/>
      <c r="AY32" s="73"/>
      <c r="AZ32" s="73"/>
      <c r="BA32" s="122"/>
      <c r="BB32" s="73"/>
      <c r="BC32" s="73" t="str">
        <f>IF(VLOOKUP($A32,Cuestionario!$B$28:$D$69,3,FALSE)="SI","x","-")</f>
        <v>x</v>
      </c>
      <c r="BD32" s="73" t="str">
        <f>IF(VLOOKUP($A32,Cuestionario!$B$28:$D$69,3,FALSE)="SI","x","-")</f>
        <v>x</v>
      </c>
      <c r="BE32" s="122"/>
      <c r="BF32" s="73"/>
      <c r="BG32" s="73"/>
      <c r="BH32" s="73"/>
      <c r="BI32" s="73"/>
      <c r="BJ32" s="73"/>
      <c r="BK32" s="73"/>
      <c r="BL32" s="73"/>
      <c r="BM32" s="122"/>
      <c r="BN32" s="73"/>
      <c r="BO32" s="73"/>
      <c r="BP32" s="73"/>
      <c r="BQ32" s="73"/>
      <c r="BR32" s="73"/>
      <c r="BS32" s="73"/>
      <c r="BT32" s="73"/>
      <c r="BU32" s="73"/>
      <c r="BV32" s="73"/>
      <c r="BW32" s="122"/>
      <c r="BX32" s="73" t="str">
        <f>IF(VLOOKUP($A32,Cuestionario!$B$28:$D$69,3,FALSE)="SI","x","-")</f>
        <v>x</v>
      </c>
      <c r="BY32" s="73"/>
      <c r="BZ32" s="73"/>
      <c r="CA32" s="122"/>
      <c r="CB32" s="73"/>
      <c r="CC32" s="73"/>
      <c r="CD32" s="73"/>
      <c r="CE32" s="73"/>
      <c r="CF32" s="73"/>
      <c r="CG32" s="73"/>
      <c r="CH32" s="73"/>
      <c r="CI32" s="73"/>
      <c r="CJ32" s="73"/>
      <c r="CK32" s="73"/>
      <c r="CL32" s="73"/>
      <c r="CM32" s="73"/>
      <c r="CN32" s="73"/>
      <c r="CO32" s="73"/>
      <c r="CP32" s="73"/>
      <c r="CQ32" s="73"/>
      <c r="CR32" s="73"/>
      <c r="CS32" s="73"/>
      <c r="CT32" s="73"/>
      <c r="CU32" s="73"/>
      <c r="CV32" s="73"/>
      <c r="CW32" s="122"/>
      <c r="CX32" s="73"/>
      <c r="CY32" s="73"/>
      <c r="CZ32" s="73"/>
      <c r="DA32" s="73"/>
      <c r="DB32" s="73"/>
      <c r="DC32" s="73"/>
      <c r="DD32" s="73"/>
      <c r="DE32" s="73"/>
      <c r="DF32" s="73"/>
      <c r="DG32" s="73"/>
      <c r="DH32" s="73"/>
      <c r="DI32" s="73"/>
      <c r="DJ32" s="73"/>
      <c r="DK32" s="73"/>
      <c r="DL32" s="73"/>
      <c r="DM32" s="73"/>
      <c r="DN32" s="73"/>
      <c r="DO32" s="73"/>
      <c r="DP32" s="73"/>
      <c r="DQ32" s="73"/>
      <c r="DR32" s="73"/>
      <c r="DS32" s="73"/>
      <c r="DT32" s="122"/>
      <c r="DU32" s="73"/>
      <c r="DV32" s="73"/>
      <c r="DW32" s="73"/>
      <c r="DX32" s="73"/>
      <c r="DY32" s="73"/>
      <c r="DZ32" s="73"/>
      <c r="EA32" s="73"/>
      <c r="EB32" s="73"/>
      <c r="EC32" s="73"/>
      <c r="ED32" s="73"/>
      <c r="EE32" s="73"/>
      <c r="EF32" s="73"/>
      <c r="EG32" s="73"/>
      <c r="EH32" s="73"/>
      <c r="EI32" s="73"/>
      <c r="EJ32" s="122"/>
      <c r="EK32" s="73"/>
      <c r="EL32" s="73"/>
      <c r="EM32" s="73"/>
      <c r="EN32" s="73"/>
      <c r="EO32" s="73"/>
      <c r="EP32" s="122"/>
      <c r="EQ32" s="73"/>
      <c r="ER32" s="73"/>
      <c r="ES32" s="122"/>
      <c r="ET32" s="73"/>
      <c r="EU32" s="73"/>
      <c r="EV32" s="73"/>
      <c r="EW32" s="73"/>
      <c r="EX32" s="73"/>
      <c r="EY32" s="73"/>
      <c r="EZ32" s="73"/>
      <c r="FA32" s="73"/>
      <c r="FB32" s="122"/>
      <c r="FC32" s="73"/>
      <c r="FD32" s="73"/>
      <c r="FE32" s="73"/>
      <c r="FF32" s="73"/>
      <c r="FG32" s="73"/>
      <c r="FH32" s="73"/>
      <c r="FI32" s="73"/>
      <c r="FJ32" s="122"/>
      <c r="FK32" s="73"/>
      <c r="FL32" s="122"/>
      <c r="FM32" s="73"/>
      <c r="FN32" s="73"/>
      <c r="FO32" s="73"/>
      <c r="FP32" s="73"/>
      <c r="FQ32" s="73"/>
      <c r="FR32" s="73"/>
      <c r="FS32" s="73"/>
      <c r="FT32" s="73"/>
      <c r="FU32" s="73"/>
      <c r="FV32" s="73"/>
      <c r="FW32" s="73"/>
      <c r="FX32" s="73"/>
      <c r="FY32" s="73"/>
      <c r="FZ32" s="73"/>
      <c r="GA32" s="73"/>
      <c r="GB32" s="73"/>
      <c r="GC32" s="73"/>
      <c r="GD32" s="73"/>
      <c r="GE32" s="73"/>
      <c r="GF32" s="73"/>
      <c r="GG32" s="73"/>
      <c r="GH32" s="73"/>
      <c r="GI32" s="73"/>
      <c r="GJ32" s="73"/>
      <c r="GK32" s="73"/>
      <c r="GL32" s="73"/>
      <c r="GM32" s="73"/>
      <c r="GN32" s="73"/>
      <c r="GO32" s="73"/>
      <c r="GP32" s="73"/>
      <c r="GQ32" s="73"/>
      <c r="GR32" s="73"/>
      <c r="GS32" s="73"/>
      <c r="GT32" s="73"/>
      <c r="GU32" s="73"/>
      <c r="GV32" s="73"/>
      <c r="GW32" s="73"/>
      <c r="GX32" s="73"/>
      <c r="GY32" s="73"/>
      <c r="GZ32" s="73"/>
      <c r="HA32" s="73"/>
      <c r="HB32" s="73"/>
      <c r="HC32" s="73"/>
      <c r="HD32" s="73"/>
      <c r="HE32" s="73"/>
      <c r="HF32" s="73"/>
      <c r="HG32" s="73"/>
      <c r="HH32" s="73"/>
      <c r="HI32" s="73"/>
      <c r="HJ32" s="73"/>
      <c r="HK32" s="73"/>
      <c r="HL32" s="73"/>
      <c r="HM32" s="73"/>
      <c r="HN32" s="73"/>
      <c r="HO32" s="73"/>
      <c r="HP32" s="73"/>
      <c r="HQ32" s="73"/>
      <c r="HR32" s="73"/>
      <c r="HS32" s="107"/>
    </row>
    <row r="33" spans="1:227" ht="29.5" thickBot="1" x14ac:dyDescent="0.4">
      <c r="A33" s="125" t="s">
        <v>179</v>
      </c>
      <c r="B33" s="126" t="s">
        <v>178</v>
      </c>
      <c r="C33" s="2" t="str">
        <f>_xlfn.XLOOKUP(A33,Cuestionario!B58:B98,Cuestionario!C58:C98,,0,1)</f>
        <v>¿Crea o modifica usuarios de transacciones de base de datos?</v>
      </c>
      <c r="D33" s="116"/>
      <c r="E33" s="116"/>
      <c r="F33" s="112"/>
      <c r="G33" s="112"/>
      <c r="H33" s="112"/>
      <c r="I33" s="112"/>
      <c r="J33" s="112"/>
      <c r="K33" s="112"/>
      <c r="L33" s="112"/>
      <c r="M33" s="122"/>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t="str">
        <f>IF(VLOOKUP($A33,Cuestionario!$B$28:$D$69,3,FALSE)="SI","x","-")</f>
        <v>-</v>
      </c>
      <c r="AO33" s="73"/>
      <c r="AP33" s="73"/>
      <c r="AQ33" s="122"/>
      <c r="AR33" s="73"/>
      <c r="AS33" s="73"/>
      <c r="AT33" s="73"/>
      <c r="AU33" s="73"/>
      <c r="AV33" s="73"/>
      <c r="AW33" s="73"/>
      <c r="AX33" s="73"/>
      <c r="AY33" s="73"/>
      <c r="AZ33" s="73"/>
      <c r="BA33" s="122"/>
      <c r="BB33" s="73"/>
      <c r="BC33" s="73" t="str">
        <f>IF(VLOOKUP($A33,Cuestionario!$B$28:$D$69,3,FALSE)="SI","x","-")</f>
        <v>-</v>
      </c>
      <c r="BD33" s="73" t="str">
        <f>IF(VLOOKUP($A33,Cuestionario!$B$28:$D$69,3,FALSE)="SI","x","-")</f>
        <v>-</v>
      </c>
      <c r="BE33" s="122"/>
      <c r="BF33" s="73"/>
      <c r="BG33" s="73"/>
      <c r="BH33" s="73"/>
      <c r="BI33" s="73"/>
      <c r="BJ33" s="73"/>
      <c r="BK33" s="73"/>
      <c r="BL33" s="73"/>
      <c r="BM33" s="122"/>
      <c r="BN33" s="73"/>
      <c r="BO33" s="73"/>
      <c r="BP33" s="73"/>
      <c r="BQ33" s="73"/>
      <c r="BR33" s="73"/>
      <c r="BS33" s="73"/>
      <c r="BT33" s="73"/>
      <c r="BU33" s="73"/>
      <c r="BV33" s="73"/>
      <c r="BW33" s="122"/>
      <c r="BX33" s="73" t="str">
        <f>IF(VLOOKUP($A33,Cuestionario!$B$28:$D$69,3,FALSE)="SI","x","-")</f>
        <v>-</v>
      </c>
      <c r="BY33" s="73"/>
      <c r="BZ33" s="73"/>
      <c r="CA33" s="122"/>
      <c r="CB33" s="73"/>
      <c r="CC33" s="73"/>
      <c r="CD33" s="73"/>
      <c r="CE33" s="73"/>
      <c r="CF33" s="73"/>
      <c r="CG33" s="73"/>
      <c r="CH33" s="73"/>
      <c r="CI33" s="73"/>
      <c r="CJ33" s="73"/>
      <c r="CK33" s="73"/>
      <c r="CL33" s="73"/>
      <c r="CM33" s="73"/>
      <c r="CN33" s="73"/>
      <c r="CO33" s="73"/>
      <c r="CP33" s="73"/>
      <c r="CQ33" s="73"/>
      <c r="CR33" s="73"/>
      <c r="CS33" s="73"/>
      <c r="CT33" s="73"/>
      <c r="CU33" s="73"/>
      <c r="CV33" s="73"/>
      <c r="CW33" s="122"/>
      <c r="CX33" s="73"/>
      <c r="CY33" s="73"/>
      <c r="CZ33" s="73"/>
      <c r="DA33" s="73"/>
      <c r="DB33" s="73"/>
      <c r="DC33" s="73"/>
      <c r="DD33" s="73"/>
      <c r="DE33" s="73"/>
      <c r="DF33" s="73"/>
      <c r="DG33" s="73"/>
      <c r="DH33" s="73"/>
      <c r="DI33" s="73"/>
      <c r="DJ33" s="73"/>
      <c r="DK33" s="73"/>
      <c r="DL33" s="73"/>
      <c r="DM33" s="73"/>
      <c r="DN33" s="73"/>
      <c r="DO33" s="73"/>
      <c r="DP33" s="73"/>
      <c r="DQ33" s="73"/>
      <c r="DR33" s="73"/>
      <c r="DS33" s="73"/>
      <c r="DT33" s="122"/>
      <c r="DU33" s="73"/>
      <c r="DV33" s="73"/>
      <c r="DW33" s="73"/>
      <c r="DX33" s="73"/>
      <c r="DY33" s="73"/>
      <c r="DZ33" s="73"/>
      <c r="EA33" s="73"/>
      <c r="EB33" s="73"/>
      <c r="EC33" s="73"/>
      <c r="ED33" s="73"/>
      <c r="EE33" s="73"/>
      <c r="EF33" s="73"/>
      <c r="EG33" s="73"/>
      <c r="EH33" s="73"/>
      <c r="EI33" s="73"/>
      <c r="EJ33" s="122"/>
      <c r="EK33" s="73"/>
      <c r="EL33" s="73"/>
      <c r="EM33" s="73"/>
      <c r="EN33" s="73"/>
      <c r="EO33" s="73"/>
      <c r="EP33" s="122"/>
      <c r="EQ33" s="73"/>
      <c r="ER33" s="73"/>
      <c r="ES33" s="122"/>
      <c r="ET33" s="73"/>
      <c r="EU33" s="73"/>
      <c r="EV33" s="73"/>
      <c r="EW33" s="73"/>
      <c r="EX33" s="73"/>
      <c r="EY33" s="73"/>
      <c r="EZ33" s="73"/>
      <c r="FA33" s="73"/>
      <c r="FB33" s="122"/>
      <c r="FC33" s="73"/>
      <c r="FD33" s="73"/>
      <c r="FE33" s="73"/>
      <c r="FF33" s="73"/>
      <c r="FG33" s="73"/>
      <c r="FH33" s="73"/>
      <c r="FI33" s="73"/>
      <c r="FJ33" s="122"/>
      <c r="FK33" s="73"/>
      <c r="FL33" s="122"/>
      <c r="FM33" s="73"/>
      <c r="FN33" s="73"/>
      <c r="FO33" s="73"/>
      <c r="FP33" s="73"/>
      <c r="FQ33" s="73"/>
      <c r="FR33" s="73"/>
      <c r="FS33" s="73"/>
      <c r="FT33" s="73"/>
      <c r="FU33" s="73"/>
      <c r="FV33" s="73"/>
      <c r="FW33" s="73"/>
      <c r="FX33" s="73"/>
      <c r="FY33" s="73"/>
      <c r="FZ33" s="73"/>
      <c r="GA33" s="73"/>
      <c r="GB33" s="73"/>
      <c r="GC33" s="73"/>
      <c r="GD33" s="73"/>
      <c r="GE33" s="73"/>
      <c r="GF33" s="73"/>
      <c r="GG33" s="73"/>
      <c r="GH33" s="73"/>
      <c r="GI33" s="73"/>
      <c r="GJ33" s="73"/>
      <c r="GK33" s="73"/>
      <c r="GL33" s="73"/>
      <c r="GM33" s="73"/>
      <c r="GN33" s="73"/>
      <c r="GO33" s="73"/>
      <c r="GP33" s="73"/>
      <c r="GQ33" s="73"/>
      <c r="GR33" s="73"/>
      <c r="GS33" s="73"/>
      <c r="GT33" s="73"/>
      <c r="GU33" s="73"/>
      <c r="GV33" s="73"/>
      <c r="GW33" s="73"/>
      <c r="GX33" s="73"/>
      <c r="GY33" s="73"/>
      <c r="GZ33" s="73"/>
      <c r="HA33" s="73"/>
      <c r="HB33" s="73"/>
      <c r="HC33" s="73"/>
      <c r="HD33" s="73"/>
      <c r="HE33" s="73"/>
      <c r="HF33" s="73"/>
      <c r="HG33" s="73"/>
      <c r="HH33" s="73"/>
      <c r="HI33" s="73"/>
      <c r="HJ33" s="73"/>
      <c r="HK33" s="73"/>
      <c r="HL33" s="73"/>
      <c r="HM33" s="73"/>
      <c r="HN33" s="73"/>
      <c r="HO33" s="73"/>
      <c r="HP33" s="73"/>
      <c r="HQ33" s="73"/>
      <c r="HR33" s="73"/>
      <c r="HS33" s="107"/>
    </row>
    <row r="34" spans="1:227" ht="29.5" thickBot="1" x14ac:dyDescent="0.4">
      <c r="A34" s="125" t="s">
        <v>182</v>
      </c>
      <c r="B34" s="126" t="s">
        <v>181</v>
      </c>
      <c r="C34" s="2" t="str">
        <f>_xlfn.XLOOKUP(A34,Cuestionario!B59:B99,Cuestionario!C59:C99,,0,1)</f>
        <v>¿El aplicativo estará montado en nube publica?</v>
      </c>
      <c r="D34" s="116"/>
      <c r="E34" s="116"/>
      <c r="F34" s="112"/>
      <c r="G34" s="112"/>
      <c r="H34" s="112"/>
      <c r="I34" s="112"/>
      <c r="J34" s="73" t="str">
        <f>IF(VLOOKUP($A34,Cuestionario!$B$28:$D$69,3,FALSE)="SI","x","-")</f>
        <v>x</v>
      </c>
      <c r="K34" s="73" t="str">
        <f>IF(VLOOKUP($A34,Cuestionario!$B$28:$D$69,3,FALSE)="SI","x","-")</f>
        <v>x</v>
      </c>
      <c r="L34" s="73" t="str">
        <f>IF(VLOOKUP($A34,Cuestionario!$B$28:$D$69,3,FALSE)="SI","x","-")</f>
        <v>x</v>
      </c>
      <c r="M34" s="122"/>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t="str">
        <f>IF(VLOOKUP($A34,Cuestionario!$B$28:$D$69,3,FALSE)="SI","x","-")</f>
        <v>x</v>
      </c>
      <c r="AQ34" s="122"/>
      <c r="AR34" s="73"/>
      <c r="AS34" s="73"/>
      <c r="AT34" s="73"/>
      <c r="AU34" s="73"/>
      <c r="AV34" s="73"/>
      <c r="AW34" s="73"/>
      <c r="AX34" s="73"/>
      <c r="AY34" s="73"/>
      <c r="AZ34" s="73"/>
      <c r="BA34" s="122"/>
      <c r="BB34" s="73"/>
      <c r="BC34" s="73"/>
      <c r="BD34" s="73"/>
      <c r="BE34" s="122"/>
      <c r="BF34" s="73"/>
      <c r="BG34" s="73"/>
      <c r="BH34" s="73"/>
      <c r="BI34" s="73"/>
      <c r="BJ34" s="73"/>
      <c r="BK34" s="73"/>
      <c r="BL34" s="73"/>
      <c r="BM34" s="122"/>
      <c r="BN34" s="73"/>
      <c r="BO34" s="73"/>
      <c r="BP34" s="73"/>
      <c r="BQ34" s="73"/>
      <c r="BR34" s="73"/>
      <c r="BS34" s="73"/>
      <c r="BT34" s="73"/>
      <c r="BU34" s="73"/>
      <c r="BV34" s="73"/>
      <c r="BW34" s="122"/>
      <c r="BX34" s="73" t="str">
        <f>IF(VLOOKUP($A34,Cuestionario!$B$28:$D$69,3,FALSE)="SI","x","-")</f>
        <v>x</v>
      </c>
      <c r="BY34" s="73"/>
      <c r="BZ34" s="73" t="str">
        <f>IF(VLOOKUP($A34,Cuestionario!$B$28:$D$69,3,FALSE)="SI","x","-")</f>
        <v>x</v>
      </c>
      <c r="CA34" s="122"/>
      <c r="CB34" s="73"/>
      <c r="CC34" s="73"/>
      <c r="CD34" s="73"/>
      <c r="CE34" s="73"/>
      <c r="CF34" s="73"/>
      <c r="CG34" s="73" t="str">
        <f>IF(VLOOKUP($A34,Cuestionario!$B$28:$D$69,3,FALSE)="SI","x","-")</f>
        <v>x</v>
      </c>
      <c r="CH34" s="73"/>
      <c r="CI34" s="73"/>
      <c r="CJ34" s="73"/>
      <c r="CK34" s="73"/>
      <c r="CL34" s="73"/>
      <c r="CM34" s="73"/>
      <c r="CN34" s="73"/>
      <c r="CO34" s="73"/>
      <c r="CP34" s="73"/>
      <c r="CQ34" s="73"/>
      <c r="CR34" s="73"/>
      <c r="CS34" s="73"/>
      <c r="CT34" s="73"/>
      <c r="CU34" s="73"/>
      <c r="CV34" s="73"/>
      <c r="CW34" s="122"/>
      <c r="CX34" s="73"/>
      <c r="CY34" s="73"/>
      <c r="CZ34" s="73"/>
      <c r="DA34" s="73"/>
      <c r="DB34" s="73"/>
      <c r="DC34" s="73"/>
      <c r="DD34" s="73"/>
      <c r="DE34" s="73"/>
      <c r="DF34" s="73"/>
      <c r="DG34" s="73"/>
      <c r="DH34" s="73"/>
      <c r="DI34" s="73"/>
      <c r="DJ34" s="73"/>
      <c r="DK34" s="73"/>
      <c r="DL34" s="73"/>
      <c r="DM34" s="73"/>
      <c r="DN34" s="73"/>
      <c r="DO34" s="73"/>
      <c r="DP34" s="73"/>
      <c r="DQ34" s="73"/>
      <c r="DR34" s="73"/>
      <c r="DS34" s="73"/>
      <c r="DT34" s="122"/>
      <c r="DU34" s="73"/>
      <c r="DV34" s="73"/>
      <c r="DW34" s="73"/>
      <c r="DX34" s="73"/>
      <c r="DY34" s="73"/>
      <c r="DZ34" s="73"/>
      <c r="EA34" s="73"/>
      <c r="EB34" s="73"/>
      <c r="EC34" s="73"/>
      <c r="ED34" s="73"/>
      <c r="EE34" s="73"/>
      <c r="EF34" s="73"/>
      <c r="EG34" s="73"/>
      <c r="EH34" s="73"/>
      <c r="EI34" s="73"/>
      <c r="EJ34" s="122"/>
      <c r="EK34" s="73"/>
      <c r="EL34" s="73"/>
      <c r="EM34" s="73"/>
      <c r="EN34" s="73"/>
      <c r="EO34" s="73"/>
      <c r="EP34" s="122"/>
      <c r="EQ34" s="73"/>
      <c r="ER34" s="73"/>
      <c r="ES34" s="122"/>
      <c r="ET34" s="73"/>
      <c r="EU34" s="73"/>
      <c r="EV34" s="73"/>
      <c r="EW34" s="73"/>
      <c r="EX34" s="73"/>
      <c r="EY34" s="73"/>
      <c r="EZ34" s="73"/>
      <c r="FA34" s="73"/>
      <c r="FB34" s="122"/>
      <c r="FC34" s="73"/>
      <c r="FD34" s="73"/>
      <c r="FE34" s="73"/>
      <c r="FF34" s="73"/>
      <c r="FG34" s="73"/>
      <c r="FH34" s="73"/>
      <c r="FI34" s="73"/>
      <c r="FJ34" s="122"/>
      <c r="FK34" s="73"/>
      <c r="FL34" s="122"/>
      <c r="FM34" s="73"/>
      <c r="FN34" s="73" t="str">
        <f>IF(VLOOKUP($A34,Cuestionario!$B$28:$D$69,3,FALSE)="SI","x","-")</f>
        <v>x</v>
      </c>
      <c r="FO34" s="73" t="str">
        <f>IF(VLOOKUP($A34,Cuestionario!$B$28:$D$69,3,FALSE)="SI","x","-")</f>
        <v>x</v>
      </c>
      <c r="FP34" s="73" t="str">
        <f>IF(VLOOKUP($A34,Cuestionario!$B$28:$D$69,3,FALSE)="SI","x","-")</f>
        <v>x</v>
      </c>
      <c r="FQ34" s="73" t="str">
        <f>IF(VLOOKUP($A34,Cuestionario!$B$28:$D$69,3,FALSE)="SI","x","-")</f>
        <v>x</v>
      </c>
      <c r="FR34" s="73"/>
      <c r="FS34" s="73" t="str">
        <f>IF(VLOOKUP($A34,Cuestionario!$B$28:$D$69,3,FALSE)="SI","x","-")</f>
        <v>x</v>
      </c>
      <c r="FT34" s="73" t="str">
        <f>IF(VLOOKUP($A34,Cuestionario!$B$28:$D$69,3,FALSE)="SI","x","-")</f>
        <v>x</v>
      </c>
      <c r="FU34" s="73"/>
      <c r="FV34" s="73" t="str">
        <f>IF(VLOOKUP($A34,Cuestionario!$B$28:$D$69,3,FALSE)="SI","x","-")</f>
        <v>x</v>
      </c>
      <c r="FW34" s="73"/>
      <c r="FX34" s="73" t="str">
        <f>IF(VLOOKUP($A34,Cuestionario!$B$28:$D$69,3,FALSE)="SI","x","-")</f>
        <v>x</v>
      </c>
      <c r="FY34" s="73"/>
      <c r="FZ34" s="73" t="str">
        <f>IF(VLOOKUP($A34,Cuestionario!$B$28:$D$69,3,FALSE)="SI","x","-")</f>
        <v>x</v>
      </c>
      <c r="GA34" s="73" t="str">
        <f>IF(VLOOKUP($A34,Cuestionario!$B$28:$D$69,3,FALSE)="SI","x","-")</f>
        <v>x</v>
      </c>
      <c r="GB34" s="73" t="str">
        <f>IF(VLOOKUP($A34,Cuestionario!$B$28:$D$69,3,FALSE)="SI","x","-")</f>
        <v>x</v>
      </c>
      <c r="GC34" s="73" t="str">
        <f>IF(VLOOKUP($A34,Cuestionario!$B$28:$D$69,3,FALSE)="SI","x","-")</f>
        <v>x</v>
      </c>
      <c r="GD34" s="73" t="str">
        <f>IF(VLOOKUP($A34,Cuestionario!$B$28:$D$69,3,FALSE)="SI","x","-")</f>
        <v>x</v>
      </c>
      <c r="GE34" s="73" t="str">
        <f>IF(VLOOKUP($A34,Cuestionario!$B$28:$D$69,3,FALSE)="SI","x","-")</f>
        <v>x</v>
      </c>
      <c r="GF34" s="73" t="str">
        <f>IF(VLOOKUP($A34,Cuestionario!$B$28:$D$69,3,FALSE)="SI","x","-")</f>
        <v>x</v>
      </c>
      <c r="GG34" s="73" t="str">
        <f>IF(VLOOKUP($A34,Cuestionario!$B$28:$D$69,3,FALSE)="SI","x","-")</f>
        <v>x</v>
      </c>
      <c r="GH34" s="73"/>
      <c r="GI34" s="73" t="str">
        <f>IF(VLOOKUP($A34,Cuestionario!$B$28:$D$69,3,FALSE)="SI","x","-")</f>
        <v>x</v>
      </c>
      <c r="GJ34" s="73" t="str">
        <f>IF(VLOOKUP($A34,Cuestionario!$B$28:$D$69,3,FALSE)="SI","x","-")</f>
        <v>x</v>
      </c>
      <c r="GK34" s="73" t="str">
        <f>IF(VLOOKUP($A34,Cuestionario!$B$28:$D$69,3,FALSE)="SI","x","-")</f>
        <v>x</v>
      </c>
      <c r="GL34" s="73" t="str">
        <f>IF(VLOOKUP($A34,Cuestionario!$B$28:$D$69,3,FALSE)="SI","x","-")</f>
        <v>x</v>
      </c>
      <c r="GM34" s="73" t="str">
        <f>IF(VLOOKUP($A34,Cuestionario!$B$28:$D$69,3,FALSE)="SI","x","-")</f>
        <v>x</v>
      </c>
      <c r="GN34" s="73" t="str">
        <f>IF(VLOOKUP($A34,Cuestionario!$B$28:$D$69,3,FALSE)="SI","x","-")</f>
        <v>x</v>
      </c>
      <c r="GO34" s="73"/>
      <c r="GP34" s="73"/>
      <c r="GQ34" s="73"/>
      <c r="GR34" s="73"/>
      <c r="GS34" s="73"/>
      <c r="GT34" s="73"/>
      <c r="GU34" s="73"/>
      <c r="GV34" s="73" t="str">
        <f>IF(VLOOKUP($A34,Cuestionario!$B$28:$D$69,3,FALSE)="SI","x","-")</f>
        <v>x</v>
      </c>
      <c r="GW34" s="73" t="str">
        <f>IF(VLOOKUP($A34,Cuestionario!$B$28:$D$69,3,FALSE)="SI","x","-")</f>
        <v>x</v>
      </c>
      <c r="GX34" s="73" t="str">
        <f>IF(VLOOKUP($A34,Cuestionario!$B$28:$D$69,3,FALSE)="SI","x","-")</f>
        <v>x</v>
      </c>
      <c r="GY34" s="73" t="str">
        <f>IF(VLOOKUP($A34,Cuestionario!$B$28:$D$69,3,FALSE)="SI","x","-")</f>
        <v>x</v>
      </c>
      <c r="GZ34" s="73" t="str">
        <f>IF(VLOOKUP($A34,Cuestionario!$B$28:$D$69,3,FALSE)="SI","x","-")</f>
        <v>x</v>
      </c>
      <c r="HA34" s="73" t="str">
        <f>IF(VLOOKUP($A34,Cuestionario!$B$28:$D$69,3,FALSE)="SI","x","-")</f>
        <v>x</v>
      </c>
      <c r="HB34" s="73"/>
      <c r="HC34" s="73" t="str">
        <f>IF(VLOOKUP($A34,Cuestionario!$B$28:$D$69,3,FALSE)="SI","x","-")</f>
        <v>x</v>
      </c>
      <c r="HD34" s="73" t="str">
        <f>IF(VLOOKUP($A34,Cuestionario!$B$28:$D$69,3,FALSE)="SI","x","-")</f>
        <v>x</v>
      </c>
      <c r="HE34" s="73" t="str">
        <f>IF(VLOOKUP($A34,Cuestionario!$B$28:$D$69,3,FALSE)="SI","x","-")</f>
        <v>x</v>
      </c>
      <c r="HF34" s="73" t="str">
        <f>IF(VLOOKUP($A34,Cuestionario!$B$28:$D$69,3,FALSE)="SI","x","-")</f>
        <v>x</v>
      </c>
      <c r="HG34" s="73" t="str">
        <f>IF(VLOOKUP($A34,Cuestionario!$B$28:$D$69,3,FALSE)="SI","x","-")</f>
        <v>x</v>
      </c>
      <c r="HH34" s="73"/>
      <c r="HI34" s="73" t="str">
        <f>IF(VLOOKUP($A34,Cuestionario!$B$28:$D$69,3,FALSE)="SI","x","-")</f>
        <v>x</v>
      </c>
      <c r="HJ34" s="73"/>
      <c r="HK34" s="73"/>
      <c r="HL34" s="73"/>
      <c r="HM34" s="73"/>
      <c r="HN34" s="73"/>
      <c r="HO34" s="73"/>
      <c r="HP34" s="73"/>
      <c r="HQ34" s="73"/>
      <c r="HR34" s="73"/>
      <c r="HS34" s="107"/>
    </row>
    <row r="35" spans="1:227" ht="29.5" thickBot="1" x14ac:dyDescent="0.4">
      <c r="A35" s="125" t="s">
        <v>185</v>
      </c>
      <c r="B35" s="126" t="s">
        <v>184</v>
      </c>
      <c r="C35" s="2" t="str">
        <f>_xlfn.XLOOKUP(A35,Cuestionario!B60:B100,Cuestionario!C60:C100,,0,1)</f>
        <v>¿El aplicativo estará montado en nube privada?</v>
      </c>
      <c r="D35" s="116"/>
      <c r="E35" s="116"/>
      <c r="F35" s="112"/>
      <c r="G35" s="112"/>
      <c r="H35" s="112"/>
      <c r="I35" s="73" t="str">
        <f>IF(VLOOKUP($A35,Cuestionario!$B$28:$D$69,3,FALSE)="SI","x","-")</f>
        <v>-</v>
      </c>
      <c r="J35" s="73"/>
      <c r="K35" s="73"/>
      <c r="L35" s="73"/>
      <c r="M35" s="122"/>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122"/>
      <c r="AR35" s="73"/>
      <c r="AS35" s="73"/>
      <c r="AT35" s="73"/>
      <c r="AU35" s="73"/>
      <c r="AV35" s="73"/>
      <c r="AW35" s="73"/>
      <c r="AX35" s="73"/>
      <c r="AY35" s="73"/>
      <c r="AZ35" s="73"/>
      <c r="BA35" s="122"/>
      <c r="BB35" s="73"/>
      <c r="BC35" s="73"/>
      <c r="BD35" s="73"/>
      <c r="BE35" s="122"/>
      <c r="BF35" s="73"/>
      <c r="BG35" s="73"/>
      <c r="BH35" s="73"/>
      <c r="BI35" s="73"/>
      <c r="BJ35" s="73"/>
      <c r="BK35" s="73"/>
      <c r="BL35" s="73"/>
      <c r="BM35" s="122"/>
      <c r="BN35" s="73"/>
      <c r="BO35" s="73"/>
      <c r="BP35" s="73"/>
      <c r="BQ35" s="73"/>
      <c r="BR35" s="73"/>
      <c r="BS35" s="73"/>
      <c r="BT35" s="73"/>
      <c r="BU35" s="73"/>
      <c r="BV35" s="73"/>
      <c r="BW35" s="122"/>
      <c r="BX35" s="73" t="str">
        <f>IF(VLOOKUP($A35,Cuestionario!$B$28:$D$69,3,FALSE)="SI","x","-")</f>
        <v>-</v>
      </c>
      <c r="BY35" s="73"/>
      <c r="BZ35" s="73" t="str">
        <f>IF(VLOOKUP($A35,Cuestionario!$B$28:$D$69,3,FALSE)="SI","x","-")</f>
        <v>-</v>
      </c>
      <c r="CA35" s="122"/>
      <c r="CB35" s="73"/>
      <c r="CC35" s="73"/>
      <c r="CD35" s="73"/>
      <c r="CE35" s="73"/>
      <c r="CF35" s="73"/>
      <c r="CG35" s="73" t="str">
        <f>IF(VLOOKUP($A35,Cuestionario!$B$28:$D$69,3,FALSE)="SI","x","-")</f>
        <v>-</v>
      </c>
      <c r="CH35" s="73"/>
      <c r="CI35" s="73"/>
      <c r="CJ35" s="73"/>
      <c r="CK35" s="73"/>
      <c r="CL35" s="73"/>
      <c r="CM35" s="73"/>
      <c r="CN35" s="73"/>
      <c r="CO35" s="73"/>
      <c r="CP35" s="73"/>
      <c r="CQ35" s="73"/>
      <c r="CR35" s="73"/>
      <c r="CS35" s="73"/>
      <c r="CT35" s="73"/>
      <c r="CU35" s="73"/>
      <c r="CV35" s="73"/>
      <c r="CW35" s="122"/>
      <c r="CX35" s="73"/>
      <c r="CY35" s="73"/>
      <c r="CZ35" s="73"/>
      <c r="DA35" s="73"/>
      <c r="DB35" s="73"/>
      <c r="DC35" s="73"/>
      <c r="DD35" s="73"/>
      <c r="DE35" s="73"/>
      <c r="DF35" s="73"/>
      <c r="DG35" s="73"/>
      <c r="DH35" s="73"/>
      <c r="DI35" s="73"/>
      <c r="DJ35" s="73"/>
      <c r="DK35" s="73"/>
      <c r="DL35" s="73"/>
      <c r="DM35" s="73"/>
      <c r="DN35" s="73"/>
      <c r="DO35" s="73"/>
      <c r="DP35" s="73"/>
      <c r="DQ35" s="73"/>
      <c r="DR35" s="73"/>
      <c r="DS35" s="73"/>
      <c r="DT35" s="122"/>
      <c r="DU35" s="73"/>
      <c r="DV35" s="73"/>
      <c r="DW35" s="73"/>
      <c r="DX35" s="73"/>
      <c r="DY35" s="73"/>
      <c r="DZ35" s="73"/>
      <c r="EA35" s="73"/>
      <c r="EB35" s="73"/>
      <c r="EC35" s="73"/>
      <c r="ED35" s="73"/>
      <c r="EE35" s="73"/>
      <c r="EF35" s="73"/>
      <c r="EG35" s="73"/>
      <c r="EH35" s="73"/>
      <c r="EI35" s="73"/>
      <c r="EJ35" s="122"/>
      <c r="EK35" s="73"/>
      <c r="EL35" s="73"/>
      <c r="EM35" s="73"/>
      <c r="EN35" s="73"/>
      <c r="EO35" s="73"/>
      <c r="EP35" s="122"/>
      <c r="EQ35" s="73"/>
      <c r="ER35" s="73"/>
      <c r="ES35" s="122"/>
      <c r="ET35" s="73"/>
      <c r="EU35" s="73"/>
      <c r="EV35" s="73"/>
      <c r="EW35" s="73"/>
      <c r="EX35" s="73"/>
      <c r="EY35" s="73"/>
      <c r="EZ35" s="73"/>
      <c r="FA35" s="73"/>
      <c r="FB35" s="122"/>
      <c r="FC35" s="73"/>
      <c r="FD35" s="73"/>
      <c r="FE35" s="73"/>
      <c r="FF35" s="73"/>
      <c r="FG35" s="73"/>
      <c r="FH35" s="73"/>
      <c r="FI35" s="73"/>
      <c r="FJ35" s="122"/>
      <c r="FK35" s="73"/>
      <c r="FL35" s="122"/>
      <c r="FM35" s="73" t="str">
        <f>IF(VLOOKUP($A35,Cuestionario!$B$28:$D$69,3,FALSE)="SI","x","-")</f>
        <v>-</v>
      </c>
      <c r="FN35" s="73"/>
      <c r="FO35" s="73"/>
      <c r="FP35" s="73"/>
      <c r="FQ35" s="73"/>
      <c r="FR35" s="73"/>
      <c r="FS35" s="73"/>
      <c r="FT35" s="73"/>
      <c r="FU35" s="73"/>
      <c r="FV35" s="73"/>
      <c r="FW35" s="73"/>
      <c r="FX35" s="73"/>
      <c r="FY35" s="73"/>
      <c r="FZ35" s="73"/>
      <c r="GA35" s="73"/>
      <c r="GB35" s="73"/>
      <c r="GC35" s="73"/>
      <c r="GD35" s="73"/>
      <c r="GE35" s="73"/>
      <c r="GF35" s="73"/>
      <c r="GG35" s="73"/>
      <c r="GH35" s="73"/>
      <c r="GI35" s="73"/>
      <c r="GJ35" s="73"/>
      <c r="GK35" s="73"/>
      <c r="GL35" s="73"/>
      <c r="GM35" s="73"/>
      <c r="GN35" s="73"/>
      <c r="GO35" s="73"/>
      <c r="GP35" s="73"/>
      <c r="GQ35" s="73"/>
      <c r="GR35" s="73"/>
      <c r="GS35" s="73"/>
      <c r="GT35" s="73"/>
      <c r="GU35" s="73"/>
      <c r="GV35" s="73"/>
      <c r="GW35" s="73"/>
      <c r="GX35" s="73"/>
      <c r="GY35" s="73"/>
      <c r="GZ35" s="73"/>
      <c r="HA35" s="73"/>
      <c r="HB35" s="73"/>
      <c r="HC35" s="73"/>
      <c r="HD35" s="73"/>
      <c r="HE35" s="73"/>
      <c r="HF35" s="73"/>
      <c r="HG35" s="73"/>
      <c r="HH35" s="73"/>
      <c r="HI35" s="73"/>
      <c r="HJ35" s="73"/>
      <c r="HK35" s="73"/>
      <c r="HL35" s="73"/>
      <c r="HM35" s="73"/>
      <c r="HN35" s="73"/>
      <c r="HO35" s="73"/>
      <c r="HP35" s="73"/>
      <c r="HQ35" s="73"/>
      <c r="HR35" s="73"/>
      <c r="HS35" s="107"/>
    </row>
    <row r="36" spans="1:227" ht="44" thickBot="1" x14ac:dyDescent="0.4">
      <c r="A36" s="125" t="s">
        <v>188</v>
      </c>
      <c r="B36" s="126" t="s">
        <v>187</v>
      </c>
      <c r="C36" s="2" t="str">
        <f>_xlfn.XLOOKUP(A36,Cuestionario!B61:B101,Cuestionario!C61:C101,,0,1)</f>
        <v>¿El proyecto requiere realizar evaluaciones sobre el Proveedor de nube pública?</v>
      </c>
      <c r="D36" s="116"/>
      <c r="E36" s="116"/>
      <c r="F36" s="112"/>
      <c r="G36" s="112"/>
      <c r="H36" s="112"/>
      <c r="I36" s="112"/>
      <c r="J36" s="73" t="str">
        <f>IF(VLOOKUP($A36,Cuestionario!$B$28:$D$69,3,FALSE)="SI","x","-")</f>
        <v>-</v>
      </c>
      <c r="K36" s="73" t="str">
        <f>IF(VLOOKUP($A36,Cuestionario!$B$28:$D$69,3,FALSE)="SI","x","-")</f>
        <v>-</v>
      </c>
      <c r="L36" s="73" t="str">
        <f>IF(VLOOKUP($A36,Cuestionario!$B$28:$D$69,3,FALSE)="SI","x","-")</f>
        <v>-</v>
      </c>
      <c r="M36" s="122"/>
      <c r="N36" s="69"/>
      <c r="O36" s="69"/>
      <c r="P36" s="69"/>
      <c r="Q36" s="73"/>
      <c r="R36" s="73"/>
      <c r="S36" s="73"/>
      <c r="T36" s="73"/>
      <c r="U36" s="73"/>
      <c r="V36" s="73"/>
      <c r="W36" s="69"/>
      <c r="X36" s="69"/>
      <c r="Y36" s="69"/>
      <c r="Z36" s="69"/>
      <c r="AA36" s="69"/>
      <c r="AB36" s="69"/>
      <c r="AC36" s="69"/>
      <c r="AD36" s="69"/>
      <c r="AE36" s="69"/>
      <c r="AF36" s="69"/>
      <c r="AG36" s="69"/>
      <c r="AH36" s="69"/>
      <c r="AI36" s="69"/>
      <c r="AJ36" s="69"/>
      <c r="AK36" s="69"/>
      <c r="AL36" s="69"/>
      <c r="AM36" s="69"/>
      <c r="AN36" s="69"/>
      <c r="AO36" s="69"/>
      <c r="AP36" s="73" t="str">
        <f>IF(VLOOKUP($A36,Cuestionario!$B$28:$D$69,3,FALSE)="SI","x","-")</f>
        <v>-</v>
      </c>
      <c r="AQ36" s="122"/>
      <c r="AR36" s="69"/>
      <c r="AS36" s="69"/>
      <c r="AT36" s="69"/>
      <c r="AU36" s="69"/>
      <c r="AV36" s="69"/>
      <c r="AW36" s="69"/>
      <c r="AX36" s="69"/>
      <c r="AY36" s="69"/>
      <c r="AZ36" s="69"/>
      <c r="BA36" s="122"/>
      <c r="BB36" s="69"/>
      <c r="BC36" s="69"/>
      <c r="BD36" s="69"/>
      <c r="BE36" s="122"/>
      <c r="BF36" s="69"/>
      <c r="BG36" s="69"/>
      <c r="BH36" s="69"/>
      <c r="BI36" s="69"/>
      <c r="BJ36" s="69"/>
      <c r="BK36" s="69"/>
      <c r="BL36" s="69"/>
      <c r="BM36" s="122"/>
      <c r="BN36" s="69"/>
      <c r="BO36" s="69"/>
      <c r="BP36" s="69"/>
      <c r="BQ36" s="69"/>
      <c r="BR36" s="69"/>
      <c r="BS36" s="69"/>
      <c r="BT36" s="69"/>
      <c r="BU36" s="69"/>
      <c r="BV36" s="69"/>
      <c r="BW36" s="122"/>
      <c r="BX36" s="69"/>
      <c r="BY36" s="69"/>
      <c r="BZ36" s="69"/>
      <c r="CA36" s="122"/>
      <c r="CB36" s="69"/>
      <c r="CC36" s="69"/>
      <c r="CD36" s="69"/>
      <c r="CE36" s="69"/>
      <c r="CF36" s="69"/>
      <c r="CG36" s="69"/>
      <c r="CH36" s="69"/>
      <c r="CI36" s="69"/>
      <c r="CJ36" s="69"/>
      <c r="CK36" s="69"/>
      <c r="CL36" s="69"/>
      <c r="CM36" s="69"/>
      <c r="CN36" s="69"/>
      <c r="CO36" s="69"/>
      <c r="CP36" s="69"/>
      <c r="CQ36" s="69"/>
      <c r="CR36" s="69"/>
      <c r="CS36" s="69"/>
      <c r="CT36" s="69"/>
      <c r="CU36" s="69"/>
      <c r="CV36" s="69"/>
      <c r="CW36" s="122"/>
      <c r="CX36" s="69"/>
      <c r="CY36" s="69"/>
      <c r="CZ36" s="69"/>
      <c r="DA36" s="69"/>
      <c r="DB36" s="69"/>
      <c r="DC36" s="69"/>
      <c r="DD36" s="69"/>
      <c r="DE36" s="69"/>
      <c r="DF36" s="69"/>
      <c r="DG36" s="69"/>
      <c r="DH36" s="69"/>
      <c r="DI36" s="69"/>
      <c r="DJ36" s="69"/>
      <c r="DK36" s="69"/>
      <c r="DL36" s="69"/>
      <c r="DM36" s="69"/>
      <c r="DN36" s="69"/>
      <c r="DO36" s="69"/>
      <c r="DP36" s="69"/>
      <c r="DQ36" s="69"/>
      <c r="DR36" s="69"/>
      <c r="DS36" s="69"/>
      <c r="DT36" s="122"/>
      <c r="DU36" s="69"/>
      <c r="DV36" s="69"/>
      <c r="DW36" s="69"/>
      <c r="DX36" s="69"/>
      <c r="DY36" s="69"/>
      <c r="DZ36" s="69"/>
      <c r="EA36" s="69"/>
      <c r="EB36" s="69"/>
      <c r="EC36" s="69"/>
      <c r="ED36" s="69"/>
      <c r="EE36" s="69"/>
      <c r="EF36" s="69"/>
      <c r="EG36" s="69"/>
      <c r="EH36" s="69"/>
      <c r="EI36" s="69"/>
      <c r="EJ36" s="122"/>
      <c r="EK36" s="69"/>
      <c r="EL36" s="69"/>
      <c r="EM36" s="69"/>
      <c r="EN36" s="69"/>
      <c r="EO36" s="69"/>
      <c r="EP36" s="122"/>
      <c r="EQ36" s="69"/>
      <c r="ER36" s="69"/>
      <c r="ES36" s="122"/>
      <c r="ET36" s="69"/>
      <c r="EU36" s="69"/>
      <c r="EV36" s="69"/>
      <c r="EW36" s="69"/>
      <c r="EX36" s="69"/>
      <c r="EY36" s="69"/>
      <c r="EZ36" s="69"/>
      <c r="FA36" s="69"/>
      <c r="FB36" s="122"/>
      <c r="FC36" s="69"/>
      <c r="FD36" s="69"/>
      <c r="FE36" s="69"/>
      <c r="FF36" s="69"/>
      <c r="FG36" s="69"/>
      <c r="FH36" s="69"/>
      <c r="FI36" s="69"/>
      <c r="FJ36" s="122"/>
      <c r="FK36" s="69"/>
      <c r="FL36" s="122"/>
      <c r="FM36" s="69"/>
      <c r="FN36" s="69"/>
      <c r="FO36" s="69"/>
      <c r="FP36" s="69"/>
      <c r="FQ36" s="69"/>
      <c r="FR36" s="73" t="str">
        <f>IF(VLOOKUP($A36,Cuestionario!$B$28:$D$69,3,FALSE)="SI","x","-")</f>
        <v>-</v>
      </c>
      <c r="FS36" s="69"/>
      <c r="FT36" s="69"/>
      <c r="FU36" s="73" t="str">
        <f>IF(VLOOKUP($A36,Cuestionario!$B$28:$D$69,3,FALSE)="SI","x","-")</f>
        <v>-</v>
      </c>
      <c r="FV36" s="69"/>
      <c r="FW36" s="73" t="str">
        <f>IF(VLOOKUP($A36,Cuestionario!$B$28:$D$69,3,FALSE)="SI","x","-")</f>
        <v>-</v>
      </c>
      <c r="FX36" s="69"/>
      <c r="FY36" s="73" t="str">
        <f>IF(VLOOKUP($A36,Cuestionario!$B$28:$D$69,3,FALSE)="SI","x","-")</f>
        <v>-</v>
      </c>
      <c r="FZ36" s="69"/>
      <c r="GA36" s="69"/>
      <c r="GB36" s="69"/>
      <c r="GC36" s="69"/>
      <c r="GD36" s="69"/>
      <c r="GE36" s="69"/>
      <c r="GF36" s="69"/>
      <c r="GG36" s="73"/>
      <c r="GH36" s="73" t="str">
        <f>IF(VLOOKUP($A36,Cuestionario!$B$28:$D$69,3,FALSE)="SI","x","-")</f>
        <v>-</v>
      </c>
      <c r="GI36" s="69"/>
      <c r="GJ36" s="69"/>
      <c r="GK36" s="69"/>
      <c r="GL36" s="69"/>
      <c r="GM36" s="73"/>
      <c r="GN36" s="69"/>
      <c r="GO36" s="69"/>
      <c r="GP36" s="69"/>
      <c r="GQ36" s="69"/>
      <c r="GR36" s="69"/>
      <c r="GS36" s="69"/>
      <c r="GT36" s="69"/>
      <c r="GU36" s="69"/>
      <c r="GV36" s="69"/>
      <c r="GW36" s="69"/>
      <c r="GX36" s="69"/>
      <c r="GY36" s="69"/>
      <c r="GZ36" s="69"/>
      <c r="HA36" s="69"/>
      <c r="HB36" s="69"/>
      <c r="HC36" s="69"/>
      <c r="HD36" s="69"/>
      <c r="HE36" s="69"/>
      <c r="HF36" s="69"/>
      <c r="HG36" s="69"/>
      <c r="HH36" s="69"/>
      <c r="HI36" s="69"/>
      <c r="HJ36" s="69"/>
      <c r="HK36" s="69"/>
      <c r="HL36" s="69"/>
      <c r="HM36" s="69"/>
      <c r="HN36" s="69"/>
      <c r="HO36" s="69"/>
      <c r="HP36" s="69"/>
      <c r="HQ36" s="69"/>
      <c r="HR36" s="69"/>
      <c r="HS36" s="107"/>
    </row>
    <row r="37" spans="1:227" ht="31.5" customHeight="1" thickBot="1" x14ac:dyDescent="0.4">
      <c r="A37" s="125" t="s">
        <v>190</v>
      </c>
      <c r="B37" s="126" t="s">
        <v>192</v>
      </c>
      <c r="C37" s="2" t="str">
        <f>_xlfn.XLOOKUP(A37,Cuestionario!B62:B102,Cuestionario!C62:C102,,0,1)</f>
        <v>¿El proyecto hace uso de un SaaS?</v>
      </c>
      <c r="D37" s="116"/>
      <c r="E37" s="116"/>
      <c r="F37" s="112"/>
      <c r="G37" s="112"/>
      <c r="H37" s="112"/>
      <c r="I37" s="112"/>
      <c r="J37" s="73"/>
      <c r="K37" s="73"/>
      <c r="L37" s="73"/>
      <c r="M37" s="122"/>
      <c r="N37" s="69"/>
      <c r="O37" s="69"/>
      <c r="P37" s="69"/>
      <c r="Q37" s="73"/>
      <c r="R37" s="73"/>
      <c r="S37" s="73"/>
      <c r="T37" s="73"/>
      <c r="U37" s="73"/>
      <c r="V37" s="73"/>
      <c r="W37" s="69"/>
      <c r="X37" s="69"/>
      <c r="Y37" s="69"/>
      <c r="Z37" s="69"/>
      <c r="AA37" s="69"/>
      <c r="AB37" s="69"/>
      <c r="AC37" s="69"/>
      <c r="AD37" s="69"/>
      <c r="AE37" s="69"/>
      <c r="AF37" s="69"/>
      <c r="AG37" s="69"/>
      <c r="AH37" s="69"/>
      <c r="AI37" s="69"/>
      <c r="AJ37" s="69"/>
      <c r="AK37" s="69"/>
      <c r="AL37" s="69"/>
      <c r="AM37" s="69"/>
      <c r="AN37" s="69"/>
      <c r="AO37" s="69"/>
      <c r="AP37" s="73"/>
      <c r="AQ37" s="122"/>
      <c r="AR37" s="69"/>
      <c r="AS37" s="69"/>
      <c r="AT37" s="69"/>
      <c r="AU37" s="69"/>
      <c r="AV37" s="69"/>
      <c r="AW37" s="69"/>
      <c r="AX37" s="69"/>
      <c r="AY37" s="69"/>
      <c r="AZ37" s="69"/>
      <c r="BA37" s="122"/>
      <c r="BB37" s="69"/>
      <c r="BC37" s="69"/>
      <c r="BD37" s="69"/>
      <c r="BE37" s="122"/>
      <c r="BF37" s="69"/>
      <c r="BG37" s="69"/>
      <c r="BH37" s="69"/>
      <c r="BI37" s="69"/>
      <c r="BJ37" s="69"/>
      <c r="BK37" s="69"/>
      <c r="BL37" s="69"/>
      <c r="BM37" s="122"/>
      <c r="BN37" s="69"/>
      <c r="BO37" s="69"/>
      <c r="BP37" s="69"/>
      <c r="BQ37" s="69"/>
      <c r="BR37" s="69"/>
      <c r="BS37" s="69"/>
      <c r="BT37" s="69"/>
      <c r="BU37" s="69"/>
      <c r="BV37" s="69"/>
      <c r="BW37" s="122"/>
      <c r="BX37" s="69"/>
      <c r="BY37" s="69"/>
      <c r="BZ37" s="69"/>
      <c r="CA37" s="122"/>
      <c r="CB37" s="69"/>
      <c r="CC37" s="69"/>
      <c r="CD37" s="69"/>
      <c r="CE37" s="69"/>
      <c r="CF37" s="69"/>
      <c r="CG37" s="69"/>
      <c r="CH37" s="69"/>
      <c r="CI37" s="69"/>
      <c r="CJ37" s="69"/>
      <c r="CK37" s="69"/>
      <c r="CL37" s="69"/>
      <c r="CM37" s="69"/>
      <c r="CN37" s="69"/>
      <c r="CO37" s="69"/>
      <c r="CP37" s="69"/>
      <c r="CQ37" s="69"/>
      <c r="CR37" s="69"/>
      <c r="CS37" s="69"/>
      <c r="CT37" s="69"/>
      <c r="CU37" s="69"/>
      <c r="CV37" s="69"/>
      <c r="CW37" s="122"/>
      <c r="CX37" s="69"/>
      <c r="CY37" s="69"/>
      <c r="CZ37" s="69"/>
      <c r="DA37" s="69"/>
      <c r="DB37" s="69"/>
      <c r="DC37" s="69"/>
      <c r="DD37" s="69"/>
      <c r="DE37" s="69"/>
      <c r="DF37" s="69"/>
      <c r="DG37" s="69"/>
      <c r="DH37" s="69"/>
      <c r="DI37" s="69"/>
      <c r="DJ37" s="69"/>
      <c r="DK37" s="69"/>
      <c r="DL37" s="69"/>
      <c r="DM37" s="69"/>
      <c r="DN37" s="69"/>
      <c r="DO37" s="69"/>
      <c r="DP37" s="69"/>
      <c r="DQ37" s="69"/>
      <c r="DR37" s="69"/>
      <c r="DS37" s="69"/>
      <c r="DT37" s="122"/>
      <c r="DU37" s="69"/>
      <c r="DV37" s="69"/>
      <c r="DW37" s="69"/>
      <c r="DX37" s="69"/>
      <c r="DY37" s="69"/>
      <c r="DZ37" s="69"/>
      <c r="EA37" s="69"/>
      <c r="EB37" s="69"/>
      <c r="EC37" s="69"/>
      <c r="ED37" s="69"/>
      <c r="EE37" s="69"/>
      <c r="EF37" s="69"/>
      <c r="EG37" s="69"/>
      <c r="EH37" s="69"/>
      <c r="EI37" s="69"/>
      <c r="EJ37" s="122"/>
      <c r="EK37" s="69"/>
      <c r="EL37" s="69"/>
      <c r="EM37" s="69"/>
      <c r="EN37" s="69"/>
      <c r="EO37" s="69"/>
      <c r="EP37" s="122"/>
      <c r="EQ37" s="69"/>
      <c r="ER37" s="69"/>
      <c r="ES37" s="122"/>
      <c r="ET37" s="69"/>
      <c r="EU37" s="69"/>
      <c r="EV37" s="69"/>
      <c r="EW37" s="69"/>
      <c r="EX37" s="69"/>
      <c r="EY37" s="69"/>
      <c r="EZ37" s="69"/>
      <c r="FA37" s="69"/>
      <c r="FB37" s="122"/>
      <c r="FC37" s="69"/>
      <c r="FD37" s="69"/>
      <c r="FE37" s="69"/>
      <c r="FF37" s="69"/>
      <c r="FG37" s="69"/>
      <c r="FH37" s="69"/>
      <c r="FI37" s="69"/>
      <c r="FJ37" s="122"/>
      <c r="FK37" s="69"/>
      <c r="FL37" s="122"/>
      <c r="FM37" s="69"/>
      <c r="FN37" s="69"/>
      <c r="FO37" s="69"/>
      <c r="FP37" s="69"/>
      <c r="FQ37" s="69"/>
      <c r="FR37" s="73"/>
      <c r="FS37" s="69"/>
      <c r="FT37" s="69"/>
      <c r="FU37" s="73"/>
      <c r="FV37" s="69"/>
      <c r="FW37" s="73"/>
      <c r="FX37" s="69"/>
      <c r="FY37" s="73" t="str">
        <f>IF(VLOOKUP($A37,Cuestionario!$B$28:$D$69,3,FALSE)="SI","x","-")</f>
        <v>x</v>
      </c>
      <c r="FZ37" s="73" t="str">
        <f>IF(VLOOKUP($A37,Cuestionario!$B$28:$D$69,3,FALSE)="SI","x","-")</f>
        <v>x</v>
      </c>
      <c r="GA37" s="73" t="str">
        <f>IF(VLOOKUP($A37,Cuestionario!$B$28:$D$69,3,FALSE)="SI","x","-")</f>
        <v>x</v>
      </c>
      <c r="GB37" s="69"/>
      <c r="GC37" s="69"/>
      <c r="GD37" s="69"/>
      <c r="GE37" s="69"/>
      <c r="GF37" s="69"/>
      <c r="GG37" s="73"/>
      <c r="GH37" s="73"/>
      <c r="GI37" s="73" t="str">
        <f>IF(VLOOKUP($A37,Cuestionario!$B$28:$D$69,3,FALSE)="SI","x","-")</f>
        <v>x</v>
      </c>
      <c r="GJ37" s="69"/>
      <c r="GK37" s="69"/>
      <c r="GL37" s="69"/>
      <c r="GM37" s="73"/>
      <c r="GN37" s="69"/>
      <c r="GO37" s="69"/>
      <c r="GP37" s="69"/>
      <c r="GQ37" s="69"/>
      <c r="GR37" s="69"/>
      <c r="GS37" s="69"/>
      <c r="GT37" s="69"/>
      <c r="GU37" s="69"/>
      <c r="GV37" s="69"/>
      <c r="GW37" s="69"/>
      <c r="GX37" s="69"/>
      <c r="GY37" s="69"/>
      <c r="GZ37" s="69"/>
      <c r="HA37" s="69"/>
      <c r="HB37" s="69"/>
      <c r="HC37" s="69"/>
      <c r="HD37" s="69"/>
      <c r="HE37" s="69"/>
      <c r="HF37" s="69"/>
      <c r="HG37" s="69"/>
      <c r="HH37" s="69"/>
      <c r="HI37" s="69"/>
      <c r="HJ37" s="73" t="str">
        <f>IF(VLOOKUP($A37,Cuestionario!$B$28:$D$69,3,FALSE)="SI","x","-")</f>
        <v>x</v>
      </c>
      <c r="HK37" s="69"/>
      <c r="HL37" s="69"/>
      <c r="HM37" s="69"/>
      <c r="HN37" s="69"/>
      <c r="HO37" s="69"/>
      <c r="HP37" s="69"/>
      <c r="HQ37" s="69"/>
      <c r="HR37" s="69"/>
      <c r="HS37" s="107"/>
    </row>
    <row r="38" spans="1:227" ht="29.5" thickBot="1" x14ac:dyDescent="0.4">
      <c r="A38" s="125" t="s">
        <v>193</v>
      </c>
      <c r="B38" s="126" t="s">
        <v>863</v>
      </c>
      <c r="C38" s="2" t="str">
        <f>_xlfn.XLOOKUP(A38,Cuestionario!B63:B103,Cuestionario!C63:C103,,0,1)</f>
        <v>¿El aplicativo hace uso de IaaS en Nube?</v>
      </c>
      <c r="D38" s="116"/>
      <c r="E38" s="116"/>
      <c r="F38" s="112"/>
      <c r="G38" s="112"/>
      <c r="H38" s="112"/>
      <c r="I38" s="112"/>
      <c r="J38" s="112"/>
      <c r="K38" s="112"/>
      <c r="L38" s="112"/>
      <c r="M38" s="122"/>
      <c r="N38" s="69"/>
      <c r="O38" s="69"/>
      <c r="P38" s="69"/>
      <c r="Q38" s="73"/>
      <c r="R38" s="73"/>
      <c r="S38" s="73"/>
      <c r="T38" s="73"/>
      <c r="U38" s="73"/>
      <c r="V38" s="73"/>
      <c r="W38" s="69"/>
      <c r="X38" s="69"/>
      <c r="Y38" s="69"/>
      <c r="Z38" s="69"/>
      <c r="AA38" s="69"/>
      <c r="AB38" s="69"/>
      <c r="AC38" s="69"/>
      <c r="AD38" s="69"/>
      <c r="AE38" s="69"/>
      <c r="AF38" s="69"/>
      <c r="AG38" s="69"/>
      <c r="AH38" s="69"/>
      <c r="AI38" s="69"/>
      <c r="AJ38" s="69"/>
      <c r="AK38" s="69"/>
      <c r="AL38" s="69"/>
      <c r="AM38" s="69"/>
      <c r="AN38" s="69"/>
      <c r="AO38" s="69"/>
      <c r="AP38" s="69"/>
      <c r="AQ38" s="122"/>
      <c r="AR38" s="69"/>
      <c r="AS38" s="69"/>
      <c r="AT38" s="69"/>
      <c r="AU38" s="69"/>
      <c r="AV38" s="69"/>
      <c r="AW38" s="69"/>
      <c r="AX38" s="69"/>
      <c r="AY38" s="69"/>
      <c r="AZ38" s="69"/>
      <c r="BA38" s="122"/>
      <c r="BB38" s="69"/>
      <c r="BC38" s="69"/>
      <c r="BD38" s="69"/>
      <c r="BE38" s="122"/>
      <c r="BF38" s="69"/>
      <c r="BG38" s="69"/>
      <c r="BH38" s="69"/>
      <c r="BI38" s="69"/>
      <c r="BJ38" s="69"/>
      <c r="BK38" s="69"/>
      <c r="BL38" s="69"/>
      <c r="BM38" s="122"/>
      <c r="BN38" s="69"/>
      <c r="BO38" s="69"/>
      <c r="BP38" s="69"/>
      <c r="BQ38" s="69"/>
      <c r="BR38" s="69"/>
      <c r="BS38" s="69"/>
      <c r="BT38" s="69"/>
      <c r="BU38" s="69"/>
      <c r="BV38" s="69"/>
      <c r="BW38" s="122"/>
      <c r="BX38" s="69"/>
      <c r="BY38" s="69"/>
      <c r="BZ38" s="69"/>
      <c r="CA38" s="122"/>
      <c r="CB38" s="69"/>
      <c r="CC38" s="69"/>
      <c r="CD38" s="69"/>
      <c r="CE38" s="69"/>
      <c r="CF38" s="69"/>
      <c r="CG38" s="69"/>
      <c r="CH38" s="69"/>
      <c r="CI38" s="69"/>
      <c r="CJ38" s="69"/>
      <c r="CK38" s="69"/>
      <c r="CL38" s="69"/>
      <c r="CM38" s="69"/>
      <c r="CN38" s="69"/>
      <c r="CO38" s="69"/>
      <c r="CP38" s="69"/>
      <c r="CQ38" s="69"/>
      <c r="CR38" s="69"/>
      <c r="CS38" s="69"/>
      <c r="CT38" s="69"/>
      <c r="CU38" s="69"/>
      <c r="CV38" s="69"/>
      <c r="CW38" s="122"/>
      <c r="CX38" s="69"/>
      <c r="CY38" s="69"/>
      <c r="CZ38" s="69"/>
      <c r="DA38" s="69"/>
      <c r="DB38" s="69"/>
      <c r="DC38" s="69"/>
      <c r="DD38" s="69"/>
      <c r="DE38" s="69"/>
      <c r="DF38" s="69"/>
      <c r="DG38" s="69"/>
      <c r="DH38" s="69"/>
      <c r="DI38" s="69"/>
      <c r="DJ38" s="69"/>
      <c r="DK38" s="69"/>
      <c r="DL38" s="69"/>
      <c r="DM38" s="69"/>
      <c r="DN38" s="69"/>
      <c r="DO38" s="69"/>
      <c r="DP38" s="69"/>
      <c r="DQ38" s="69"/>
      <c r="DR38" s="69"/>
      <c r="DS38" s="69"/>
      <c r="DT38" s="122"/>
      <c r="DU38" s="69"/>
      <c r="DV38" s="69"/>
      <c r="DW38" s="69"/>
      <c r="DX38" s="69"/>
      <c r="DY38" s="69"/>
      <c r="DZ38" s="69"/>
      <c r="EA38" s="69"/>
      <c r="EB38" s="69"/>
      <c r="EC38" s="69"/>
      <c r="ED38" s="69"/>
      <c r="EE38" s="69"/>
      <c r="EF38" s="69"/>
      <c r="EG38" s="69"/>
      <c r="EH38" s="69"/>
      <c r="EI38" s="73" t="str">
        <f>IF(VLOOKUP($A38,Cuestionario!$B$28:$D$69,3,FALSE)="SI","x","-")</f>
        <v>-</v>
      </c>
      <c r="EJ38" s="122"/>
      <c r="EK38" s="73"/>
      <c r="EL38" s="73"/>
      <c r="EM38" s="73"/>
      <c r="EN38" s="73"/>
      <c r="EO38" s="73"/>
      <c r="EP38" s="122"/>
      <c r="EQ38" s="69"/>
      <c r="ER38" s="69"/>
      <c r="ES38" s="122"/>
      <c r="ET38" s="69"/>
      <c r="EU38" s="69"/>
      <c r="EV38" s="69"/>
      <c r="EW38" s="69"/>
      <c r="EX38" s="69"/>
      <c r="EY38" s="69"/>
      <c r="EZ38" s="69"/>
      <c r="FA38" s="69"/>
      <c r="FB38" s="122"/>
      <c r="FC38" s="69"/>
      <c r="FD38" s="69"/>
      <c r="FE38" s="69"/>
      <c r="FF38" s="69"/>
      <c r="FG38" s="69"/>
      <c r="FH38" s="69"/>
      <c r="FI38" s="69"/>
      <c r="FJ38" s="122"/>
      <c r="FK38" s="69"/>
      <c r="FL38" s="122"/>
      <c r="FM38" s="69"/>
      <c r="FN38" s="69"/>
      <c r="FO38" s="69"/>
      <c r="FP38" s="69"/>
      <c r="FQ38" s="69"/>
      <c r="FR38" s="69"/>
      <c r="FS38" s="69"/>
      <c r="FT38" s="69"/>
      <c r="FU38" s="69"/>
      <c r="FV38" s="69"/>
      <c r="FW38" s="69"/>
      <c r="FX38" s="69"/>
      <c r="FY38" s="69"/>
      <c r="FZ38" s="69"/>
      <c r="GA38" s="69"/>
      <c r="GB38" s="69"/>
      <c r="GC38" s="69"/>
      <c r="GD38" s="69"/>
      <c r="GE38" s="69"/>
      <c r="GF38" s="69"/>
      <c r="GG38" s="69"/>
      <c r="GH38" s="69"/>
      <c r="GI38" s="69"/>
      <c r="GJ38" s="69"/>
      <c r="GK38" s="69"/>
      <c r="GL38" s="69"/>
      <c r="GM38" s="69"/>
      <c r="GN38" s="69"/>
      <c r="GO38" s="69"/>
      <c r="GP38" s="69"/>
      <c r="GQ38" s="69"/>
      <c r="GR38" s="69"/>
      <c r="GS38" s="69"/>
      <c r="GT38" s="69"/>
      <c r="GU38" s="69"/>
      <c r="GV38" s="69"/>
      <c r="GW38" s="69"/>
      <c r="GX38" s="69"/>
      <c r="GY38" s="69"/>
      <c r="GZ38" s="69"/>
      <c r="HA38" s="69"/>
      <c r="HB38" s="69"/>
      <c r="HC38" s="69"/>
      <c r="HD38" s="69"/>
      <c r="HE38" s="69"/>
      <c r="HF38" s="69"/>
      <c r="HG38" s="69"/>
      <c r="HH38" s="69"/>
      <c r="HI38" s="69"/>
      <c r="HJ38" s="69"/>
      <c r="HK38" s="69"/>
      <c r="HL38" s="69"/>
      <c r="HM38" s="69"/>
      <c r="HN38" s="69"/>
      <c r="HO38" s="69"/>
      <c r="HP38" s="69"/>
      <c r="HQ38" s="69"/>
      <c r="HR38" s="69"/>
      <c r="HS38" s="107"/>
    </row>
    <row r="39" spans="1:227" ht="15" thickBot="1" x14ac:dyDescent="0.4">
      <c r="A39" s="125"/>
      <c r="B39" s="126"/>
      <c r="C39" s="2">
        <f>_xlfn.XLOOKUP(A39,Cuestionario!B64:B104,Cuestionario!C64:C104,,0,1)</f>
        <v>0</v>
      </c>
      <c r="D39" s="116"/>
      <c r="E39" s="116"/>
      <c r="F39" s="114"/>
      <c r="G39" s="114"/>
      <c r="H39" s="114"/>
      <c r="I39" s="114"/>
      <c r="J39" s="114"/>
      <c r="K39" s="114"/>
      <c r="L39" s="114"/>
      <c r="M39" s="122"/>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122"/>
      <c r="AR39" s="69"/>
      <c r="AS39" s="69"/>
      <c r="AT39" s="69"/>
      <c r="AU39" s="69"/>
      <c r="AV39" s="69"/>
      <c r="AW39" s="69"/>
      <c r="AX39" s="69"/>
      <c r="AY39" s="69"/>
      <c r="AZ39" s="69"/>
      <c r="BA39" s="122"/>
      <c r="BB39" s="69"/>
      <c r="BC39" s="69"/>
      <c r="BD39" s="69"/>
      <c r="BE39" s="122"/>
      <c r="BF39" s="69"/>
      <c r="BG39" s="69"/>
      <c r="BH39" s="69"/>
      <c r="BI39" s="69"/>
      <c r="BJ39" s="69"/>
      <c r="BK39" s="69"/>
      <c r="BL39" s="69"/>
      <c r="BM39" s="122"/>
      <c r="BN39" s="69"/>
      <c r="BO39" s="69"/>
      <c r="BP39" s="69"/>
      <c r="BQ39" s="69"/>
      <c r="BR39" s="69"/>
      <c r="BS39" s="69"/>
      <c r="BT39" s="69"/>
      <c r="BU39" s="69"/>
      <c r="BV39" s="69"/>
      <c r="BW39" s="122"/>
      <c r="BX39" s="69"/>
      <c r="BY39" s="69"/>
      <c r="BZ39" s="69"/>
      <c r="CA39" s="122"/>
      <c r="CB39" s="69"/>
      <c r="CC39" s="69"/>
      <c r="CD39" s="69"/>
      <c r="CE39" s="69"/>
      <c r="CF39" s="69"/>
      <c r="CG39" s="69"/>
      <c r="CH39" s="69"/>
      <c r="CI39" s="69"/>
      <c r="CJ39" s="69"/>
      <c r="CK39" s="69"/>
      <c r="CL39" s="69"/>
      <c r="CM39" s="69"/>
      <c r="CN39" s="69"/>
      <c r="CO39" s="69"/>
      <c r="CP39" s="69"/>
      <c r="CQ39" s="69"/>
      <c r="CR39" s="69"/>
      <c r="CS39" s="69"/>
      <c r="CT39" s="69"/>
      <c r="CU39" s="69"/>
      <c r="CV39" s="69"/>
      <c r="CW39" s="122"/>
      <c r="CX39" s="69"/>
      <c r="CY39" s="69"/>
      <c r="CZ39" s="69"/>
      <c r="DA39" s="69"/>
      <c r="DB39" s="69"/>
      <c r="DC39" s="69"/>
      <c r="DD39" s="69"/>
      <c r="DE39" s="69"/>
      <c r="DF39" s="69"/>
      <c r="DG39" s="69"/>
      <c r="DH39" s="69"/>
      <c r="DI39" s="69"/>
      <c r="DJ39" s="69"/>
      <c r="DK39" s="69"/>
      <c r="DL39" s="69"/>
      <c r="DM39" s="69"/>
      <c r="DN39" s="69"/>
      <c r="DO39" s="69"/>
      <c r="DP39" s="69"/>
      <c r="DQ39" s="69"/>
      <c r="DR39" s="69"/>
      <c r="DS39" s="69"/>
      <c r="DT39" s="122"/>
      <c r="DU39" s="69"/>
      <c r="DV39" s="69"/>
      <c r="DW39" s="69"/>
      <c r="DX39" s="69"/>
      <c r="DY39" s="69"/>
      <c r="DZ39" s="69"/>
      <c r="EA39" s="69"/>
      <c r="EB39" s="69"/>
      <c r="EC39" s="69"/>
      <c r="ED39" s="69"/>
      <c r="EE39" s="69"/>
      <c r="EF39" s="69"/>
      <c r="EG39" s="69"/>
      <c r="EH39" s="69"/>
      <c r="EI39" s="69"/>
      <c r="EJ39" s="122"/>
      <c r="EK39" s="69"/>
      <c r="EL39" s="69"/>
      <c r="EM39" s="69"/>
      <c r="EN39" s="69"/>
      <c r="EO39" s="69"/>
      <c r="EP39" s="122"/>
      <c r="EQ39" s="69"/>
      <c r="ER39" s="69"/>
      <c r="ES39" s="122"/>
      <c r="ET39" s="69"/>
      <c r="EU39" s="69"/>
      <c r="EV39" s="69"/>
      <c r="EW39" s="69"/>
      <c r="EX39" s="69"/>
      <c r="EY39" s="69"/>
      <c r="EZ39" s="69"/>
      <c r="FA39" s="69"/>
      <c r="FB39" s="122"/>
      <c r="FC39" s="69"/>
      <c r="FD39" s="69"/>
      <c r="FE39" s="69"/>
      <c r="FF39" s="69"/>
      <c r="FG39" s="69"/>
      <c r="FH39" s="69"/>
      <c r="FI39" s="69"/>
      <c r="FJ39" s="122"/>
      <c r="FK39" s="69"/>
      <c r="FL39" s="122"/>
      <c r="FM39" s="69"/>
      <c r="FN39" s="69"/>
      <c r="FO39" s="69"/>
      <c r="FP39" s="69"/>
      <c r="FQ39" s="69"/>
      <c r="FR39" s="69"/>
      <c r="FS39" s="69"/>
      <c r="FT39" s="69"/>
      <c r="FU39" s="69"/>
      <c r="FV39" s="69"/>
      <c r="FW39" s="69"/>
      <c r="FX39" s="69"/>
      <c r="FY39" s="69"/>
      <c r="FZ39" s="69"/>
      <c r="GA39" s="69"/>
      <c r="GB39" s="69"/>
      <c r="GC39" s="69"/>
      <c r="GD39" s="69"/>
      <c r="GE39" s="69"/>
      <c r="GF39" s="69"/>
      <c r="GG39" s="69"/>
      <c r="GH39" s="69"/>
      <c r="GI39" s="69"/>
      <c r="GJ39" s="69"/>
      <c r="GK39" s="69"/>
      <c r="GL39" s="69"/>
      <c r="GM39" s="69"/>
      <c r="GN39" s="69"/>
      <c r="GO39" s="69"/>
      <c r="GP39" s="69"/>
      <c r="GQ39" s="69"/>
      <c r="GR39" s="69"/>
      <c r="GS39" s="69"/>
      <c r="GT39" s="69"/>
      <c r="GU39" s="69"/>
      <c r="GV39" s="69"/>
      <c r="GW39" s="69"/>
      <c r="GX39" s="69"/>
      <c r="GY39" s="69"/>
      <c r="GZ39" s="69"/>
      <c r="HA39" s="69"/>
      <c r="HB39" s="69"/>
      <c r="HC39" s="69"/>
      <c r="HD39" s="69"/>
      <c r="HE39" s="69"/>
      <c r="HF39" s="69"/>
      <c r="HG39" s="69"/>
      <c r="HH39" s="69"/>
      <c r="HI39" s="69"/>
      <c r="HJ39" s="69"/>
      <c r="HK39" s="69"/>
      <c r="HL39" s="69"/>
      <c r="HM39" s="69"/>
      <c r="HN39" s="69"/>
      <c r="HO39" s="69"/>
      <c r="HP39" s="69"/>
      <c r="HQ39" s="69"/>
      <c r="HR39" s="69"/>
      <c r="HS39" s="107"/>
    </row>
    <row r="40" spans="1:227" ht="15" thickBot="1" x14ac:dyDescent="0.4">
      <c r="A40" s="127"/>
      <c r="B40" s="128"/>
      <c r="C40" s="2">
        <f>_xlfn.XLOOKUP(A40,Cuestionario!B65:B105,Cuestionario!C65:C105,,0,1)</f>
        <v>0</v>
      </c>
      <c r="D40" s="116"/>
      <c r="E40" s="116"/>
      <c r="F40" s="114"/>
      <c r="G40" s="114"/>
      <c r="H40" s="114"/>
      <c r="I40" s="114"/>
      <c r="J40" s="114"/>
      <c r="K40" s="114"/>
      <c r="L40" s="114"/>
      <c r="M40" s="122"/>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122"/>
      <c r="AR40" s="69"/>
      <c r="AS40" s="69"/>
      <c r="AT40" s="69"/>
      <c r="AU40" s="69"/>
      <c r="AV40" s="69"/>
      <c r="AW40" s="69"/>
      <c r="AX40" s="69"/>
      <c r="AY40" s="69"/>
      <c r="AZ40" s="69"/>
      <c r="BA40" s="122"/>
      <c r="BB40" s="69"/>
      <c r="BC40" s="69"/>
      <c r="BD40" s="69"/>
      <c r="BE40" s="122"/>
      <c r="BF40" s="69"/>
      <c r="BG40" s="69"/>
      <c r="BH40" s="69"/>
      <c r="BI40" s="69"/>
      <c r="BJ40" s="69"/>
      <c r="BK40" s="69"/>
      <c r="BL40" s="69"/>
      <c r="BM40" s="122"/>
      <c r="BN40" s="69"/>
      <c r="BO40" s="69"/>
      <c r="BP40" s="69"/>
      <c r="BQ40" s="69"/>
      <c r="BR40" s="69"/>
      <c r="BS40" s="69"/>
      <c r="BT40" s="69"/>
      <c r="BU40" s="69"/>
      <c r="BV40" s="69"/>
      <c r="BW40" s="122"/>
      <c r="BX40" s="69"/>
      <c r="BY40" s="69"/>
      <c r="BZ40" s="69"/>
      <c r="CA40" s="122"/>
      <c r="CB40" s="69"/>
      <c r="CC40" s="69"/>
      <c r="CD40" s="69"/>
      <c r="CE40" s="69"/>
      <c r="CF40" s="69"/>
      <c r="CG40" s="69"/>
      <c r="CH40" s="69"/>
      <c r="CI40" s="69"/>
      <c r="CJ40" s="69"/>
      <c r="CK40" s="69"/>
      <c r="CL40" s="69"/>
      <c r="CM40" s="69"/>
      <c r="CN40" s="69"/>
      <c r="CO40" s="69"/>
      <c r="CP40" s="69"/>
      <c r="CQ40" s="69"/>
      <c r="CR40" s="69"/>
      <c r="CS40" s="69"/>
      <c r="CT40" s="69"/>
      <c r="CU40" s="69"/>
      <c r="CV40" s="69"/>
      <c r="CW40" s="122"/>
      <c r="CX40" s="69"/>
      <c r="CY40" s="69"/>
      <c r="CZ40" s="69"/>
      <c r="DA40" s="69"/>
      <c r="DB40" s="69"/>
      <c r="DC40" s="69"/>
      <c r="DD40" s="69"/>
      <c r="DE40" s="69"/>
      <c r="DF40" s="69"/>
      <c r="DG40" s="69"/>
      <c r="DH40" s="69"/>
      <c r="DI40" s="69"/>
      <c r="DJ40" s="69"/>
      <c r="DK40" s="69"/>
      <c r="DL40" s="69"/>
      <c r="DM40" s="69"/>
      <c r="DN40" s="69"/>
      <c r="DO40" s="69"/>
      <c r="DP40" s="69"/>
      <c r="DQ40" s="69"/>
      <c r="DR40" s="69"/>
      <c r="DS40" s="69"/>
      <c r="DT40" s="122"/>
      <c r="DU40" s="69"/>
      <c r="DV40" s="69"/>
      <c r="DW40" s="69"/>
      <c r="DX40" s="69"/>
      <c r="DY40" s="69"/>
      <c r="DZ40" s="69"/>
      <c r="EA40" s="69"/>
      <c r="EB40" s="69"/>
      <c r="EC40" s="69"/>
      <c r="ED40" s="69"/>
      <c r="EE40" s="69"/>
      <c r="EF40" s="69"/>
      <c r="EG40" s="69"/>
      <c r="EH40" s="69"/>
      <c r="EI40" s="69"/>
      <c r="EJ40" s="122"/>
      <c r="EK40" s="69"/>
      <c r="EL40" s="69"/>
      <c r="EM40" s="69"/>
      <c r="EN40" s="69"/>
      <c r="EO40" s="69"/>
      <c r="EP40" s="122"/>
      <c r="EQ40" s="69"/>
      <c r="ER40" s="69"/>
      <c r="ES40" s="122"/>
      <c r="ET40" s="69"/>
      <c r="EU40" s="69"/>
      <c r="EV40" s="69"/>
      <c r="EW40" s="69"/>
      <c r="EX40" s="69"/>
      <c r="EY40" s="69"/>
      <c r="EZ40" s="69"/>
      <c r="FA40" s="69"/>
      <c r="FB40" s="122"/>
      <c r="FC40" s="69"/>
      <c r="FD40" s="69"/>
      <c r="FE40" s="69"/>
      <c r="FF40" s="69"/>
      <c r="FG40" s="69"/>
      <c r="FH40" s="69"/>
      <c r="FI40" s="69"/>
      <c r="FJ40" s="122"/>
      <c r="FK40" s="69"/>
      <c r="FL40" s="122"/>
      <c r="FM40" s="69"/>
      <c r="FN40" s="69"/>
      <c r="FO40" s="69"/>
      <c r="FP40" s="69"/>
      <c r="FQ40" s="69"/>
      <c r="FR40" s="69"/>
      <c r="FS40" s="69"/>
      <c r="FT40" s="69"/>
      <c r="FU40" s="69"/>
      <c r="FV40" s="69"/>
      <c r="FW40" s="69"/>
      <c r="FX40" s="69"/>
      <c r="FY40" s="69"/>
      <c r="FZ40" s="69"/>
      <c r="GA40" s="69"/>
      <c r="GB40" s="69"/>
      <c r="GC40" s="69"/>
      <c r="GD40" s="69"/>
      <c r="GE40" s="69"/>
      <c r="GF40" s="69"/>
      <c r="GG40" s="69"/>
      <c r="GH40" s="69"/>
      <c r="GI40" s="69"/>
      <c r="GJ40" s="69"/>
      <c r="GK40" s="69"/>
      <c r="GL40" s="69"/>
      <c r="GM40" s="69"/>
      <c r="GN40" s="69"/>
      <c r="GO40" s="69"/>
      <c r="GP40" s="69"/>
      <c r="GQ40" s="69"/>
      <c r="GR40" s="69"/>
      <c r="GS40" s="69"/>
      <c r="GT40" s="69"/>
      <c r="GU40" s="69"/>
      <c r="GV40" s="69"/>
      <c r="GW40" s="69"/>
      <c r="GX40" s="69"/>
      <c r="GY40" s="69"/>
      <c r="GZ40" s="69"/>
      <c r="HA40" s="69"/>
      <c r="HB40" s="69"/>
      <c r="HC40" s="69"/>
      <c r="HD40" s="69"/>
      <c r="HE40" s="69"/>
      <c r="HF40" s="69"/>
      <c r="HG40" s="69"/>
      <c r="HH40" s="69"/>
      <c r="HI40" s="69"/>
      <c r="HJ40" s="69"/>
      <c r="HK40" s="69"/>
      <c r="HL40" s="69"/>
      <c r="HM40" s="69"/>
      <c r="HN40" s="69"/>
      <c r="HO40" s="69"/>
      <c r="HP40" s="69"/>
      <c r="HQ40" s="69"/>
      <c r="HR40" s="69"/>
      <c r="HS40" s="107"/>
    </row>
    <row r="41" spans="1:227" ht="6.75" customHeight="1" thickBot="1" x14ac:dyDescent="0.4">
      <c r="A41" s="107"/>
      <c r="B41" s="107"/>
      <c r="C41" s="109"/>
      <c r="D41" s="117"/>
      <c r="E41" s="117"/>
      <c r="F41" s="107"/>
      <c r="G41" s="107"/>
      <c r="H41" s="107"/>
      <c r="I41" s="107"/>
      <c r="J41" s="107"/>
      <c r="K41" s="107"/>
      <c r="L41" s="107"/>
      <c r="M41" s="117"/>
      <c r="N41" s="107"/>
      <c r="O41" s="107"/>
      <c r="P41" s="107"/>
      <c r="Q41" s="107"/>
      <c r="R41" s="107"/>
      <c r="S41" s="107"/>
      <c r="T41" s="107"/>
      <c r="U41" s="107"/>
      <c r="V41" s="107"/>
      <c r="W41" s="107"/>
      <c r="X41" s="107"/>
      <c r="Y41" s="107"/>
      <c r="Z41" s="107"/>
      <c r="AA41" s="107"/>
      <c r="AB41" s="107"/>
      <c r="AC41" s="107"/>
      <c r="AD41" s="107"/>
      <c r="AE41" s="107"/>
      <c r="AF41" s="107"/>
      <c r="AG41" s="107"/>
      <c r="AH41" s="107"/>
      <c r="AI41" s="107"/>
      <c r="AJ41" s="107"/>
      <c r="AK41" s="107"/>
      <c r="AL41" s="107"/>
      <c r="AM41" s="107"/>
      <c r="AN41" s="107"/>
      <c r="AO41" s="107"/>
      <c r="AP41" s="107"/>
      <c r="AQ41" s="117"/>
      <c r="AR41" s="107"/>
      <c r="AS41" s="107"/>
      <c r="AT41" s="107"/>
      <c r="AU41" s="107"/>
      <c r="AV41" s="107"/>
      <c r="AW41" s="107"/>
      <c r="AX41" s="107"/>
      <c r="AY41" s="107"/>
      <c r="AZ41" s="107"/>
      <c r="BA41" s="117"/>
      <c r="BB41" s="107"/>
      <c r="BC41" s="107"/>
      <c r="BD41" s="107"/>
      <c r="BE41" s="117"/>
      <c r="BF41" s="107"/>
      <c r="BG41" s="107"/>
      <c r="BH41" s="107"/>
      <c r="BI41" s="107"/>
      <c r="BJ41" s="107"/>
      <c r="BK41" s="107"/>
      <c r="BL41" s="107"/>
      <c r="BM41" s="117"/>
      <c r="BN41" s="107"/>
      <c r="BO41" s="107"/>
      <c r="BP41" s="107"/>
      <c r="BQ41" s="107"/>
      <c r="BR41" s="107"/>
      <c r="BS41" s="107"/>
      <c r="BT41" s="107"/>
      <c r="BU41" s="107"/>
      <c r="BV41" s="107"/>
      <c r="BW41" s="117"/>
      <c r="BX41" s="107"/>
      <c r="BY41" s="107"/>
      <c r="BZ41" s="107"/>
      <c r="CA41" s="117"/>
      <c r="CB41" s="107"/>
      <c r="CC41" s="107"/>
      <c r="CD41" s="107"/>
      <c r="CE41" s="107"/>
      <c r="CF41" s="107"/>
      <c r="CG41" s="107"/>
      <c r="CH41" s="107"/>
      <c r="CI41" s="107"/>
      <c r="CJ41" s="107"/>
      <c r="CK41" s="107"/>
      <c r="CL41" s="107"/>
      <c r="CM41" s="107"/>
      <c r="CN41" s="107"/>
      <c r="CO41" s="107"/>
      <c r="CP41" s="107"/>
      <c r="CQ41" s="107"/>
      <c r="CR41" s="107"/>
      <c r="CS41" s="107"/>
      <c r="CT41" s="107"/>
      <c r="CU41" s="107"/>
      <c r="CV41" s="107"/>
      <c r="CW41" s="117"/>
      <c r="CX41" s="107"/>
      <c r="CY41" s="107"/>
      <c r="CZ41" s="107"/>
      <c r="DA41" s="107"/>
      <c r="DB41" s="107"/>
      <c r="DC41" s="107"/>
      <c r="DD41" s="107"/>
      <c r="DE41" s="107"/>
      <c r="DF41" s="107"/>
      <c r="DG41" s="107"/>
      <c r="DH41" s="107"/>
      <c r="DI41" s="107"/>
      <c r="DJ41" s="107"/>
      <c r="DK41" s="107"/>
      <c r="DL41" s="107"/>
      <c r="DM41" s="107"/>
      <c r="DN41" s="107"/>
      <c r="DO41" s="107"/>
      <c r="DP41" s="107"/>
      <c r="DQ41" s="107"/>
      <c r="DR41" s="107"/>
      <c r="DS41" s="107"/>
      <c r="DT41" s="117"/>
      <c r="DU41" s="107"/>
      <c r="DV41" s="107"/>
      <c r="DW41" s="107"/>
      <c r="DX41" s="107"/>
      <c r="DY41" s="107"/>
      <c r="DZ41" s="107"/>
      <c r="EA41" s="107"/>
      <c r="EB41" s="107"/>
      <c r="EC41" s="107"/>
      <c r="ED41" s="107"/>
      <c r="EE41" s="107"/>
      <c r="EF41" s="107"/>
      <c r="EG41" s="107"/>
      <c r="EH41" s="107"/>
      <c r="EI41" s="107"/>
      <c r="EJ41" s="117"/>
      <c r="EK41" s="107"/>
      <c r="EL41" s="107"/>
      <c r="EM41" s="107"/>
      <c r="EN41" s="107"/>
      <c r="EO41" s="107"/>
      <c r="EP41" s="117"/>
      <c r="EQ41" s="107"/>
      <c r="ER41" s="107"/>
      <c r="ES41" s="117"/>
      <c r="ET41" s="107"/>
      <c r="EU41" s="107"/>
      <c r="EV41" s="107"/>
      <c r="EW41" s="107"/>
      <c r="EX41" s="107"/>
      <c r="EY41" s="107"/>
      <c r="EZ41" s="107"/>
      <c r="FA41" s="107"/>
      <c r="FB41" s="117"/>
      <c r="FC41" s="107"/>
      <c r="FD41" s="107"/>
      <c r="FE41" s="107"/>
      <c r="FF41" s="107"/>
      <c r="FG41" s="107"/>
      <c r="FH41" s="107"/>
      <c r="FI41" s="107"/>
      <c r="FJ41" s="117"/>
      <c r="FK41" s="107"/>
      <c r="FL41" s="117"/>
      <c r="FM41" s="107"/>
      <c r="FN41" s="107"/>
      <c r="FO41" s="107"/>
      <c r="FP41" s="107"/>
      <c r="FQ41" s="107"/>
      <c r="FR41" s="107"/>
      <c r="FS41" s="107"/>
      <c r="FT41" s="107"/>
      <c r="FU41" s="107"/>
      <c r="FV41" s="107"/>
      <c r="FW41" s="107"/>
      <c r="FX41" s="107"/>
      <c r="FY41" s="107"/>
      <c r="FZ41" s="107"/>
      <c r="GA41" s="107"/>
      <c r="GB41" s="107"/>
      <c r="GC41" s="107"/>
      <c r="GD41" s="107"/>
      <c r="GE41" s="107"/>
      <c r="GF41" s="107"/>
      <c r="GG41" s="107"/>
      <c r="GH41" s="107"/>
      <c r="GI41" s="107"/>
      <c r="GJ41" s="107"/>
      <c r="GK41" s="107"/>
      <c r="GL41" s="107"/>
      <c r="GM41" s="107"/>
      <c r="GN41" s="107"/>
      <c r="GO41" s="107"/>
      <c r="GP41" s="107"/>
      <c r="GQ41" s="107"/>
      <c r="GR41" s="107"/>
      <c r="GS41" s="107"/>
      <c r="GT41" s="107"/>
      <c r="GU41" s="107"/>
      <c r="GV41" s="107"/>
      <c r="GW41" s="107"/>
      <c r="GX41" s="107"/>
      <c r="GY41" s="107"/>
      <c r="GZ41" s="107"/>
      <c r="HA41" s="107"/>
      <c r="HB41" s="107"/>
      <c r="HC41" s="107"/>
      <c r="HD41" s="107"/>
      <c r="HE41" s="107"/>
      <c r="HF41" s="107"/>
      <c r="HG41" s="107"/>
      <c r="HH41" s="107"/>
      <c r="HI41" s="107"/>
      <c r="HJ41" s="107"/>
      <c r="HK41" s="107"/>
      <c r="HL41" s="107"/>
      <c r="HM41" s="107"/>
      <c r="HN41" s="107"/>
      <c r="HO41" s="107"/>
      <c r="HP41" s="107"/>
      <c r="HQ41" s="107"/>
      <c r="HR41" s="107"/>
      <c r="HS41" s="107"/>
    </row>
  </sheetData>
  <autoFilter ref="E1:HR36" xr:uid="{00000000-0009-0000-0000-000003000000}"/>
  <phoneticPr fontId="16" type="noConversion"/>
  <conditionalFormatting sqref="F3:L33 F38:L40 F35:H35 CB3:CV40 F36:I37 F34:I34">
    <cfRule type="containsBlanks" dxfId="25" priority="23">
      <formula>LEN(TRIM(F3))=0</formula>
    </cfRule>
  </conditionalFormatting>
  <conditionalFormatting sqref="N3:AP40">
    <cfRule type="containsBlanks" dxfId="24" priority="22">
      <formula>LEN(TRIM(N3))=0</formula>
    </cfRule>
  </conditionalFormatting>
  <conditionalFormatting sqref="AR3:AZ40">
    <cfRule type="containsBlanks" dxfId="23" priority="21">
      <formula>LEN(TRIM(AR3))=0</formula>
    </cfRule>
  </conditionalFormatting>
  <conditionalFormatting sqref="BB3:BD25 BB27:BD40">
    <cfRule type="containsBlanks" dxfId="22" priority="20">
      <formula>LEN(TRIM(BB3))=0</formula>
    </cfRule>
  </conditionalFormatting>
  <conditionalFormatting sqref="BF3:BL40">
    <cfRule type="containsBlanks" dxfId="21" priority="19">
      <formula>LEN(TRIM(BF3))=0</formula>
    </cfRule>
  </conditionalFormatting>
  <conditionalFormatting sqref="BN3:BT40 BV3:BV40">
    <cfRule type="containsBlanks" dxfId="20" priority="18">
      <formula>LEN(TRIM(BN3))=0</formula>
    </cfRule>
  </conditionalFormatting>
  <conditionalFormatting sqref="BX3:BZ40">
    <cfRule type="containsBlanks" dxfId="19" priority="17">
      <formula>LEN(TRIM(BX3))=0</formula>
    </cfRule>
  </conditionalFormatting>
  <conditionalFormatting sqref="CX3:DP40 DR3:DS40">
    <cfRule type="containsBlanks" dxfId="18" priority="15">
      <formula>LEN(TRIM(CX3))=0</formula>
    </cfRule>
  </conditionalFormatting>
  <conditionalFormatting sqref="DU3:EI40 EK3:EO40">
    <cfRule type="containsBlanks" dxfId="17" priority="14">
      <formula>LEN(TRIM(DU3))=0</formula>
    </cfRule>
  </conditionalFormatting>
  <conditionalFormatting sqref="EQ3:ER40">
    <cfRule type="containsBlanks" dxfId="16" priority="13">
      <formula>LEN(TRIM(EQ3))=0</formula>
    </cfRule>
  </conditionalFormatting>
  <conditionalFormatting sqref="ET3:FA40">
    <cfRule type="containsBlanks" dxfId="15" priority="12">
      <formula>LEN(TRIM(ET3))=0</formula>
    </cfRule>
  </conditionalFormatting>
  <conditionalFormatting sqref="FC3:FI40">
    <cfRule type="containsBlanks" dxfId="14" priority="11">
      <formula>LEN(TRIM(FC3))=0</formula>
    </cfRule>
  </conditionalFormatting>
  <conditionalFormatting sqref="FK3:FK40">
    <cfRule type="containsBlanks" dxfId="13" priority="10">
      <formula>LEN(TRIM(FK3))=0</formula>
    </cfRule>
  </conditionalFormatting>
  <conditionalFormatting sqref="FM3:HR40">
    <cfRule type="containsBlanks" dxfId="12" priority="9">
      <formula>LEN(TRIM(FM3))=0</formula>
    </cfRule>
  </conditionalFormatting>
  <conditionalFormatting sqref="BD26">
    <cfRule type="containsBlanks" dxfId="11" priority="8">
      <formula>LEN(TRIM(BD26))=0</formula>
    </cfRule>
  </conditionalFormatting>
  <conditionalFormatting sqref="BC26">
    <cfRule type="containsBlanks" dxfId="10" priority="7">
      <formula>LEN(TRIM(BC26))=0</formula>
    </cfRule>
  </conditionalFormatting>
  <conditionalFormatting sqref="BB26">
    <cfRule type="containsBlanks" dxfId="9" priority="6">
      <formula>LEN(TRIM(BB26))=0</formula>
    </cfRule>
  </conditionalFormatting>
  <conditionalFormatting sqref="I35:L35">
    <cfRule type="containsBlanks" dxfId="8" priority="5">
      <formula>LEN(TRIM(I35))=0</formula>
    </cfRule>
  </conditionalFormatting>
  <conditionalFormatting sqref="DQ3:DQ40">
    <cfRule type="containsBlanks" dxfId="7" priority="4">
      <formula>LEN(TRIM(DQ3))=0</formula>
    </cfRule>
  </conditionalFormatting>
  <conditionalFormatting sqref="J36:L37">
    <cfRule type="containsBlanks" dxfId="6" priority="3">
      <formula>LEN(TRIM(J36))=0</formula>
    </cfRule>
  </conditionalFormatting>
  <conditionalFormatting sqref="J34:L34">
    <cfRule type="containsBlanks" dxfId="5" priority="2">
      <formula>LEN(TRIM(J34))=0</formula>
    </cfRule>
  </conditionalFormatting>
  <conditionalFormatting sqref="BU3:BU40">
    <cfRule type="containsBlanks" dxfId="4" priority="1">
      <formula>LEN(TRIM(BU3))=0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P49"/>
  <sheetViews>
    <sheetView topLeftCell="A40" workbookViewId="0">
      <selection activeCell="B50" sqref="B50"/>
    </sheetView>
  </sheetViews>
  <sheetFormatPr baseColWidth="10" defaultColWidth="11.453125" defaultRowHeight="14.5" x14ac:dyDescent="0.35"/>
  <cols>
    <col min="2" max="2" width="34.81640625" bestFit="1" customWidth="1"/>
    <col min="3" max="3" width="32.1796875" style="100" customWidth="1"/>
    <col min="4" max="4" width="27.1796875" style="100" bestFit="1" customWidth="1"/>
    <col min="5" max="5" width="10.453125" bestFit="1" customWidth="1"/>
    <col min="6" max="6" width="4" bestFit="1" customWidth="1"/>
    <col min="7" max="7" width="4.1796875" bestFit="1" customWidth="1"/>
    <col min="8" max="11" width="3.1796875" bestFit="1" customWidth="1"/>
    <col min="12" max="12" width="4" bestFit="1" customWidth="1"/>
    <col min="13" max="13" width="4.1796875" bestFit="1" customWidth="1"/>
    <col min="14" max="16" width="3.1796875" bestFit="1" customWidth="1"/>
  </cols>
  <sheetData>
    <row r="1" spans="1:16" x14ac:dyDescent="0.35">
      <c r="E1" s="13"/>
      <c r="F1" s="68"/>
      <c r="G1" s="68"/>
      <c r="H1" s="68"/>
      <c r="I1" s="68"/>
      <c r="J1" s="68"/>
      <c r="K1" s="68"/>
      <c r="L1" s="68"/>
      <c r="M1" s="68"/>
      <c r="N1" s="68"/>
      <c r="O1" s="68"/>
      <c r="P1" s="68"/>
    </row>
    <row r="2" spans="1:16" x14ac:dyDescent="0.35">
      <c r="A2" s="258" t="s">
        <v>864</v>
      </c>
      <c r="B2" s="98" t="s">
        <v>865</v>
      </c>
      <c r="C2" s="259" t="s">
        <v>866</v>
      </c>
      <c r="D2" s="103" t="s">
        <v>867</v>
      </c>
      <c r="E2" s="69"/>
    </row>
    <row r="3" spans="1:16" x14ac:dyDescent="0.35">
      <c r="A3" s="258"/>
      <c r="B3" s="98" t="s">
        <v>868</v>
      </c>
      <c r="C3" s="259"/>
      <c r="D3" s="104" t="s">
        <v>869</v>
      </c>
      <c r="E3" s="69"/>
    </row>
    <row r="4" spans="1:16" x14ac:dyDescent="0.35">
      <c r="A4" s="258"/>
      <c r="B4" s="98" t="s">
        <v>870</v>
      </c>
      <c r="C4" s="259"/>
      <c r="D4" s="104" t="s">
        <v>871</v>
      </c>
      <c r="E4" s="69"/>
    </row>
    <row r="5" spans="1:16" x14ac:dyDescent="0.35">
      <c r="A5" s="258"/>
      <c r="B5" s="98" t="s">
        <v>872</v>
      </c>
      <c r="D5" s="101"/>
      <c r="E5" s="69"/>
    </row>
    <row r="6" spans="1:16" x14ac:dyDescent="0.35">
      <c r="A6" s="258"/>
      <c r="B6" s="98" t="s">
        <v>37</v>
      </c>
      <c r="D6" s="101"/>
      <c r="E6" s="69"/>
    </row>
    <row r="7" spans="1:16" x14ac:dyDescent="0.35">
      <c r="A7" s="258"/>
      <c r="B7" s="98" t="s">
        <v>873</v>
      </c>
      <c r="D7" s="101"/>
      <c r="E7" s="69"/>
    </row>
    <row r="8" spans="1:16" x14ac:dyDescent="0.35">
      <c r="A8" s="258"/>
      <c r="B8" s="98" t="s">
        <v>874</v>
      </c>
      <c r="D8" s="101"/>
      <c r="E8" s="69"/>
    </row>
    <row r="9" spans="1:16" x14ac:dyDescent="0.35">
      <c r="A9" s="258"/>
      <c r="B9" s="98" t="s">
        <v>875</v>
      </c>
      <c r="D9" s="101"/>
      <c r="E9" s="69"/>
    </row>
    <row r="10" spans="1:16" x14ac:dyDescent="0.35">
      <c r="A10" s="69"/>
      <c r="C10" s="99"/>
      <c r="D10" s="101"/>
      <c r="E10" s="69"/>
    </row>
    <row r="11" spans="1:16" x14ac:dyDescent="0.35">
      <c r="A11" s="69"/>
      <c r="C11" s="99"/>
      <c r="D11" s="101"/>
      <c r="E11" s="69"/>
    </row>
    <row r="12" spans="1:16" x14ac:dyDescent="0.35">
      <c r="A12" s="260" t="s">
        <v>876</v>
      </c>
      <c r="B12" s="3" t="s">
        <v>84</v>
      </c>
      <c r="D12" s="101"/>
      <c r="E12" s="69"/>
    </row>
    <row r="13" spans="1:16" x14ac:dyDescent="0.35">
      <c r="A13" s="261"/>
      <c r="B13" s="3" t="s">
        <v>81</v>
      </c>
      <c r="D13" s="101"/>
      <c r="E13" s="69"/>
    </row>
    <row r="14" spans="1:16" x14ac:dyDescent="0.35">
      <c r="A14" s="262"/>
      <c r="B14" s="3" t="s">
        <v>317</v>
      </c>
      <c r="D14" s="101"/>
      <c r="E14" s="69"/>
    </row>
    <row r="15" spans="1:16" x14ac:dyDescent="0.35">
      <c r="A15" s="11"/>
      <c r="B15" s="9"/>
      <c r="D15" s="101"/>
      <c r="E15" s="69"/>
    </row>
    <row r="16" spans="1:16" x14ac:dyDescent="0.35">
      <c r="A16" s="256" t="s">
        <v>877</v>
      </c>
      <c r="B16" s="3" t="s">
        <v>878</v>
      </c>
      <c r="D16" s="101"/>
      <c r="E16" s="69"/>
    </row>
    <row r="17" spans="1:5" x14ac:dyDescent="0.35">
      <c r="A17" s="257"/>
      <c r="B17" s="3" t="s">
        <v>879</v>
      </c>
      <c r="D17" s="101"/>
      <c r="E17" s="69"/>
    </row>
    <row r="18" spans="1:5" x14ac:dyDescent="0.35">
      <c r="A18" s="257"/>
      <c r="B18" s="3" t="s">
        <v>880</v>
      </c>
      <c r="D18" s="101"/>
      <c r="E18" s="69"/>
    </row>
    <row r="19" spans="1:5" x14ac:dyDescent="0.35">
      <c r="A19" s="257"/>
      <c r="B19" s="3" t="s">
        <v>881</v>
      </c>
      <c r="D19" s="102"/>
      <c r="E19" s="69"/>
    </row>
    <row r="20" spans="1:5" x14ac:dyDescent="0.35">
      <c r="A20" s="257"/>
      <c r="B20" s="3" t="s">
        <v>882</v>
      </c>
      <c r="D20" s="101"/>
      <c r="E20" s="69"/>
    </row>
    <row r="21" spans="1:5" x14ac:dyDescent="0.35">
      <c r="A21" s="257"/>
      <c r="B21" s="3" t="s">
        <v>883</v>
      </c>
      <c r="E21" s="70"/>
    </row>
    <row r="22" spans="1:5" x14ac:dyDescent="0.35">
      <c r="A22" s="257"/>
      <c r="B22" s="3" t="s">
        <v>884</v>
      </c>
    </row>
    <row r="23" spans="1:5" x14ac:dyDescent="0.35">
      <c r="A23" s="257"/>
      <c r="B23" s="3" t="s">
        <v>885</v>
      </c>
    </row>
    <row r="24" spans="1:5" x14ac:dyDescent="0.35">
      <c r="A24" s="257"/>
      <c r="B24" s="3" t="s">
        <v>886</v>
      </c>
    </row>
    <row r="25" spans="1:5" x14ac:dyDescent="0.35">
      <c r="A25" s="257"/>
      <c r="B25" s="3" t="s">
        <v>887</v>
      </c>
    </row>
    <row r="26" spans="1:5" x14ac:dyDescent="0.35">
      <c r="A26" s="257"/>
      <c r="B26" s="3" t="s">
        <v>888</v>
      </c>
    </row>
    <row r="27" spans="1:5" x14ac:dyDescent="0.35">
      <c r="A27" s="257"/>
      <c r="B27" s="3" t="s">
        <v>889</v>
      </c>
    </row>
    <row r="28" spans="1:5" x14ac:dyDescent="0.35">
      <c r="A28" s="257"/>
      <c r="B28" s="3" t="s">
        <v>890</v>
      </c>
    </row>
    <row r="29" spans="1:5" x14ac:dyDescent="0.35">
      <c r="A29" s="69"/>
      <c r="B29" s="3" t="s">
        <v>891</v>
      </c>
    </row>
    <row r="30" spans="1:5" x14ac:dyDescent="0.35">
      <c r="B30" s="3" t="s">
        <v>892</v>
      </c>
    </row>
    <row r="31" spans="1:5" x14ac:dyDescent="0.35">
      <c r="B31" s="3" t="s">
        <v>893</v>
      </c>
    </row>
    <row r="32" spans="1:5" x14ac:dyDescent="0.35">
      <c r="B32" s="3" t="s">
        <v>894</v>
      </c>
    </row>
    <row r="33" spans="2:2" x14ac:dyDescent="0.35">
      <c r="B33" s="3" t="s">
        <v>895</v>
      </c>
    </row>
    <row r="34" spans="2:2" x14ac:dyDescent="0.35">
      <c r="B34" s="3" t="s">
        <v>896</v>
      </c>
    </row>
    <row r="35" spans="2:2" x14ac:dyDescent="0.35">
      <c r="B35" s="3" t="s">
        <v>897</v>
      </c>
    </row>
    <row r="36" spans="2:2" x14ac:dyDescent="0.35">
      <c r="B36" s="3" t="s">
        <v>898</v>
      </c>
    </row>
    <row r="37" spans="2:2" x14ac:dyDescent="0.35">
      <c r="B37" s="3" t="s">
        <v>74</v>
      </c>
    </row>
    <row r="38" spans="2:2" x14ac:dyDescent="0.35">
      <c r="B38" s="3" t="s">
        <v>899</v>
      </c>
    </row>
    <row r="39" spans="2:2" x14ac:dyDescent="0.35">
      <c r="B39" s="3" t="s">
        <v>900</v>
      </c>
    </row>
    <row r="40" spans="2:2" x14ac:dyDescent="0.35">
      <c r="B40" s="3" t="s">
        <v>901</v>
      </c>
    </row>
    <row r="41" spans="2:2" x14ac:dyDescent="0.35">
      <c r="B41" s="3" t="s">
        <v>902</v>
      </c>
    </row>
    <row r="42" spans="2:2" x14ac:dyDescent="0.35">
      <c r="B42" s="3" t="s">
        <v>903</v>
      </c>
    </row>
    <row r="43" spans="2:2" x14ac:dyDescent="0.35">
      <c r="B43" s="3" t="s">
        <v>904</v>
      </c>
    </row>
    <row r="44" spans="2:2" x14ac:dyDescent="0.35">
      <c r="B44" s="3" t="s">
        <v>905</v>
      </c>
    </row>
    <row r="45" spans="2:2" x14ac:dyDescent="0.35">
      <c r="B45" s="3" t="s">
        <v>906</v>
      </c>
    </row>
    <row r="46" spans="2:2" x14ac:dyDescent="0.35">
      <c r="B46" s="3" t="s">
        <v>317</v>
      </c>
    </row>
    <row r="47" spans="2:2" x14ac:dyDescent="0.35">
      <c r="B47" s="3" t="s">
        <v>76</v>
      </c>
    </row>
    <row r="49" spans="1:2" x14ac:dyDescent="0.35">
      <c r="A49" t="s">
        <v>907</v>
      </c>
      <c r="B49" s="3">
        <v>1.08</v>
      </c>
    </row>
  </sheetData>
  <sheetProtection selectLockedCells="1" selectUnlockedCells="1"/>
  <sortState xmlns:xlrd2="http://schemas.microsoft.com/office/spreadsheetml/2017/richdata2" ref="C16:C45">
    <sortCondition ref="C16:C45"/>
  </sortState>
  <mergeCells count="4">
    <mergeCell ref="A16:A28"/>
    <mergeCell ref="A2:A9"/>
    <mergeCell ref="C2:C4"/>
    <mergeCell ref="A12:A14"/>
  </mergeCells>
  <pageMargins left="0.7" right="0.7" top="0.75" bottom="0.75" header="0.3" footer="0.3"/>
  <pageSetup paperSize="9"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B1:I43"/>
  <sheetViews>
    <sheetView workbookViewId="0">
      <selection activeCell="C12" sqref="C12"/>
    </sheetView>
  </sheetViews>
  <sheetFormatPr baseColWidth="10" defaultColWidth="10.81640625" defaultRowHeight="14.5" x14ac:dyDescent="0.35"/>
  <cols>
    <col min="1" max="1" width="2" style="1" customWidth="1"/>
    <col min="2" max="2" width="2.81640625" style="1" customWidth="1"/>
    <col min="3" max="3" width="23.54296875" style="1" customWidth="1"/>
    <col min="4" max="4" width="24.81640625" style="1" customWidth="1"/>
    <col min="5" max="5" width="7.1796875" style="1" customWidth="1"/>
    <col min="6" max="6" width="11.54296875" style="1" customWidth="1"/>
    <col min="7" max="7" width="0.26953125" style="1" customWidth="1"/>
    <col min="8" max="8" width="12.81640625" style="1" customWidth="1"/>
    <col min="9" max="9" width="3" style="1" customWidth="1"/>
    <col min="10" max="10" width="8.54296875" style="1" customWidth="1"/>
    <col min="11" max="16384" width="10.81640625" style="1"/>
  </cols>
  <sheetData>
    <row r="1" spans="2:9" ht="7.5" customHeight="1" x14ac:dyDescent="0.35"/>
    <row r="4" spans="2:9" ht="15" thickBot="1" x14ac:dyDescent="0.4"/>
    <row r="5" spans="2:9" x14ac:dyDescent="0.35">
      <c r="B5" s="44"/>
      <c r="C5" s="18"/>
      <c r="D5" s="18"/>
      <c r="E5" s="18"/>
      <c r="F5" s="18"/>
      <c r="G5" s="18"/>
      <c r="H5" s="18"/>
      <c r="I5" s="45"/>
    </row>
    <row r="6" spans="2:9" x14ac:dyDescent="0.35">
      <c r="B6" s="46"/>
      <c r="I6" s="47"/>
    </row>
    <row r="7" spans="2:9" ht="21" x14ac:dyDescent="0.5">
      <c r="B7" s="46"/>
      <c r="C7" s="48" t="s">
        <v>908</v>
      </c>
      <c r="I7" s="47"/>
    </row>
    <row r="8" spans="2:9" ht="21" x14ac:dyDescent="0.5">
      <c r="B8" s="46"/>
      <c r="C8" s="48" t="s">
        <v>909</v>
      </c>
      <c r="I8" s="47"/>
    </row>
    <row r="9" spans="2:9" ht="21" x14ac:dyDescent="0.5">
      <c r="B9" s="46"/>
      <c r="C9" s="48"/>
      <c r="I9" s="47"/>
    </row>
    <row r="10" spans="2:9" ht="15" thickBot="1" x14ac:dyDescent="0.4">
      <c r="B10" s="46"/>
      <c r="F10" s="180" t="s">
        <v>910</v>
      </c>
      <c r="G10" s="181" t="s">
        <v>911</v>
      </c>
      <c r="H10" s="180" t="s">
        <v>912</v>
      </c>
      <c r="I10" s="47"/>
    </row>
    <row r="11" spans="2:9" ht="29" thickBot="1" x14ac:dyDescent="0.5">
      <c r="B11" s="46"/>
      <c r="C11" s="67" t="str">
        <f>_xlfn.CONCAT("Análisis de Riesgo Autogestionado (V",Tablas!$B$49,")")</f>
        <v>Análisis de Riesgo Autogestionado (V1.08)</v>
      </c>
      <c r="F11" s="49" t="str">
        <f>Cuestionario!J8</f>
        <v>A</v>
      </c>
      <c r="H11" s="43"/>
      <c r="I11" s="50"/>
    </row>
    <row r="12" spans="2:9" ht="19.5" customHeight="1" x14ac:dyDescent="0.65">
      <c r="B12" s="46"/>
      <c r="C12" s="51"/>
      <c r="F12" s="52"/>
      <c r="H12" s="53"/>
      <c r="I12" s="50"/>
    </row>
    <row r="13" spans="2:9" x14ac:dyDescent="0.35">
      <c r="B13" s="46"/>
      <c r="C13" s="1" t="s">
        <v>913</v>
      </c>
      <c r="D13" s="54" t="str" cm="1">
        <f t="array" aca="1" ref="D13" ca="1">IF(RiesgoResultado[Resultado]="","",NOW())</f>
        <v/>
      </c>
      <c r="I13" s="47"/>
    </row>
    <row r="14" spans="2:9" x14ac:dyDescent="0.35">
      <c r="B14" s="46"/>
      <c r="C14" s="1" t="s">
        <v>914</v>
      </c>
      <c r="I14" s="47"/>
    </row>
    <row r="15" spans="2:9" x14ac:dyDescent="0.35">
      <c r="B15" s="46"/>
      <c r="I15" s="47"/>
    </row>
    <row r="16" spans="2:9" x14ac:dyDescent="0.35">
      <c r="B16" s="46"/>
      <c r="I16" s="47"/>
    </row>
    <row r="17" spans="2:9" x14ac:dyDescent="0.35">
      <c r="B17" s="46"/>
      <c r="C17" s="55" t="s">
        <v>915</v>
      </c>
      <c r="D17" s="56" t="str">
        <f>IF(Cuestionario!D10="","",Cuestionario!D10)</f>
        <v>Implementación de AWS Sagemaker para modelos de Machine Learning</v>
      </c>
      <c r="E17" s="57"/>
      <c r="F17" s="57"/>
      <c r="G17" s="57"/>
      <c r="H17" s="58"/>
      <c r="I17" s="47"/>
    </row>
    <row r="18" spans="2:9" x14ac:dyDescent="0.35">
      <c r="B18" s="46"/>
      <c r="C18" s="55" t="s">
        <v>916</v>
      </c>
      <c r="D18" s="56" t="str">
        <f>IF(Cuestionario!D5="","",Cuestionario!D5)</f>
        <v>Ana Laura Hernández García</v>
      </c>
      <c r="E18" s="57"/>
      <c r="F18" s="57"/>
      <c r="G18" s="57"/>
      <c r="H18" s="58"/>
      <c r="I18" s="47"/>
    </row>
    <row r="19" spans="2:9" x14ac:dyDescent="0.35">
      <c r="B19" s="46"/>
      <c r="C19" s="55" t="s">
        <v>864</v>
      </c>
      <c r="D19" s="56" t="str">
        <f>IF(Cuestionario!D4="","",Cuestionario!D4)</f>
        <v>RDDNN-Data</v>
      </c>
      <c r="E19" s="57"/>
      <c r="F19" s="57"/>
      <c r="G19" s="57"/>
      <c r="H19" s="58"/>
      <c r="I19" s="47"/>
    </row>
    <row r="20" spans="2:9" x14ac:dyDescent="0.35">
      <c r="B20" s="46"/>
      <c r="C20" s="55" t="s">
        <v>917</v>
      </c>
      <c r="D20" s="56" t="str">
        <f>IF(Cuestionario!D8="","",Cuestionario!D8)</f>
        <v>Por confirmarse - Servicio en la nube de AWS</v>
      </c>
      <c r="E20" s="57"/>
      <c r="F20" s="57"/>
      <c r="G20" s="57"/>
      <c r="H20" s="58"/>
      <c r="I20" s="47"/>
    </row>
    <row r="21" spans="2:9" x14ac:dyDescent="0.35">
      <c r="B21" s="46"/>
      <c r="C21" s="55" t="s">
        <v>918</v>
      </c>
      <c r="D21" s="56" t="str">
        <f>IF(Cuestionario!D12="","",Cuestionario!D12)</f>
        <v>TBC</v>
      </c>
      <c r="E21" s="57"/>
      <c r="F21" s="57"/>
      <c r="G21" s="57"/>
      <c r="H21" s="58"/>
      <c r="I21" s="47"/>
    </row>
    <row r="22" spans="2:9" x14ac:dyDescent="0.35">
      <c r="B22" s="46"/>
      <c r="I22" s="47"/>
    </row>
    <row r="23" spans="2:9" x14ac:dyDescent="0.35">
      <c r="B23" s="46"/>
      <c r="I23" s="47"/>
    </row>
    <row r="24" spans="2:9" x14ac:dyDescent="0.35">
      <c r="B24" s="46"/>
      <c r="C24" s="59" t="s">
        <v>919</v>
      </c>
      <c r="D24" s="60"/>
      <c r="E24" s="60"/>
      <c r="F24" s="60"/>
      <c r="G24" s="60"/>
      <c r="H24" s="61"/>
      <c r="I24" s="47"/>
    </row>
    <row r="25" spans="2:9" x14ac:dyDescent="0.35">
      <c r="B25" s="46"/>
      <c r="C25" s="93" t="s">
        <v>920</v>
      </c>
      <c r="H25" s="94"/>
      <c r="I25" s="47"/>
    </row>
    <row r="26" spans="2:9" x14ac:dyDescent="0.35">
      <c r="B26" s="46"/>
      <c r="C26" s="95" t="s">
        <v>921</v>
      </c>
      <c r="D26" s="62"/>
      <c r="E26" s="62"/>
      <c r="F26" s="62"/>
      <c r="G26" s="62"/>
      <c r="H26" s="63"/>
      <c r="I26" s="47"/>
    </row>
    <row r="27" spans="2:9" x14ac:dyDescent="0.35">
      <c r="B27" s="46"/>
      <c r="I27" s="47"/>
    </row>
    <row r="28" spans="2:9" x14ac:dyDescent="0.35">
      <c r="B28" s="46"/>
      <c r="I28" s="47"/>
    </row>
    <row r="29" spans="2:9" x14ac:dyDescent="0.35">
      <c r="B29" s="46"/>
      <c r="I29" s="47"/>
    </row>
    <row r="30" spans="2:9" x14ac:dyDescent="0.35">
      <c r="B30" s="46"/>
      <c r="I30" s="47"/>
    </row>
    <row r="31" spans="2:9" x14ac:dyDescent="0.35">
      <c r="B31" s="46"/>
      <c r="I31" s="47"/>
    </row>
    <row r="32" spans="2:9" x14ac:dyDescent="0.35">
      <c r="B32" s="46"/>
      <c r="I32" s="47"/>
    </row>
    <row r="33" spans="2:9" x14ac:dyDescent="0.35">
      <c r="B33" s="46"/>
      <c r="I33" s="47"/>
    </row>
    <row r="34" spans="2:9" x14ac:dyDescent="0.35">
      <c r="B34" s="46"/>
      <c r="I34" s="47"/>
    </row>
    <row r="35" spans="2:9" x14ac:dyDescent="0.35">
      <c r="B35" s="46"/>
      <c r="I35" s="47"/>
    </row>
    <row r="36" spans="2:9" x14ac:dyDescent="0.35">
      <c r="B36" s="46"/>
      <c r="I36" s="47"/>
    </row>
    <row r="37" spans="2:9" x14ac:dyDescent="0.35">
      <c r="B37" s="46"/>
      <c r="I37" s="47"/>
    </row>
    <row r="38" spans="2:9" x14ac:dyDescent="0.35">
      <c r="B38" s="46"/>
      <c r="I38" s="47"/>
    </row>
    <row r="39" spans="2:9" x14ac:dyDescent="0.35">
      <c r="B39" s="46"/>
      <c r="I39" s="47"/>
    </row>
    <row r="40" spans="2:9" x14ac:dyDescent="0.35">
      <c r="B40" s="46"/>
      <c r="I40" s="47"/>
    </row>
    <row r="41" spans="2:9" x14ac:dyDescent="0.35">
      <c r="B41" s="46"/>
      <c r="I41" s="47"/>
    </row>
    <row r="42" spans="2:9" x14ac:dyDescent="0.35">
      <c r="B42" s="46"/>
      <c r="I42" s="47"/>
    </row>
    <row r="43" spans="2:9" ht="15" thickBot="1" x14ac:dyDescent="0.4">
      <c r="B43" s="64"/>
      <c r="C43" s="19"/>
      <c r="D43" s="19"/>
      <c r="E43" s="19"/>
      <c r="F43" s="19"/>
      <c r="G43" s="19"/>
      <c r="H43" s="19"/>
      <c r="I43" s="65"/>
    </row>
  </sheetData>
  <sheetProtection algorithmName="SHA-512" hashValue="3ZSCpJKEKitY+hwz5emUakWa67+qjiqRS2JrL7HPvSqj9meP1fuPs6hXP+q2tR3cULtGLaEEL8hx1jGw5Nod/w==" saltValue="pdyE7cd/NKZCbnHofklf9w==" spinCount="100000" sheet="1" objects="1" scenarios="1" selectLockedCells="1" selectUnlockedCells="1"/>
  <pageMargins left="0.7" right="0.7" top="0.75" bottom="0.75" header="0.3" footer="0.3"/>
  <pageSetup orientation="portrait" verticalDpi="30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16"/>
  <sheetViews>
    <sheetView workbookViewId="0">
      <selection activeCell="D3" sqref="D3"/>
    </sheetView>
  </sheetViews>
  <sheetFormatPr baseColWidth="10" defaultColWidth="11.453125" defaultRowHeight="14.5" x14ac:dyDescent="0.35"/>
  <cols>
    <col min="2" max="2" width="30.1796875" customWidth="1"/>
    <col min="3" max="3" width="91.81640625" style="10" customWidth="1"/>
    <col min="4" max="4" width="21.81640625" bestFit="1" customWidth="1"/>
  </cols>
  <sheetData>
    <row r="1" spans="1:4" x14ac:dyDescent="0.35">
      <c r="A1" t="s">
        <v>14</v>
      </c>
      <c r="B1" t="s">
        <v>922</v>
      </c>
      <c r="C1" s="10" t="s">
        <v>923</v>
      </c>
    </row>
    <row r="2" spans="1:4" x14ac:dyDescent="0.35">
      <c r="A2" s="13">
        <v>44616</v>
      </c>
      <c r="B2" t="s">
        <v>924</v>
      </c>
      <c r="C2" s="10" t="s">
        <v>925</v>
      </c>
      <c r="D2" t="s">
        <v>926</v>
      </c>
    </row>
    <row r="3" spans="1:4" x14ac:dyDescent="0.35">
      <c r="A3" s="13">
        <v>44125</v>
      </c>
      <c r="B3" t="s">
        <v>927</v>
      </c>
      <c r="C3" s="10" t="s">
        <v>928</v>
      </c>
      <c r="D3" t="s">
        <v>926</v>
      </c>
    </row>
    <row r="4" spans="1:4" x14ac:dyDescent="0.35">
      <c r="A4" s="13">
        <v>44131</v>
      </c>
      <c r="B4" t="s">
        <v>929</v>
      </c>
      <c r="C4" s="10" t="s">
        <v>930</v>
      </c>
      <c r="D4" t="s">
        <v>926</v>
      </c>
    </row>
    <row r="5" spans="1:4" x14ac:dyDescent="0.35">
      <c r="A5" s="13">
        <v>44131</v>
      </c>
      <c r="B5" t="s">
        <v>929</v>
      </c>
      <c r="C5" s="10" t="s">
        <v>931</v>
      </c>
      <c r="D5" t="s">
        <v>932</v>
      </c>
    </row>
    <row r="6" spans="1:4" x14ac:dyDescent="0.35">
      <c r="A6" s="13">
        <v>44131</v>
      </c>
      <c r="B6" t="s">
        <v>929</v>
      </c>
      <c r="C6" s="10" t="s">
        <v>933</v>
      </c>
      <c r="D6" t="s">
        <v>926</v>
      </c>
    </row>
    <row r="7" spans="1:4" x14ac:dyDescent="0.35">
      <c r="A7" s="13">
        <v>44131</v>
      </c>
      <c r="B7" t="s">
        <v>929</v>
      </c>
      <c r="C7" s="10" t="s">
        <v>934</v>
      </c>
      <c r="D7" t="s">
        <v>926</v>
      </c>
    </row>
    <row r="8" spans="1:4" x14ac:dyDescent="0.35">
      <c r="A8" s="13">
        <v>44131</v>
      </c>
      <c r="B8" t="s">
        <v>935</v>
      </c>
      <c r="C8" s="10" t="s">
        <v>936</v>
      </c>
      <c r="D8" t="s">
        <v>926</v>
      </c>
    </row>
    <row r="9" spans="1:4" x14ac:dyDescent="0.35">
      <c r="A9" s="13">
        <v>44131</v>
      </c>
      <c r="B9" t="s">
        <v>937</v>
      </c>
      <c r="C9" s="10" t="s">
        <v>938</v>
      </c>
      <c r="D9" t="s">
        <v>932</v>
      </c>
    </row>
    <row r="10" spans="1:4" ht="43.5" x14ac:dyDescent="0.35">
      <c r="A10" s="13">
        <v>44131</v>
      </c>
      <c r="B10" t="s">
        <v>935</v>
      </c>
      <c r="C10" s="10" t="s">
        <v>939</v>
      </c>
      <c r="D10" s="10" t="s">
        <v>940</v>
      </c>
    </row>
    <row r="11" spans="1:4" x14ac:dyDescent="0.35">
      <c r="A11" s="13">
        <v>44131</v>
      </c>
      <c r="B11" t="s">
        <v>941</v>
      </c>
      <c r="C11" s="10" t="s">
        <v>942</v>
      </c>
      <c r="D11" t="s">
        <v>926</v>
      </c>
    </row>
    <row r="12" spans="1:4" x14ac:dyDescent="0.35">
      <c r="A12" s="13">
        <v>44133</v>
      </c>
      <c r="B12" t="s">
        <v>935</v>
      </c>
      <c r="C12" s="10" t="s">
        <v>943</v>
      </c>
      <c r="D12" t="s">
        <v>926</v>
      </c>
    </row>
    <row r="13" spans="1:4" x14ac:dyDescent="0.35">
      <c r="A13" s="13">
        <v>44118</v>
      </c>
      <c r="B13" t="s">
        <v>935</v>
      </c>
      <c r="C13" s="10" t="s">
        <v>944</v>
      </c>
      <c r="D13" t="s">
        <v>926</v>
      </c>
    </row>
    <row r="14" spans="1:4" x14ac:dyDescent="0.35">
      <c r="A14" s="13">
        <v>44133</v>
      </c>
      <c r="B14" t="s">
        <v>935</v>
      </c>
      <c r="C14" s="10" t="s">
        <v>945</v>
      </c>
      <c r="D14" t="s">
        <v>926</v>
      </c>
    </row>
    <row r="15" spans="1:4" x14ac:dyDescent="0.35">
      <c r="A15" s="13">
        <v>44133</v>
      </c>
      <c r="B15" t="s">
        <v>935</v>
      </c>
      <c r="C15" s="10" t="s">
        <v>946</v>
      </c>
    </row>
    <row r="16" spans="1:4" x14ac:dyDescent="0.35">
      <c r="C16" s="10" t="s">
        <v>947</v>
      </c>
    </row>
  </sheetData>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B028680511B146A6B7EDC2D053315C" ma:contentTypeVersion="10" ma:contentTypeDescription="Create a new document." ma:contentTypeScope="" ma:versionID="85ac5e033d9125622c5091ee8a560c02">
  <xsd:schema xmlns:xsd="http://www.w3.org/2001/XMLSchema" xmlns:xs="http://www.w3.org/2001/XMLSchema" xmlns:p="http://schemas.microsoft.com/office/2006/metadata/properties" xmlns:ns2="aad6066e-f642-4f1d-b0d6-92e5ab17ca20" xmlns:ns3="de748167-212c-4bf5-9298-93692ffed99f" targetNamespace="http://schemas.microsoft.com/office/2006/metadata/properties" ma:root="true" ma:fieldsID="e1cd6cb2564a6055d3df7acf5abb2e73" ns2:_="" ns3:_="">
    <xsd:import namespace="aad6066e-f642-4f1d-b0d6-92e5ab17ca20"/>
    <xsd:import namespace="de748167-212c-4bf5-9298-93692ffed99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d6066e-f642-4f1d-b0d6-92e5ab17ca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748167-212c-4bf5-9298-93692ffed99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F1E810-6E3F-4697-BDA2-BB775D05D0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d6066e-f642-4f1d-b0d6-92e5ab17ca20"/>
    <ds:schemaRef ds:uri="de748167-212c-4bf5-9298-93692ffed9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7E0B91-C411-4A29-A68A-32BA9658534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1499B4F-F835-4D74-9F4D-D4A23BF8A8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Instrucciones</vt:lpstr>
      <vt:lpstr>Cuestionario</vt:lpstr>
      <vt:lpstr>Requerimientos</vt:lpstr>
      <vt:lpstr>Requerimientos transpuesta</vt:lpstr>
      <vt:lpstr>Tablas</vt:lpstr>
      <vt:lpstr>Análisis de Riesgo</vt:lpstr>
      <vt:lpstr>Errores detectados en artefacto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 MANUEL MORENO MARTINEZ</dc:creator>
  <cp:keywords/>
  <dc:description/>
  <cp:lastModifiedBy>HERMANN LUIS BENDA GIRON</cp:lastModifiedBy>
  <cp:revision/>
  <dcterms:created xsi:type="dcterms:W3CDTF">2020-06-02T18:32:04Z</dcterms:created>
  <dcterms:modified xsi:type="dcterms:W3CDTF">2024-01-31T01:01:24Z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0x0101006FB028680511B146A6B7EDC2D053315C</vt:lpwstr>
  </property>
  <property fmtid="{D5CDD505-2E9C-101B-9397-08002B2CF9AE}" pid="3" name="MSIP_Label_0c2abd79-57a9-4473-8700-c843f76a1e37_Enabled">
    <vt:lpwstr>true</vt:lpwstr>
  </property>
  <property fmtid="{D5CDD505-2E9C-101B-9397-08002B2CF9AE}" pid="4" name="MSIP_Label_0c2abd79-57a9-4473-8700-c843f76a1e37_SetDate">
    <vt:lpwstr>2022-05-18T19:40:51Z</vt:lpwstr>
  </property>
  <property fmtid="{D5CDD505-2E9C-101B-9397-08002B2CF9AE}" pid="5" name="MSIP_Label_0c2abd79-57a9-4473-8700-c843f76a1e37_Method">
    <vt:lpwstr>Privileged</vt:lpwstr>
  </property>
  <property fmtid="{D5CDD505-2E9C-101B-9397-08002B2CF9AE}" pid="6" name="MSIP_Label_0c2abd79-57a9-4473-8700-c843f76a1e37_Name">
    <vt:lpwstr>Internal</vt:lpwstr>
  </property>
  <property fmtid="{D5CDD505-2E9C-101B-9397-08002B2CF9AE}" pid="7" name="MSIP_Label_0c2abd79-57a9-4473-8700-c843f76a1e37_SiteId">
    <vt:lpwstr>35595a02-4d6d-44ac-99e1-f9ab4cd872db</vt:lpwstr>
  </property>
  <property fmtid="{D5CDD505-2E9C-101B-9397-08002B2CF9AE}" pid="8" name="MSIP_Label_0c2abd79-57a9-4473-8700-c843f76a1e37_ActionId">
    <vt:lpwstr>44bf270b-a2a1-41ee-afca-fd249279e1b6</vt:lpwstr>
  </property>
  <property fmtid="{D5CDD505-2E9C-101B-9397-08002B2CF9AE}" pid="9" name="MSIP_Label_0c2abd79-57a9-4473-8700-c843f76a1e37_ContentBits">
    <vt:lpwstr>0</vt:lpwstr>
  </property>
  <property fmtid="{D5CDD505-2E9C-101B-9397-08002B2CF9AE}" pid="10" name="MediaServiceImageTags">
    <vt:lpwstr/>
  </property>
</Properties>
</file>