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20" yWindow="0" windowWidth="23640" windowHeight="14560" activeTab="2"/>
  </bookViews>
  <sheets>
    <sheet name="Proportion Test" sheetId="1" r:id="rId1"/>
    <sheet name="Mean Test Std Dev Known" sheetId="2" r:id="rId2"/>
    <sheet name="Mean Test Std Dev Unknown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/>
  <c r="E10" i="1"/>
  <c r="F10" i="1"/>
  <c r="E9" i="1"/>
  <c r="F9" i="1"/>
  <c r="E7" i="1"/>
  <c r="F7" i="1"/>
  <c r="E6" i="1"/>
  <c r="F6" i="1"/>
  <c r="E5" i="1"/>
  <c r="F5" i="1"/>
  <c r="E2" i="3"/>
  <c r="F5" i="3"/>
  <c r="E6" i="3"/>
  <c r="E5" i="3"/>
  <c r="E9" i="3"/>
  <c r="E2" i="2"/>
  <c r="E6" i="2"/>
  <c r="F6" i="2"/>
  <c r="E10" i="2"/>
  <c r="E9" i="2"/>
  <c r="F9" i="2"/>
  <c r="E5" i="2"/>
  <c r="F5" i="2"/>
  <c r="E11" i="3"/>
  <c r="F11" i="3"/>
  <c r="F9" i="3"/>
  <c r="E7" i="3"/>
  <c r="F7" i="3"/>
  <c r="F10" i="2"/>
  <c r="E11" i="2"/>
  <c r="F11" i="2"/>
  <c r="E7" i="2"/>
  <c r="F7" i="2"/>
  <c r="C2" i="1"/>
  <c r="E2" i="1"/>
</calcChain>
</file>

<file path=xl/sharedStrings.xml><?xml version="1.0" encoding="utf-8"?>
<sst xmlns="http://schemas.openxmlformats.org/spreadsheetml/2006/main" count="42" uniqueCount="17">
  <si>
    <t>p-hat</t>
  </si>
  <si>
    <t>p</t>
  </si>
  <si>
    <t>q</t>
  </si>
  <si>
    <t>n</t>
  </si>
  <si>
    <t>test statistic</t>
  </si>
  <si>
    <t>Critical Values</t>
  </si>
  <si>
    <t>Left-Tailed Test</t>
  </si>
  <si>
    <t>Right-Tailed Test</t>
  </si>
  <si>
    <t>Two-Tailed Test</t>
  </si>
  <si>
    <t>α</t>
  </si>
  <si>
    <t>P-Value Test</t>
  </si>
  <si>
    <t>μ</t>
  </si>
  <si>
    <t>σ</t>
  </si>
  <si>
    <t>s</t>
  </si>
  <si>
    <t>z Score Critical Region</t>
  </si>
  <si>
    <t>Area For Test Statistic</t>
  </si>
  <si>
    <t>Left-Tailed or Right-Tailed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</si>
</sst>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345440</xdr:colOff>
          <xdr:row>0</xdr:row>
          <xdr:rowOff>55880</xdr:rowOff>
        </xdr:from>
        <xdr:to>
          <xdr:col>0</xdr:col>
          <xdr:colOff>472440</xdr:colOff>
          <xdr:row>0</xdr:row>
          <xdr:rowOff>271780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345440</xdr:colOff>
          <xdr:row>0</xdr:row>
          <xdr:rowOff>55880</xdr:rowOff>
        </xdr:from>
        <xdr:to>
          <xdr:col>0</xdr:col>
          <xdr:colOff>485140</xdr:colOff>
          <xdr:row>0</xdr:row>
          <xdr:rowOff>279400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Equation1.bin"/><Relationship Id="rId4" Type="http://schemas.openxmlformats.org/officeDocument/2006/relationships/image" Target="../media/image1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Equation2.bin"/><Relationship Id="rId4" Type="http://schemas.openxmlformats.org/officeDocument/2006/relationships/image" Target="../media/image1.emf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200" zoomScaleNormal="200" zoomScalePageLayoutView="200" workbookViewId="0">
      <selection activeCell="E11" sqref="E11"/>
    </sheetView>
  </sheetViews>
  <sheetFormatPr baseColWidth="10" defaultColWidth="8.83203125" defaultRowHeight="14" x14ac:dyDescent="0"/>
  <cols>
    <col min="5" max="5" width="11.5" customWidth="1"/>
    <col min="6" max="6" width="8.832031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t="s">
        <v>4</v>
      </c>
      <c r="F1" s="4" t="s">
        <v>9</v>
      </c>
    </row>
    <row r="2" spans="1:6">
      <c r="A2" s="1">
        <v>5.8999999999999997E-2</v>
      </c>
      <c r="B2" s="1">
        <v>0.03</v>
      </c>
      <c r="C2">
        <f>1-B2</f>
        <v>0.97</v>
      </c>
      <c r="D2" s="1">
        <v>85</v>
      </c>
      <c r="E2">
        <f>(A2-B2)/SQRT((B2*C2)/D2)</f>
        <v>1.5673318760307253</v>
      </c>
      <c r="F2" s="1">
        <v>7.0000000000000007E-2</v>
      </c>
    </row>
    <row r="4" spans="1:6" ht="42">
      <c r="A4" s="6" t="s">
        <v>5</v>
      </c>
      <c r="B4" s="6"/>
      <c r="C4" s="6"/>
      <c r="D4" s="6"/>
      <c r="E4" s="7" t="s">
        <v>14</v>
      </c>
    </row>
    <row r="5" spans="1:6">
      <c r="B5" s="5" t="s">
        <v>6</v>
      </c>
      <c r="C5" s="5"/>
      <c r="D5" s="5"/>
      <c r="E5">
        <f>NORMINV(F2,0,1)</f>
        <v>-1.4757910281791702</v>
      </c>
      <c r="F5" t="str">
        <f>IF($E$2&lt;E5,"REJECT","FAIL")</f>
        <v>FAIL</v>
      </c>
    </row>
    <row r="6" spans="1:6">
      <c r="B6" s="5" t="s">
        <v>7</v>
      </c>
      <c r="C6" s="5"/>
      <c r="D6" s="5"/>
      <c r="E6">
        <f>NORMINV(1-F2,0,1)</f>
        <v>1.47579102817917</v>
      </c>
      <c r="F6" t="str">
        <f>IF($E$2&gt;E6,"REJECT","FAIL")</f>
        <v>REJECT</v>
      </c>
    </row>
    <row r="7" spans="1:6">
      <c r="B7" s="5" t="s">
        <v>8</v>
      </c>
      <c r="C7" s="5"/>
      <c r="D7" s="5"/>
      <c r="E7">
        <f>NORMINV(1-F2/2,0,1)</f>
        <v>1.8119106729525971</v>
      </c>
      <c r="F7" t="str">
        <f t="shared" ref="F7" si="0">IF(ABS($E$2)&gt;ABS(E7),"REJECT","FAIL")</f>
        <v>FAIL</v>
      </c>
    </row>
    <row r="8" spans="1:6" ht="28">
      <c r="A8" s="6" t="s">
        <v>10</v>
      </c>
      <c r="B8" s="6"/>
      <c r="C8" s="6"/>
      <c r="D8" s="6"/>
      <c r="E8" s="7" t="s">
        <v>15</v>
      </c>
    </row>
    <row r="9" spans="1:6">
      <c r="B9" s="5" t="s">
        <v>6</v>
      </c>
      <c r="C9" s="5"/>
      <c r="D9" s="5"/>
      <c r="E9">
        <f>NORMDIST(E2,0,1,TRUE)</f>
        <v>0.9414814308492766</v>
      </c>
      <c r="F9" t="str">
        <f>IF(E9&lt;$F$2,"REJECT","FAIL")</f>
        <v>FAIL</v>
      </c>
    </row>
    <row r="10" spans="1:6">
      <c r="B10" s="5" t="s">
        <v>7</v>
      </c>
      <c r="C10" s="5"/>
      <c r="D10" s="5"/>
      <c r="E10">
        <f>1-NORMDIST(E2,0,1,TRUE)</f>
        <v>5.8518569150723398E-2</v>
      </c>
      <c r="F10" t="str">
        <f t="shared" ref="F10:F11" si="1">IF(E10&lt;$F$2,"REJECT","FAIL")</f>
        <v>REJECT</v>
      </c>
    </row>
    <row r="11" spans="1:6">
      <c r="B11" s="5" t="s">
        <v>8</v>
      </c>
      <c r="C11" s="5"/>
      <c r="D11" s="5"/>
      <c r="E11">
        <f>2*(1-NORMDIST(ABS(E2),0,1,TRUE))</f>
        <v>0.1170371383014468</v>
      </c>
      <c r="F11" t="str">
        <f t="shared" si="1"/>
        <v>FAIL</v>
      </c>
    </row>
  </sheetData>
  <mergeCells count="8">
    <mergeCell ref="B10:D10"/>
    <mergeCell ref="B11:D11"/>
    <mergeCell ref="A4:D4"/>
    <mergeCell ref="B5:D5"/>
    <mergeCell ref="B6:D6"/>
    <mergeCell ref="B7:D7"/>
    <mergeCell ref="A8:D8"/>
    <mergeCell ref="B9:D9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200" zoomScaleNormal="200" zoomScalePageLayoutView="200" workbookViewId="0">
      <selection activeCell="E4" sqref="E4:F11"/>
    </sheetView>
  </sheetViews>
  <sheetFormatPr baseColWidth="10" defaultRowHeight="14" x14ac:dyDescent="0"/>
  <cols>
    <col min="5" max="5" width="12" customWidth="1"/>
  </cols>
  <sheetData>
    <row r="1" spans="1:6" ht="24" customHeight="1">
      <c r="B1" s="3" t="s">
        <v>11</v>
      </c>
      <c r="C1" s="3" t="s">
        <v>12</v>
      </c>
      <c r="D1" s="3" t="s">
        <v>3</v>
      </c>
      <c r="E1" s="3" t="s">
        <v>4</v>
      </c>
      <c r="F1" s="3" t="s">
        <v>9</v>
      </c>
    </row>
    <row r="2" spans="1:6">
      <c r="A2" s="1">
        <v>35.9</v>
      </c>
      <c r="B2" s="1">
        <v>33</v>
      </c>
      <c r="C2" s="1">
        <v>11.5</v>
      </c>
      <c r="D2" s="1">
        <v>79</v>
      </c>
      <c r="E2">
        <f>(A2-B2)/(C2/SQRT(D2))</f>
        <v>2.241370766105669</v>
      </c>
      <c r="F2" s="1">
        <v>0.05</v>
      </c>
    </row>
    <row r="4" spans="1:6" ht="28">
      <c r="A4" s="6" t="s">
        <v>5</v>
      </c>
      <c r="B4" s="6"/>
      <c r="C4" s="6"/>
      <c r="D4" s="6"/>
      <c r="E4" s="7" t="s">
        <v>14</v>
      </c>
    </row>
    <row r="5" spans="1:6">
      <c r="B5" s="5" t="s">
        <v>6</v>
      </c>
      <c r="C5" s="5"/>
      <c r="D5" s="5"/>
      <c r="E5">
        <f>NORMINV(F2,0,1)</f>
        <v>-1.6448536269514726</v>
      </c>
      <c r="F5" t="str">
        <f>IF($E$2&lt;E5,"REJECT","FAIL")</f>
        <v>FAIL</v>
      </c>
    </row>
    <row r="6" spans="1:6">
      <c r="B6" s="5" t="s">
        <v>7</v>
      </c>
      <c r="C6" s="5"/>
      <c r="D6" s="5"/>
      <c r="E6">
        <f>NORMINV(1-F2,0,1)</f>
        <v>1.6448536269514715</v>
      </c>
      <c r="F6" t="str">
        <f>IF($E$2&gt;E6,"REJECT","FAIL")</f>
        <v>REJECT</v>
      </c>
    </row>
    <row r="7" spans="1:6">
      <c r="B7" s="5" t="s">
        <v>8</v>
      </c>
      <c r="C7" s="5"/>
      <c r="D7" s="5"/>
      <c r="E7">
        <f>NORMINV(1-F2/2,0,1)</f>
        <v>1.9599639845400536</v>
      </c>
      <c r="F7" t="str">
        <f t="shared" ref="F6:F7" si="0">IF(ABS($E$2)&gt;ABS(E7),"REJECT","FAIL")</f>
        <v>REJECT</v>
      </c>
    </row>
    <row r="8" spans="1:6" ht="28">
      <c r="A8" s="6" t="s">
        <v>10</v>
      </c>
      <c r="B8" s="6"/>
      <c r="C8" s="6"/>
      <c r="D8" s="6"/>
      <c r="E8" s="7" t="s">
        <v>15</v>
      </c>
    </row>
    <row r="9" spans="1:6">
      <c r="B9" s="5" t="s">
        <v>6</v>
      </c>
      <c r="C9" s="5"/>
      <c r="D9" s="5"/>
      <c r="E9">
        <f>NORMDIST(E2,0,1,TRUE)</f>
        <v>0.98749896573997087</v>
      </c>
      <c r="F9" t="str">
        <f>IF(E9&lt;$F$2,"REJECT","FAIL")</f>
        <v>FAIL</v>
      </c>
    </row>
    <row r="10" spans="1:6">
      <c r="B10" s="5" t="s">
        <v>7</v>
      </c>
      <c r="C10" s="5"/>
      <c r="D10" s="5"/>
      <c r="E10">
        <f>1-NORMDIST(E2,0,1,TRUE)</f>
        <v>1.2501034260029131E-2</v>
      </c>
      <c r="F10" t="str">
        <f t="shared" ref="F10:F11" si="1">IF(E10&lt;$F$2,"REJECT","FAIL")</f>
        <v>REJECT</v>
      </c>
    </row>
    <row r="11" spans="1:6">
      <c r="B11" s="5" t="s">
        <v>8</v>
      </c>
      <c r="C11" s="5"/>
      <c r="D11" s="5"/>
      <c r="E11">
        <f>2*(1-NORMDIST(ABS(E2),0,1,TRUE))</f>
        <v>2.5002068520058263E-2</v>
      </c>
      <c r="F11" t="str">
        <f t="shared" si="1"/>
        <v>REJECT</v>
      </c>
    </row>
  </sheetData>
  <mergeCells count="8">
    <mergeCell ref="B10:D10"/>
    <mergeCell ref="B11:D11"/>
    <mergeCell ref="A4:D4"/>
    <mergeCell ref="B5:D5"/>
    <mergeCell ref="B6:D6"/>
    <mergeCell ref="B7:D7"/>
    <mergeCell ref="A8:D8"/>
    <mergeCell ref="B9:D9"/>
  </mergeCells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r:id="rId4">
            <anchor moveWithCells="1">
              <from>
                <xdr:col>0</xdr:col>
                <xdr:colOff>342900</xdr:colOff>
                <xdr:row>0</xdr:row>
                <xdr:rowOff>50800</xdr:rowOff>
              </from>
              <to>
                <xdr:col>0</xdr:col>
                <xdr:colOff>469900</xdr:colOff>
                <xdr:row>0</xdr:row>
                <xdr:rowOff>266700</xdr:rowOff>
              </to>
            </anchor>
          </objectPr>
        </oleObject>
      </mc:Choice>
      <mc:Fallback>
        <oleObject progId="Equation.3" shapeId="2049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tabSelected="1" zoomScale="200" zoomScaleNormal="200" zoomScalePageLayoutView="200" workbookViewId="0">
      <selection activeCell="A3" sqref="A3"/>
    </sheetView>
  </sheetViews>
  <sheetFormatPr baseColWidth="10" defaultRowHeight="14" x14ac:dyDescent="0"/>
  <sheetData>
    <row r="1" spans="1:6" ht="25" customHeight="1">
      <c r="B1" s="3" t="s">
        <v>11</v>
      </c>
      <c r="C1" s="3" t="s">
        <v>13</v>
      </c>
      <c r="D1" s="3" t="s">
        <v>3</v>
      </c>
      <c r="E1" s="3" t="s">
        <v>4</v>
      </c>
      <c r="F1" s="3" t="s">
        <v>9</v>
      </c>
    </row>
    <row r="2" spans="1:6">
      <c r="A2" s="1">
        <v>30.9</v>
      </c>
      <c r="B2" s="1">
        <v>33</v>
      </c>
      <c r="C2" s="1">
        <v>11.5</v>
      </c>
      <c r="D2" s="1">
        <v>79</v>
      </c>
      <c r="E2">
        <f>(A2-B2)/(C2/SQRT(D2))</f>
        <v>-1.6230615892489346</v>
      </c>
      <c r="F2" s="1">
        <v>0.05</v>
      </c>
    </row>
    <row r="4" spans="1:6">
      <c r="A4" s="6" t="s">
        <v>5</v>
      </c>
      <c r="B4" s="6"/>
      <c r="C4" s="6"/>
      <c r="D4" s="6"/>
    </row>
    <row r="5" spans="1:6">
      <c r="B5" s="5" t="s">
        <v>16</v>
      </c>
      <c r="C5" s="5"/>
      <c r="D5" s="5"/>
      <c r="E5">
        <f>-TINV(2*F2,D2-1)</f>
        <v>-1.6646246445066122</v>
      </c>
      <c r="F5" t="str">
        <f>IF(ABS($E$2)&gt;E6,"REJECT","FAIL")</f>
        <v>FAIL</v>
      </c>
    </row>
    <row r="6" spans="1:6">
      <c r="B6" s="5"/>
      <c r="C6" s="5"/>
      <c r="D6" s="5"/>
      <c r="E6">
        <f>TINV(2*F2,D2-1)</f>
        <v>1.6646246445066122</v>
      </c>
    </row>
    <row r="7" spans="1:6">
      <c r="B7" s="5" t="s">
        <v>8</v>
      </c>
      <c r="C7" s="5"/>
      <c r="D7" s="5"/>
      <c r="E7">
        <f>TINV(F2,D2-1)</f>
        <v>1.9908470688116919</v>
      </c>
      <c r="F7" t="str">
        <f t="shared" ref="F6:F7" si="0">IF(ABS($E$2)&gt;ABS(E7),"REJECT","FAIL")</f>
        <v>FAIL</v>
      </c>
    </row>
    <row r="8" spans="1:6">
      <c r="A8" s="6" t="s">
        <v>10</v>
      </c>
      <c r="B8" s="6"/>
      <c r="C8" s="6"/>
      <c r="D8" s="6"/>
    </row>
    <row r="9" spans="1:6">
      <c r="B9" s="5" t="s">
        <v>16</v>
      </c>
      <c r="C9" s="5"/>
      <c r="D9" s="5"/>
      <c r="E9">
        <f>_xlfn.T.DIST.RT(ABS(E2),D2-1)</f>
        <v>5.4305645050585202E-2</v>
      </c>
      <c r="F9" t="str">
        <f>IF(E9&lt;$F$2,"REJECT","FAIL")</f>
        <v>FAIL</v>
      </c>
    </row>
    <row r="10" spans="1:6">
      <c r="B10" s="5"/>
      <c r="C10" s="5"/>
      <c r="D10" s="5"/>
    </row>
    <row r="11" spans="1:6">
      <c r="B11" s="5" t="s">
        <v>8</v>
      </c>
      <c r="C11" s="5"/>
      <c r="D11" s="5"/>
      <c r="E11">
        <f>_xlfn.T.DIST.2T(ABS(E2),D2-1)</f>
        <v>0.1086112901011704</v>
      </c>
      <c r="F11" t="str">
        <f t="shared" ref="F10:F11" si="1">IF(E11&lt;$F$2,"REJECT","FAIL")</f>
        <v>FAIL</v>
      </c>
    </row>
  </sheetData>
  <mergeCells count="8">
    <mergeCell ref="B10:D10"/>
    <mergeCell ref="B11:D11"/>
    <mergeCell ref="A4:D4"/>
    <mergeCell ref="B5:D5"/>
    <mergeCell ref="B6:D6"/>
    <mergeCell ref="B7:D7"/>
    <mergeCell ref="A8:D8"/>
    <mergeCell ref="B9:D9"/>
  </mergeCells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r:id="rId4">
            <anchor moveWithCells="1">
              <from>
                <xdr:col>0</xdr:col>
                <xdr:colOff>342900</xdr:colOff>
                <xdr:row>0</xdr:row>
                <xdr:rowOff>50800</xdr:rowOff>
              </from>
              <to>
                <xdr:col>0</xdr:col>
                <xdr:colOff>482600</xdr:colOff>
                <xdr:row>0</xdr:row>
                <xdr:rowOff>279400</xdr:rowOff>
              </to>
            </anchor>
          </objectPr>
        </oleObject>
      </mc:Choice>
      <mc:Fallback>
        <oleObject progId="Equation.3" shapeId="3073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Proportion Test</vt:lpstr>
      <vt:lpstr>Mean Test Std Dev Known</vt:lpstr>
      <vt:lpstr>Mean Test Std Dev Unknown</vt:lpstr>
    </vt:vector>
  </TitlesOfParts>
  <Company>Great Bay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Mary Rudis</cp:lastModifiedBy>
  <dcterms:created xsi:type="dcterms:W3CDTF">2014-11-10T21:28:52Z</dcterms:created>
  <dcterms:modified xsi:type="dcterms:W3CDTF">2014-11-12T02:30:51Z</dcterms:modified>
</cp:coreProperties>
</file>