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Mono" sheetId="1" r:id="rId1"/>
    <sheet name="Bi" sheetId="2" r:id="rId2"/>
    <sheet name="Plan3" sheetId="3" r:id="rId3"/>
  </sheets>
  <definedNames>
    <definedName name="apaga" localSheetId="2">Plan3!$E$2:$H$21</definedName>
    <definedName name="apaga2" localSheetId="2">Plan3!$E$24:$H$43</definedName>
    <definedName name="apaga3" localSheetId="1">Bi!$A$14:$B$19</definedName>
    <definedName name="delgado_2011_expt" localSheetId="1">Bi!$I$16:$J$25</definedName>
    <definedName name="delgado_2011_expt" localSheetId="0">Mono!$A$15:$B$24</definedName>
    <definedName name="isotherm.Methane" localSheetId="1">Bi!$P$5:$Q$12</definedName>
    <definedName name="isotherm.Methane" localSheetId="0">Mono!$P$5:$Q$12</definedName>
    <definedName name="isotherm5.N2" localSheetId="1">Bi!$B$11:$C$12</definedName>
    <definedName name="isotherm5.N2" localSheetId="0">Mono!$B$5:$C$12</definedName>
  </definedNames>
  <calcPr calcId="145621"/>
</workbook>
</file>

<file path=xl/calcChain.xml><?xml version="1.0" encoding="utf-8"?>
<calcChain xmlns="http://schemas.openxmlformats.org/spreadsheetml/2006/main">
  <c r="R5" i="1" l="1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15" i="2"/>
  <c r="P36" i="2"/>
  <c r="P35" i="2"/>
  <c r="P33" i="2"/>
  <c r="P32" i="2"/>
  <c r="P31" i="2"/>
  <c r="P28" i="2"/>
  <c r="P27" i="2"/>
  <c r="P25" i="2"/>
  <c r="P24" i="2"/>
  <c r="P23" i="2"/>
  <c r="P20" i="2"/>
  <c r="P19" i="2"/>
  <c r="P17" i="2"/>
  <c r="P16" i="2"/>
  <c r="P15" i="2"/>
  <c r="M19" i="2"/>
  <c r="M18" i="2"/>
  <c r="P30" i="2" s="1"/>
  <c r="E6" i="2"/>
  <c r="E7" i="2"/>
  <c r="E8" i="2"/>
  <c r="E9" i="2"/>
  <c r="E10" i="2"/>
  <c r="E5" i="2"/>
  <c r="I19" i="1"/>
  <c r="I21" i="1"/>
  <c r="I28" i="1"/>
  <c r="I29" i="1"/>
  <c r="I14" i="1"/>
  <c r="H34" i="1"/>
  <c r="H21" i="1"/>
  <c r="H29" i="1"/>
  <c r="E18" i="1"/>
  <c r="I22" i="1" s="1"/>
  <c r="E17" i="1"/>
  <c r="H35" i="1" s="1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41" i="3"/>
  <c r="D10" i="2"/>
  <c r="D9" i="2"/>
  <c r="D8" i="2"/>
  <c r="D7" i="2"/>
  <c r="D6" i="2"/>
  <c r="D5" i="2"/>
  <c r="H27" i="1" l="1"/>
  <c r="H19" i="1"/>
  <c r="I35" i="1"/>
  <c r="I27" i="1"/>
  <c r="I18" i="1"/>
  <c r="H14" i="1"/>
  <c r="H26" i="1"/>
  <c r="H18" i="1"/>
  <c r="I34" i="1"/>
  <c r="I26" i="1"/>
  <c r="I17" i="1"/>
  <c r="H33" i="1"/>
  <c r="H25" i="1"/>
  <c r="H17" i="1"/>
  <c r="I33" i="1"/>
  <c r="I25" i="1"/>
  <c r="I15" i="1"/>
  <c r="H28" i="1"/>
  <c r="H20" i="1"/>
  <c r="H32" i="1"/>
  <c r="H24" i="1"/>
  <c r="H16" i="1"/>
  <c r="I32" i="1"/>
  <c r="I24" i="1"/>
  <c r="I16" i="1"/>
  <c r="H31" i="1"/>
  <c r="H23" i="1"/>
  <c r="H15" i="1"/>
  <c r="I31" i="1"/>
  <c r="I23" i="1"/>
  <c r="I20" i="1"/>
  <c r="H30" i="1"/>
  <c r="H22" i="1"/>
  <c r="I30" i="1"/>
  <c r="P18" i="2"/>
  <c r="P26" i="2"/>
  <c r="P34" i="2"/>
  <c r="P21" i="2"/>
  <c r="P29" i="2"/>
  <c r="P22" i="2"/>
  <c r="R10" i="1"/>
  <c r="V10" i="1" s="1"/>
  <c r="R9" i="1"/>
  <c r="V9" i="1" s="1"/>
  <c r="R8" i="1"/>
  <c r="V8" i="1" s="1"/>
  <c r="R7" i="1"/>
  <c r="V7" i="1" s="1"/>
  <c r="R6" i="1"/>
  <c r="V6" i="1" s="1"/>
  <c r="V5" i="1"/>
  <c r="K10" i="1" l="1"/>
  <c r="K9" i="1"/>
  <c r="K8" i="1"/>
  <c r="K7" i="1"/>
  <c r="K6" i="1"/>
  <c r="K5" i="1"/>
  <c r="D6" i="1"/>
  <c r="G6" i="1" s="1"/>
  <c r="D7" i="1"/>
  <c r="G7" i="1" s="1"/>
  <c r="D8" i="1"/>
  <c r="G8" i="1" s="1"/>
  <c r="D9" i="1"/>
  <c r="G9" i="1" s="1"/>
  <c r="D10" i="1"/>
  <c r="G10" i="1" s="1"/>
  <c r="D5" i="1"/>
  <c r="G5" i="1" s="1"/>
</calcChain>
</file>

<file path=xl/connections.xml><?xml version="1.0" encoding="utf-8"?>
<connections xmlns="http://schemas.openxmlformats.org/spreadsheetml/2006/main">
  <connection id="1" name="apaga" type="6" refreshedVersion="4" background="1" saveData="1">
    <textPr codePage="850" sourceFile="C:\Users\Hermes\Desktop\apaga.txt" delimited="0">
      <textFields count="4">
        <textField/>
        <textField position="12"/>
        <textField position="28"/>
        <textField position="44"/>
      </textFields>
    </textPr>
  </connection>
  <connection id="2" name="apaga2" type="6" refreshedVersion="4" background="1" saveData="1">
    <textPr codePage="850" sourceFile="C:\Users\Hermes\Desktop\apaga2.txt" delimited="0">
      <textFields count="4">
        <textField/>
        <textField position="13"/>
        <textField position="29"/>
        <textField position="45"/>
      </textFields>
    </textPr>
  </connection>
  <connection id="3" name="apaga3" type="6" refreshedVersion="4" background="1" saveData="1">
    <textPr codePage="850" sourceFile="C:\Users\Hermes\Desktop\apaga3.txt" delimited="0">
      <textFields count="2">
        <textField/>
        <textField position="21"/>
      </textFields>
    </textPr>
  </connection>
  <connection id="4" name="delgado 2011 expt" type="6" refreshedVersion="4" background="1" saveData="1">
    <textPr codePage="850" sourceFile="C:\Users\Hermes\Dropbox\delgado 2011 expt.txt" delimited="0">
      <textFields count="2">
        <textField/>
        <textField position="16"/>
      </textFields>
    </textPr>
  </connection>
  <connection id="5" name="delgado 2011 expt1" type="6" refreshedVersion="4" background="1" saveData="1">
    <textPr codePage="850" sourceFile="C:\Users\Hermes\Dropbox\delgado 2011 expt.txt" delimited="0">
      <textFields count="2">
        <textField/>
        <textField position="16"/>
      </textFields>
    </textPr>
  </connection>
  <connection id="6" name="isotherm" type="6" refreshedVersion="4" background="1" saveData="1">
    <textPr codePage="850" sourceFile="C:\Users\Hermes\Dropbox\isotherm.Methane" delimited="0">
      <textFields count="2">
        <textField/>
        <textField position="15"/>
      </textFields>
    </textPr>
  </connection>
  <connection id="7" name="isotherm1" type="6" refreshedVersion="4" background="1" saveData="1">
    <textPr codePage="850" sourceFile="C:\Users\Hermes\Dropbox\isotherm.Methane" delimited="0">
      <textFields count="2">
        <textField/>
        <textField position="15"/>
      </textFields>
    </textPr>
  </connection>
  <connection id="8" name="isotherm5.N2" type="6" refreshedVersion="4" background="1" saveData="1">
    <textPr codePage="850" sourceFile="C:\Users\Hermes\Dropbox\isotherm5.N2.txt" delimited="0">
      <textFields count="2">
        <textField/>
        <textField position="21"/>
      </textFields>
    </textPr>
  </connection>
  <connection id="9" name="isotherm5.N21" type="6" refreshedVersion="4" background="1" saveData="1">
    <textPr codePage="850" sourceFile="C:\Users\Hermes\Dropbox\isotherm5.N2.txt" delimited="0">
      <textFields count="2">
        <textField/>
        <textField position="21"/>
      </textFields>
    </textPr>
  </connection>
</connections>
</file>

<file path=xl/sharedStrings.xml><?xml version="1.0" encoding="utf-8"?>
<sst xmlns="http://schemas.openxmlformats.org/spreadsheetml/2006/main" count="94" uniqueCount="49">
  <si>
    <t>P (kPa)</t>
  </si>
  <si>
    <t>f (kPa)</t>
  </si>
  <si>
    <t>N/uc</t>
  </si>
  <si>
    <t>q (mmol/g)</t>
  </si>
  <si>
    <t>M uc</t>
  </si>
  <si>
    <t>UA</t>
  </si>
  <si>
    <t>Delgado 2010</t>
  </si>
  <si>
    <t>N2</t>
  </si>
  <si>
    <t>Teórico</t>
  </si>
  <si>
    <t>Experimental</t>
  </si>
  <si>
    <t>CH4</t>
  </si>
  <si>
    <t>308 K</t>
  </si>
  <si>
    <t>Monte Carlo</t>
  </si>
  <si>
    <t>Campo de força normalsinho</t>
  </si>
  <si>
    <t>N2:CH4</t>
  </si>
  <si>
    <t>80-20</t>
  </si>
  <si>
    <t>N/uc N2</t>
  </si>
  <si>
    <t>N/uc CH4</t>
  </si>
  <si>
    <t>par</t>
  </si>
  <si>
    <t>σ (Å)</t>
  </si>
  <si>
    <t>ϵ/k (K)</t>
  </si>
  <si>
    <t>CH4 CH4</t>
  </si>
  <si>
    <t>CH4 O</t>
  </si>
  <si>
    <t>CH4 N</t>
  </si>
  <si>
    <t>N N</t>
  </si>
  <si>
    <t>N O</t>
  </si>
  <si>
    <t>it</t>
  </si>
  <si>
    <t>Inst.</t>
  </si>
  <si>
    <t>Bloco</t>
  </si>
  <si>
    <t>Cumul.</t>
  </si>
  <si>
    <t>CH4 experimental</t>
  </si>
  <si>
    <t>CH4 exp.</t>
  </si>
  <si>
    <t>N2 exp.</t>
  </si>
  <si>
    <t>Langmuir</t>
  </si>
  <si>
    <t>q N2</t>
  </si>
  <si>
    <t>q CH4</t>
  </si>
  <si>
    <t>Langmuir par</t>
  </si>
  <si>
    <t>gas</t>
  </si>
  <si>
    <t>qm</t>
  </si>
  <si>
    <t>DH</t>
  </si>
  <si>
    <t>b0 298</t>
  </si>
  <si>
    <t xml:space="preserve">b 308 </t>
  </si>
  <si>
    <t>N2 langmuir</t>
  </si>
  <si>
    <t>CH4 Langmuir</t>
  </si>
  <si>
    <t>N2 sim.</t>
  </si>
  <si>
    <t>CH4 sim.</t>
  </si>
  <si>
    <t>N2 Langmuir</t>
  </si>
  <si>
    <t>N2 GCMC.</t>
  </si>
  <si>
    <t>CH4 GCMC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</si>
</sst>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7" formatCode="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46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90342400381771"/>
          <c:y val="5.6158420258165753E-2"/>
          <c:w val="0.57062732215291267"/>
          <c:h val="0.76044910167716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Mono!$D$2</c:f>
              <c:strCache>
                <c:ptCount val="1"/>
                <c:pt idx="0">
                  <c:v>N2 sim.</c:v>
                </c:pt>
              </c:strCache>
            </c:strRef>
          </c:tx>
          <c:spPr>
            <a:ln w="28575">
              <a:noFill/>
            </a:ln>
          </c:spPr>
          <c:xVal>
            <c:numRef>
              <c:f>Mono!$A$5:$A$10</c:f>
              <c:numCache>
                <c:formatCode>General</c:formatCode>
                <c:ptCount val="6"/>
                <c:pt idx="0">
                  <c:v>50</c:v>
                </c:pt>
                <c:pt idx="1">
                  <c:v>240</c:v>
                </c:pt>
                <c:pt idx="2">
                  <c:v>430</c:v>
                </c:pt>
                <c:pt idx="3">
                  <c:v>620</c:v>
                </c:pt>
                <c:pt idx="4">
                  <c:v>810</c:v>
                </c:pt>
                <c:pt idx="5">
                  <c:v>1000</c:v>
                </c:pt>
              </c:numCache>
            </c:numRef>
          </c:xVal>
          <c:yVal>
            <c:numRef>
              <c:f>Mono!$D$5:$D$10</c:f>
              <c:numCache>
                <c:formatCode>0.00</c:formatCode>
                <c:ptCount val="6"/>
                <c:pt idx="0">
                  <c:v>4.3444203121662736E-2</c:v>
                </c:pt>
                <c:pt idx="1">
                  <c:v>0.20081337219462264</c:v>
                </c:pt>
                <c:pt idx="2">
                  <c:v>0.33021727025100339</c:v>
                </c:pt>
                <c:pt idx="3">
                  <c:v>0.44775398182589804</c:v>
                </c:pt>
                <c:pt idx="4">
                  <c:v>0.5542490492714548</c:v>
                </c:pt>
                <c:pt idx="5">
                  <c:v>0.66260159134344676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Mono!$F$2</c:f>
              <c:strCache>
                <c:ptCount val="1"/>
                <c:pt idx="0">
                  <c:v>N2 exp.</c:v>
                </c:pt>
              </c:strCache>
            </c:strRef>
          </c:tx>
          <c:spPr>
            <a:ln w="28575">
              <a:noFill/>
            </a:ln>
          </c:spPr>
          <c:xVal>
            <c:numRef>
              <c:f>Mono!$E$6:$E$9</c:f>
              <c:numCache>
                <c:formatCode>General</c:formatCode>
                <c:ptCount val="4"/>
                <c:pt idx="0">
                  <c:v>124.39</c:v>
                </c:pt>
                <c:pt idx="1">
                  <c:v>273.02</c:v>
                </c:pt>
                <c:pt idx="2">
                  <c:v>623.59</c:v>
                </c:pt>
                <c:pt idx="3">
                  <c:v>1061.4000000000001</c:v>
                </c:pt>
              </c:numCache>
            </c:numRef>
          </c:xVal>
          <c:yVal>
            <c:numRef>
              <c:f>Mono!$F$6:$F$9</c:f>
              <c:numCache>
                <c:formatCode>General</c:formatCode>
                <c:ptCount val="4"/>
                <c:pt idx="0">
                  <c:v>0.15179000000000001</c:v>
                </c:pt>
                <c:pt idx="1">
                  <c:v>0.27232000000000001</c:v>
                </c:pt>
                <c:pt idx="2">
                  <c:v>0.50892999999999999</c:v>
                </c:pt>
                <c:pt idx="3">
                  <c:v>0.71875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Mono!$L$2</c:f>
              <c:strCache>
                <c:ptCount val="1"/>
                <c:pt idx="0">
                  <c:v>CH4 exp.</c:v>
                </c:pt>
              </c:strCache>
            </c:strRef>
          </c:tx>
          <c:spPr>
            <a:ln w="28575">
              <a:noFill/>
            </a:ln>
          </c:spPr>
          <c:xVal>
            <c:numRef>
              <c:f>Mono!$L$5:$L$8</c:f>
              <c:numCache>
                <c:formatCode>General</c:formatCode>
                <c:ptCount val="4"/>
                <c:pt idx="0">
                  <c:v>56.542999999999999</c:v>
                </c:pt>
                <c:pt idx="1">
                  <c:v>161.55000000000001</c:v>
                </c:pt>
                <c:pt idx="2">
                  <c:v>449.11</c:v>
                </c:pt>
                <c:pt idx="3">
                  <c:v>924.07</c:v>
                </c:pt>
              </c:numCache>
            </c:numRef>
          </c:xVal>
          <c:yVal>
            <c:numRef>
              <c:f>Mono!$M$5:$M$8</c:f>
              <c:numCache>
                <c:formatCode>General</c:formatCode>
                <c:ptCount val="4"/>
                <c:pt idx="0">
                  <c:v>0.24107000000000001</c:v>
                </c:pt>
                <c:pt idx="1">
                  <c:v>0.52678999999999998</c:v>
                </c:pt>
                <c:pt idx="2">
                  <c:v>0.95089000000000001</c:v>
                </c:pt>
                <c:pt idx="3">
                  <c:v>1.2723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Mono!$R$2</c:f>
              <c:strCache>
                <c:ptCount val="1"/>
                <c:pt idx="0">
                  <c:v>CH4 sim.</c:v>
                </c:pt>
              </c:strCache>
            </c:strRef>
          </c:tx>
          <c:spPr>
            <a:ln w="28575">
              <a:noFill/>
            </a:ln>
          </c:spPr>
          <c:xVal>
            <c:numRef>
              <c:f>Mono!$O$5:$O$10</c:f>
              <c:numCache>
                <c:formatCode>General</c:formatCode>
                <c:ptCount val="6"/>
                <c:pt idx="0">
                  <c:v>50</c:v>
                </c:pt>
                <c:pt idx="1">
                  <c:v>240</c:v>
                </c:pt>
                <c:pt idx="2">
                  <c:v>430</c:v>
                </c:pt>
                <c:pt idx="3">
                  <c:v>620</c:v>
                </c:pt>
                <c:pt idx="4">
                  <c:v>810</c:v>
                </c:pt>
                <c:pt idx="5">
                  <c:v>1000</c:v>
                </c:pt>
              </c:numCache>
            </c:numRef>
          </c:xVal>
          <c:yVal>
            <c:numRef>
              <c:f>Mono!$R$5:$R$10</c:f>
              <c:numCache>
                <c:formatCode>0.00</c:formatCode>
                <c:ptCount val="6"/>
                <c:pt idx="0">
                  <c:v>0.40616723599426363</c:v>
                </c:pt>
                <c:pt idx="1">
                  <c:v>1.2609140135029804</c:v>
                </c:pt>
                <c:pt idx="2">
                  <c:v>1.6419021817521142</c:v>
                </c:pt>
                <c:pt idx="3">
                  <c:v>1.8579881134660887</c:v>
                </c:pt>
                <c:pt idx="4">
                  <c:v>2.0179371132247659</c:v>
                </c:pt>
                <c:pt idx="5">
                  <c:v>2.127527960156776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53248"/>
        <c:axId val="325654784"/>
      </c:scatterChart>
      <c:scatterChart>
        <c:scatterStyle val="smoothMarker"/>
        <c:varyColors val="0"/>
        <c:ser>
          <c:idx val="1"/>
          <c:order val="4"/>
          <c:tx>
            <c:strRef>
              <c:f>Mono!$H$12</c:f>
              <c:strCache>
                <c:ptCount val="1"/>
                <c:pt idx="0">
                  <c:v>N2 Langmuir</c:v>
                </c:pt>
              </c:strCache>
            </c:strRef>
          </c:tx>
          <c:spPr>
            <a:ln w="158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Mono!$G$14:$G$35</c:f>
              <c:numCache>
                <c:formatCode>General</c:formatCode>
                <c:ptCount val="2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</c:numCache>
            </c:numRef>
          </c:xVal>
          <c:yVal>
            <c:numRef>
              <c:f>Mono!$H$14:$H$35</c:f>
              <c:numCache>
                <c:formatCode>0.00E+00</c:formatCode>
                <c:ptCount val="22"/>
                <c:pt idx="0">
                  <c:v>5.8998732171605062E-2</c:v>
                </c:pt>
                <c:pt idx="1">
                  <c:v>0.11408419522737691</c:v>
                </c:pt>
                <c:pt idx="2">
                  <c:v>0.16563323068253982</c:v>
                </c:pt>
                <c:pt idx="3">
                  <c:v>0.21397579925905388</c:v>
                </c:pt>
                <c:pt idx="4">
                  <c:v>0.25940205121929882</c:v>
                </c:pt>
                <c:pt idx="5">
                  <c:v>0.30216815458947716</c:v>
                </c:pt>
                <c:pt idx="6">
                  <c:v>0.34250112861237314</c:v>
                </c:pt>
                <c:pt idx="7">
                  <c:v>0.38060287503760465</c:v>
                </c:pt>
                <c:pt idx="8">
                  <c:v>0.41665355838418966</c:v>
                </c:pt>
                <c:pt idx="9">
                  <c:v>0.45081445462012648</c:v>
                </c:pt>
                <c:pt idx="10">
                  <c:v>0.48323036329806351</c:v>
                </c:pt>
                <c:pt idx="11">
                  <c:v>0.51403165925082184</c:v>
                </c:pt>
                <c:pt idx="12">
                  <c:v>0.54333604515629397</c:v>
                </c:pt>
                <c:pt idx="13">
                  <c:v>0.57125005464566481</c:v>
                </c:pt>
                <c:pt idx="14">
                  <c:v>0.59787034642004488</c:v>
                </c:pt>
                <c:pt idx="15">
                  <c:v>0.6232848225088341</c:v>
                </c:pt>
                <c:pt idx="16">
                  <c:v>0.64757359793275393</c:v>
                </c:pt>
                <c:pt idx="17">
                  <c:v>0.67080984430883306</c:v>
                </c:pt>
                <c:pt idx="18">
                  <c:v>0.69306052611096802</c:v>
                </c:pt>
                <c:pt idx="19">
                  <c:v>0.71438704519065488</c:v>
                </c:pt>
                <c:pt idx="20">
                  <c:v>0.73484580662274679</c:v>
                </c:pt>
                <c:pt idx="21">
                  <c:v>0.75448871685709107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Mono!$I$12</c:f>
              <c:strCache>
                <c:ptCount val="1"/>
                <c:pt idx="0">
                  <c:v>CH4 Langmuir</c:v>
                </c:pt>
              </c:strCache>
            </c:strRef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Mono!$G$14:$G$35</c:f>
              <c:numCache>
                <c:formatCode>General</c:formatCode>
                <c:ptCount val="2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</c:numCache>
            </c:numRef>
          </c:xVal>
          <c:yVal>
            <c:numRef>
              <c:f>Mono!$I$14:$I$35</c:f>
              <c:numCache>
                <c:formatCode>0.00E+00</c:formatCode>
                <c:ptCount val="22"/>
                <c:pt idx="0">
                  <c:v>0.17275885275265901</c:v>
                </c:pt>
                <c:pt idx="1">
                  <c:v>0.31817100967881679</c:v>
                </c:pt>
                <c:pt idx="2">
                  <c:v>0.44225347135527271</c:v>
                </c:pt>
                <c:pt idx="3">
                  <c:v>0.54937865543016728</c:v>
                </c:pt>
                <c:pt idx="4">
                  <c:v>0.64280033615501009</c:v>
                </c:pt>
                <c:pt idx="5">
                  <c:v>0.72498988200662517</c:v>
                </c:pt>
                <c:pt idx="6">
                  <c:v>0.79785809249558926</c:v>
                </c:pt>
                <c:pt idx="7">
                  <c:v>0.86290560802464711</c:v>
                </c:pt>
                <c:pt idx="8">
                  <c:v>0.92132735732013649</c:v>
                </c:pt>
                <c:pt idx="9">
                  <c:v>0.97408663446133825</c:v>
                </c:pt>
                <c:pt idx="10">
                  <c:v>1.0219686319748627</c:v>
                </c:pt>
                <c:pt idx="11">
                  <c:v>1.0656197834005638</c:v>
                </c:pt>
                <c:pt idx="12">
                  <c:v>1.10557711820174</c:v>
                </c:pt>
                <c:pt idx="13">
                  <c:v>1.1422904670305403</c:v>
                </c:pt>
                <c:pt idx="14">
                  <c:v>1.1761394696821097</c:v>
                </c:pt>
                <c:pt idx="15">
                  <c:v>1.2074467516683274</c:v>
                </c:pt>
                <c:pt idx="16">
                  <c:v>1.2364882399173645</c:v>
                </c:pt>
                <c:pt idx="17">
                  <c:v>1.2635013169641209</c:v>
                </c:pt>
                <c:pt idx="18">
                  <c:v>1.2886913242004494</c:v>
                </c:pt>
                <c:pt idx="19">
                  <c:v>1.3122367914232596</c:v>
                </c:pt>
                <c:pt idx="20">
                  <c:v>1.3342936745200797</c:v>
                </c:pt>
                <c:pt idx="21">
                  <c:v>1.3549988140421527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53248"/>
        <c:axId val="325654784"/>
      </c:scatterChart>
      <c:valAx>
        <c:axId val="32565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Pressão (kPa)</a:t>
                </a:r>
              </a:p>
            </c:rich>
          </c:tx>
          <c:layout>
            <c:manualLayout>
              <c:xMode val="edge"/>
              <c:yMode val="edge"/>
              <c:x val="0.30752910147595186"/>
              <c:y val="0.923090342083567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5654784"/>
        <c:crosses val="autoZero"/>
        <c:crossBetween val="midCat"/>
      </c:valAx>
      <c:valAx>
        <c:axId val="325654784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(mmol/g)</a:t>
                </a:r>
              </a:p>
            </c:rich>
          </c:tx>
          <c:layout>
            <c:manualLayout>
              <c:xMode val="edge"/>
              <c:yMode val="edge"/>
              <c:x val="2.7056277056277055E-3"/>
              <c:y val="0.2770757411014063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2565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15529308836397"/>
          <c:y val="5.1400554097404488E-2"/>
          <c:w val="0.56495538057742778"/>
          <c:h val="0.80389253426655005"/>
        </c:manualLayout>
      </c:layout>
      <c:scatterChart>
        <c:scatterStyle val="lineMarker"/>
        <c:varyColors val="0"/>
        <c:ser>
          <c:idx val="2"/>
          <c:order val="0"/>
          <c:tx>
            <c:strRef>
              <c:f>Bi!$D$4</c:f>
              <c:strCache>
                <c:ptCount val="1"/>
                <c:pt idx="0">
                  <c:v>N2 GCMC.</c:v>
                </c:pt>
              </c:strCache>
            </c:strRef>
          </c:tx>
          <c:spPr>
            <a:ln w="28575">
              <a:noFill/>
            </a:ln>
          </c:spPr>
          <c:xVal>
            <c:numRef>
              <c:f>Bi!$A$5:$A$10</c:f>
              <c:numCache>
                <c:formatCode>General</c:formatCode>
                <c:ptCount val="6"/>
                <c:pt idx="0">
                  <c:v>50</c:v>
                </c:pt>
                <c:pt idx="1">
                  <c:v>240</c:v>
                </c:pt>
                <c:pt idx="2">
                  <c:v>430</c:v>
                </c:pt>
                <c:pt idx="3">
                  <c:v>620</c:v>
                </c:pt>
                <c:pt idx="4">
                  <c:v>810</c:v>
                </c:pt>
                <c:pt idx="5">
                  <c:v>1000</c:v>
                </c:pt>
              </c:numCache>
            </c:numRef>
          </c:xVal>
          <c:yVal>
            <c:numRef>
              <c:f>Bi!$D$5:$D$10</c:f>
              <c:numCache>
                <c:formatCode>0.00000</c:formatCode>
                <c:ptCount val="6"/>
                <c:pt idx="0">
                  <c:v>3.2196186406592824E-2</c:v>
                </c:pt>
                <c:pt idx="1">
                  <c:v>0.14570837251361252</c:v>
                </c:pt>
                <c:pt idx="2">
                  <c:v>0.2204200333968539</c:v>
                </c:pt>
                <c:pt idx="3">
                  <c:v>0.26778557569352562</c:v>
                </c:pt>
                <c:pt idx="4">
                  <c:v>0.32268418545239697</c:v>
                </c:pt>
                <c:pt idx="5">
                  <c:v>0.35601549042614272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Bi!$E$4</c:f>
              <c:strCache>
                <c:ptCount val="1"/>
                <c:pt idx="0">
                  <c:v>CH4 GCMC</c:v>
                </c:pt>
              </c:strCache>
            </c:strRef>
          </c:tx>
          <c:spPr>
            <a:ln w="28575">
              <a:noFill/>
            </a:ln>
          </c:spPr>
          <c:xVal>
            <c:numRef>
              <c:f>Bi!$A$5:$A$10</c:f>
              <c:numCache>
                <c:formatCode>General</c:formatCode>
                <c:ptCount val="6"/>
                <c:pt idx="0">
                  <c:v>50</c:v>
                </c:pt>
                <c:pt idx="1">
                  <c:v>240</c:v>
                </c:pt>
                <c:pt idx="2">
                  <c:v>430</c:v>
                </c:pt>
                <c:pt idx="3">
                  <c:v>620</c:v>
                </c:pt>
                <c:pt idx="4">
                  <c:v>810</c:v>
                </c:pt>
                <c:pt idx="5">
                  <c:v>1000</c:v>
                </c:pt>
              </c:numCache>
            </c:numRef>
          </c:xVal>
          <c:yVal>
            <c:numRef>
              <c:f>Bi!$E$5:$E$10</c:f>
              <c:numCache>
                <c:formatCode>0.00000</c:formatCode>
                <c:ptCount val="6"/>
                <c:pt idx="0">
                  <c:v>8.9468236929042766E-2</c:v>
                </c:pt>
                <c:pt idx="1">
                  <c:v>0.37789238876267983</c:v>
                </c:pt>
                <c:pt idx="2">
                  <c:v>0.59067615106806137</c:v>
                </c:pt>
                <c:pt idx="3">
                  <c:v>0.75000598106032224</c:v>
                </c:pt>
                <c:pt idx="4">
                  <c:v>0.886633370363898</c:v>
                </c:pt>
                <c:pt idx="5">
                  <c:v>0.98683367520727405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3136"/>
        <c:axId val="132513152"/>
      </c:scatterChart>
      <c:scatterChart>
        <c:scatterStyle val="smoothMarker"/>
        <c:varyColors val="0"/>
        <c:ser>
          <c:idx val="0"/>
          <c:order val="2"/>
          <c:tx>
            <c:strRef>
              <c:f>Bi!$P$13</c:f>
              <c:strCache>
                <c:ptCount val="1"/>
                <c:pt idx="0">
                  <c:v>N2 langmuir</c:v>
                </c:pt>
              </c:strCache>
            </c:strRef>
          </c:tx>
          <c:marker>
            <c:symbol val="none"/>
          </c:marker>
          <c:xVal>
            <c:numRef>
              <c:f>Bi!$O$15:$O$36</c:f>
              <c:numCache>
                <c:formatCode>General</c:formatCode>
                <c:ptCount val="2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</c:numCache>
            </c:numRef>
          </c:xVal>
          <c:yVal>
            <c:numRef>
              <c:f>Bi!$P$15:$P$36</c:f>
              <c:numCache>
                <c:formatCode>0.00E+00</c:formatCode>
                <c:ptCount val="22"/>
                <c:pt idx="0">
                  <c:v>4.6671553815605893E-2</c:v>
                </c:pt>
                <c:pt idx="1">
                  <c:v>8.9315605666642761E-2</c:v>
                </c:pt>
                <c:pt idx="2">
                  <c:v>0.12843191945954843</c:v>
                </c:pt>
                <c:pt idx="3">
                  <c:v>0.16444085722299295</c:v>
                </c:pt>
                <c:pt idx="4">
                  <c:v>0.1976985457836043</c:v>
                </c:pt>
                <c:pt idx="5">
                  <c:v>0.22850869494954673</c:v>
                </c:pt>
                <c:pt idx="6">
                  <c:v>0.25713189908331674</c:v>
                </c:pt>
                <c:pt idx="7">
                  <c:v>0.28379302584828242</c:v>
                </c:pt>
                <c:pt idx="8">
                  <c:v>0.30868713584562962</c:v>
                </c:pt>
                <c:pt idx="9">
                  <c:v>0.33198426299885264</c:v>
                </c:pt>
                <c:pt idx="10">
                  <c:v>0.35383330353080539</c:v>
                </c:pt>
                <c:pt idx="11">
                  <c:v>0.37436520161420345</c:v>
                </c:pt>
                <c:pt idx="12">
                  <c:v>0.39369557575059488</c:v>
                </c:pt>
                <c:pt idx="13">
                  <c:v>0.41192689717109843</c:v>
                </c:pt>
                <c:pt idx="14">
                  <c:v>0.42915030694098077</c:v>
                </c:pt>
                <c:pt idx="15">
                  <c:v>0.44544713979701644</c:v>
                </c:pt>
                <c:pt idx="16">
                  <c:v>0.46089020849087903</c:v>
                </c:pt>
                <c:pt idx="17">
                  <c:v>0.47554489143107559</c:v>
                </c:pt>
                <c:pt idx="18">
                  <c:v>0.48947005789501968</c:v>
                </c:pt>
                <c:pt idx="19">
                  <c:v>0.50271885842434627</c:v>
                </c:pt>
                <c:pt idx="20">
                  <c:v>0.51533940277893875</c:v>
                </c:pt>
                <c:pt idx="21">
                  <c:v>0.52737534367926531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Bi!$Q$13</c:f>
              <c:strCache>
                <c:ptCount val="1"/>
                <c:pt idx="0">
                  <c:v>CH4 Langmuir</c:v>
                </c:pt>
              </c:strCache>
            </c:strRef>
          </c:tx>
          <c:marker>
            <c:symbol val="none"/>
          </c:marker>
          <c:xVal>
            <c:numRef>
              <c:f>Bi!$O$15:$O$36</c:f>
              <c:numCache>
                <c:formatCode>General</c:formatCode>
                <c:ptCount val="2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</c:numCache>
            </c:numRef>
          </c:xVal>
          <c:yVal>
            <c:numRef>
              <c:f>Bi!$Q$15:$Q$36</c:f>
              <c:numCache>
                <c:formatCode>0.00E+00</c:formatCode>
                <c:ptCount val="22"/>
                <c:pt idx="0">
                  <c:v>0.13970140184094057</c:v>
                </c:pt>
                <c:pt idx="1">
                  <c:v>0.25965191283843742</c:v>
                </c:pt>
                <c:pt idx="2">
                  <c:v>0.36376354574294595</c:v>
                </c:pt>
                <c:pt idx="3">
                  <c:v>0.45497917406569638</c:v>
                </c:pt>
                <c:pt idx="4">
                  <c:v>0.53555514028482953</c:v>
                </c:pt>
                <c:pt idx="5">
                  <c:v>0.60725042100457838</c:v>
                </c:pt>
                <c:pt idx="6">
                  <c:v>0.67145651232543602</c:v>
                </c:pt>
                <c:pt idx="7">
                  <c:v>0.72928863264233257</c:v>
                </c:pt>
                <c:pt idx="8">
                  <c:v>0.78165104782962769</c:v>
                </c:pt>
                <c:pt idx="9">
                  <c:v>0.82928469819145123</c:v>
                </c:pt>
                <c:pt idx="10">
                  <c:v>0.87280247954178913</c:v>
                </c:pt>
                <c:pt idx="11">
                  <c:v>0.91271575746995193</c:v>
                </c:pt>
                <c:pt idx="12">
                  <c:v>0.94945455521432276</c:v>
                </c:pt>
                <c:pt idx="13">
                  <c:v>0.98338310887066793</c:v>
                </c:pt>
                <c:pt idx="14">
                  <c:v>1.0148119845217913</c:v>
                </c:pt>
                <c:pt idx="15">
                  <c:v>1.0440076123393476</c:v>
                </c:pt>
                <c:pt idx="16">
                  <c:v>1.0711998580168589</c:v>
                </c:pt>
                <c:pt idx="17">
                  <c:v>1.0965880872669236</c:v>
                </c:pt>
                <c:pt idx="18">
                  <c:v>1.1203460620596815</c:v>
                </c:pt>
                <c:pt idx="19">
                  <c:v>1.142625922995768</c:v>
                </c:pt>
                <c:pt idx="20">
                  <c:v>1.1635614508081817</c:v>
                </c:pt>
                <c:pt idx="21">
                  <c:v>1.1832707547716417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3136"/>
        <c:axId val="132513152"/>
      </c:scatterChart>
      <c:valAx>
        <c:axId val="1325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Pressão</a:t>
                </a:r>
                <a:r>
                  <a:rPr lang="en-US" baseline="0"/>
                  <a:t> total (kPa)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392454068241472"/>
              <c:y val="0.92960629921259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513152"/>
        <c:crosses val="autoZero"/>
        <c:crossBetween val="midCat"/>
      </c:valAx>
      <c:valAx>
        <c:axId val="13251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(mmol/g)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9596237970253719"/>
            </c:manualLayout>
          </c:layout>
          <c:overlay val="0"/>
        </c:title>
        <c:numFmt formatCode="0.00000" sourceLinked="1"/>
        <c:majorTickMark val="out"/>
        <c:minorTickMark val="none"/>
        <c:tickLblPos val="nextTo"/>
        <c:crossAx val="132523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69378827646539"/>
          <c:y val="0.33256561679790025"/>
          <c:w val="0.24130621172353456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8648148148148"/>
          <c:y val="5.1400554097404488E-2"/>
          <c:w val="0.69636462962962964"/>
          <c:h val="0.78377350427350423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Plan3!$F$1</c:f>
              <c:strCache>
                <c:ptCount val="1"/>
                <c:pt idx="0">
                  <c:v>Inst.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4"/>
          </c:marker>
          <c:xVal>
            <c:numRef>
              <c:f>Plan3!$E$2:$E$21</c:f>
              <c:numCache>
                <c:formatCode>0E+00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Plan3!$F$2:$F$21</c:f>
              <c:numCache>
                <c:formatCode>General</c:formatCode>
                <c:ptCount val="20"/>
                <c:pt idx="0">
                  <c:v>-21.918731999999999</c:v>
                </c:pt>
                <c:pt idx="1">
                  <c:v>-36.184381999999999</c:v>
                </c:pt>
                <c:pt idx="2">
                  <c:v>-9.8405889999999996</c:v>
                </c:pt>
                <c:pt idx="3">
                  <c:v>-12.232706</c:v>
                </c:pt>
                <c:pt idx="4">
                  <c:v>-20.392175000000002</c:v>
                </c:pt>
                <c:pt idx="5">
                  <c:v>-69.983153999999999</c:v>
                </c:pt>
                <c:pt idx="6">
                  <c:v>-45.705570000000002</c:v>
                </c:pt>
                <c:pt idx="7">
                  <c:v>-12.150544</c:v>
                </c:pt>
                <c:pt idx="8">
                  <c:v>-9.142811</c:v>
                </c:pt>
                <c:pt idx="9">
                  <c:v>-16.460386</c:v>
                </c:pt>
                <c:pt idx="10">
                  <c:v>-17.481380000000001</c:v>
                </c:pt>
                <c:pt idx="11">
                  <c:v>-23.937702999999999</c:v>
                </c:pt>
                <c:pt idx="12">
                  <c:v>-90.362748999999994</c:v>
                </c:pt>
                <c:pt idx="13">
                  <c:v>-21.111395999999999</c:v>
                </c:pt>
                <c:pt idx="14">
                  <c:v>-5.8371880000000003</c:v>
                </c:pt>
                <c:pt idx="15">
                  <c:v>-33.235990000000001</c:v>
                </c:pt>
                <c:pt idx="16">
                  <c:v>-52.614497</c:v>
                </c:pt>
                <c:pt idx="17">
                  <c:v>-8.6742150000000002</c:v>
                </c:pt>
                <c:pt idx="18">
                  <c:v>-34.235295999999998</c:v>
                </c:pt>
                <c:pt idx="19">
                  <c:v>-22.272210999999999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Plan3!$G$1</c:f>
              <c:strCache>
                <c:ptCount val="1"/>
                <c:pt idx="0">
                  <c:v>Bloco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Plan3!$E$2:$E$21</c:f>
              <c:numCache>
                <c:formatCode>0E+00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Plan3!$G$2:$G$21</c:f>
              <c:numCache>
                <c:formatCode>General</c:formatCode>
                <c:ptCount val="20"/>
                <c:pt idx="0">
                  <c:v>-29.074134000000001</c:v>
                </c:pt>
                <c:pt idx="1">
                  <c:v>-30.564039000000001</c:v>
                </c:pt>
                <c:pt idx="2">
                  <c:v>-37.511378000000001</c:v>
                </c:pt>
                <c:pt idx="3">
                  <c:v>-28.314423999999999</c:v>
                </c:pt>
                <c:pt idx="4">
                  <c:v>-35.220725000000002</c:v>
                </c:pt>
                <c:pt idx="5">
                  <c:v>-32.555269000000003</c:v>
                </c:pt>
                <c:pt idx="6">
                  <c:v>-31.890975000000001</c:v>
                </c:pt>
                <c:pt idx="7">
                  <c:v>-31.363163</c:v>
                </c:pt>
                <c:pt idx="8">
                  <c:v>-31.858364000000002</c:v>
                </c:pt>
                <c:pt idx="9">
                  <c:v>-32.012892999999998</c:v>
                </c:pt>
                <c:pt idx="10">
                  <c:v>-32.076501</c:v>
                </c:pt>
                <c:pt idx="11">
                  <c:v>-37.213898999999998</c:v>
                </c:pt>
                <c:pt idx="12">
                  <c:v>-35.380519999999997</c:v>
                </c:pt>
                <c:pt idx="13">
                  <c:v>-35.883842999999999</c:v>
                </c:pt>
                <c:pt idx="14">
                  <c:v>-29.395236000000001</c:v>
                </c:pt>
                <c:pt idx="15">
                  <c:v>-33.551245999999999</c:v>
                </c:pt>
                <c:pt idx="16">
                  <c:v>-41.527323000000003</c:v>
                </c:pt>
                <c:pt idx="17">
                  <c:v>-22.340221</c:v>
                </c:pt>
                <c:pt idx="18">
                  <c:v>-39.216234999999998</c:v>
                </c:pt>
                <c:pt idx="19">
                  <c:v>-41.661625000000001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Plan3!$H$1</c:f>
              <c:strCache>
                <c:ptCount val="1"/>
                <c:pt idx="0">
                  <c:v>Cumul.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Plan3!$E$2:$E$21</c:f>
              <c:numCache>
                <c:formatCode>0E+00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Plan3!$H$2:$H$21</c:f>
              <c:numCache>
                <c:formatCode>General</c:formatCode>
                <c:ptCount val="20"/>
                <c:pt idx="0">
                  <c:v>-29.074134000000001</c:v>
                </c:pt>
                <c:pt idx="1">
                  <c:v>-29.819087</c:v>
                </c:pt>
                <c:pt idx="2">
                  <c:v>-32.383184</c:v>
                </c:pt>
                <c:pt idx="3">
                  <c:v>-31.365994000000001</c:v>
                </c:pt>
                <c:pt idx="4">
                  <c:v>-32.136940000000003</c:v>
                </c:pt>
                <c:pt idx="5">
                  <c:v>-32.206662000000001</c:v>
                </c:pt>
                <c:pt idx="6">
                  <c:v>-32.161563000000001</c:v>
                </c:pt>
                <c:pt idx="7">
                  <c:v>-32.061762999999999</c:v>
                </c:pt>
                <c:pt idx="8">
                  <c:v>-32.039164</c:v>
                </c:pt>
                <c:pt idx="9">
                  <c:v>-32.036535999999998</c:v>
                </c:pt>
                <c:pt idx="10">
                  <c:v>-32.040170000000003</c:v>
                </c:pt>
                <c:pt idx="11">
                  <c:v>-32.471314</c:v>
                </c:pt>
                <c:pt idx="12">
                  <c:v>-32.695098999999999</c:v>
                </c:pt>
                <c:pt idx="13">
                  <c:v>-32.922865999999999</c:v>
                </c:pt>
                <c:pt idx="14">
                  <c:v>-32.687691000000001</c:v>
                </c:pt>
                <c:pt idx="15">
                  <c:v>-32.741663000000003</c:v>
                </c:pt>
                <c:pt idx="16">
                  <c:v>-33.258467000000003</c:v>
                </c:pt>
                <c:pt idx="17">
                  <c:v>-32.651896999999998</c:v>
                </c:pt>
                <c:pt idx="18">
                  <c:v>-32.997388999999998</c:v>
                </c:pt>
                <c:pt idx="19">
                  <c:v>-33.430601000000003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5888"/>
        <c:axId val="131197952"/>
      </c:scatterChart>
      <c:valAx>
        <c:axId val="147765888"/>
        <c:scaling>
          <c:orientation val="minMax"/>
          <c:max val="1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Iteração</a:t>
                </a:r>
              </a:p>
            </c:rich>
          </c:tx>
          <c:layout/>
          <c:overlay val="0"/>
        </c:title>
        <c:numFmt formatCode="0E+00" sourceLinked="1"/>
        <c:majorTickMark val="out"/>
        <c:minorTickMark val="none"/>
        <c:tickLblPos val="nextTo"/>
        <c:crossAx val="131197952"/>
        <c:crossesAt val="-1000"/>
        <c:crossBetween val="midCat"/>
      </c:valAx>
      <c:valAx>
        <c:axId val="131197952"/>
        <c:scaling>
          <c:orientation val="minMax"/>
          <c:max val="0"/>
          <c:min val="-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Energia (kJ)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76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9462962962964"/>
          <c:y val="6.025726495726496E-2"/>
          <c:w val="0.68750111111111123"/>
          <c:h val="0.76467435897435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Plan3!$F$23</c:f>
              <c:strCache>
                <c:ptCount val="1"/>
                <c:pt idx="0">
                  <c:v>Inst.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4"/>
          </c:marker>
          <c:xVal>
            <c:numRef>
              <c:f>Plan3!$E$24:$E$43</c:f>
              <c:numCache>
                <c:formatCode>0E+00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Plan3!$F$24:$F$43</c:f>
              <c:numCache>
                <c:formatCode>0.00</c:formatCode>
                <c:ptCount val="20"/>
                <c:pt idx="0">
                  <c:v>0.16666700000000001</c:v>
                </c:pt>
                <c:pt idx="1">
                  <c:v>0.25</c:v>
                </c:pt>
                <c:pt idx="2">
                  <c:v>8.3333000000000004E-2</c:v>
                </c:pt>
                <c:pt idx="3">
                  <c:v>8.3333000000000004E-2</c:v>
                </c:pt>
                <c:pt idx="4">
                  <c:v>0.16666700000000001</c:v>
                </c:pt>
                <c:pt idx="5">
                  <c:v>0.58333299999999999</c:v>
                </c:pt>
                <c:pt idx="6">
                  <c:v>0.33333299999999999</c:v>
                </c:pt>
                <c:pt idx="7">
                  <c:v>8.3333000000000004E-2</c:v>
                </c:pt>
                <c:pt idx="8">
                  <c:v>8.3333000000000004E-2</c:v>
                </c:pt>
                <c:pt idx="9">
                  <c:v>0.16666700000000001</c:v>
                </c:pt>
                <c:pt idx="10">
                  <c:v>0.16666700000000001</c:v>
                </c:pt>
                <c:pt idx="11">
                  <c:v>0.16666700000000001</c:v>
                </c:pt>
                <c:pt idx="12">
                  <c:v>0.75</c:v>
                </c:pt>
                <c:pt idx="13">
                  <c:v>8.3333000000000004E-2</c:v>
                </c:pt>
                <c:pt idx="14">
                  <c:v>8.3333000000000004E-2</c:v>
                </c:pt>
                <c:pt idx="15">
                  <c:v>0.33333299999999999</c:v>
                </c:pt>
                <c:pt idx="16">
                  <c:v>0.41666700000000001</c:v>
                </c:pt>
                <c:pt idx="17">
                  <c:v>8.3333000000000004E-2</c:v>
                </c:pt>
                <c:pt idx="18">
                  <c:v>0.25</c:v>
                </c:pt>
                <c:pt idx="19">
                  <c:v>8.3333000000000004E-2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Plan3!$G$23</c:f>
              <c:strCache>
                <c:ptCount val="1"/>
                <c:pt idx="0">
                  <c:v>Bloco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Plan3!$E$24:$E$43</c:f>
              <c:numCache>
                <c:formatCode>0E+00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Plan3!$G$24:$G$43</c:f>
              <c:numCache>
                <c:formatCode>0.00</c:formatCode>
                <c:ptCount val="20"/>
                <c:pt idx="0">
                  <c:v>0.183333</c:v>
                </c:pt>
                <c:pt idx="1">
                  <c:v>0.25</c:v>
                </c:pt>
                <c:pt idx="2">
                  <c:v>0.29166700000000001</c:v>
                </c:pt>
                <c:pt idx="3">
                  <c:v>0.216667</c:v>
                </c:pt>
                <c:pt idx="4">
                  <c:v>0.27500000000000002</c:v>
                </c:pt>
                <c:pt idx="5">
                  <c:v>0.25833299999999998</c:v>
                </c:pt>
                <c:pt idx="6">
                  <c:v>0.23333300000000001</c:v>
                </c:pt>
                <c:pt idx="7">
                  <c:v>0.22500000000000001</c:v>
                </c:pt>
                <c:pt idx="8">
                  <c:v>0.23333300000000001</c:v>
                </c:pt>
                <c:pt idx="9">
                  <c:v>0.23333300000000001</c:v>
                </c:pt>
                <c:pt idx="10">
                  <c:v>0.26666699999999999</c:v>
                </c:pt>
                <c:pt idx="11">
                  <c:v>0.24166699999999999</c:v>
                </c:pt>
                <c:pt idx="12">
                  <c:v>0.27500000000000002</c:v>
                </c:pt>
                <c:pt idx="13">
                  <c:v>0.25833299999999998</c:v>
                </c:pt>
                <c:pt idx="14">
                  <c:v>0.20833299999999999</c:v>
                </c:pt>
                <c:pt idx="15">
                  <c:v>0.25833299999999998</c:v>
                </c:pt>
                <c:pt idx="16">
                  <c:v>0.32500000000000001</c:v>
                </c:pt>
                <c:pt idx="17">
                  <c:v>0.17499999999999999</c:v>
                </c:pt>
                <c:pt idx="18">
                  <c:v>0.27500000000000002</c:v>
                </c:pt>
                <c:pt idx="19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Plan3!$H$23</c:f>
              <c:strCache>
                <c:ptCount val="1"/>
                <c:pt idx="0">
                  <c:v>Cumul.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Plan3!$E$24:$E$43</c:f>
              <c:numCache>
                <c:formatCode>0E+00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Plan3!$H$24:$H$43</c:f>
              <c:numCache>
                <c:formatCode>0.00</c:formatCode>
                <c:ptCount val="20"/>
                <c:pt idx="0">
                  <c:v>0.183333</c:v>
                </c:pt>
                <c:pt idx="1">
                  <c:v>0.216667</c:v>
                </c:pt>
                <c:pt idx="2">
                  <c:v>0.24166699999999999</c:v>
                </c:pt>
                <c:pt idx="3">
                  <c:v>0.23541699999999999</c:v>
                </c:pt>
                <c:pt idx="4">
                  <c:v>0.24333299999999999</c:v>
                </c:pt>
                <c:pt idx="5">
                  <c:v>0.245833</c:v>
                </c:pt>
                <c:pt idx="6">
                  <c:v>0.24404799999999999</c:v>
                </c:pt>
                <c:pt idx="7">
                  <c:v>0.24166699999999999</c:v>
                </c:pt>
                <c:pt idx="8">
                  <c:v>0.24074100000000001</c:v>
                </c:pt>
                <c:pt idx="9">
                  <c:v>0.24</c:v>
                </c:pt>
                <c:pt idx="10">
                  <c:v>0.242424</c:v>
                </c:pt>
                <c:pt idx="11">
                  <c:v>0.24236099999999999</c:v>
                </c:pt>
                <c:pt idx="12">
                  <c:v>0.24487200000000001</c:v>
                </c:pt>
                <c:pt idx="13">
                  <c:v>0.245833</c:v>
                </c:pt>
                <c:pt idx="14">
                  <c:v>0.24333299999999999</c:v>
                </c:pt>
                <c:pt idx="15">
                  <c:v>0.24427099999999999</c:v>
                </c:pt>
                <c:pt idx="16">
                  <c:v>0.24901999999999999</c:v>
                </c:pt>
                <c:pt idx="17">
                  <c:v>0.24490700000000001</c:v>
                </c:pt>
                <c:pt idx="18">
                  <c:v>0.24649099999999999</c:v>
                </c:pt>
                <c:pt idx="19">
                  <c:v>0.249167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8704"/>
        <c:axId val="54887168"/>
      </c:scatterChart>
      <c:valAx>
        <c:axId val="54888704"/>
        <c:scaling>
          <c:orientation val="minMax"/>
          <c:max val="1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Iteração</a:t>
                </a:r>
              </a:p>
            </c:rich>
          </c:tx>
          <c:layout>
            <c:manualLayout>
              <c:xMode val="edge"/>
              <c:yMode val="edge"/>
              <c:x val="0.3955109259259259"/>
              <c:y val="0.91747692307692308"/>
            </c:manualLayout>
          </c:layout>
          <c:overlay val="0"/>
        </c:title>
        <c:numFmt formatCode="0E+00" sourceLinked="1"/>
        <c:majorTickMark val="out"/>
        <c:minorTickMark val="none"/>
        <c:tickLblPos val="nextTo"/>
        <c:crossAx val="54887168"/>
        <c:crosses val="autoZero"/>
        <c:crossBetween val="midCat"/>
      </c:valAx>
      <c:valAx>
        <c:axId val="548871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Molec/uc</a:t>
                </a:r>
              </a:p>
            </c:rich>
          </c:tx>
          <c:layout>
            <c:manualLayout>
              <c:xMode val="edge"/>
              <c:yMode val="edge"/>
              <c:x val="2.3518518518518519E-3"/>
              <c:y val="0.2916188034188034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5488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12</xdr:row>
      <xdr:rowOff>140970</xdr:rowOff>
    </xdr:from>
    <xdr:to>
      <xdr:col>22</xdr:col>
      <xdr:colOff>281940</xdr:colOff>
      <xdr:row>26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12</xdr:row>
      <xdr:rowOff>80010</xdr:rowOff>
    </xdr:from>
    <xdr:to>
      <xdr:col>11</xdr:col>
      <xdr:colOff>335280</xdr:colOff>
      <xdr:row>27</xdr:row>
      <xdr:rowOff>80010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3</xdr:row>
      <xdr:rowOff>49530</xdr:rowOff>
    </xdr:from>
    <xdr:to>
      <xdr:col>18</xdr:col>
      <xdr:colOff>126960</xdr:colOff>
      <xdr:row>16</xdr:row>
      <xdr:rowOff>12090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19</xdr:row>
      <xdr:rowOff>125730</xdr:rowOff>
    </xdr:from>
    <xdr:to>
      <xdr:col>18</xdr:col>
      <xdr:colOff>134580</xdr:colOff>
      <xdr:row>32</xdr:row>
      <xdr:rowOff>88290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gado 2011 expt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sotherm5.N2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sotherm.Methane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lgado 2011 expt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paga3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sotherm.Methane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sotherm5.N2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paga2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pag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5" sqref="L25"/>
    </sheetView>
  </sheetViews>
  <sheetFormatPr defaultRowHeight="14.4" x14ac:dyDescent="0.3"/>
  <cols>
    <col min="1" max="2" width="8.44140625" customWidth="1"/>
    <col min="3" max="3" width="10" bestFit="1" customWidth="1"/>
    <col min="4" max="4" width="9.88671875" bestFit="1" customWidth="1"/>
    <col min="5" max="5" width="11.6640625" bestFit="1" customWidth="1"/>
    <col min="6" max="6" width="14.5546875" bestFit="1" customWidth="1"/>
    <col min="11" max="11" width="9.88671875" bestFit="1" customWidth="1"/>
    <col min="12" max="12" width="8.44140625" bestFit="1" customWidth="1"/>
    <col min="13" max="13" width="9.88671875" bestFit="1" customWidth="1"/>
    <col min="16" max="16" width="6" customWidth="1"/>
    <col min="17" max="17" width="5.44140625" customWidth="1"/>
  </cols>
  <sheetData>
    <row r="1" spans="1:22" x14ac:dyDescent="0.3">
      <c r="A1" t="s">
        <v>6</v>
      </c>
      <c r="H1" t="s">
        <v>6</v>
      </c>
      <c r="O1" t="s">
        <v>6</v>
      </c>
    </row>
    <row r="2" spans="1:22" x14ac:dyDescent="0.3">
      <c r="A2" t="s">
        <v>7</v>
      </c>
      <c r="D2" t="s">
        <v>44</v>
      </c>
      <c r="F2" t="s">
        <v>32</v>
      </c>
      <c r="H2" t="s">
        <v>10</v>
      </c>
      <c r="I2" t="s">
        <v>11</v>
      </c>
      <c r="L2" t="s">
        <v>31</v>
      </c>
      <c r="O2" t="s">
        <v>10</v>
      </c>
      <c r="P2" t="s">
        <v>11</v>
      </c>
      <c r="Q2" t="s">
        <v>13</v>
      </c>
      <c r="R2" t="s">
        <v>45</v>
      </c>
      <c r="S2" t="s">
        <v>30</v>
      </c>
    </row>
    <row r="3" spans="1:22" x14ac:dyDescent="0.3">
      <c r="A3" s="5" t="s">
        <v>12</v>
      </c>
      <c r="B3" s="5"/>
      <c r="C3" s="5"/>
      <c r="D3" s="5"/>
      <c r="E3" s="5" t="s">
        <v>9</v>
      </c>
      <c r="F3" s="5"/>
      <c r="K3" s="2"/>
      <c r="L3" s="5" t="s">
        <v>9</v>
      </c>
      <c r="M3" s="5"/>
      <c r="R3" s="2" t="s">
        <v>8</v>
      </c>
      <c r="S3" s="5" t="s">
        <v>9</v>
      </c>
      <c r="T3" s="5"/>
    </row>
    <row r="4" spans="1:22" x14ac:dyDescent="0.3">
      <c r="A4" t="s">
        <v>0</v>
      </c>
      <c r="B4" t="s">
        <v>1</v>
      </c>
      <c r="C4" t="s">
        <v>2</v>
      </c>
      <c r="D4" t="s">
        <v>3</v>
      </c>
      <c r="E4" t="s">
        <v>0</v>
      </c>
      <c r="F4" t="s">
        <v>3</v>
      </c>
      <c r="H4" t="s">
        <v>0</v>
      </c>
      <c r="I4" t="s">
        <v>1</v>
      </c>
      <c r="J4" t="s">
        <v>2</v>
      </c>
      <c r="K4" t="s">
        <v>3</v>
      </c>
      <c r="M4" t="s">
        <v>3</v>
      </c>
      <c r="O4" t="s">
        <v>0</v>
      </c>
      <c r="P4" t="s">
        <v>1</v>
      </c>
      <c r="Q4" t="s">
        <v>2</v>
      </c>
      <c r="R4" t="s">
        <v>3</v>
      </c>
      <c r="T4" t="s">
        <v>3</v>
      </c>
    </row>
    <row r="5" spans="1:22" x14ac:dyDescent="0.3">
      <c r="A5">
        <v>50</v>
      </c>
      <c r="B5">
        <v>49.99</v>
      </c>
      <c r="C5">
        <v>0.25059520000000002</v>
      </c>
      <c r="D5" s="1">
        <f>C5/$B$12*1000</f>
        <v>4.3444203121662736E-2</v>
      </c>
      <c r="G5">
        <f>D5*0.41</f>
        <v>1.7812123279881721E-2</v>
      </c>
      <c r="H5">
        <v>50</v>
      </c>
      <c r="I5">
        <v>49.95</v>
      </c>
      <c r="J5" s="1">
        <v>1.3577380999999999</v>
      </c>
      <c r="K5" s="3">
        <f>J5*1000/$B$12</f>
        <v>0.23538299936479404</v>
      </c>
      <c r="L5">
        <v>56.542999999999999</v>
      </c>
      <c r="M5">
        <v>0.24107000000000001</v>
      </c>
      <c r="O5">
        <v>50</v>
      </c>
      <c r="P5">
        <v>49.95</v>
      </c>
      <c r="Q5" s="1">
        <v>2.3428570999999998</v>
      </c>
      <c r="R5" s="1">
        <f>Q5*1000/$B$12</f>
        <v>0.40616723599426363</v>
      </c>
      <c r="S5">
        <v>56.542999999999999</v>
      </c>
      <c r="T5">
        <v>0.24107000000000001</v>
      </c>
      <c r="V5">
        <f>R5*0.41</f>
        <v>0.16652856675764807</v>
      </c>
    </row>
    <row r="6" spans="1:22" x14ac:dyDescent="0.3">
      <c r="A6">
        <v>240</v>
      </c>
      <c r="B6">
        <v>239.8</v>
      </c>
      <c r="C6">
        <v>1.1583333</v>
      </c>
      <c r="D6" s="1">
        <f t="shared" ref="D6:D10" si="0">C6/$B$12*1000</f>
        <v>0.20081337219462264</v>
      </c>
      <c r="E6">
        <v>124.39</v>
      </c>
      <c r="F6">
        <v>0.15179000000000001</v>
      </c>
      <c r="G6">
        <f t="shared" ref="G6:G10" si="1">D6*0.41</f>
        <v>8.2333482599795282E-2</v>
      </c>
      <c r="H6">
        <v>240</v>
      </c>
      <c r="I6">
        <v>238.9</v>
      </c>
      <c r="J6" s="1">
        <v>5.1511905000000002</v>
      </c>
      <c r="K6" s="3">
        <f t="shared" ref="K6:K10" si="2">J6*1000/$B$12</f>
        <v>0.89303133659535161</v>
      </c>
      <c r="L6">
        <v>161.55000000000001</v>
      </c>
      <c r="M6">
        <v>0.52678999999999998</v>
      </c>
      <c r="O6">
        <v>240</v>
      </c>
      <c r="P6">
        <v>238.9</v>
      </c>
      <c r="Q6" s="1">
        <v>7.2732143000000002</v>
      </c>
      <c r="R6" s="1">
        <f t="shared" ref="R6:R10" si="3">Q6*1000/$B$12</f>
        <v>1.2609140135029804</v>
      </c>
      <c r="S6">
        <v>161.55000000000001</v>
      </c>
      <c r="T6">
        <v>0.52678999999999998</v>
      </c>
      <c r="V6">
        <f t="shared" ref="V6:V10" si="4">R6*0.41</f>
        <v>0.51697474553622191</v>
      </c>
    </row>
    <row r="7" spans="1:22" x14ac:dyDescent="0.3">
      <c r="A7">
        <v>430</v>
      </c>
      <c r="B7">
        <v>429.4</v>
      </c>
      <c r="C7">
        <v>1.9047619</v>
      </c>
      <c r="D7" s="1">
        <f t="shared" si="0"/>
        <v>0.33021727025100339</v>
      </c>
      <c r="E7">
        <v>273.02</v>
      </c>
      <c r="F7">
        <v>0.27232000000000001</v>
      </c>
      <c r="G7">
        <f t="shared" si="1"/>
        <v>0.13538908080291137</v>
      </c>
      <c r="H7">
        <v>430</v>
      </c>
      <c r="I7">
        <v>426.4</v>
      </c>
      <c r="J7" s="1">
        <v>7.1755952000000001</v>
      </c>
      <c r="K7" s="3">
        <f t="shared" si="2"/>
        <v>1.2439903692793324</v>
      </c>
      <c r="L7">
        <v>449.11</v>
      </c>
      <c r="M7">
        <v>0.95089000000000001</v>
      </c>
      <c r="O7">
        <v>430</v>
      </c>
      <c r="P7">
        <v>426.4</v>
      </c>
      <c r="Q7" s="1">
        <v>9.4708333000000007</v>
      </c>
      <c r="R7" s="1">
        <f t="shared" si="3"/>
        <v>1.6419021817521142</v>
      </c>
      <c r="S7">
        <v>449.11</v>
      </c>
      <c r="T7">
        <v>0.95089000000000001</v>
      </c>
      <c r="V7">
        <f t="shared" si="4"/>
        <v>0.67317989451836679</v>
      </c>
    </row>
    <row r="8" spans="1:22" x14ac:dyDescent="0.3">
      <c r="A8">
        <v>620</v>
      </c>
      <c r="B8">
        <v>618.70000000000005</v>
      </c>
      <c r="C8">
        <v>2.5827380999999998</v>
      </c>
      <c r="D8" s="1">
        <f t="shared" si="0"/>
        <v>0.44775398182589804</v>
      </c>
      <c r="E8">
        <v>623.59</v>
      </c>
      <c r="F8">
        <v>0.50892999999999999</v>
      </c>
      <c r="G8">
        <f t="shared" si="1"/>
        <v>0.18357913254861818</v>
      </c>
      <c r="H8">
        <v>620</v>
      </c>
      <c r="I8">
        <v>612.4</v>
      </c>
      <c r="J8" s="1">
        <v>8.4357143000000008</v>
      </c>
      <c r="K8" s="3">
        <f t="shared" si="2"/>
        <v>1.4624497417568854</v>
      </c>
      <c r="L8">
        <v>924.07</v>
      </c>
      <c r="M8">
        <v>1.2723</v>
      </c>
      <c r="O8">
        <v>620</v>
      </c>
      <c r="P8">
        <v>612.4</v>
      </c>
      <c r="Q8" s="1">
        <v>10.7172619</v>
      </c>
      <c r="R8" s="1">
        <f t="shared" si="3"/>
        <v>1.8579881134660887</v>
      </c>
      <c r="S8">
        <v>924.07</v>
      </c>
      <c r="T8">
        <v>1.2723</v>
      </c>
      <c r="V8">
        <f t="shared" si="4"/>
        <v>0.76177512652109636</v>
      </c>
    </row>
    <row r="9" spans="1:22" x14ac:dyDescent="0.3">
      <c r="A9">
        <v>810</v>
      </c>
      <c r="B9">
        <v>807.8</v>
      </c>
      <c r="C9">
        <v>3.1970238000000002</v>
      </c>
      <c r="D9" s="1">
        <f t="shared" si="0"/>
        <v>0.5542490492714548</v>
      </c>
      <c r="E9">
        <v>1061.4000000000001</v>
      </c>
      <c r="F9">
        <v>0.71875</v>
      </c>
      <c r="G9">
        <f t="shared" si="1"/>
        <v>0.22724211020129645</v>
      </c>
      <c r="H9">
        <v>810</v>
      </c>
      <c r="I9">
        <v>797.2</v>
      </c>
      <c r="J9" s="1">
        <v>9.4749999999999996</v>
      </c>
      <c r="K9" s="3">
        <f t="shared" si="2"/>
        <v>1.6426245378113964</v>
      </c>
      <c r="O9">
        <v>810</v>
      </c>
      <c r="P9">
        <v>797.2</v>
      </c>
      <c r="Q9" s="1">
        <v>11.639881000000001</v>
      </c>
      <c r="R9" s="1">
        <f t="shared" si="3"/>
        <v>2.0179371132247659</v>
      </c>
      <c r="V9">
        <f>R9*0.41</f>
        <v>0.82735421642215401</v>
      </c>
    </row>
    <row r="10" spans="1:22" x14ac:dyDescent="0.3">
      <c r="A10">
        <v>1000</v>
      </c>
      <c r="B10">
        <v>996.7</v>
      </c>
      <c r="C10">
        <v>3.8220238000000002</v>
      </c>
      <c r="D10" s="1">
        <f t="shared" si="0"/>
        <v>0.66260159134344676</v>
      </c>
      <c r="G10">
        <f t="shared" si="1"/>
        <v>0.27166665245081317</v>
      </c>
      <c r="H10">
        <v>1000</v>
      </c>
      <c r="I10">
        <v>980.5</v>
      </c>
      <c r="J10" s="1">
        <v>10.1321429</v>
      </c>
      <c r="K10" s="3">
        <f t="shared" si="2"/>
        <v>1.7565495037626937</v>
      </c>
      <c r="O10">
        <v>1000</v>
      </c>
      <c r="P10">
        <v>980.5</v>
      </c>
      <c r="Q10" s="1">
        <v>12.272023799999999</v>
      </c>
      <c r="R10" s="1">
        <f t="shared" si="3"/>
        <v>2.127527960156776</v>
      </c>
      <c r="V10">
        <f t="shared" si="4"/>
        <v>0.87228646366427809</v>
      </c>
    </row>
    <row r="12" spans="1:22" x14ac:dyDescent="0.3">
      <c r="A12" t="s">
        <v>4</v>
      </c>
      <c r="B12" s="1">
        <v>5768.2080000000005</v>
      </c>
      <c r="C12" t="s">
        <v>5</v>
      </c>
      <c r="G12" t="s">
        <v>33</v>
      </c>
      <c r="H12" t="s">
        <v>46</v>
      </c>
      <c r="I12" t="s">
        <v>43</v>
      </c>
    </row>
    <row r="13" spans="1:22" x14ac:dyDescent="0.3">
      <c r="G13" t="s">
        <v>0</v>
      </c>
      <c r="H13" t="s">
        <v>34</v>
      </c>
      <c r="I13" t="s">
        <v>35</v>
      </c>
    </row>
    <row r="14" spans="1:22" x14ac:dyDescent="0.3">
      <c r="G14">
        <v>50</v>
      </c>
      <c r="H14" s="4">
        <f>$C$17*$E$17*G14*1000/(1+$E$17*G14*1000)</f>
        <v>5.8998732171605062E-2</v>
      </c>
      <c r="I14" s="4">
        <f>$C$18*$E$18*G14*1000/(1+$E$18*G14*1000)</f>
        <v>0.17275885275265901</v>
      </c>
    </row>
    <row r="15" spans="1:22" x14ac:dyDescent="0.3">
      <c r="A15" s="4" t="s">
        <v>36</v>
      </c>
      <c r="B15" s="4"/>
      <c r="G15">
        <v>100</v>
      </c>
      <c r="H15" s="4">
        <f t="shared" ref="H15:H35" si="5">$C$17*$E$17*G15*1000/(1+$E$17*G15*1000)</f>
        <v>0.11408419522737691</v>
      </c>
      <c r="I15" s="4">
        <f>$C$18*$E$18*G15*1000/(1+$E$18*G15*1000)</f>
        <v>0.31817100967881679</v>
      </c>
    </row>
    <row r="16" spans="1:22" x14ac:dyDescent="0.3">
      <c r="A16" s="4" t="s">
        <v>37</v>
      </c>
      <c r="B16" s="4" t="s">
        <v>40</v>
      </c>
      <c r="C16" t="s">
        <v>38</v>
      </c>
      <c r="D16" t="s">
        <v>39</v>
      </c>
      <c r="E16" t="s">
        <v>41</v>
      </c>
      <c r="G16">
        <v>150</v>
      </c>
      <c r="H16" s="4">
        <f t="shared" si="5"/>
        <v>0.16563323068253982</v>
      </c>
      <c r="I16" s="4">
        <f>$C$18*$E$18*G16*1000/(1+$E$18*G16*1000)</f>
        <v>0.44225347135527271</v>
      </c>
    </row>
    <row r="17" spans="1:9" x14ac:dyDescent="0.3">
      <c r="A17" s="4" t="s">
        <v>7</v>
      </c>
      <c r="B17" s="4">
        <v>1.67E-9</v>
      </c>
      <c r="C17">
        <v>1.72</v>
      </c>
      <c r="D17">
        <v>15500</v>
      </c>
      <c r="E17" s="4">
        <f>B17*EXP(D17/8.314/308)</f>
        <v>7.1039960431505798E-7</v>
      </c>
      <c r="G17">
        <v>200</v>
      </c>
      <c r="H17" s="4">
        <f t="shared" si="5"/>
        <v>0.21397579925905388</v>
      </c>
      <c r="I17" s="4">
        <f t="shared" ref="I15:I35" si="6">$C$18*$E$18*G17*1000/(1+$E$18*G17*1000)</f>
        <v>0.54937865543016728</v>
      </c>
    </row>
    <row r="18" spans="1:9" x14ac:dyDescent="0.3">
      <c r="A18" s="4" t="s">
        <v>10</v>
      </c>
      <c r="B18" s="4">
        <v>1.37E-9</v>
      </c>
      <c r="C18">
        <v>2.0099999999999998</v>
      </c>
      <c r="D18">
        <v>18500</v>
      </c>
      <c r="E18" s="4">
        <f>B18*EXP(D18/8.314/308)</f>
        <v>1.8806333943858831E-6</v>
      </c>
      <c r="G18">
        <v>250</v>
      </c>
      <c r="H18" s="4">
        <f t="shared" si="5"/>
        <v>0.25940205121929882</v>
      </c>
      <c r="I18" s="4">
        <f t="shared" si="6"/>
        <v>0.64280033615501009</v>
      </c>
    </row>
    <row r="19" spans="1:9" x14ac:dyDescent="0.3">
      <c r="G19">
        <v>300</v>
      </c>
      <c r="H19" s="4">
        <f t="shared" si="5"/>
        <v>0.30216815458947716</v>
      </c>
      <c r="I19" s="4">
        <f t="shared" si="6"/>
        <v>0.72498988200662517</v>
      </c>
    </row>
    <row r="20" spans="1:9" x14ac:dyDescent="0.3">
      <c r="A20" s="4"/>
      <c r="B20" s="4"/>
      <c r="G20">
        <v>350</v>
      </c>
      <c r="H20" s="4">
        <f t="shared" si="5"/>
        <v>0.34250112861237314</v>
      </c>
      <c r="I20" s="4">
        <f>$C$18*$E$18*G20*1000/(1+$E$18*G20*1000)</f>
        <v>0.79785809249558926</v>
      </c>
    </row>
    <row r="21" spans="1:9" x14ac:dyDescent="0.3">
      <c r="A21" s="4"/>
      <c r="B21" s="4"/>
      <c r="G21">
        <v>400</v>
      </c>
      <c r="H21" s="4">
        <f t="shared" si="5"/>
        <v>0.38060287503760465</v>
      </c>
      <c r="I21" s="4">
        <f t="shared" si="6"/>
        <v>0.86290560802464711</v>
      </c>
    </row>
    <row r="22" spans="1:9" x14ac:dyDescent="0.3">
      <c r="A22" s="4"/>
      <c r="B22" s="4"/>
      <c r="G22">
        <v>450</v>
      </c>
      <c r="H22" s="4">
        <f t="shared" si="5"/>
        <v>0.41665355838418966</v>
      </c>
      <c r="I22" s="4">
        <f t="shared" si="6"/>
        <v>0.92132735732013649</v>
      </c>
    </row>
    <row r="23" spans="1:9" x14ac:dyDescent="0.3">
      <c r="A23" s="4"/>
      <c r="B23" s="4"/>
      <c r="G23">
        <v>500</v>
      </c>
      <c r="H23" s="4">
        <f t="shared" si="5"/>
        <v>0.45081445462012648</v>
      </c>
      <c r="I23" s="4">
        <f t="shared" si="6"/>
        <v>0.97408663446133825</v>
      </c>
    </row>
    <row r="24" spans="1:9" x14ac:dyDescent="0.3">
      <c r="G24">
        <v>550</v>
      </c>
      <c r="H24" s="4">
        <f t="shared" si="5"/>
        <v>0.48323036329806351</v>
      </c>
      <c r="I24" s="4">
        <f t="shared" si="6"/>
        <v>1.0219686319748627</v>
      </c>
    </row>
    <row r="25" spans="1:9" x14ac:dyDescent="0.3">
      <c r="G25">
        <v>600</v>
      </c>
      <c r="H25" s="4">
        <f t="shared" si="5"/>
        <v>0.51403165925082184</v>
      </c>
      <c r="I25" s="4">
        <f t="shared" si="6"/>
        <v>1.0656197834005638</v>
      </c>
    </row>
    <row r="26" spans="1:9" x14ac:dyDescent="0.3">
      <c r="G26">
        <v>650</v>
      </c>
      <c r="H26" s="4">
        <f t="shared" si="5"/>
        <v>0.54333604515629397</v>
      </c>
      <c r="I26" s="4">
        <f t="shared" si="6"/>
        <v>1.10557711820174</v>
      </c>
    </row>
    <row r="27" spans="1:9" x14ac:dyDescent="0.3">
      <c r="G27">
        <v>700</v>
      </c>
      <c r="H27" s="4">
        <f t="shared" si="5"/>
        <v>0.57125005464566481</v>
      </c>
      <c r="I27" s="4">
        <f t="shared" si="6"/>
        <v>1.1422904670305403</v>
      </c>
    </row>
    <row r="28" spans="1:9" x14ac:dyDescent="0.3">
      <c r="G28">
        <v>750</v>
      </c>
      <c r="H28" s="4">
        <f t="shared" si="5"/>
        <v>0.59787034642004488</v>
      </c>
      <c r="I28" s="4">
        <f t="shared" si="6"/>
        <v>1.1761394696821097</v>
      </c>
    </row>
    <row r="29" spans="1:9" x14ac:dyDescent="0.3">
      <c r="G29">
        <v>800</v>
      </c>
      <c r="H29" s="4">
        <f t="shared" si="5"/>
        <v>0.6232848225088341</v>
      </c>
      <c r="I29" s="4">
        <f t="shared" si="6"/>
        <v>1.2074467516683274</v>
      </c>
    </row>
    <row r="30" spans="1:9" x14ac:dyDescent="0.3">
      <c r="G30">
        <v>850</v>
      </c>
      <c r="H30" s="4">
        <f t="shared" si="5"/>
        <v>0.64757359793275393</v>
      </c>
      <c r="I30" s="4">
        <f t="shared" si="6"/>
        <v>1.2364882399173645</v>
      </c>
    </row>
    <row r="31" spans="1:9" x14ac:dyDescent="0.3">
      <c r="G31">
        <v>900</v>
      </c>
      <c r="H31" s="4">
        <f t="shared" si="5"/>
        <v>0.67080984430883306</v>
      </c>
      <c r="I31" s="4">
        <f t="shared" si="6"/>
        <v>1.2635013169641209</v>
      </c>
    </row>
    <row r="32" spans="1:9" x14ac:dyDescent="0.3">
      <c r="G32">
        <v>950</v>
      </c>
      <c r="H32" s="4">
        <f t="shared" si="5"/>
        <v>0.69306052611096802</v>
      </c>
      <c r="I32" s="4">
        <f t="shared" si="6"/>
        <v>1.2886913242004494</v>
      </c>
    </row>
    <row r="33" spans="7:9" x14ac:dyDescent="0.3">
      <c r="G33">
        <v>1000</v>
      </c>
      <c r="H33" s="4">
        <f t="shared" si="5"/>
        <v>0.71438704519065488</v>
      </c>
      <c r="I33" s="4">
        <f t="shared" si="6"/>
        <v>1.3122367914232596</v>
      </c>
    </row>
    <row r="34" spans="7:9" x14ac:dyDescent="0.3">
      <c r="G34">
        <v>1050</v>
      </c>
      <c r="H34" s="4">
        <f t="shared" si="5"/>
        <v>0.73484580662274679</v>
      </c>
      <c r="I34" s="4">
        <f t="shared" si="6"/>
        <v>1.3342936745200797</v>
      </c>
    </row>
    <row r="35" spans="7:9" x14ac:dyDescent="0.3">
      <c r="G35">
        <v>1100</v>
      </c>
      <c r="H35" s="4">
        <f t="shared" si="5"/>
        <v>0.75448871685709107</v>
      </c>
      <c r="I35" s="4">
        <f t="shared" si="6"/>
        <v>1.3549988140421527</v>
      </c>
    </row>
  </sheetData>
  <mergeCells count="4">
    <mergeCell ref="A3:D3"/>
    <mergeCell ref="E3:F3"/>
    <mergeCell ref="L3:M3"/>
    <mergeCell ref="S3:T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D5" sqref="D5"/>
    </sheetView>
  </sheetViews>
  <sheetFormatPr defaultRowHeight="14.4" x14ac:dyDescent="0.3"/>
  <cols>
    <col min="1" max="1" width="8.44140625" customWidth="1"/>
    <col min="2" max="2" width="10" bestFit="1" customWidth="1"/>
    <col min="3" max="3" width="9.88671875" bestFit="1" customWidth="1"/>
    <col min="4" max="4" width="10" bestFit="1" customWidth="1"/>
    <col min="5" max="5" width="8.77734375" bestFit="1" customWidth="1"/>
    <col min="6" max="6" width="12.6640625" bestFit="1" customWidth="1"/>
    <col min="7" max="7" width="13.77734375" bestFit="1" customWidth="1"/>
  </cols>
  <sheetData>
    <row r="1" spans="1:20" x14ac:dyDescent="0.3">
      <c r="A1" t="s">
        <v>6</v>
      </c>
    </row>
    <row r="2" spans="1:20" x14ac:dyDescent="0.3">
      <c r="A2" t="s">
        <v>14</v>
      </c>
      <c r="B2" s="6" t="s">
        <v>15</v>
      </c>
    </row>
    <row r="3" spans="1:20" x14ac:dyDescent="0.3">
      <c r="A3" s="5" t="s">
        <v>12</v>
      </c>
      <c r="B3" s="5"/>
      <c r="C3" s="5"/>
      <c r="D3" s="5"/>
      <c r="E3" s="5"/>
      <c r="F3" s="5"/>
      <c r="K3" s="2"/>
      <c r="L3" s="5"/>
      <c r="M3" s="5"/>
      <c r="R3" s="2"/>
      <c r="S3" s="5"/>
      <c r="T3" s="5"/>
    </row>
    <row r="4" spans="1:20" x14ac:dyDescent="0.3">
      <c r="A4" t="s">
        <v>0</v>
      </c>
      <c r="B4" t="s">
        <v>16</v>
      </c>
      <c r="C4" t="s">
        <v>17</v>
      </c>
      <c r="D4" t="s">
        <v>47</v>
      </c>
      <c r="E4" t="s">
        <v>48</v>
      </c>
    </row>
    <row r="5" spans="1:20" x14ac:dyDescent="0.3">
      <c r="A5">
        <v>50</v>
      </c>
      <c r="B5">
        <v>0.1857143</v>
      </c>
      <c r="C5">
        <v>0.51607139999999996</v>
      </c>
      <c r="D5" s="3">
        <f>B5/$B$12*1000</f>
        <v>3.2196186406592824E-2</v>
      </c>
      <c r="E5" s="3">
        <f>C5/$B$12*1000</f>
        <v>8.9468236929042766E-2</v>
      </c>
      <c r="J5" s="1"/>
      <c r="K5" s="3"/>
      <c r="Q5" s="1"/>
      <c r="R5" s="3"/>
    </row>
    <row r="6" spans="1:20" x14ac:dyDescent="0.3">
      <c r="A6">
        <v>240</v>
      </c>
      <c r="B6" s="4">
        <v>0.84047620000000001</v>
      </c>
      <c r="C6" s="4">
        <v>2.1797618999999999</v>
      </c>
      <c r="D6" s="3">
        <f>B6/$B$12*1000</f>
        <v>0.14570837251361252</v>
      </c>
      <c r="E6" s="3">
        <f t="shared" ref="E6:E10" si="0">C6/$B$12*1000</f>
        <v>0.37789238876267983</v>
      </c>
      <c r="J6" s="1"/>
      <c r="K6" s="3"/>
      <c r="Q6" s="1"/>
      <c r="R6" s="3"/>
    </row>
    <row r="7" spans="1:20" x14ac:dyDescent="0.3">
      <c r="A7">
        <v>430</v>
      </c>
      <c r="B7" s="4">
        <v>1.2714285999999999</v>
      </c>
      <c r="C7" s="4">
        <v>3.4071429000000002</v>
      </c>
      <c r="D7" s="3">
        <f>B7/$B$12*1000</f>
        <v>0.2204200333968539</v>
      </c>
      <c r="E7" s="3">
        <f t="shared" si="0"/>
        <v>0.59067615106806137</v>
      </c>
      <c r="J7" s="1"/>
      <c r="K7" s="3"/>
      <c r="Q7" s="1"/>
      <c r="R7" s="3"/>
    </row>
    <row r="8" spans="1:20" x14ac:dyDescent="0.3">
      <c r="A8">
        <v>620</v>
      </c>
      <c r="B8" s="4">
        <v>1.5446428999999999</v>
      </c>
      <c r="C8" s="4">
        <v>4.3261905</v>
      </c>
      <c r="D8" s="3">
        <f>B8/$B$12*1000</f>
        <v>0.26778557569352562</v>
      </c>
      <c r="E8" s="3">
        <f t="shared" si="0"/>
        <v>0.75000598106032224</v>
      </c>
      <c r="J8" s="1"/>
      <c r="K8" s="3"/>
      <c r="Q8" s="1"/>
      <c r="R8" s="3"/>
    </row>
    <row r="9" spans="1:20" x14ac:dyDescent="0.3">
      <c r="A9">
        <v>810</v>
      </c>
      <c r="B9" s="4">
        <v>1.8613095</v>
      </c>
      <c r="C9" s="4">
        <v>5.1142856999999999</v>
      </c>
      <c r="D9" s="3">
        <f>B9/$B$12*1000</f>
        <v>0.32268418545239697</v>
      </c>
      <c r="E9" s="3">
        <f t="shared" si="0"/>
        <v>0.886633370363898</v>
      </c>
      <c r="J9" s="1"/>
      <c r="K9" s="3"/>
      <c r="Q9" s="1"/>
      <c r="R9" s="3"/>
    </row>
    <row r="10" spans="1:20" x14ac:dyDescent="0.3">
      <c r="A10">
        <v>1000</v>
      </c>
      <c r="B10">
        <v>2.0535714</v>
      </c>
      <c r="C10">
        <v>5.6922619000000001</v>
      </c>
      <c r="D10" s="3">
        <f>B10/$B$12*1000</f>
        <v>0.35601549042614272</v>
      </c>
      <c r="E10" s="3">
        <f t="shared" si="0"/>
        <v>0.98683367520727405</v>
      </c>
      <c r="J10" s="1"/>
      <c r="K10" s="3"/>
      <c r="Q10" s="1"/>
      <c r="R10" s="3"/>
    </row>
    <row r="12" spans="1:20" x14ac:dyDescent="0.3">
      <c r="A12" t="s">
        <v>4</v>
      </c>
      <c r="B12" s="1">
        <v>5768.2080000000005</v>
      </c>
      <c r="C12" t="s">
        <v>5</v>
      </c>
    </row>
    <row r="13" spans="1:20" x14ac:dyDescent="0.3">
      <c r="O13" t="s">
        <v>33</v>
      </c>
      <c r="P13" t="s">
        <v>42</v>
      </c>
      <c r="Q13" t="s">
        <v>43</v>
      </c>
    </row>
    <row r="14" spans="1:20" x14ac:dyDescent="0.3">
      <c r="A14">
        <v>9.9920000000000009</v>
      </c>
      <c r="B14">
        <v>0.51607139999999996</v>
      </c>
      <c r="O14" t="s">
        <v>0</v>
      </c>
      <c r="P14" t="s">
        <v>34</v>
      </c>
      <c r="Q14" t="s">
        <v>35</v>
      </c>
      <c r="R14" t="s">
        <v>34</v>
      </c>
      <c r="S14" t="s">
        <v>35</v>
      </c>
    </row>
    <row r="15" spans="1:20" x14ac:dyDescent="0.3">
      <c r="A15" s="4">
        <v>47.81</v>
      </c>
      <c r="B15" s="4">
        <v>2.1797618999999999</v>
      </c>
      <c r="O15">
        <v>50</v>
      </c>
      <c r="P15" s="4">
        <f>$K$18*$M$18*O15*1000*0.8/(1+$M$18*O15*1000*0.8+$M$19*O15*1000*0.2)</f>
        <v>4.6671553815605893E-2</v>
      </c>
      <c r="Q15" s="4">
        <f>$K$19*$M$19*O15*1000*0.8/(1+$M$19*O15*1000*0.8+$M$18*O15*1000*0.2)</f>
        <v>0.13970140184094057</v>
      </c>
      <c r="R15" s="4">
        <f>$K$18*$M$18*O15*1000*0.8/(1+$M$18*O15*1000*0.8)</f>
        <v>4.7525022489997633E-2</v>
      </c>
      <c r="S15" s="4">
        <f>$K$19*$M$19*O15*1000*0.8/(1+$M$19*O15*1000*0.8)</f>
        <v>0.14062440669664822</v>
      </c>
    </row>
    <row r="16" spans="1:20" x14ac:dyDescent="0.3">
      <c r="A16" s="4">
        <v>85.39</v>
      </c>
      <c r="B16" s="4">
        <v>3.4071429000000002</v>
      </c>
      <c r="I16" s="4" t="s">
        <v>36</v>
      </c>
      <c r="J16" s="4"/>
      <c r="O16">
        <v>100</v>
      </c>
      <c r="P16" s="4">
        <f t="shared" ref="P16:R36" si="1">$K$18*$M$18*O16*1000*0.8/(1+$M$18*O16*1000*0.8+$M$19*O16*1000*0.2)</f>
        <v>8.9315605666642761E-2</v>
      </c>
      <c r="Q16" s="4">
        <f t="shared" ref="Q16:Q36" si="2">$K$19*$M$19*O16*1000*0.8/(1+$M$19*O16*1000*0.8+$M$18*O16*1000*0.2)</f>
        <v>0.25965191283843742</v>
      </c>
      <c r="R16" s="4">
        <f t="shared" ref="R16:R36" si="3">$K$18*$M$18*O16*1000*0.8/(1+$M$18*O16*1000*0.8)</f>
        <v>9.249434960489622E-2</v>
      </c>
      <c r="S16" s="4">
        <f t="shared" ref="S16:S36" si="4">$K$19*$M$19*O16*1000*0.8/(1+$M$19*O16*1000*0.8)</f>
        <v>0.26285859732655054</v>
      </c>
    </row>
    <row r="17" spans="1:19" x14ac:dyDescent="0.3">
      <c r="A17" s="4">
        <v>122.7</v>
      </c>
      <c r="B17" s="4">
        <v>4.3261905</v>
      </c>
      <c r="I17" s="4" t="s">
        <v>37</v>
      </c>
      <c r="J17" s="4" t="s">
        <v>40</v>
      </c>
      <c r="K17" t="s">
        <v>38</v>
      </c>
      <c r="L17" t="s">
        <v>39</v>
      </c>
      <c r="M17" t="s">
        <v>41</v>
      </c>
      <c r="O17">
        <v>150</v>
      </c>
      <c r="P17" s="4">
        <f t="shared" si="1"/>
        <v>0.12843191945954843</v>
      </c>
      <c r="Q17" s="4">
        <f t="shared" si="2"/>
        <v>0.36376354574294595</v>
      </c>
      <c r="R17" s="4">
        <f t="shared" si="3"/>
        <v>0.13510873528067965</v>
      </c>
      <c r="S17" s="4">
        <f t="shared" si="4"/>
        <v>0.37008864660358226</v>
      </c>
    </row>
    <row r="18" spans="1:19" x14ac:dyDescent="0.3">
      <c r="A18" s="4">
        <v>159.9</v>
      </c>
      <c r="B18" s="4">
        <v>5.1142856999999999</v>
      </c>
      <c r="I18" s="4" t="s">
        <v>7</v>
      </c>
      <c r="J18" s="4">
        <v>1.67E-9</v>
      </c>
      <c r="K18">
        <v>1.72</v>
      </c>
      <c r="L18">
        <v>15500</v>
      </c>
      <c r="M18" s="4">
        <f>J18*EXP(L18/8.314/308)</f>
        <v>7.1039960431505798E-7</v>
      </c>
      <c r="O18">
        <v>200</v>
      </c>
      <c r="P18" s="4">
        <f t="shared" si="1"/>
        <v>0.16444085722299295</v>
      </c>
      <c r="Q18" s="4">
        <f t="shared" si="2"/>
        <v>0.45497917406569638</v>
      </c>
      <c r="R18" s="4">
        <f t="shared" si="3"/>
        <v>0.17554844389457147</v>
      </c>
      <c r="S18" s="4">
        <f t="shared" si="4"/>
        <v>0.46491742270973929</v>
      </c>
    </row>
    <row r="19" spans="1:19" x14ac:dyDescent="0.3">
      <c r="A19">
        <v>196.8</v>
      </c>
      <c r="B19">
        <v>5.6922619000000001</v>
      </c>
      <c r="I19" s="4" t="s">
        <v>10</v>
      </c>
      <c r="J19" s="4">
        <v>1.37E-9</v>
      </c>
      <c r="K19">
        <v>2.0099999999999998</v>
      </c>
      <c r="L19">
        <v>18500</v>
      </c>
      <c r="M19" s="4">
        <f>J19*EXP(L19/8.314/308)</f>
        <v>1.8806333943858831E-6</v>
      </c>
      <c r="O19">
        <v>250</v>
      </c>
      <c r="P19" s="4">
        <f t="shared" si="1"/>
        <v>0.1976985457836043</v>
      </c>
      <c r="Q19" s="4">
        <f t="shared" si="2"/>
        <v>0.53555514028482953</v>
      </c>
      <c r="R19" s="4">
        <f t="shared" si="3"/>
        <v>0.21397579925905388</v>
      </c>
      <c r="S19" s="4">
        <f t="shared" si="4"/>
        <v>0.54937865543016728</v>
      </c>
    </row>
    <row r="20" spans="1:19" x14ac:dyDescent="0.3">
      <c r="A20" s="4"/>
      <c r="B20" s="4"/>
      <c r="O20">
        <v>300</v>
      </c>
      <c r="P20" s="4">
        <f t="shared" si="1"/>
        <v>0.22850869494954673</v>
      </c>
      <c r="Q20" s="4">
        <f t="shared" si="2"/>
        <v>0.60725042100457838</v>
      </c>
      <c r="R20" s="4">
        <f t="shared" si="3"/>
        <v>0.25053736232621282</v>
      </c>
      <c r="S20" s="4">
        <f t="shared" si="4"/>
        <v>0.62508443182124684</v>
      </c>
    </row>
    <row r="21" spans="1:19" x14ac:dyDescent="0.3">
      <c r="A21" s="4"/>
      <c r="B21" s="4"/>
      <c r="I21" s="4"/>
      <c r="J21" s="4"/>
      <c r="O21">
        <v>350</v>
      </c>
      <c r="P21" s="4">
        <f t="shared" si="1"/>
        <v>0.25713189908331674</v>
      </c>
      <c r="Q21" s="4">
        <f t="shared" si="2"/>
        <v>0.67145651232543602</v>
      </c>
      <c r="R21" s="4">
        <f t="shared" si="3"/>
        <v>0.28536579920320909</v>
      </c>
      <c r="S21" s="4">
        <f t="shared" si="4"/>
        <v>0.69332908290798168</v>
      </c>
    </row>
    <row r="22" spans="1:19" x14ac:dyDescent="0.3">
      <c r="I22" s="4"/>
      <c r="J22" s="4"/>
      <c r="O22">
        <v>400</v>
      </c>
      <c r="P22" s="4">
        <f t="shared" si="1"/>
        <v>0.28379302584828242</v>
      </c>
      <c r="Q22" s="4">
        <f t="shared" si="2"/>
        <v>0.72928863264233257</v>
      </c>
      <c r="R22" s="4">
        <f t="shared" si="3"/>
        <v>0.31858148966986433</v>
      </c>
      <c r="S22" s="4">
        <f t="shared" si="4"/>
        <v>0.75516379744373652</v>
      </c>
    </row>
    <row r="23" spans="1:19" x14ac:dyDescent="0.3">
      <c r="I23" s="4"/>
      <c r="J23" s="4"/>
      <c r="O23">
        <v>450</v>
      </c>
      <c r="P23" s="4">
        <f t="shared" si="1"/>
        <v>0.30868713584562962</v>
      </c>
      <c r="Q23" s="4">
        <f t="shared" si="2"/>
        <v>0.78165104782962769</v>
      </c>
      <c r="R23" s="4">
        <f t="shared" si="3"/>
        <v>0.35029391730325132</v>
      </c>
      <c r="S23" s="4">
        <f t="shared" si="4"/>
        <v>0.81145115426981929</v>
      </c>
    </row>
    <row r="24" spans="1:19" x14ac:dyDescent="0.3">
      <c r="I24" s="4"/>
      <c r="J24" s="4"/>
      <c r="O24">
        <v>500</v>
      </c>
      <c r="P24" s="4">
        <f t="shared" si="1"/>
        <v>0.33198426299885264</v>
      </c>
      <c r="Q24" s="4">
        <f t="shared" si="2"/>
        <v>0.82928469819145123</v>
      </c>
      <c r="R24" s="4">
        <f t="shared" si="3"/>
        <v>0.3806028750376047</v>
      </c>
      <c r="S24" s="4">
        <f t="shared" si="4"/>
        <v>0.86290560802464711</v>
      </c>
    </row>
    <row r="25" spans="1:19" x14ac:dyDescent="0.3">
      <c r="O25">
        <v>550</v>
      </c>
      <c r="P25" s="4">
        <f t="shared" si="1"/>
        <v>0.35383330353080539</v>
      </c>
      <c r="Q25" s="4">
        <f t="shared" si="2"/>
        <v>0.87280247954178913</v>
      </c>
      <c r="R25" s="4">
        <f t="shared" si="3"/>
        <v>0.40959951412906703</v>
      </c>
      <c r="S25" s="4">
        <f t="shared" si="4"/>
        <v>0.9101239756630648</v>
      </c>
    </row>
    <row r="26" spans="1:19" x14ac:dyDescent="0.3">
      <c r="O26">
        <v>600</v>
      </c>
      <c r="P26" s="4">
        <f t="shared" si="1"/>
        <v>0.37436520161420345</v>
      </c>
      <c r="Q26" s="4">
        <f t="shared" si="2"/>
        <v>0.91271575746995193</v>
      </c>
      <c r="R26" s="4">
        <f t="shared" si="3"/>
        <v>0.43736725975333074</v>
      </c>
      <c r="S26" s="4">
        <f t="shared" si="4"/>
        <v>0.95360869108268209</v>
      </c>
    </row>
    <row r="27" spans="1:19" x14ac:dyDescent="0.3">
      <c r="O27">
        <v>650</v>
      </c>
      <c r="P27" s="4">
        <f t="shared" si="1"/>
        <v>0.39369557575059488</v>
      </c>
      <c r="Q27" s="4">
        <f t="shared" si="2"/>
        <v>0.94945455521432276</v>
      </c>
      <c r="R27" s="4">
        <f t="shared" si="3"/>
        <v>0.46398261260827539</v>
      </c>
      <c r="S27" s="4">
        <f t="shared" si="4"/>
        <v>0.99378575317929363</v>
      </c>
    </row>
    <row r="28" spans="1:19" x14ac:dyDescent="0.3">
      <c r="O28">
        <v>700</v>
      </c>
      <c r="P28" s="4">
        <f t="shared" si="1"/>
        <v>0.41192689717109843</v>
      </c>
      <c r="Q28" s="4">
        <f t="shared" si="2"/>
        <v>0.98338310887066793</v>
      </c>
      <c r="R28" s="4">
        <f t="shared" si="3"/>
        <v>0.4895158527432158</v>
      </c>
      <c r="S28" s="4">
        <f t="shared" si="4"/>
        <v>1.0310187283199361</v>
      </c>
    </row>
    <row r="29" spans="1:19" x14ac:dyDescent="0.3">
      <c r="O29">
        <v>750</v>
      </c>
      <c r="P29" s="4">
        <f t="shared" si="1"/>
        <v>0.42915030694098077</v>
      </c>
      <c r="Q29" s="4">
        <f t="shared" si="2"/>
        <v>1.0148119845217913</v>
      </c>
      <c r="R29" s="4">
        <f t="shared" si="3"/>
        <v>0.51403165925082195</v>
      </c>
      <c r="S29" s="4">
        <f t="shared" si="4"/>
        <v>1.0656197834005638</v>
      </c>
    </row>
    <row r="30" spans="1:19" x14ac:dyDescent="0.3">
      <c r="O30">
        <v>800</v>
      </c>
      <c r="P30" s="4">
        <f t="shared" si="1"/>
        <v>0.44544713979701644</v>
      </c>
      <c r="Q30" s="4">
        <f t="shared" si="2"/>
        <v>1.0440076123393476</v>
      </c>
      <c r="R30" s="4">
        <f t="shared" si="3"/>
        <v>0.53758965732677721</v>
      </c>
      <c r="S30" s="4">
        <f t="shared" si="4"/>
        <v>1.0978584590649696</v>
      </c>
    </row>
    <row r="31" spans="1:19" x14ac:dyDescent="0.3">
      <c r="O31">
        <v>850</v>
      </c>
      <c r="P31" s="4">
        <f t="shared" si="1"/>
        <v>0.46089020849087903</v>
      </c>
      <c r="Q31" s="4">
        <f t="shared" si="2"/>
        <v>1.0711998580168589</v>
      </c>
      <c r="R31" s="4">
        <f t="shared" si="3"/>
        <v>0.56024490243873026</v>
      </c>
      <c r="S31" s="4">
        <f t="shared" si="4"/>
        <v>1.1279687052737761</v>
      </c>
    </row>
    <row r="32" spans="1:19" x14ac:dyDescent="0.3">
      <c r="O32">
        <v>900</v>
      </c>
      <c r="P32" s="4">
        <f t="shared" si="1"/>
        <v>0.47554489143107559</v>
      </c>
      <c r="Q32" s="4">
        <f t="shared" si="2"/>
        <v>1.0965880872669236</v>
      </c>
      <c r="R32" s="4">
        <f t="shared" si="3"/>
        <v>0.58204830988095768</v>
      </c>
      <c r="S32" s="4">
        <f t="shared" si="4"/>
        <v>1.1561545679173295</v>
      </c>
    </row>
    <row r="33" spans="15:19" x14ac:dyDescent="0.3">
      <c r="O33">
        <v>950</v>
      </c>
      <c r="P33" s="4">
        <f t="shared" si="1"/>
        <v>0.48947005789501968</v>
      </c>
      <c r="Q33" s="4">
        <f t="shared" si="2"/>
        <v>1.1203460620596815</v>
      </c>
      <c r="R33" s="4">
        <f t="shared" si="3"/>
        <v>0.60304703676935967</v>
      </c>
      <c r="S33" s="4">
        <f t="shared" si="4"/>
        <v>1.1825948188757396</v>
      </c>
    </row>
    <row r="34" spans="15:19" x14ac:dyDescent="0.3">
      <c r="O34">
        <v>1000</v>
      </c>
      <c r="P34" s="4">
        <f t="shared" si="1"/>
        <v>0.50271885842434627</v>
      </c>
      <c r="Q34" s="4">
        <f t="shared" si="2"/>
        <v>1.142625922995768</v>
      </c>
      <c r="R34" s="4">
        <f t="shared" si="3"/>
        <v>0.62328482250883421</v>
      </c>
      <c r="S34" s="4">
        <f t="shared" si="4"/>
        <v>1.2074467516683274</v>
      </c>
    </row>
    <row r="35" spans="15:19" x14ac:dyDescent="0.3">
      <c r="O35">
        <v>1050</v>
      </c>
      <c r="P35" s="4">
        <f t="shared" si="1"/>
        <v>0.51533940277893875</v>
      </c>
      <c r="Q35" s="4">
        <f t="shared" si="2"/>
        <v>1.1635614508081817</v>
      </c>
      <c r="R35" s="4">
        <f t="shared" si="3"/>
        <v>0.64280229290629998</v>
      </c>
      <c r="S35" s="4">
        <f t="shared" si="4"/>
        <v>1.2308493130131632</v>
      </c>
    </row>
    <row r="36" spans="15:19" x14ac:dyDescent="0.3">
      <c r="O36">
        <v>1100</v>
      </c>
      <c r="P36" s="4">
        <f t="shared" si="1"/>
        <v>0.52737534367926531</v>
      </c>
      <c r="Q36" s="4">
        <f t="shared" si="2"/>
        <v>1.1832707547716417</v>
      </c>
      <c r="R36" s="4">
        <f t="shared" si="3"/>
        <v>0.66163723237898664</v>
      </c>
      <c r="S36" s="4">
        <f t="shared" si="4"/>
        <v>1.2529257020105624</v>
      </c>
    </row>
  </sheetData>
  <mergeCells count="4">
    <mergeCell ref="A3:D3"/>
    <mergeCell ref="E3:F3"/>
    <mergeCell ref="L3:M3"/>
    <mergeCell ref="S3:T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9" workbookViewId="0">
      <selection activeCell="F25" sqref="F25"/>
    </sheetView>
  </sheetViews>
  <sheetFormatPr defaultRowHeight="14.4" x14ac:dyDescent="0.3"/>
  <cols>
    <col min="5" max="5" width="6" style="10" customWidth="1"/>
    <col min="6" max="8" width="4.44140625" customWidth="1"/>
    <col min="10" max="10" width="8" customWidth="1"/>
    <col min="11" max="13" width="9" bestFit="1" customWidth="1"/>
  </cols>
  <sheetData>
    <row r="1" spans="1:8" x14ac:dyDescent="0.3">
      <c r="A1" s="7" t="s">
        <v>18</v>
      </c>
      <c r="B1" s="8" t="s">
        <v>19</v>
      </c>
      <c r="C1" s="8" t="s">
        <v>20</v>
      </c>
      <c r="E1" s="10" t="s">
        <v>26</v>
      </c>
      <c r="F1" t="s">
        <v>27</v>
      </c>
      <c r="G1" t="s">
        <v>28</v>
      </c>
      <c r="H1" t="s">
        <v>29</v>
      </c>
    </row>
    <row r="2" spans="1:8" x14ac:dyDescent="0.3">
      <c r="A2" t="s">
        <v>21</v>
      </c>
      <c r="B2">
        <v>3.72</v>
      </c>
      <c r="C2">
        <v>158.5</v>
      </c>
      <c r="E2" s="10">
        <v>50000</v>
      </c>
      <c r="F2">
        <v>-21.918731999999999</v>
      </c>
      <c r="G2">
        <v>-29.074134000000001</v>
      </c>
      <c r="H2">
        <v>-29.074134000000001</v>
      </c>
    </row>
    <row r="3" spans="1:8" x14ac:dyDescent="0.3">
      <c r="A3" t="s">
        <v>22</v>
      </c>
      <c r="B3">
        <v>3.47</v>
      </c>
      <c r="C3">
        <v>115</v>
      </c>
      <c r="E3" s="10">
        <v>100000</v>
      </c>
      <c r="F3">
        <v>-36.184381999999999</v>
      </c>
      <c r="G3">
        <v>-30.564039000000001</v>
      </c>
      <c r="H3">
        <v>-29.819087</v>
      </c>
    </row>
    <row r="4" spans="1:8" x14ac:dyDescent="0.3">
      <c r="A4" t="s">
        <v>23</v>
      </c>
      <c r="B4">
        <v>3.52</v>
      </c>
      <c r="C4">
        <v>75.959999999999994</v>
      </c>
      <c r="E4" s="10">
        <v>150000</v>
      </c>
      <c r="F4">
        <v>-9.8405889999999996</v>
      </c>
      <c r="G4">
        <v>-37.511378000000001</v>
      </c>
      <c r="H4">
        <v>-32.383184</v>
      </c>
    </row>
    <row r="5" spans="1:8" x14ac:dyDescent="0.3">
      <c r="A5" t="s">
        <v>24</v>
      </c>
      <c r="B5">
        <v>3.32</v>
      </c>
      <c r="C5">
        <v>36.4</v>
      </c>
      <c r="E5" s="10">
        <v>200000</v>
      </c>
      <c r="F5">
        <v>-12.232706</v>
      </c>
      <c r="G5">
        <v>-28.314423999999999</v>
      </c>
      <c r="H5">
        <v>-31.365994000000001</v>
      </c>
    </row>
    <row r="6" spans="1:8" x14ac:dyDescent="0.3">
      <c r="A6" s="9" t="s">
        <v>25</v>
      </c>
      <c r="B6" s="9">
        <v>3.0619999999999998</v>
      </c>
      <c r="C6" s="9">
        <v>58.25</v>
      </c>
      <c r="E6" s="10">
        <v>250000</v>
      </c>
      <c r="F6">
        <v>-20.392175000000002</v>
      </c>
      <c r="G6">
        <v>-35.220725000000002</v>
      </c>
      <c r="H6">
        <v>-32.136940000000003</v>
      </c>
    </row>
    <row r="7" spans="1:8" x14ac:dyDescent="0.3">
      <c r="E7" s="10">
        <v>300000</v>
      </c>
      <c r="F7">
        <v>-69.983153999999999</v>
      </c>
      <c r="G7">
        <v>-32.555269000000003</v>
      </c>
      <c r="H7">
        <v>-32.206662000000001</v>
      </c>
    </row>
    <row r="8" spans="1:8" x14ac:dyDescent="0.3">
      <c r="E8" s="10">
        <v>350000</v>
      </c>
      <c r="F8">
        <v>-45.705570000000002</v>
      </c>
      <c r="G8">
        <v>-31.890975000000001</v>
      </c>
      <c r="H8">
        <v>-32.161563000000001</v>
      </c>
    </row>
    <row r="9" spans="1:8" x14ac:dyDescent="0.3">
      <c r="E9" s="10">
        <v>400000</v>
      </c>
      <c r="F9">
        <v>-12.150544</v>
      </c>
      <c r="G9">
        <v>-31.363163</v>
      </c>
      <c r="H9">
        <v>-32.061762999999999</v>
      </c>
    </row>
    <row r="10" spans="1:8" x14ac:dyDescent="0.3">
      <c r="E10" s="10">
        <v>450000</v>
      </c>
      <c r="F10">
        <v>-9.142811</v>
      </c>
      <c r="G10">
        <v>-31.858364000000002</v>
      </c>
      <c r="H10">
        <v>-32.039164</v>
      </c>
    </row>
    <row r="11" spans="1:8" x14ac:dyDescent="0.3">
      <c r="E11" s="10">
        <v>500000</v>
      </c>
      <c r="F11">
        <v>-16.460386</v>
      </c>
      <c r="G11">
        <v>-32.012892999999998</v>
      </c>
      <c r="H11">
        <v>-32.036535999999998</v>
      </c>
    </row>
    <row r="12" spans="1:8" x14ac:dyDescent="0.3">
      <c r="E12" s="10">
        <v>550000</v>
      </c>
      <c r="F12">
        <v>-17.481380000000001</v>
      </c>
      <c r="G12">
        <v>-32.076501</v>
      </c>
      <c r="H12">
        <v>-32.040170000000003</v>
      </c>
    </row>
    <row r="13" spans="1:8" x14ac:dyDescent="0.3">
      <c r="E13" s="10">
        <v>600000</v>
      </c>
      <c r="F13">
        <v>-23.937702999999999</v>
      </c>
      <c r="G13">
        <v>-37.213898999999998</v>
      </c>
      <c r="H13">
        <v>-32.471314</v>
      </c>
    </row>
    <row r="14" spans="1:8" x14ac:dyDescent="0.3">
      <c r="E14" s="10">
        <v>650000</v>
      </c>
      <c r="F14">
        <v>-90.362748999999994</v>
      </c>
      <c r="G14">
        <v>-35.380519999999997</v>
      </c>
      <c r="H14">
        <v>-32.695098999999999</v>
      </c>
    </row>
    <row r="15" spans="1:8" x14ac:dyDescent="0.3">
      <c r="E15" s="10">
        <v>700000</v>
      </c>
      <c r="F15">
        <v>-21.111395999999999</v>
      </c>
      <c r="G15">
        <v>-35.883842999999999</v>
      </c>
      <c r="H15">
        <v>-32.922865999999999</v>
      </c>
    </row>
    <row r="16" spans="1:8" x14ac:dyDescent="0.3">
      <c r="E16" s="10">
        <v>750000</v>
      </c>
      <c r="F16">
        <v>-5.8371880000000003</v>
      </c>
      <c r="G16">
        <v>-29.395236000000001</v>
      </c>
      <c r="H16">
        <v>-32.687691000000001</v>
      </c>
    </row>
    <row r="17" spans="5:8" x14ac:dyDescent="0.3">
      <c r="E17" s="10">
        <v>800000</v>
      </c>
      <c r="F17">
        <v>-33.235990000000001</v>
      </c>
      <c r="G17">
        <v>-33.551245999999999</v>
      </c>
      <c r="H17">
        <v>-32.741663000000003</v>
      </c>
    </row>
    <row r="18" spans="5:8" x14ac:dyDescent="0.3">
      <c r="E18" s="10">
        <v>850000</v>
      </c>
      <c r="F18">
        <v>-52.614497</v>
      </c>
      <c r="G18">
        <v>-41.527323000000003</v>
      </c>
      <c r="H18">
        <v>-33.258467000000003</v>
      </c>
    </row>
    <row r="19" spans="5:8" x14ac:dyDescent="0.3">
      <c r="E19" s="10">
        <v>900000</v>
      </c>
      <c r="F19">
        <v>-8.6742150000000002</v>
      </c>
      <c r="G19">
        <v>-22.340221</v>
      </c>
      <c r="H19">
        <v>-32.651896999999998</v>
      </c>
    </row>
    <row r="20" spans="5:8" x14ac:dyDescent="0.3">
      <c r="E20" s="10">
        <v>950000</v>
      </c>
      <c r="F20">
        <v>-34.235295999999998</v>
      </c>
      <c r="G20">
        <v>-39.216234999999998</v>
      </c>
      <c r="H20">
        <v>-32.997388999999998</v>
      </c>
    </row>
    <row r="21" spans="5:8" x14ac:dyDescent="0.3">
      <c r="E21" s="10">
        <v>1000000</v>
      </c>
      <c r="F21">
        <v>-22.272210999999999</v>
      </c>
      <c r="G21">
        <v>-41.661625000000001</v>
      </c>
      <c r="H21">
        <v>-33.430601000000003</v>
      </c>
    </row>
    <row r="23" spans="5:8" x14ac:dyDescent="0.3">
      <c r="E23" s="10" t="s">
        <v>26</v>
      </c>
      <c r="F23" t="s">
        <v>27</v>
      </c>
      <c r="G23" t="s">
        <v>28</v>
      </c>
      <c r="H23" t="s">
        <v>29</v>
      </c>
    </row>
    <row r="24" spans="5:8" x14ac:dyDescent="0.3">
      <c r="E24" s="10">
        <v>50000</v>
      </c>
      <c r="F24" s="1">
        <v>0.16666700000000001</v>
      </c>
      <c r="G24" s="1">
        <v>0.183333</v>
      </c>
      <c r="H24" s="1">
        <v>0.183333</v>
      </c>
    </row>
    <row r="25" spans="5:8" x14ac:dyDescent="0.3">
      <c r="E25" s="10">
        <v>100000</v>
      </c>
      <c r="F25" s="1">
        <v>0.25</v>
      </c>
      <c r="G25" s="1">
        <v>0.25</v>
      </c>
      <c r="H25" s="1">
        <v>0.216667</v>
      </c>
    </row>
    <row r="26" spans="5:8" x14ac:dyDescent="0.3">
      <c r="E26" s="10">
        <v>150000</v>
      </c>
      <c r="F26" s="1">
        <v>8.3333000000000004E-2</v>
      </c>
      <c r="G26" s="1">
        <v>0.29166700000000001</v>
      </c>
      <c r="H26" s="1">
        <v>0.24166699999999999</v>
      </c>
    </row>
    <row r="27" spans="5:8" x14ac:dyDescent="0.3">
      <c r="E27" s="10">
        <v>200000</v>
      </c>
      <c r="F27" s="1">
        <v>8.3333000000000004E-2</v>
      </c>
      <c r="G27" s="1">
        <v>0.216667</v>
      </c>
      <c r="H27" s="1">
        <v>0.23541699999999999</v>
      </c>
    </row>
    <row r="28" spans="5:8" x14ac:dyDescent="0.3">
      <c r="E28" s="10">
        <v>250000</v>
      </c>
      <c r="F28" s="1">
        <v>0.16666700000000001</v>
      </c>
      <c r="G28" s="1">
        <v>0.27500000000000002</v>
      </c>
      <c r="H28" s="1">
        <v>0.24333299999999999</v>
      </c>
    </row>
    <row r="29" spans="5:8" x14ac:dyDescent="0.3">
      <c r="E29" s="10">
        <v>300000</v>
      </c>
      <c r="F29" s="1">
        <v>0.58333299999999999</v>
      </c>
      <c r="G29" s="1">
        <v>0.25833299999999998</v>
      </c>
      <c r="H29" s="1">
        <v>0.245833</v>
      </c>
    </row>
    <row r="30" spans="5:8" x14ac:dyDescent="0.3">
      <c r="E30" s="10">
        <v>350000</v>
      </c>
      <c r="F30" s="1">
        <v>0.33333299999999999</v>
      </c>
      <c r="G30" s="1">
        <v>0.23333300000000001</v>
      </c>
      <c r="H30" s="1">
        <v>0.24404799999999999</v>
      </c>
    </row>
    <row r="31" spans="5:8" x14ac:dyDescent="0.3">
      <c r="E31" s="10">
        <v>400000</v>
      </c>
      <c r="F31" s="1">
        <v>8.3333000000000004E-2</v>
      </c>
      <c r="G31" s="1">
        <v>0.22500000000000001</v>
      </c>
      <c r="H31" s="1">
        <v>0.24166699999999999</v>
      </c>
    </row>
    <row r="32" spans="5:8" x14ac:dyDescent="0.3">
      <c r="E32" s="10">
        <v>450000</v>
      </c>
      <c r="F32" s="1">
        <v>8.3333000000000004E-2</v>
      </c>
      <c r="G32" s="1">
        <v>0.23333300000000001</v>
      </c>
      <c r="H32" s="1">
        <v>0.24074100000000001</v>
      </c>
    </row>
    <row r="33" spans="5:9" x14ac:dyDescent="0.3">
      <c r="E33" s="10">
        <v>500000</v>
      </c>
      <c r="F33" s="1">
        <v>0.16666700000000001</v>
      </c>
      <c r="G33" s="1">
        <v>0.23333300000000001</v>
      </c>
      <c r="H33" s="1">
        <v>0.24</v>
      </c>
    </row>
    <row r="34" spans="5:9" x14ac:dyDescent="0.3">
      <c r="E34" s="10">
        <v>550000</v>
      </c>
      <c r="F34" s="1">
        <v>0.16666700000000001</v>
      </c>
      <c r="G34" s="1">
        <v>0.26666699999999999</v>
      </c>
      <c r="H34" s="1">
        <v>0.242424</v>
      </c>
    </row>
    <row r="35" spans="5:9" x14ac:dyDescent="0.3">
      <c r="E35" s="10">
        <v>600000</v>
      </c>
      <c r="F35" s="1">
        <v>0.16666700000000001</v>
      </c>
      <c r="G35" s="1">
        <v>0.24166699999999999</v>
      </c>
      <c r="H35" s="1">
        <v>0.24236099999999999</v>
      </c>
    </row>
    <row r="36" spans="5:9" x14ac:dyDescent="0.3">
      <c r="E36" s="10">
        <v>650000</v>
      </c>
      <c r="F36" s="1">
        <v>0.75</v>
      </c>
      <c r="G36" s="1">
        <v>0.27500000000000002</v>
      </c>
      <c r="H36" s="1">
        <v>0.24487200000000001</v>
      </c>
    </row>
    <row r="37" spans="5:9" x14ac:dyDescent="0.3">
      <c r="E37" s="10">
        <v>700000</v>
      </c>
      <c r="F37" s="1">
        <v>8.3333000000000004E-2</v>
      </c>
      <c r="G37" s="1">
        <v>0.25833299999999998</v>
      </c>
      <c r="H37" s="1">
        <v>0.245833</v>
      </c>
    </row>
    <row r="38" spans="5:9" x14ac:dyDescent="0.3">
      <c r="E38" s="10">
        <v>750000</v>
      </c>
      <c r="F38" s="1">
        <v>8.3333000000000004E-2</v>
      </c>
      <c r="G38" s="1">
        <v>0.20833299999999999</v>
      </c>
      <c r="H38" s="1">
        <v>0.24333299999999999</v>
      </c>
    </row>
    <row r="39" spans="5:9" x14ac:dyDescent="0.3">
      <c r="E39" s="10">
        <v>800000</v>
      </c>
      <c r="F39" s="1">
        <v>0.33333299999999999</v>
      </c>
      <c r="G39" s="1">
        <v>0.25833299999999998</v>
      </c>
      <c r="H39" s="1">
        <v>0.24427099999999999</v>
      </c>
    </row>
    <row r="40" spans="5:9" x14ac:dyDescent="0.3">
      <c r="E40" s="10">
        <v>850000</v>
      </c>
      <c r="F40" s="1">
        <v>0.41666700000000001</v>
      </c>
      <c r="G40" s="1">
        <v>0.32500000000000001</v>
      </c>
      <c r="H40" s="1">
        <v>0.24901999999999999</v>
      </c>
    </row>
    <row r="41" spans="5:9" x14ac:dyDescent="0.3">
      <c r="E41" s="10">
        <v>900000</v>
      </c>
      <c r="F41" s="1">
        <v>8.3333000000000004E-2</v>
      </c>
      <c r="G41" s="1">
        <v>0.17499999999999999</v>
      </c>
      <c r="H41" s="1">
        <v>0.24490700000000001</v>
      </c>
      <c r="I41" t="e">
        <f>AVERAGE(#REF!)</f>
        <v>#REF!</v>
      </c>
    </row>
    <row r="42" spans="5:9" x14ac:dyDescent="0.3">
      <c r="E42" s="10">
        <v>950000</v>
      </c>
      <c r="F42" s="1">
        <v>0.25</v>
      </c>
      <c r="G42" s="1">
        <v>0.27500000000000002</v>
      </c>
      <c r="H42" s="1">
        <v>0.24649099999999999</v>
      </c>
      <c r="I42" t="e">
        <f>AVERAGE(#REF!)</f>
        <v>#REF!</v>
      </c>
    </row>
    <row r="43" spans="5:9" x14ac:dyDescent="0.3">
      <c r="E43" s="10">
        <v>1000000</v>
      </c>
      <c r="F43" s="1">
        <v>8.3333000000000004E-2</v>
      </c>
      <c r="G43" s="1">
        <v>0.3</v>
      </c>
      <c r="H43" s="1">
        <v>0.249167</v>
      </c>
      <c r="I43" t="e">
        <f>AVERAGE(#REF!)</f>
        <v>#REF!</v>
      </c>
    </row>
    <row r="44" spans="5:9" x14ac:dyDescent="0.3">
      <c r="I44" t="e">
        <f>AVERAGE(#REF!)</f>
        <v>#REF!</v>
      </c>
    </row>
    <row r="45" spans="5:9" x14ac:dyDescent="0.3">
      <c r="I45" t="e">
        <f>AVERAGE(#REF!)</f>
        <v>#REF!</v>
      </c>
    </row>
    <row r="46" spans="5:9" x14ac:dyDescent="0.3">
      <c r="I46" t="e">
        <f>AVERAGE(#REF!)</f>
        <v>#REF!</v>
      </c>
    </row>
    <row r="47" spans="5:9" x14ac:dyDescent="0.3">
      <c r="I47" t="e">
        <f>AVERAGE(#REF!)</f>
        <v>#REF!</v>
      </c>
    </row>
    <row r="48" spans="5:9" x14ac:dyDescent="0.3">
      <c r="I48" t="e">
        <f>AVERAGE(#REF!)</f>
        <v>#REF!</v>
      </c>
    </row>
    <row r="49" spans="9:9" x14ac:dyDescent="0.3">
      <c r="I49" t="e">
        <f>AVERAGE(#REF!)</f>
        <v>#REF!</v>
      </c>
    </row>
    <row r="50" spans="9:9" x14ac:dyDescent="0.3">
      <c r="I50" t="e">
        <f>AVERAGE(#REF!)</f>
        <v>#REF!</v>
      </c>
    </row>
    <row r="51" spans="9:9" x14ac:dyDescent="0.3">
      <c r="I51" t="e">
        <f>AVERAGE(#REF!)</f>
        <v>#REF!</v>
      </c>
    </row>
    <row r="52" spans="9:9" x14ac:dyDescent="0.3">
      <c r="I52" t="e">
        <f>AVERAGE(#REF!)</f>
        <v>#REF!</v>
      </c>
    </row>
    <row r="53" spans="9:9" x14ac:dyDescent="0.3">
      <c r="I53" t="e">
        <f>AVERAGE(#REF!)</f>
        <v>#REF!</v>
      </c>
    </row>
    <row r="54" spans="9:9" x14ac:dyDescent="0.3">
      <c r="I54" t="e">
        <f>AVERAGE(#REF!)</f>
        <v>#REF!</v>
      </c>
    </row>
    <row r="55" spans="9:9" x14ac:dyDescent="0.3">
      <c r="I55" t="e">
        <f>AVERAGE(#REF!)</f>
        <v>#REF!</v>
      </c>
    </row>
    <row r="56" spans="9:9" x14ac:dyDescent="0.3">
      <c r="I56" t="e">
        <f>AVERAGE(#REF!)</f>
        <v>#REF!</v>
      </c>
    </row>
    <row r="57" spans="9:9" x14ac:dyDescent="0.3">
      <c r="I57" t="e">
        <f>AVERAGE(#REF!)</f>
        <v>#REF!</v>
      </c>
    </row>
    <row r="58" spans="9:9" x14ac:dyDescent="0.3">
      <c r="I58" t="e">
        <f>AVERAGE(#REF!)</f>
        <v>#REF!</v>
      </c>
    </row>
    <row r="59" spans="9:9" x14ac:dyDescent="0.3">
      <c r="I59" t="e">
        <f>AVERAGE(#REF!)</f>
        <v>#REF!</v>
      </c>
    </row>
    <row r="60" spans="9:9" x14ac:dyDescent="0.3">
      <c r="I60" t="e">
        <f>AVERAGE(#REF!)</f>
        <v>#REF!</v>
      </c>
    </row>
    <row r="61" spans="9:9" x14ac:dyDescent="0.3">
      <c r="I61" t="e">
        <f>AVERAGE(#REF!)</f>
        <v>#REF!</v>
      </c>
    </row>
    <row r="62" spans="9:9" x14ac:dyDescent="0.3">
      <c r="I62" t="e">
        <f>AVERAGE(#REF!)</f>
        <v>#REF!</v>
      </c>
    </row>
    <row r="63" spans="9:9" x14ac:dyDescent="0.3">
      <c r="I63" t="e">
        <f>AVERAGE(#REF!)</f>
        <v>#REF!</v>
      </c>
    </row>
    <row r="64" spans="9:9" x14ac:dyDescent="0.3">
      <c r="I64" t="e">
        <f>AVERAGE(#REF!)</f>
        <v>#REF!</v>
      </c>
    </row>
    <row r="65" spans="9:9" x14ac:dyDescent="0.3">
      <c r="I65" t="e">
        <f>AVERAGE(#REF!)</f>
        <v>#REF!</v>
      </c>
    </row>
    <row r="66" spans="9:9" x14ac:dyDescent="0.3">
      <c r="I66" t="e">
        <f>AVERAGE(#REF!)</f>
        <v>#REF!</v>
      </c>
    </row>
    <row r="67" spans="9:9" x14ac:dyDescent="0.3">
      <c r="I67" t="e">
        <f>AVERAGE(#REF!)</f>
        <v>#REF!</v>
      </c>
    </row>
    <row r="68" spans="9:9" x14ac:dyDescent="0.3">
      <c r="I68" t="e">
        <f>AVERAGE(#REF!)</f>
        <v>#REF!</v>
      </c>
    </row>
    <row r="69" spans="9:9" x14ac:dyDescent="0.3">
      <c r="I69" t="e">
        <f>AVERAGE(#REF!)</f>
        <v>#REF!</v>
      </c>
    </row>
    <row r="70" spans="9:9" x14ac:dyDescent="0.3">
      <c r="I70" t="e">
        <f>AVERAGE(#REF!)</f>
        <v>#REF!</v>
      </c>
    </row>
    <row r="71" spans="9:9" x14ac:dyDescent="0.3">
      <c r="I71" t="e">
        <f>AVERAGE(#REF!)</f>
        <v>#REF!</v>
      </c>
    </row>
    <row r="72" spans="9:9" x14ac:dyDescent="0.3">
      <c r="I72" t="e">
        <f>AVERAGE(#REF!)</f>
        <v>#REF!</v>
      </c>
    </row>
    <row r="73" spans="9:9" x14ac:dyDescent="0.3">
      <c r="I73" t="e">
        <f>AVERAGE(#REF!)</f>
        <v>#REF!</v>
      </c>
    </row>
    <row r="74" spans="9:9" x14ac:dyDescent="0.3">
      <c r="I74" t="e">
        <f>AVERAGE(#REF!)</f>
        <v>#REF!</v>
      </c>
    </row>
    <row r="75" spans="9:9" x14ac:dyDescent="0.3">
      <c r="I75" t="e">
        <f>AVERAGE(#REF!)</f>
        <v>#REF!</v>
      </c>
    </row>
    <row r="76" spans="9:9" x14ac:dyDescent="0.3">
      <c r="I76" t="e">
        <f>AVERAGE(#REF!)</f>
        <v>#REF!</v>
      </c>
    </row>
    <row r="77" spans="9:9" x14ac:dyDescent="0.3">
      <c r="I77" t="e">
        <f>AVERAGE(#REF!)</f>
        <v>#REF!</v>
      </c>
    </row>
    <row r="78" spans="9:9" x14ac:dyDescent="0.3">
      <c r="I78" t="e">
        <f>AVERAGE(#REF!)</f>
        <v>#REF!</v>
      </c>
    </row>
    <row r="79" spans="9:9" x14ac:dyDescent="0.3">
      <c r="I79" t="e">
        <f>AVERAGE(#REF!)</f>
        <v>#REF!</v>
      </c>
    </row>
    <row r="80" spans="9:9" x14ac:dyDescent="0.3">
      <c r="I80" t="e">
        <f>AVERAGE(#REF!)</f>
        <v>#REF!</v>
      </c>
    </row>
    <row r="81" spans="9:9" x14ac:dyDescent="0.3">
      <c r="I81" t="e">
        <f>AVERAGE(#REF!)</f>
        <v>#REF!</v>
      </c>
    </row>
    <row r="82" spans="9:9" x14ac:dyDescent="0.3">
      <c r="I82" t="e">
        <f>AVERAGE(#REF!)</f>
        <v>#REF!</v>
      </c>
    </row>
    <row r="83" spans="9:9" x14ac:dyDescent="0.3">
      <c r="I83" t="e">
        <f>AVERAGE(#REF!)</f>
        <v>#REF!</v>
      </c>
    </row>
    <row r="84" spans="9:9" x14ac:dyDescent="0.3">
      <c r="I84" t="e">
        <f>AVERAGE(#REF!)</f>
        <v>#REF!</v>
      </c>
    </row>
    <row r="85" spans="9:9" x14ac:dyDescent="0.3">
      <c r="I85" t="e">
        <f>AVERAGE(#REF!)</f>
        <v>#REF!</v>
      </c>
    </row>
    <row r="86" spans="9:9" x14ac:dyDescent="0.3">
      <c r="I86" t="e">
        <f>AVERAGE(#REF!)</f>
        <v>#REF!</v>
      </c>
    </row>
    <row r="87" spans="9:9" x14ac:dyDescent="0.3">
      <c r="I87" t="e">
        <f>AVERAGE(#REF!)</f>
        <v>#REF!</v>
      </c>
    </row>
    <row r="88" spans="9:9" x14ac:dyDescent="0.3">
      <c r="I88" t="e">
        <f>AVERAGE(#REF!)</f>
        <v>#REF!</v>
      </c>
    </row>
    <row r="89" spans="9:9" x14ac:dyDescent="0.3">
      <c r="I89" t="e">
        <f>AVERAGE(#REF!)</f>
        <v>#REF!</v>
      </c>
    </row>
    <row r="90" spans="9:9" x14ac:dyDescent="0.3">
      <c r="I90" t="e">
        <f>AVERAGE(#REF!)</f>
        <v>#REF!</v>
      </c>
    </row>
    <row r="91" spans="9:9" x14ac:dyDescent="0.3">
      <c r="I91" t="e">
        <f>AVERAGE(#REF!)</f>
        <v>#REF!</v>
      </c>
    </row>
    <row r="92" spans="9:9" x14ac:dyDescent="0.3">
      <c r="I92" t="e">
        <f>AVERAGE(#REF!)</f>
        <v>#REF!</v>
      </c>
    </row>
    <row r="93" spans="9:9" x14ac:dyDescent="0.3">
      <c r="I93" t="e">
        <f>AVERAGE(#REF!)</f>
        <v>#REF!</v>
      </c>
    </row>
    <row r="94" spans="9:9" x14ac:dyDescent="0.3">
      <c r="I94" t="e">
        <f>AVERAGE(#REF!)</f>
        <v>#REF!</v>
      </c>
    </row>
    <row r="95" spans="9:9" x14ac:dyDescent="0.3">
      <c r="I95" t="e">
        <f>AVERAGE(#REF!)</f>
        <v>#REF!</v>
      </c>
    </row>
    <row r="96" spans="9:9" x14ac:dyDescent="0.3">
      <c r="I96" t="e">
        <f>AVERAGE(#REF!)</f>
        <v>#REF!</v>
      </c>
    </row>
    <row r="97" spans="9:9" x14ac:dyDescent="0.3">
      <c r="I97" t="e">
        <f>AVERAGE(#REF!)</f>
        <v>#REF!</v>
      </c>
    </row>
    <row r="98" spans="9:9" x14ac:dyDescent="0.3">
      <c r="I98" t="e">
        <f>AVERAGE(#REF!)</f>
        <v>#REF!</v>
      </c>
    </row>
    <row r="99" spans="9:9" x14ac:dyDescent="0.3">
      <c r="I99" t="e">
        <f>AVERAGE(#REF!)</f>
        <v>#REF!</v>
      </c>
    </row>
    <row r="100" spans="9:9" x14ac:dyDescent="0.3">
      <c r="I100" t="e">
        <f>AVERAGE(#REF!)</f>
        <v>#REF!</v>
      </c>
    </row>
    <row r="101" spans="9:9" x14ac:dyDescent="0.3">
      <c r="I101" t="e">
        <f>AVERAGE(#REF!)</f>
        <v>#REF!</v>
      </c>
    </row>
    <row r="102" spans="9:9" x14ac:dyDescent="0.3">
      <c r="I102" t="e">
        <f>AVERAGE(#REF!)</f>
        <v>#REF!</v>
      </c>
    </row>
    <row r="103" spans="9:9" x14ac:dyDescent="0.3">
      <c r="I103" t="e">
        <f>AVERAGE(#REF!)</f>
        <v>#REF!</v>
      </c>
    </row>
    <row r="104" spans="9:9" x14ac:dyDescent="0.3">
      <c r="I104" t="e">
        <f>AVERAGE(#REF!)</f>
        <v>#REF!</v>
      </c>
    </row>
    <row r="105" spans="9:9" x14ac:dyDescent="0.3">
      <c r="I105" t="e">
        <f>AVERAGE(#REF!)</f>
        <v>#REF!</v>
      </c>
    </row>
    <row r="106" spans="9:9" x14ac:dyDescent="0.3">
      <c r="I106" t="e">
        <f>AVERAGE(#REF!)</f>
        <v>#REF!</v>
      </c>
    </row>
    <row r="107" spans="9:9" x14ac:dyDescent="0.3">
      <c r="I107" t="e">
        <f>AVERAGE(#REF!)</f>
        <v>#REF!</v>
      </c>
    </row>
    <row r="108" spans="9:9" x14ac:dyDescent="0.3">
      <c r="I108" t="e">
        <f>AVERAGE(#REF!)</f>
        <v>#REF!</v>
      </c>
    </row>
    <row r="109" spans="9:9" x14ac:dyDescent="0.3">
      <c r="I109" t="e">
        <f>AVERAGE(#REF!)</f>
        <v>#REF!</v>
      </c>
    </row>
    <row r="110" spans="9:9" x14ac:dyDescent="0.3">
      <c r="I110" t="e">
        <f>AVERAGE(#REF!)</f>
        <v>#REF!</v>
      </c>
    </row>
    <row r="111" spans="9:9" x14ac:dyDescent="0.3">
      <c r="I111" t="e">
        <f>AVERAGE(#REF!)</f>
        <v>#REF!</v>
      </c>
    </row>
    <row r="112" spans="9:9" x14ac:dyDescent="0.3">
      <c r="I112" t="e">
        <f>AVERAGE(#REF!)</f>
        <v>#REF!</v>
      </c>
    </row>
    <row r="113" spans="9:9" x14ac:dyDescent="0.3">
      <c r="I113" t="e">
        <f>AVERAGE(#REF!)</f>
        <v>#REF!</v>
      </c>
    </row>
    <row r="114" spans="9:9" x14ac:dyDescent="0.3">
      <c r="I114" t="e">
        <f>AVERAGE(#REF!)</f>
        <v>#REF!</v>
      </c>
    </row>
    <row r="115" spans="9:9" x14ac:dyDescent="0.3">
      <c r="I115" t="e">
        <f>AVERAGE(#REF!)</f>
        <v>#REF!</v>
      </c>
    </row>
    <row r="116" spans="9:9" x14ac:dyDescent="0.3">
      <c r="I116" t="e">
        <f>AVERAGE(#REF!)</f>
        <v>#REF!</v>
      </c>
    </row>
    <row r="117" spans="9:9" x14ac:dyDescent="0.3">
      <c r="I117" t="e">
        <f>AVERAGE(#REF!)</f>
        <v>#REF!</v>
      </c>
    </row>
    <row r="118" spans="9:9" x14ac:dyDescent="0.3">
      <c r="I118" t="e">
        <f>AVERAGE(#REF!)</f>
        <v>#REF!</v>
      </c>
    </row>
    <row r="119" spans="9:9" x14ac:dyDescent="0.3">
      <c r="I119" t="e">
        <f>AVERAGE(#REF!)</f>
        <v>#REF!</v>
      </c>
    </row>
    <row r="120" spans="9:9" x14ac:dyDescent="0.3">
      <c r="I120" t="e">
        <f>AVERAGE(#REF!)</f>
        <v>#REF!</v>
      </c>
    </row>
    <row r="121" spans="9:9" x14ac:dyDescent="0.3">
      <c r="I121" t="e">
        <f>AVERAGE(#REF!)</f>
        <v>#REF!</v>
      </c>
    </row>
    <row r="122" spans="9:9" x14ac:dyDescent="0.3">
      <c r="I122" t="e">
        <f>AVERAGE(#REF!)</f>
        <v>#REF!</v>
      </c>
    </row>
    <row r="123" spans="9:9" x14ac:dyDescent="0.3">
      <c r="I123" t="e">
        <f>AVERAGE(#REF!)</f>
        <v>#REF!</v>
      </c>
    </row>
    <row r="124" spans="9:9" x14ac:dyDescent="0.3">
      <c r="I124" t="e">
        <f>AVERAGE(#REF!)</f>
        <v>#REF!</v>
      </c>
    </row>
    <row r="125" spans="9:9" x14ac:dyDescent="0.3">
      <c r="I125" t="e">
        <f>AVERAGE(#REF!)</f>
        <v>#REF!</v>
      </c>
    </row>
    <row r="126" spans="9:9" x14ac:dyDescent="0.3">
      <c r="I126" t="e">
        <f>AVERAGE(#REF!)</f>
        <v>#REF!</v>
      </c>
    </row>
    <row r="127" spans="9:9" x14ac:dyDescent="0.3">
      <c r="I127" t="e">
        <f>AVERAGE(#REF!)</f>
        <v>#REF!</v>
      </c>
    </row>
    <row r="128" spans="9:9" x14ac:dyDescent="0.3">
      <c r="I128" t="e">
        <f>AVERAGE(#REF!)</f>
        <v>#REF!</v>
      </c>
    </row>
    <row r="129" spans="9:9" x14ac:dyDescent="0.3">
      <c r="I129" t="e">
        <f>AVERAGE(#REF!)</f>
        <v>#REF!</v>
      </c>
    </row>
    <row r="130" spans="9:9" x14ac:dyDescent="0.3">
      <c r="I130" t="e">
        <f>AVERAGE(#REF!)</f>
        <v>#REF!</v>
      </c>
    </row>
    <row r="131" spans="9:9" x14ac:dyDescent="0.3">
      <c r="I131" t="e">
        <f>AVERAGE(#REF!)</f>
        <v>#REF!</v>
      </c>
    </row>
    <row r="132" spans="9:9" x14ac:dyDescent="0.3">
      <c r="I132" t="e">
        <f>AVERAGE(#REF!)</f>
        <v>#REF!</v>
      </c>
    </row>
    <row r="133" spans="9:9" x14ac:dyDescent="0.3">
      <c r="I133" t="e">
        <f>AVERAGE(#REF!)</f>
        <v>#REF!</v>
      </c>
    </row>
    <row r="134" spans="9:9" x14ac:dyDescent="0.3">
      <c r="I134" t="e">
        <f>AVERAGE(#REF!)</f>
        <v>#REF!</v>
      </c>
    </row>
    <row r="135" spans="9:9" x14ac:dyDescent="0.3">
      <c r="I135" t="e">
        <f>AVERAGE(#REF!)</f>
        <v>#REF!</v>
      </c>
    </row>
    <row r="136" spans="9:9" x14ac:dyDescent="0.3">
      <c r="I136" t="e">
        <f>AVERAGE(#REF!)</f>
        <v>#REF!</v>
      </c>
    </row>
    <row r="137" spans="9:9" x14ac:dyDescent="0.3">
      <c r="I137" t="e">
        <f>AVERAGE(#REF!)</f>
        <v>#REF!</v>
      </c>
    </row>
    <row r="138" spans="9:9" x14ac:dyDescent="0.3">
      <c r="I138" t="e">
        <f>AVERAGE(#REF!)</f>
        <v>#REF!</v>
      </c>
    </row>
    <row r="139" spans="9:9" x14ac:dyDescent="0.3">
      <c r="I139" t="e">
        <f>AVERAGE(#REF!)</f>
        <v>#REF!</v>
      </c>
    </row>
    <row r="140" spans="9:9" x14ac:dyDescent="0.3">
      <c r="I140" t="e">
        <f>AVERAGE(#REF!)</f>
        <v>#REF!</v>
      </c>
    </row>
    <row r="141" spans="9:9" x14ac:dyDescent="0.3">
      <c r="I141" t="e">
        <f>AVERAGE(#REF!)</f>
        <v>#REF!</v>
      </c>
    </row>
    <row r="142" spans="9:9" x14ac:dyDescent="0.3">
      <c r="I142" t="e">
        <f>AVERAGE(#REF!)</f>
        <v>#REF!</v>
      </c>
    </row>
    <row r="143" spans="9:9" x14ac:dyDescent="0.3">
      <c r="I143" t="e">
        <f>AVERAGE(#REF!)</f>
        <v>#REF!</v>
      </c>
    </row>
    <row r="144" spans="9:9" x14ac:dyDescent="0.3">
      <c r="I144" t="e">
        <f>AVERAGE(#REF!)</f>
        <v>#REF!</v>
      </c>
    </row>
    <row r="145" spans="9:9" x14ac:dyDescent="0.3">
      <c r="I145" t="e">
        <f>AVERAGE(#REF!)</f>
        <v>#REF!</v>
      </c>
    </row>
    <row r="146" spans="9:9" x14ac:dyDescent="0.3">
      <c r="I146" t="e">
        <f>AVERAGE(#REF!)</f>
        <v>#REF!</v>
      </c>
    </row>
    <row r="147" spans="9:9" x14ac:dyDescent="0.3">
      <c r="I147" t="e">
        <f>AVERAGE(#REF!)</f>
        <v>#REF!</v>
      </c>
    </row>
    <row r="148" spans="9:9" x14ac:dyDescent="0.3">
      <c r="I148" t="e">
        <f>AVERAGE(#REF!)</f>
        <v>#REF!</v>
      </c>
    </row>
    <row r="149" spans="9:9" x14ac:dyDescent="0.3">
      <c r="I149" t="e">
        <f>AVERAGE(#REF!)</f>
        <v>#REF!</v>
      </c>
    </row>
    <row r="150" spans="9:9" x14ac:dyDescent="0.3">
      <c r="I150" t="e">
        <f>AVERAGE(#REF!)</f>
        <v>#REF!</v>
      </c>
    </row>
    <row r="151" spans="9:9" x14ac:dyDescent="0.3">
      <c r="I151" t="e">
        <f>AVERAGE(#REF!)</f>
        <v>#REF!</v>
      </c>
    </row>
    <row r="152" spans="9:9" x14ac:dyDescent="0.3">
      <c r="I152" t="e">
        <f>AVERAGE(#REF!)</f>
        <v>#REF!</v>
      </c>
    </row>
    <row r="153" spans="9:9" x14ac:dyDescent="0.3">
      <c r="I153" t="e">
        <f>AVERAGE(#REF!)</f>
        <v>#REF!</v>
      </c>
    </row>
    <row r="154" spans="9:9" x14ac:dyDescent="0.3">
      <c r="I154" t="e">
        <f>AVERAGE(#REF!)</f>
        <v>#REF!</v>
      </c>
    </row>
    <row r="155" spans="9:9" x14ac:dyDescent="0.3">
      <c r="I155" t="e">
        <f>AVERAGE(#REF!)</f>
        <v>#REF!</v>
      </c>
    </row>
    <row r="156" spans="9:9" x14ac:dyDescent="0.3">
      <c r="I156" t="e">
        <f>AVERAGE(#REF!)</f>
        <v>#REF!</v>
      </c>
    </row>
    <row r="157" spans="9:9" x14ac:dyDescent="0.3">
      <c r="I157" t="e">
        <f>AVERAGE(#REF!)</f>
        <v>#REF!</v>
      </c>
    </row>
    <row r="158" spans="9:9" x14ac:dyDescent="0.3">
      <c r="I158" t="e">
        <f>AVERAGE(#REF!)</f>
        <v>#REF!</v>
      </c>
    </row>
    <row r="159" spans="9:9" x14ac:dyDescent="0.3">
      <c r="I159" t="e">
        <f>AVERAGE(#REF!)</f>
        <v>#REF!</v>
      </c>
    </row>
    <row r="160" spans="9:9" x14ac:dyDescent="0.3">
      <c r="I160" t="e">
        <f>AVERAGE(#REF!)</f>
        <v>#REF!</v>
      </c>
    </row>
    <row r="161" spans="9:9" x14ac:dyDescent="0.3">
      <c r="I161" t="e">
        <f>AVERAGE(#REF!)</f>
        <v>#REF!</v>
      </c>
    </row>
    <row r="162" spans="9:9" x14ac:dyDescent="0.3">
      <c r="I162" t="e">
        <f>AVERAGE(#REF!)</f>
        <v>#REF!</v>
      </c>
    </row>
    <row r="163" spans="9:9" x14ac:dyDescent="0.3">
      <c r="I163" t="e">
        <f>AVERAGE(#REF!)</f>
        <v>#REF!</v>
      </c>
    </row>
    <row r="164" spans="9:9" x14ac:dyDescent="0.3">
      <c r="I164" t="e">
        <f>AVERAGE(#REF!)</f>
        <v>#REF!</v>
      </c>
    </row>
    <row r="165" spans="9:9" x14ac:dyDescent="0.3">
      <c r="I165" t="e">
        <f>AVERAGE(#REF!)</f>
        <v>#REF!</v>
      </c>
    </row>
    <row r="166" spans="9:9" x14ac:dyDescent="0.3">
      <c r="I166" t="e">
        <f>AVERAGE(#REF!)</f>
        <v>#REF!</v>
      </c>
    </row>
    <row r="167" spans="9:9" x14ac:dyDescent="0.3">
      <c r="I167" t="e">
        <f>AVERAGE(#REF!)</f>
        <v>#REF!</v>
      </c>
    </row>
    <row r="168" spans="9:9" x14ac:dyDescent="0.3">
      <c r="I168" t="e">
        <f>AVERAGE(#REF!)</f>
        <v>#REF!</v>
      </c>
    </row>
    <row r="169" spans="9:9" x14ac:dyDescent="0.3">
      <c r="I169" t="e">
        <f>AVERAGE(#REF!)</f>
        <v>#REF!</v>
      </c>
    </row>
    <row r="170" spans="9:9" x14ac:dyDescent="0.3">
      <c r="I170" t="e">
        <f>AVERAGE(#REF!)</f>
        <v>#REF!</v>
      </c>
    </row>
    <row r="171" spans="9:9" x14ac:dyDescent="0.3">
      <c r="I171" t="e">
        <f>AVERAGE(#REF!)</f>
        <v>#REF!</v>
      </c>
    </row>
    <row r="172" spans="9:9" x14ac:dyDescent="0.3">
      <c r="I172" t="e">
        <f>AVERAGE(#REF!)</f>
        <v>#REF!</v>
      </c>
    </row>
    <row r="173" spans="9:9" x14ac:dyDescent="0.3">
      <c r="I173" t="e">
        <f>AVERAGE(#REF!)</f>
        <v>#REF!</v>
      </c>
    </row>
    <row r="174" spans="9:9" x14ac:dyDescent="0.3">
      <c r="I174" t="e">
        <f>AVERAGE(#REF!)</f>
        <v>#REF!</v>
      </c>
    </row>
    <row r="175" spans="9:9" x14ac:dyDescent="0.3">
      <c r="I175" t="e">
        <f>AVERAGE(#REF!)</f>
        <v>#REF!</v>
      </c>
    </row>
    <row r="176" spans="9:9" x14ac:dyDescent="0.3">
      <c r="I176" t="e">
        <f>AVERAGE(#REF!)</f>
        <v>#REF!</v>
      </c>
    </row>
    <row r="177" spans="9:9" x14ac:dyDescent="0.3">
      <c r="I177" t="e">
        <f>AVERAGE(#REF!)</f>
        <v>#REF!</v>
      </c>
    </row>
    <row r="178" spans="9:9" x14ac:dyDescent="0.3">
      <c r="I178" t="e">
        <f>AVERAGE(#REF!)</f>
        <v>#REF!</v>
      </c>
    </row>
    <row r="179" spans="9:9" x14ac:dyDescent="0.3">
      <c r="I179" t="e">
        <f>AVERAGE(#REF!)</f>
        <v>#REF!</v>
      </c>
    </row>
    <row r="180" spans="9:9" x14ac:dyDescent="0.3">
      <c r="I180" t="e">
        <f>AVERAGE(#REF!)</f>
        <v>#REF!</v>
      </c>
    </row>
    <row r="181" spans="9:9" x14ac:dyDescent="0.3">
      <c r="I181" t="e">
        <f>AVERAGE(#REF!)</f>
        <v>#REF!</v>
      </c>
    </row>
    <row r="182" spans="9:9" x14ac:dyDescent="0.3">
      <c r="I182" t="e">
        <f>AVERAGE(#REF!)</f>
        <v>#REF!</v>
      </c>
    </row>
    <row r="183" spans="9:9" x14ac:dyDescent="0.3">
      <c r="I183" t="e">
        <f>AVERAGE(#REF!)</f>
        <v>#REF!</v>
      </c>
    </row>
    <row r="184" spans="9:9" x14ac:dyDescent="0.3">
      <c r="I184" t="e">
        <f>AVERAGE(#REF!)</f>
        <v>#REF!</v>
      </c>
    </row>
    <row r="185" spans="9:9" x14ac:dyDescent="0.3">
      <c r="I185" t="e">
        <f>AVERAGE(#REF!)</f>
        <v>#REF!</v>
      </c>
    </row>
    <row r="186" spans="9:9" x14ac:dyDescent="0.3">
      <c r="I186" t="e">
        <f>AVERAGE(#REF!)</f>
        <v>#REF!</v>
      </c>
    </row>
    <row r="187" spans="9:9" x14ac:dyDescent="0.3">
      <c r="I187" t="e">
        <f>AVERAGE(#REF!)</f>
        <v>#REF!</v>
      </c>
    </row>
    <row r="188" spans="9:9" x14ac:dyDescent="0.3">
      <c r="I188" t="e">
        <f>AVERAGE(#REF!)</f>
        <v>#REF!</v>
      </c>
    </row>
    <row r="189" spans="9:9" x14ac:dyDescent="0.3">
      <c r="I189" t="e">
        <f>AVERAGE(#REF!)</f>
        <v>#REF!</v>
      </c>
    </row>
    <row r="190" spans="9:9" x14ac:dyDescent="0.3">
      <c r="I190" t="e">
        <f>AVERAGE(#REF!)</f>
        <v>#REF!</v>
      </c>
    </row>
    <row r="191" spans="9:9" x14ac:dyDescent="0.3">
      <c r="I191" t="e">
        <f>AVERAGE(#REF!)</f>
        <v>#REF!</v>
      </c>
    </row>
    <row r="192" spans="9:9" x14ac:dyDescent="0.3">
      <c r="I192" t="e">
        <f>AVERAGE(#REF!)</f>
        <v>#REF!</v>
      </c>
    </row>
    <row r="193" spans="9:9" x14ac:dyDescent="0.3">
      <c r="I193" t="e">
        <f>AVERAGE(#REF!)</f>
        <v>#REF!</v>
      </c>
    </row>
    <row r="194" spans="9:9" x14ac:dyDescent="0.3">
      <c r="I194" t="e">
        <f>AVERAGE(#REF!)</f>
        <v>#REF!</v>
      </c>
    </row>
    <row r="195" spans="9:9" x14ac:dyDescent="0.3">
      <c r="I195" t="e">
        <f>AVERAGE(#REF!)</f>
        <v>#REF!</v>
      </c>
    </row>
    <row r="196" spans="9:9" x14ac:dyDescent="0.3">
      <c r="I196" t="e">
        <f>AVERAGE(#REF!)</f>
        <v>#REF!</v>
      </c>
    </row>
    <row r="197" spans="9:9" x14ac:dyDescent="0.3">
      <c r="I197" t="e">
        <f>AVERAGE(#REF!)</f>
        <v>#REF!</v>
      </c>
    </row>
    <row r="198" spans="9:9" x14ac:dyDescent="0.3">
      <c r="I198" t="e">
        <f>AVERAGE(#REF!)</f>
        <v>#REF!</v>
      </c>
    </row>
    <row r="199" spans="9:9" x14ac:dyDescent="0.3">
      <c r="I199" t="e">
        <f>AVERAGE(#REF!)</f>
        <v>#REF!</v>
      </c>
    </row>
    <row r="200" spans="9:9" x14ac:dyDescent="0.3">
      <c r="I200" t="e">
        <f>AVERAGE(#REF!)</f>
        <v>#REF!</v>
      </c>
    </row>
    <row r="201" spans="9:9" x14ac:dyDescent="0.3">
      <c r="I201">
        <f>AVERAGE($F$21:F21)</f>
        <v>-22.272210999999999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Mono</vt:lpstr>
      <vt:lpstr>Bi</vt:lpstr>
      <vt:lpstr>Plan3</vt:lpstr>
      <vt:lpstr>Plan3!apaga</vt:lpstr>
      <vt:lpstr>Plan3!apaga2</vt:lpstr>
      <vt:lpstr>Bi!apaga3</vt:lpstr>
      <vt:lpstr>Bi!delgado_2011_expt</vt:lpstr>
      <vt:lpstr>Mono!delgado_2011_expt</vt:lpstr>
      <vt:lpstr>Bi!isotherm.Methane</vt:lpstr>
      <vt:lpstr>Mono!isotherm.Methane</vt:lpstr>
      <vt:lpstr>Bi!isotherm5.N2</vt:lpstr>
      <vt:lpstr>Mono!isotherm5.N2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Hermes</dc:creator>
  <cp:lastModifiedBy>Hermes</cp:lastModifiedBy>
  <dcterms:created xsi:type="dcterms:W3CDTF">2014-09-27T04:03:34Z</dcterms:created>
  <dcterms:modified xsi:type="dcterms:W3CDTF">2014-09-29T04:18:26Z</dcterms:modified>
</cp:coreProperties>
</file>