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good\GESTION_SOHO\Honoraires - Contrats\2021 Affaires\21-087L - Département du Var-7 collèges…\1 - Offre concours\"/>
    </mc:Choice>
  </mc:AlternateContent>
  <xr:revisionPtr revIDLastSave="0" documentId="8_{1ADD5A86-CB79-4E0F-9C03-08FC2A9785FE}" xr6:coauthVersionLast="47" xr6:coauthVersionMax="47" xr10:uidLastSave="{00000000-0000-0000-0000-000000000000}"/>
  <bookViews>
    <workbookView xWindow="29580" yWindow="780" windowWidth="21600" windowHeight="11055" tabRatio="500" activeTab="1"/>
  </bookViews>
  <sheets>
    <sheet name="Annexe 2" sheetId="3" r:id="rId1"/>
    <sheet name="Interne" sheetId="4" r:id="rId2"/>
  </sheets>
  <definedNames>
    <definedName name="_xlnm.Print_Area" localSheetId="0">'Annexe 2'!$B$1:$P$73</definedName>
    <definedName name="_xlnm.Print_Area" localSheetId="1">Interne!$B$1:$AC$73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9" i="4" l="1"/>
  <c r="AH19" i="4"/>
  <c r="Y19" i="4"/>
  <c r="W19" i="4"/>
  <c r="U19" i="4"/>
  <c r="S19" i="4"/>
  <c r="Q19" i="4"/>
  <c r="O19" i="4"/>
  <c r="Z42" i="4"/>
  <c r="AD19" i="4"/>
  <c r="AG25" i="4"/>
  <c r="AG26" i="4"/>
  <c r="AG27" i="4"/>
  <c r="AG28" i="4"/>
  <c r="AG29" i="4"/>
  <c r="AG30" i="4"/>
  <c r="AG31" i="4"/>
  <c r="AG32" i="4"/>
  <c r="AG33" i="4"/>
  <c r="AG20" i="4"/>
  <c r="AG21" i="4"/>
  <c r="AG22" i="4"/>
  <c r="AG23" i="4"/>
  <c r="J28" i="4"/>
  <c r="K12" i="4"/>
  <c r="L28" i="4"/>
  <c r="AF20" i="4"/>
  <c r="AF21" i="4"/>
  <c r="AF22" i="4"/>
  <c r="AF23" i="4"/>
  <c r="AF25" i="4"/>
  <c r="AF26" i="4"/>
  <c r="AF27" i="4"/>
  <c r="AF28" i="4"/>
  <c r="AF29" i="4"/>
  <c r="AF30" i="4"/>
  <c r="AF31" i="4"/>
  <c r="AF32" i="4"/>
  <c r="AF33" i="4"/>
  <c r="AF35" i="4"/>
  <c r="AF36" i="4"/>
  <c r="AF37" i="4"/>
  <c r="AF38" i="4"/>
  <c r="AF39" i="4"/>
  <c r="AF40" i="4"/>
  <c r="J36" i="4"/>
  <c r="N36" i="4"/>
  <c r="J37" i="4"/>
  <c r="J38" i="4"/>
  <c r="J39" i="4"/>
  <c r="J40" i="4"/>
  <c r="J35" i="4"/>
  <c r="J33" i="4"/>
  <c r="X33" i="4"/>
  <c r="J26" i="4"/>
  <c r="P26" i="4"/>
  <c r="J25" i="4"/>
  <c r="X25" i="4"/>
  <c r="T25" i="4"/>
  <c r="I42" i="4"/>
  <c r="H42" i="4"/>
  <c r="T36" i="4"/>
  <c r="T37" i="4"/>
  <c r="AD40" i="4"/>
  <c r="X28" i="4"/>
  <c r="V28" i="4"/>
  <c r="P28" i="4"/>
  <c r="R28" i="4"/>
  <c r="V35" i="4"/>
  <c r="N26" i="4"/>
  <c r="T33" i="4"/>
  <c r="AB28" i="4"/>
  <c r="T35" i="4"/>
  <c r="P25" i="4"/>
  <c r="T40" i="4"/>
  <c r="V33" i="4"/>
  <c r="T28" i="4"/>
  <c r="V26" i="4"/>
  <c r="T39" i="4"/>
  <c r="R25" i="4"/>
  <c r="X26" i="4"/>
  <c r="R33" i="4"/>
  <c r="R26" i="4"/>
  <c r="T38" i="4"/>
  <c r="V25" i="4"/>
  <c r="P33" i="4"/>
  <c r="T26" i="4"/>
  <c r="J31" i="4"/>
  <c r="L31" i="4"/>
  <c r="AB36" i="4"/>
  <c r="P36" i="4"/>
  <c r="AD26" i="4"/>
  <c r="AB33" i="4"/>
  <c r="Z38" i="4"/>
  <c r="J21" i="4"/>
  <c r="P21" i="4"/>
  <c r="R38" i="4"/>
  <c r="J27" i="4"/>
  <c r="T27" i="4"/>
  <c r="R35" i="4"/>
  <c r="X37" i="4"/>
  <c r="L25" i="4"/>
  <c r="X36" i="4"/>
  <c r="N25" i="4"/>
  <c r="X38" i="4"/>
  <c r="N33" i="4"/>
  <c r="Z35" i="4"/>
  <c r="L36" i="4"/>
  <c r="P31" i="4"/>
  <c r="V27" i="4"/>
  <c r="T21" i="4"/>
  <c r="N21" i="4"/>
  <c r="R31" i="4"/>
  <c r="N31" i="4"/>
  <c r="L27" i="4"/>
  <c r="AD27" i="4"/>
  <c r="X21" i="4"/>
  <c r="J23" i="4"/>
  <c r="AB40" i="4"/>
  <c r="L33" i="4"/>
  <c r="Z25" i="4"/>
  <c r="X31" i="4"/>
  <c r="P37" i="4"/>
  <c r="Z28" i="4"/>
  <c r="L40" i="4"/>
  <c r="AB25" i="4"/>
  <c r="V38" i="4"/>
  <c r="X35" i="4"/>
  <c r="X40" i="4"/>
  <c r="L39" i="4"/>
  <c r="T31" i="4"/>
  <c r="V21" i="4"/>
  <c r="J32" i="4"/>
  <c r="AB38" i="4"/>
  <c r="Z40" i="4"/>
  <c r="N40" i="4"/>
  <c r="AD38" i="4"/>
  <c r="N35" i="4"/>
  <c r="Z31" i="4"/>
  <c r="P27" i="4"/>
  <c r="Z26" i="4"/>
  <c r="AD28" i="4"/>
  <c r="AB37" i="4"/>
  <c r="Z36" i="4"/>
  <c r="AD36" i="4"/>
  <c r="L38" i="4"/>
  <c r="V31" i="4"/>
  <c r="AD21" i="4"/>
  <c r="L21" i="4"/>
  <c r="J29" i="4"/>
  <c r="P38" i="4"/>
  <c r="R39" i="4"/>
  <c r="AB39" i="4"/>
  <c r="N37" i="4"/>
  <c r="L35" i="4"/>
  <c r="R21" i="4"/>
  <c r="Z21" i="4"/>
  <c r="AD39" i="4"/>
  <c r="P39" i="4"/>
  <c r="AD37" i="4"/>
  <c r="AD35" i="4"/>
  <c r="P40" i="4"/>
  <c r="N39" i="4"/>
  <c r="AD31" i="4"/>
  <c r="AB21" i="4"/>
  <c r="P35" i="4"/>
  <c r="AD25" i="4"/>
  <c r="AD33" i="4"/>
  <c r="N28" i="4"/>
  <c r="L26" i="4"/>
  <c r="R27" i="4"/>
  <c r="V37" i="4"/>
  <c r="R37" i="4"/>
  <c r="Z39" i="4"/>
  <c r="X39" i="4"/>
  <c r="Z33" i="4"/>
  <c r="AB31" i="4"/>
  <c r="R40" i="4"/>
  <c r="AB35" i="4"/>
  <c r="Z37" i="4"/>
  <c r="AB26" i="4"/>
  <c r="V39" i="4"/>
  <c r="V40" i="4"/>
  <c r="N38" i="4"/>
  <c r="V36" i="4"/>
  <c r="R36" i="4"/>
  <c r="J30" i="4"/>
  <c r="L37" i="4"/>
  <c r="J22" i="4"/>
  <c r="J34" i="4"/>
  <c r="L34" i="4"/>
  <c r="AB27" i="4"/>
  <c r="N27" i="4"/>
  <c r="Z27" i="4"/>
  <c r="X27" i="4"/>
  <c r="P22" i="4"/>
  <c r="R22" i="4"/>
  <c r="AD22" i="4"/>
  <c r="V22" i="4"/>
  <c r="N22" i="4"/>
  <c r="T22" i="4"/>
  <c r="X22" i="4"/>
  <c r="Z22" i="4"/>
  <c r="L22" i="4"/>
  <c r="AB22" i="4"/>
  <c r="N29" i="4"/>
  <c r="AB29" i="4"/>
  <c r="P29" i="4"/>
  <c r="L29" i="4"/>
  <c r="Z29" i="4"/>
  <c r="AD29" i="4"/>
  <c r="X29" i="4"/>
  <c r="T29" i="4"/>
  <c r="V29" i="4"/>
  <c r="R29" i="4"/>
  <c r="T30" i="4"/>
  <c r="AD30" i="4"/>
  <c r="L30" i="4"/>
  <c r="Z30" i="4"/>
  <c r="X30" i="4"/>
  <c r="V30" i="4"/>
  <c r="R30" i="4"/>
  <c r="AB30" i="4"/>
  <c r="N30" i="4"/>
  <c r="P30" i="4"/>
  <c r="AB32" i="4"/>
  <c r="AD32" i="4"/>
  <c r="Z32" i="4"/>
  <c r="P32" i="4"/>
  <c r="T32" i="4"/>
  <c r="R32" i="4"/>
  <c r="L32" i="4"/>
  <c r="N32" i="4"/>
  <c r="X32" i="4"/>
  <c r="V32" i="4"/>
  <c r="P23" i="4"/>
  <c r="N23" i="4"/>
  <c r="V23" i="4"/>
  <c r="AB23" i="4"/>
  <c r="Z23" i="4"/>
  <c r="AD23" i="4"/>
  <c r="L23" i="4"/>
  <c r="R23" i="4"/>
  <c r="T23" i="4"/>
  <c r="X23" i="4"/>
  <c r="Z34" i="4"/>
  <c r="AD34" i="4"/>
  <c r="N34" i="4"/>
  <c r="AB34" i="4"/>
  <c r="P34" i="4"/>
  <c r="O34" i="4"/>
  <c r="R34" i="4"/>
  <c r="Q34" i="4"/>
  <c r="T34" i="4"/>
  <c r="S34" i="4"/>
  <c r="V34" i="4"/>
  <c r="U34" i="4"/>
  <c r="X34" i="4"/>
  <c r="W34" i="4"/>
  <c r="AB19" i="4"/>
  <c r="J20" i="4"/>
  <c r="J24" i="4"/>
  <c r="N24" i="4"/>
  <c r="Z24" i="4"/>
  <c r="J42" i="4"/>
  <c r="AB24" i="4"/>
  <c r="AD24" i="4"/>
  <c r="L24" i="4"/>
  <c r="Z20" i="4"/>
  <c r="V20" i="4"/>
  <c r="V24" i="4"/>
  <c r="X20" i="4"/>
  <c r="X24" i="4"/>
  <c r="L20" i="4"/>
  <c r="T20" i="4"/>
  <c r="T24" i="4"/>
  <c r="N20" i="4"/>
  <c r="AD20" i="4"/>
  <c r="P20" i="4"/>
  <c r="P24" i="4"/>
  <c r="AB20" i="4"/>
  <c r="R20" i="4"/>
  <c r="R24" i="4"/>
  <c r="AG19" i="4"/>
  <c r="X42" i="4"/>
  <c r="W24" i="4"/>
  <c r="P42" i="4"/>
  <c r="O24" i="4"/>
  <c r="T42" i="4"/>
  <c r="S24" i="4"/>
  <c r="Q24" i="4"/>
  <c r="AG24" i="4"/>
  <c r="R42" i="4"/>
  <c r="U24" i="4"/>
  <c r="V42" i="4"/>
  <c r="T43" i="4"/>
  <c r="S42" i="4"/>
  <c r="O42" i="4"/>
  <c r="P43" i="4"/>
  <c r="U42" i="4"/>
  <c r="V43" i="4"/>
  <c r="Q42" i="4"/>
  <c r="R43" i="4"/>
  <c r="W42" i="4"/>
  <c r="X43" i="4"/>
  <c r="AF42" i="4"/>
</calcChain>
</file>

<file path=xl/sharedStrings.xml><?xml version="1.0" encoding="utf-8"?>
<sst xmlns="http://schemas.openxmlformats.org/spreadsheetml/2006/main" count="163" uniqueCount="74">
  <si>
    <t>PHASE</t>
  </si>
  <si>
    <t>GROUPEMENT</t>
  </si>
  <si>
    <t>MEMBRE 1</t>
  </si>
  <si>
    <t>MEMBRE 2</t>
  </si>
  <si>
    <t>MEMBRE 3</t>
  </si>
  <si>
    <t>MEMBRE 4</t>
  </si>
  <si>
    <t>% par membre</t>
  </si>
  <si>
    <t>Daté et signé</t>
  </si>
  <si>
    <t>Prime</t>
  </si>
  <si>
    <t>MEMBRE 5</t>
  </si>
  <si>
    <t>MEMBRE 6</t>
  </si>
  <si>
    <t>MEMBRE 7</t>
  </si>
  <si>
    <t>MEMBRE 8</t>
  </si>
  <si>
    <t>MEMBRE 9</t>
  </si>
  <si>
    <t>MEMBRE 10</t>
  </si>
  <si>
    <t>MEMBRE 13</t>
  </si>
  <si>
    <t>Taux de base :</t>
  </si>
  <si>
    <t>Forfait de rémunération des honoraires :</t>
  </si>
  <si>
    <t>Total études :</t>
  </si>
  <si>
    <t>Total exécution :</t>
  </si>
  <si>
    <t>Avant Projet Détaillé (APD)</t>
  </si>
  <si>
    <t>Projet (PRO)</t>
  </si>
  <si>
    <t>MONTANT TOTAL HONORAIRES HT :</t>
  </si>
  <si>
    <t>TVA 20% :</t>
  </si>
  <si>
    <t>MONTANT TOTAL HONORAIRES TTC :</t>
  </si>
  <si>
    <t>MONTANT TOTAL TRAVAUX HT :</t>
  </si>
  <si>
    <t>MONTANT TOTAL TRAVAUX TTC :</t>
  </si>
  <si>
    <t>Prestations P2</t>
  </si>
  <si>
    <t>Prestations P3</t>
  </si>
  <si>
    <t>Commissionnement</t>
  </si>
  <si>
    <t>PMV</t>
  </si>
  <si>
    <t>Sensibilisation / formation</t>
  </si>
  <si>
    <t>Total exploitation maintenance :</t>
  </si>
  <si>
    <t>MONTANT TOTAL EXPLOITATION MAINTENANCE HT :</t>
  </si>
  <si>
    <t>TVA</t>
  </si>
  <si>
    <t>A indiquer</t>
  </si>
  <si>
    <t>MONTANT TOTAL EXPLOITATION MAINTENANCE TTC :</t>
  </si>
  <si>
    <t xml:space="preserve">Enveloppe travaux : </t>
  </si>
  <si>
    <t>Mise au point Avant Projet Sommaire (APS)</t>
  </si>
  <si>
    <t>Montant par membre</t>
  </si>
  <si>
    <t>Qualité du membre de l'équipe (mandataire, cotraitant, sous-traitant)</t>
  </si>
  <si>
    <t>Groupement :</t>
  </si>
  <si>
    <t>MONTANT TOTAL HONORAIRES PHASE ETUDES HT</t>
  </si>
  <si>
    <t>MONTANT TOTAL HONORAIRES PHASE EXECUTION HT</t>
  </si>
  <si>
    <t>MONTANT TOTAL HONORAIRES PHASE EXPLOITATION MAINTENANCE HT</t>
  </si>
  <si>
    <t>SYN - Etudes de synthèse</t>
  </si>
  <si>
    <t>EXE - Etudes d’exécution</t>
  </si>
  <si>
    <t>VISA - Visa des plans d’exécution</t>
  </si>
  <si>
    <t>OPC - Odonnancement de pilotage et de coordination</t>
  </si>
  <si>
    <t>DET - Direction de l’exécution des travaux</t>
  </si>
  <si>
    <t>AOR - Assistance aux opérations de réception</t>
  </si>
  <si>
    <t>DOE - Dossier des ouvrages exécuté</t>
  </si>
  <si>
    <t>GPA - Garantie de pafait achèvement</t>
  </si>
  <si>
    <t>Permis de construire et suivi (PC) - Demandes d'autorisation administratives (ADM)</t>
  </si>
  <si>
    <t>01. Acte d'Engagement</t>
  </si>
  <si>
    <t>01.2 - Annexe 1 : Répartition des honoraires</t>
  </si>
  <si>
    <t>MARCHE PUBLIC GLOBAL DE PERFORMANCE
RENOVATION ENERGETIQUE ET TECHNIQUE DE 7 COLLEGES</t>
  </si>
  <si>
    <t>Prestations P1</t>
  </si>
  <si>
    <t>Pourcentage divers</t>
  </si>
  <si>
    <t>Pourcentage
MOP Base</t>
  </si>
  <si>
    <t>Pourcentage
Missions complémentaires</t>
  </si>
  <si>
    <t>%</t>
  </si>
  <si>
    <t>Contrôle :</t>
  </si>
  <si>
    <t>Contrôle</t>
  </si>
  <si>
    <t>Soho</t>
  </si>
  <si>
    <t>Pasqualini</t>
  </si>
  <si>
    <t>Egis</t>
  </si>
  <si>
    <t>Oasiis</t>
  </si>
  <si>
    <t>PBC</t>
  </si>
  <si>
    <t>Wegroup</t>
  </si>
  <si>
    <t>BEGT</t>
  </si>
  <si>
    <t>TOTAL €HT  Groupement</t>
  </si>
  <si>
    <t xml:space="preserve">Par Collège </t>
  </si>
  <si>
    <t>Prime Part MOE (93000€HT Prime Dalkia déduite)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</si>
</sst>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_-;\-* #,##0.00_-;_-* &quot;-&quot;??_-;_-@_-"/>
    <numFmt numFmtId="171" formatCode="_-* #,##0.00\ _€_-;\-* #,##0.00\ _€_-;_-* &quot;-&quot;??\ _€_-;_-@_-"/>
    <numFmt numFmtId="172" formatCode="_-* #,##0.00\ [$€-40C]_-;\-* #,##0.00\ [$€-40C]_-;_-* &quot;-&quot;??\ [$€-40C]_-;_-@_-"/>
    <numFmt numFmtId="180" formatCode="_-* #,##0\ &quot;€&quot;_-;\-* #,##0\ &quot;€&quot;_-;_-* &quot;-&quot;??\ &quot;€&quot;_-;_-@_-"/>
    <numFmt numFmtId="182" formatCode="0.000%"/>
    <numFmt numFmtId="183" formatCode="0.0000%"/>
  </numFmts>
  <fonts count="15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2"/>
      <name val="Arial Narrow"/>
      <family val="2"/>
    </font>
    <font>
      <sz val="10"/>
      <name val="Arial"/>
      <family val="2"/>
    </font>
    <font>
      <b/>
      <sz val="12"/>
      <name val="Arial Narrow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  <font>
      <i/>
      <sz val="10"/>
      <color theme="1"/>
      <name val="Arial Narrow"/>
      <family val="2"/>
    </font>
    <font>
      <b/>
      <sz val="12"/>
      <color rgb="FFFF0000"/>
      <name val="Arial Narrow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FE6FF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71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/>
    <xf numFmtId="0" fontId="3" fillId="0" borderId="0"/>
    <xf numFmtId="9" fontId="5" fillId="0" borderId="0" applyFont="0" applyFill="0" applyBorder="0" applyAlignment="0" applyProtection="0"/>
  </cellStyleXfs>
  <cellXfs count="297">
    <xf numFmtId="0" fontId="0" fillId="0" borderId="0" xfId="0"/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172" fontId="7" fillId="0" borderId="0" xfId="0" applyNumberFormat="1" applyFont="1" applyBorder="1"/>
    <xf numFmtId="0" fontId="8" fillId="0" borderId="0" xfId="0" applyFont="1"/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8" fillId="0" borderId="0" xfId="0" applyNumberFormat="1" applyFont="1" applyBorder="1"/>
    <xf numFmtId="0" fontId="8" fillId="0" borderId="0" xfId="0" applyFont="1" applyBorder="1"/>
    <xf numFmtId="0" fontId="8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7" fillId="0" borderId="0" xfId="0" applyFont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72" fontId="8" fillId="0" borderId="0" xfId="0" applyNumberFormat="1" applyFont="1" applyBorder="1" applyAlignment="1"/>
    <xf numFmtId="0" fontId="7" fillId="0" borderId="0" xfId="0" applyFont="1" applyBorder="1" applyAlignment="1">
      <alignment horizontal="center" vertical="top" wrapText="1"/>
    </xf>
    <xf numFmtId="0" fontId="8" fillId="0" borderId="0" xfId="0" applyFont="1" applyFill="1" applyBorder="1" applyAlignment="1"/>
    <xf numFmtId="0" fontId="7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/>
    <xf numFmtId="0" fontId="8" fillId="0" borderId="6" xfId="0" applyNumberFormat="1" applyFont="1" applyBorder="1"/>
    <xf numFmtId="0" fontId="8" fillId="0" borderId="6" xfId="0" applyFont="1" applyBorder="1"/>
    <xf numFmtId="0" fontId="7" fillId="0" borderId="6" xfId="0" applyFont="1" applyBorder="1"/>
    <xf numFmtId="0" fontId="8" fillId="0" borderId="7" xfId="0" applyFont="1" applyBorder="1"/>
    <xf numFmtId="0" fontId="7" fillId="0" borderId="8" xfId="0" applyFont="1" applyBorder="1"/>
    <xf numFmtId="0" fontId="8" fillId="0" borderId="9" xfId="0" applyFont="1" applyBorder="1"/>
    <xf numFmtId="0" fontId="7" fillId="0" borderId="9" xfId="0" applyFont="1" applyBorder="1"/>
    <xf numFmtId="0" fontId="8" fillId="0" borderId="10" xfId="0" applyFont="1" applyBorder="1"/>
    <xf numFmtId="0" fontId="7" fillId="0" borderId="11" xfId="0" applyFont="1" applyBorder="1"/>
    <xf numFmtId="0" fontId="8" fillId="0" borderId="12" xfId="0" applyFont="1" applyBorder="1"/>
    <xf numFmtId="0" fontId="7" fillId="0" borderId="12" xfId="0" applyFont="1" applyBorder="1"/>
    <xf numFmtId="0" fontId="8" fillId="0" borderId="13" xfId="0" applyFont="1" applyBorder="1"/>
    <xf numFmtId="172" fontId="8" fillId="0" borderId="14" xfId="0" applyNumberFormat="1" applyFont="1" applyBorder="1"/>
    <xf numFmtId="172" fontId="8" fillId="0" borderId="15" xfId="0" applyNumberFormat="1" applyFont="1" applyBorder="1"/>
    <xf numFmtId="172" fontId="8" fillId="0" borderId="16" xfId="0" applyNumberFormat="1" applyFont="1" applyBorder="1"/>
    <xf numFmtId="172" fontId="8" fillId="0" borderId="1" xfId="0" applyNumberFormat="1" applyFont="1" applyBorder="1"/>
    <xf numFmtId="172" fontId="8" fillId="0" borderId="2" xfId="0" applyNumberFormat="1" applyFont="1" applyBorder="1"/>
    <xf numFmtId="172" fontId="8" fillId="0" borderId="3" xfId="0" applyNumberFormat="1" applyFont="1" applyBorder="1"/>
    <xf numFmtId="0" fontId="7" fillId="0" borderId="17" xfId="0" applyFont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172" fontId="8" fillId="0" borderId="0" xfId="0" applyNumberFormat="1" applyFont="1" applyBorder="1" applyAlignment="1">
      <alignment horizontal="center"/>
    </xf>
    <xf numFmtId="0" fontId="8" fillId="2" borderId="19" xfId="0" applyFont="1" applyFill="1" applyBorder="1" applyAlignment="1"/>
    <xf numFmtId="0" fontId="8" fillId="0" borderId="9" xfId="0" applyNumberFormat="1" applyFont="1" applyBorder="1"/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right" vertical="center"/>
    </xf>
    <xf numFmtId="0" fontId="7" fillId="0" borderId="18" xfId="0" applyFont="1" applyBorder="1" applyAlignment="1">
      <alignment horizontal="right" vertical="center"/>
    </xf>
    <xf numFmtId="0" fontId="8" fillId="2" borderId="19" xfId="0" applyFont="1" applyFill="1" applyBorder="1" applyAlignment="1">
      <alignment vertical="center"/>
    </xf>
    <xf numFmtId="0" fontId="11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0" fillId="0" borderId="0" xfId="0" applyBorder="1"/>
    <xf numFmtId="0" fontId="12" fillId="0" borderId="0" xfId="0" applyFont="1" applyBorder="1" applyAlignment="1">
      <alignment horizontal="left"/>
    </xf>
    <xf numFmtId="0" fontId="12" fillId="0" borderId="19" xfId="0" applyFont="1" applyBorder="1" applyAlignment="1">
      <alignment horizontal="left"/>
    </xf>
    <xf numFmtId="0" fontId="13" fillId="0" borderId="20" xfId="0" applyFont="1" applyBorder="1" applyAlignment="1">
      <alignment horizontal="left" vertical="center"/>
    </xf>
    <xf numFmtId="0" fontId="8" fillId="0" borderId="21" xfId="0" applyFont="1" applyBorder="1" applyAlignment="1"/>
    <xf numFmtId="0" fontId="8" fillId="0" borderId="17" xfId="0" applyFont="1" applyBorder="1" applyAlignment="1"/>
    <xf numFmtId="0" fontId="8" fillId="0" borderId="0" xfId="0" applyFont="1" applyBorder="1" applyAlignment="1"/>
    <xf numFmtId="0" fontId="8" fillId="0" borderId="19" xfId="0" applyFont="1" applyBorder="1" applyAlignment="1"/>
    <xf numFmtId="0" fontId="12" fillId="0" borderId="0" xfId="0" applyFont="1" applyBorder="1" applyAlignment="1"/>
    <xf numFmtId="0" fontId="12" fillId="0" borderId="19" xfId="0" applyFont="1" applyBorder="1" applyAlignment="1"/>
    <xf numFmtId="0" fontId="8" fillId="0" borderId="4" xfId="0" applyFont="1" applyBorder="1" applyAlignment="1"/>
    <xf numFmtId="0" fontId="8" fillId="0" borderId="18" xfId="0" applyFont="1" applyBorder="1" applyAlignment="1"/>
    <xf numFmtId="0" fontId="14" fillId="3" borderId="0" xfId="4" applyFont="1" applyFill="1" applyBorder="1" applyAlignment="1">
      <alignment horizontal="left" vertical="top"/>
    </xf>
    <xf numFmtId="0" fontId="10" fillId="3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2" fillId="0" borderId="22" xfId="0" applyFont="1" applyBorder="1" applyAlignment="1">
      <alignment horizontal="right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 wrapText="1"/>
    </xf>
    <xf numFmtId="0" fontId="8" fillId="0" borderId="21" xfId="0" applyFont="1" applyFill="1" applyBorder="1" applyAlignment="1">
      <alignment horizontal="right"/>
    </xf>
    <xf numFmtId="0" fontId="2" fillId="0" borderId="23" xfId="0" applyFont="1" applyBorder="1" applyAlignment="1">
      <alignment horizontal="right"/>
    </xf>
    <xf numFmtId="0" fontId="2" fillId="0" borderId="24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2" fontId="8" fillId="0" borderId="0" xfId="0" applyNumberFormat="1" applyFont="1" applyFill="1" applyBorder="1" applyAlignment="1">
      <alignment horizontal="center"/>
    </xf>
    <xf numFmtId="0" fontId="8" fillId="0" borderId="21" xfId="0" applyFont="1" applyFill="1" applyBorder="1" applyAlignment="1">
      <alignment horizontal="right" vertical="center"/>
    </xf>
    <xf numFmtId="0" fontId="8" fillId="0" borderId="25" xfId="0" applyFont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8" fillId="0" borderId="19" xfId="0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8" fillId="2" borderId="0" xfId="0" applyFont="1" applyFill="1" applyBorder="1" applyAlignment="1">
      <alignment vertical="center"/>
    </xf>
    <xf numFmtId="0" fontId="7" fillId="0" borderId="21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8" fillId="2" borderId="0" xfId="0" applyFont="1" applyFill="1" applyBorder="1" applyAlignment="1"/>
    <xf numFmtId="0" fontId="7" fillId="0" borderId="0" xfId="0" applyFont="1" applyBorder="1" applyAlignment="1">
      <alignment horizontal="center" vertical="center"/>
    </xf>
    <xf numFmtId="0" fontId="7" fillId="0" borderId="26" xfId="0" applyFont="1" applyBorder="1"/>
    <xf numFmtId="172" fontId="8" fillId="0" borderId="27" xfId="0" applyNumberFormat="1" applyFont="1" applyBorder="1"/>
    <xf numFmtId="172" fontId="8" fillId="0" borderId="28" xfId="0" applyNumberFormat="1" applyFont="1" applyBorder="1"/>
    <xf numFmtId="0" fontId="7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right" vertical="center"/>
    </xf>
    <xf numFmtId="0" fontId="7" fillId="0" borderId="7" xfId="0" applyFont="1" applyBorder="1" applyAlignment="1"/>
    <xf numFmtId="0" fontId="7" fillId="0" borderId="17" xfId="0" applyFont="1" applyBorder="1"/>
    <xf numFmtId="0" fontId="7" fillId="0" borderId="29" xfId="0" applyFont="1" applyBorder="1"/>
    <xf numFmtId="0" fontId="7" fillId="0" borderId="30" xfId="0" applyFont="1" applyBorder="1" applyAlignment="1">
      <alignment horizontal="center" vertical="top" wrapText="1"/>
    </xf>
    <xf numFmtId="171" fontId="7" fillId="0" borderId="10" xfId="0" applyNumberFormat="1" applyFont="1" applyBorder="1" applyAlignment="1"/>
    <xf numFmtId="44" fontId="8" fillId="0" borderId="0" xfId="2" applyFont="1" applyFill="1" applyBorder="1" applyAlignment="1">
      <alignment horizontal="left"/>
    </xf>
    <xf numFmtId="9" fontId="8" fillId="0" borderId="0" xfId="5" applyFont="1" applyBorder="1" applyAlignment="1">
      <alignment horizontal="right"/>
    </xf>
    <xf numFmtId="9" fontId="7" fillId="0" borderId="11" xfId="5" applyFont="1" applyBorder="1"/>
    <xf numFmtId="9" fontId="7" fillId="0" borderId="5" xfId="5" applyFont="1" applyBorder="1"/>
    <xf numFmtId="171" fontId="7" fillId="0" borderId="10" xfId="1" applyFont="1" applyBorder="1" applyAlignment="1"/>
    <xf numFmtId="171" fontId="7" fillId="0" borderId="29" xfId="1" applyFont="1" applyBorder="1"/>
    <xf numFmtId="9" fontId="8" fillId="4" borderId="0" xfId="5" applyFont="1" applyFill="1" applyBorder="1" applyAlignment="1">
      <alignment horizontal="left"/>
    </xf>
    <xf numFmtId="9" fontId="8" fillId="4" borderId="21" xfId="5" applyFont="1" applyFill="1" applyBorder="1" applyAlignment="1">
      <alignment horizontal="left"/>
    </xf>
    <xf numFmtId="9" fontId="4" fillId="4" borderId="0" xfId="5" applyFont="1" applyFill="1" applyBorder="1" applyAlignment="1">
      <alignment horizontal="left"/>
    </xf>
    <xf numFmtId="9" fontId="8" fillId="0" borderId="25" xfId="5" applyFont="1" applyBorder="1" applyAlignment="1">
      <alignment horizontal="right"/>
    </xf>
    <xf numFmtId="9" fontId="8" fillId="4" borderId="0" xfId="5" applyFont="1" applyFill="1" applyBorder="1" applyAlignment="1"/>
    <xf numFmtId="9" fontId="12" fillId="4" borderId="0" xfId="5" applyFont="1" applyFill="1" applyBorder="1" applyAlignment="1"/>
    <xf numFmtId="9" fontId="12" fillId="4" borderId="0" xfId="5" applyFont="1" applyFill="1" applyBorder="1" applyAlignment="1">
      <alignment horizontal="left"/>
    </xf>
    <xf numFmtId="9" fontId="8" fillId="0" borderId="21" xfId="5" applyFont="1" applyBorder="1" applyAlignment="1">
      <alignment horizontal="right" vertical="center"/>
    </xf>
    <xf numFmtId="9" fontId="8" fillId="4" borderId="0" xfId="5" applyFont="1" applyFill="1" applyBorder="1" applyAlignment="1">
      <alignment horizontal="right" vertical="center"/>
    </xf>
    <xf numFmtId="10" fontId="7" fillId="4" borderId="8" xfId="5" applyNumberFormat="1" applyFont="1" applyFill="1" applyBorder="1" applyAlignment="1"/>
    <xf numFmtId="9" fontId="8" fillId="4" borderId="0" xfId="5" applyFont="1" applyFill="1" applyBorder="1" applyAlignment="1">
      <alignment horizontal="center"/>
    </xf>
    <xf numFmtId="9" fontId="4" fillId="4" borderId="0" xfId="5" applyFont="1" applyFill="1" applyBorder="1" applyAlignment="1">
      <alignment horizontal="center"/>
    </xf>
    <xf numFmtId="9" fontId="8" fillId="0" borderId="25" xfId="5" applyFont="1" applyBorder="1" applyAlignment="1">
      <alignment horizontal="center"/>
    </xf>
    <xf numFmtId="9" fontId="12" fillId="4" borderId="0" xfId="5" applyFont="1" applyFill="1" applyBorder="1" applyAlignment="1">
      <alignment horizontal="center"/>
    </xf>
    <xf numFmtId="171" fontId="2" fillId="0" borderId="22" xfId="0" applyNumberFormat="1" applyFont="1" applyBorder="1" applyAlignment="1">
      <alignment horizontal="right"/>
    </xf>
    <xf numFmtId="10" fontId="2" fillId="0" borderId="23" xfId="0" applyNumberFormat="1" applyFont="1" applyBorder="1" applyAlignment="1">
      <alignment horizontal="right"/>
    </xf>
    <xf numFmtId="171" fontId="2" fillId="0" borderId="24" xfId="0" applyNumberFormat="1" applyFont="1" applyBorder="1" applyAlignment="1">
      <alignment horizontal="right"/>
    </xf>
    <xf numFmtId="171" fontId="7" fillId="5" borderId="22" xfId="1" applyFont="1" applyFill="1" applyBorder="1" applyAlignment="1">
      <alignment vertical="center"/>
    </xf>
    <xf numFmtId="171" fontId="7" fillId="5" borderId="31" xfId="1" applyFont="1" applyFill="1" applyBorder="1" applyAlignment="1">
      <alignment vertical="center"/>
    </xf>
    <xf numFmtId="171" fontId="7" fillId="5" borderId="24" xfId="1" applyFont="1" applyFill="1" applyBorder="1" applyAlignment="1">
      <alignment vertical="center"/>
    </xf>
    <xf numFmtId="171" fontId="7" fillId="5" borderId="32" xfId="1" applyFont="1" applyFill="1" applyBorder="1" applyAlignment="1">
      <alignment vertical="center"/>
    </xf>
    <xf numFmtId="9" fontId="8" fillId="5" borderId="0" xfId="5" applyFont="1" applyFill="1" applyBorder="1" applyAlignment="1">
      <alignment horizontal="center"/>
    </xf>
    <xf numFmtId="9" fontId="4" fillId="5" borderId="0" xfId="5" applyFont="1" applyFill="1" applyBorder="1" applyAlignment="1">
      <alignment horizontal="center"/>
    </xf>
    <xf numFmtId="171" fontId="8" fillId="5" borderId="21" xfId="1" applyFont="1" applyFill="1" applyBorder="1" applyAlignment="1">
      <alignment horizontal="center"/>
    </xf>
    <xf numFmtId="9" fontId="12" fillId="5" borderId="0" xfId="5" applyFont="1" applyFill="1" applyBorder="1" applyAlignment="1">
      <alignment horizontal="center"/>
    </xf>
    <xf numFmtId="10" fontId="8" fillId="5" borderId="0" xfId="5" applyNumberFormat="1" applyFont="1" applyFill="1" applyBorder="1" applyAlignment="1">
      <alignment horizontal="center"/>
    </xf>
    <xf numFmtId="9" fontId="7" fillId="5" borderId="5" xfId="5" applyFont="1" applyFill="1" applyBorder="1" applyAlignment="1"/>
    <xf numFmtId="9" fontId="7" fillId="5" borderId="8" xfId="5" applyFont="1" applyFill="1" applyBorder="1" applyAlignment="1"/>
    <xf numFmtId="9" fontId="7" fillId="5" borderId="33" xfId="5" applyFont="1" applyFill="1" applyBorder="1" applyAlignment="1"/>
    <xf numFmtId="10" fontId="7" fillId="5" borderId="5" xfId="5" applyNumberFormat="1" applyFont="1" applyFill="1" applyBorder="1" applyAlignment="1"/>
    <xf numFmtId="10" fontId="7" fillId="5" borderId="8" xfId="5" applyNumberFormat="1" applyFont="1" applyFill="1" applyBorder="1" applyAlignment="1"/>
    <xf numFmtId="9" fontId="7" fillId="5" borderId="5" xfId="5" applyFont="1" applyFill="1" applyBorder="1"/>
    <xf numFmtId="9" fontId="7" fillId="5" borderId="8" xfId="5" applyFont="1" applyFill="1" applyBorder="1"/>
    <xf numFmtId="9" fontId="8" fillId="5" borderId="0" xfId="5" applyFont="1" applyFill="1" applyBorder="1" applyAlignment="1">
      <alignment horizontal="right" vertical="center"/>
    </xf>
    <xf numFmtId="9" fontId="12" fillId="5" borderId="0" xfId="5" applyFont="1" applyFill="1" applyBorder="1" applyAlignment="1"/>
    <xf numFmtId="9" fontId="7" fillId="5" borderId="34" xfId="5" applyFont="1" applyFill="1" applyBorder="1" applyAlignment="1"/>
    <xf numFmtId="9" fontId="7" fillId="5" borderId="35" xfId="5" applyFont="1" applyFill="1" applyBorder="1" applyAlignment="1"/>
    <xf numFmtId="180" fontId="6" fillId="0" borderId="36" xfId="3" applyNumberFormat="1" applyBorder="1"/>
    <xf numFmtId="2" fontId="7" fillId="0" borderId="10" xfId="0" applyNumberFormat="1" applyFont="1" applyBorder="1" applyAlignment="1"/>
    <xf numFmtId="44" fontId="7" fillId="0" borderId="21" xfId="2" applyFont="1" applyBorder="1" applyAlignment="1"/>
    <xf numFmtId="44" fontId="7" fillId="0" borderId="0" xfId="2" applyFont="1" applyBorder="1" applyAlignment="1"/>
    <xf numFmtId="44" fontId="7" fillId="0" borderId="4" xfId="2" applyFont="1" applyBorder="1" applyAlignment="1"/>
    <xf numFmtId="44" fontId="7" fillId="0" borderId="7" xfId="2" applyFont="1" applyBorder="1" applyAlignment="1"/>
    <xf numFmtId="44" fontId="7" fillId="0" borderId="10" xfId="2" applyFont="1" applyBorder="1" applyAlignment="1"/>
    <xf numFmtId="182" fontId="7" fillId="5" borderId="0" xfId="5" applyNumberFormat="1" applyFont="1" applyFill="1" applyBorder="1" applyAlignment="1"/>
    <xf numFmtId="182" fontId="7" fillId="5" borderId="4" xfId="5" applyNumberFormat="1" applyFont="1" applyFill="1" applyBorder="1" applyAlignment="1"/>
    <xf numFmtId="182" fontId="7" fillId="5" borderId="37" xfId="5" applyNumberFormat="1" applyFont="1" applyFill="1" applyBorder="1" applyAlignment="1"/>
    <xf numFmtId="182" fontId="7" fillId="5" borderId="20" xfId="5" applyNumberFormat="1" applyFont="1" applyFill="1" applyBorder="1" applyAlignment="1"/>
    <xf numFmtId="182" fontId="7" fillId="5" borderId="38" xfId="5" applyNumberFormat="1" applyFont="1" applyFill="1" applyBorder="1" applyAlignment="1"/>
    <xf numFmtId="182" fontId="8" fillId="0" borderId="0" xfId="0" applyNumberFormat="1" applyFont="1" applyBorder="1"/>
    <xf numFmtId="44" fontId="7" fillId="0" borderId="39" xfId="2" applyFont="1" applyBorder="1" applyAlignment="1"/>
    <xf numFmtId="44" fontId="7" fillId="0" borderId="40" xfId="2" applyFont="1" applyBorder="1" applyAlignment="1"/>
    <xf numFmtId="44" fontId="7" fillId="0" borderId="41" xfId="2" applyFont="1" applyBorder="1" applyAlignment="1"/>
    <xf numFmtId="10" fontId="8" fillId="0" borderId="0" xfId="5" applyNumberFormat="1" applyFont="1" applyBorder="1"/>
    <xf numFmtId="44" fontId="7" fillId="0" borderId="35" xfId="2" applyFont="1" applyBorder="1"/>
    <xf numFmtId="171" fontId="8" fillId="0" borderId="25" xfId="0" applyNumberFormat="1" applyFont="1" applyFill="1" applyBorder="1" applyAlignment="1">
      <alignment horizontal="right"/>
    </xf>
    <xf numFmtId="182" fontId="7" fillId="0" borderId="33" xfId="5" applyNumberFormat="1" applyFont="1" applyBorder="1"/>
    <xf numFmtId="10" fontId="8" fillId="0" borderId="15" xfId="5" applyNumberFormat="1" applyFont="1" applyBorder="1"/>
    <xf numFmtId="182" fontId="8" fillId="0" borderId="15" xfId="5" applyNumberFormat="1" applyFont="1" applyBorder="1"/>
    <xf numFmtId="182" fontId="7" fillId="5" borderId="42" xfId="5" applyNumberFormat="1" applyFont="1" applyFill="1" applyBorder="1" applyAlignment="1"/>
    <xf numFmtId="183" fontId="7" fillId="5" borderId="42" xfId="5" applyNumberFormat="1" applyFont="1" applyFill="1" applyBorder="1" applyAlignment="1"/>
    <xf numFmtId="183" fontId="7" fillId="5" borderId="37" xfId="5" applyNumberFormat="1" applyFont="1" applyFill="1" applyBorder="1" applyAlignment="1"/>
    <xf numFmtId="182" fontId="7" fillId="5" borderId="5" xfId="5" applyNumberFormat="1" applyFont="1" applyFill="1" applyBorder="1" applyAlignment="1"/>
    <xf numFmtId="182" fontId="7" fillId="5" borderId="5" xfId="5" applyNumberFormat="1" applyFont="1" applyFill="1" applyBorder="1"/>
    <xf numFmtId="182" fontId="7" fillId="5" borderId="8" xfId="5" applyNumberFormat="1" applyFont="1" applyFill="1" applyBorder="1"/>
    <xf numFmtId="182" fontId="7" fillId="5" borderId="8" xfId="5" applyNumberFormat="1" applyFont="1" applyFill="1" applyBorder="1" applyAlignment="1"/>
    <xf numFmtId="183" fontId="7" fillId="5" borderId="34" xfId="5" applyNumberFormat="1" applyFont="1" applyFill="1" applyBorder="1" applyAlignment="1"/>
    <xf numFmtId="183" fontId="7" fillId="5" borderId="35" xfId="5" applyNumberFormat="1" applyFont="1" applyFill="1" applyBorder="1" applyAlignment="1"/>
    <xf numFmtId="183" fontId="7" fillId="5" borderId="20" xfId="5" applyNumberFormat="1" applyFont="1" applyFill="1" applyBorder="1" applyAlignment="1"/>
    <xf numFmtId="183" fontId="7" fillId="5" borderId="38" xfId="5" applyNumberFormat="1" applyFont="1" applyFill="1" applyBorder="1" applyAlignment="1"/>
    <xf numFmtId="183" fontId="7" fillId="5" borderId="5" xfId="5" applyNumberFormat="1" applyFont="1" applyFill="1" applyBorder="1"/>
    <xf numFmtId="183" fontId="7" fillId="5" borderId="8" xfId="5" applyNumberFormat="1" applyFont="1" applyFill="1" applyBorder="1"/>
    <xf numFmtId="183" fontId="7" fillId="5" borderId="8" xfId="5" applyNumberFormat="1" applyFont="1" applyFill="1" applyBorder="1" applyAlignment="1"/>
    <xf numFmtId="44" fontId="7" fillId="0" borderId="17" xfId="2" applyFont="1" applyBorder="1"/>
    <xf numFmtId="44" fontId="8" fillId="0" borderId="21" xfId="0" applyNumberFormat="1" applyFont="1" applyFill="1" applyBorder="1" applyAlignment="1">
      <alignment horizontal="right" vertical="center"/>
    </xf>
    <xf numFmtId="182" fontId="7" fillId="0" borderId="5" xfId="5" applyNumberFormat="1" applyFont="1" applyBorder="1"/>
    <xf numFmtId="43" fontId="7" fillId="0" borderId="29" xfId="0" applyNumberFormat="1" applyFont="1" applyBorder="1"/>
    <xf numFmtId="10" fontId="8" fillId="0" borderId="0" xfId="5" applyNumberFormat="1" applyFont="1" applyBorder="1" applyAlignment="1">
      <alignment horizontal="center"/>
    </xf>
    <xf numFmtId="43" fontId="7" fillId="0" borderId="0" xfId="0" applyNumberFormat="1" applyFont="1" applyBorder="1"/>
    <xf numFmtId="44" fontId="7" fillId="0" borderId="17" xfId="2" applyFont="1" applyBorder="1" applyAlignment="1"/>
    <xf numFmtId="44" fontId="7" fillId="0" borderId="19" xfId="2" applyFont="1" applyBorder="1" applyAlignment="1"/>
    <xf numFmtId="44" fontId="7" fillId="0" borderId="18" xfId="2" applyFont="1" applyBorder="1" applyAlignment="1"/>
    <xf numFmtId="182" fontId="8" fillId="0" borderId="0" xfId="5" applyNumberFormat="1" applyFont="1" applyBorder="1"/>
    <xf numFmtId="183" fontId="8" fillId="0" borderId="0" xfId="5" applyNumberFormat="1" applyFont="1" applyBorder="1"/>
    <xf numFmtId="44" fontId="8" fillId="0" borderId="0" xfId="2" applyFont="1" applyFill="1" applyBorder="1" applyAlignment="1">
      <alignment horizontal="center"/>
    </xf>
    <xf numFmtId="44" fontId="8" fillId="0" borderId="0" xfId="2" applyFont="1" applyBorder="1"/>
    <xf numFmtId="182" fontId="7" fillId="5" borderId="21" xfId="5" applyNumberFormat="1" applyFont="1" applyFill="1" applyBorder="1" applyAlignment="1"/>
    <xf numFmtId="43" fontId="8" fillId="0" borderId="0" xfId="0" applyNumberFormat="1" applyFont="1"/>
    <xf numFmtId="44" fontId="7" fillId="0" borderId="0" xfId="0" applyNumberFormat="1" applyFont="1" applyBorder="1"/>
    <xf numFmtId="43" fontId="8" fillId="0" borderId="0" xfId="0" applyNumberFormat="1" applyFont="1" applyBorder="1"/>
    <xf numFmtId="0" fontId="10" fillId="0" borderId="37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4" fillId="3" borderId="0" xfId="4" applyFont="1" applyFill="1" applyBorder="1" applyAlignment="1">
      <alignment horizontal="left" vertical="top"/>
    </xf>
    <xf numFmtId="0" fontId="10" fillId="3" borderId="37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0" fillId="3" borderId="38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8" fillId="0" borderId="37" xfId="0" applyFont="1" applyBorder="1" applyAlignment="1">
      <alignment horizontal="left"/>
    </xf>
    <xf numFmtId="0" fontId="8" fillId="0" borderId="21" xfId="0" applyFont="1" applyBorder="1" applyAlignment="1">
      <alignment horizontal="left"/>
    </xf>
    <xf numFmtId="0" fontId="8" fillId="0" borderId="17" xfId="0" applyFont="1" applyBorder="1" applyAlignment="1">
      <alignment horizontal="left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right"/>
    </xf>
    <xf numFmtId="0" fontId="2" fillId="0" borderId="22" xfId="0" applyFont="1" applyBorder="1" applyAlignment="1">
      <alignment horizontal="right"/>
    </xf>
    <xf numFmtId="0" fontId="7" fillId="2" borderId="21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7" fillId="2" borderId="47" xfId="0" applyFont="1" applyFill="1" applyBorder="1" applyAlignment="1">
      <alignment horizontal="center"/>
    </xf>
    <xf numFmtId="172" fontId="8" fillId="0" borderId="37" xfId="0" applyNumberFormat="1" applyFont="1" applyFill="1" applyBorder="1" applyAlignment="1">
      <alignment horizontal="center"/>
    </xf>
    <xf numFmtId="172" fontId="8" fillId="0" borderId="21" xfId="0" applyNumberFormat="1" applyFont="1" applyFill="1" applyBorder="1" applyAlignment="1">
      <alignment horizontal="center"/>
    </xf>
    <xf numFmtId="172" fontId="8" fillId="0" borderId="17" xfId="0" applyNumberFormat="1" applyFont="1" applyFill="1" applyBorder="1" applyAlignment="1">
      <alignment horizontal="center"/>
    </xf>
    <xf numFmtId="0" fontId="8" fillId="0" borderId="43" xfId="0" applyFont="1" applyBorder="1" applyAlignment="1">
      <alignment horizontal="right"/>
    </xf>
    <xf numFmtId="0" fontId="8" fillId="0" borderId="25" xfId="0" applyFont="1" applyBorder="1" applyAlignment="1">
      <alignment horizontal="right"/>
    </xf>
    <xf numFmtId="0" fontId="8" fillId="0" borderId="29" xfId="0" applyFont="1" applyBorder="1" applyAlignment="1">
      <alignment horizontal="right"/>
    </xf>
    <xf numFmtId="0" fontId="8" fillId="0" borderId="38" xfId="0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8" fillId="0" borderId="18" xfId="0" applyFont="1" applyBorder="1" applyAlignment="1">
      <alignment horizontal="right" vertical="center"/>
    </xf>
    <xf numFmtId="172" fontId="8" fillId="0" borderId="38" xfId="0" applyNumberFormat="1" applyFont="1" applyBorder="1" applyAlignment="1">
      <alignment horizontal="center"/>
    </xf>
    <xf numFmtId="172" fontId="8" fillId="0" borderId="4" xfId="0" applyNumberFormat="1" applyFont="1" applyBorder="1" applyAlignment="1">
      <alignment horizontal="center"/>
    </xf>
    <xf numFmtId="172" fontId="8" fillId="0" borderId="18" xfId="0" applyNumberFormat="1" applyFont="1" applyBorder="1" applyAlignment="1">
      <alignment horizontal="center"/>
    </xf>
    <xf numFmtId="0" fontId="8" fillId="0" borderId="37" xfId="0" applyFont="1" applyBorder="1" applyAlignment="1">
      <alignment horizontal="right" vertical="center" wrapText="1"/>
    </xf>
    <xf numFmtId="0" fontId="8" fillId="0" borderId="21" xfId="0" applyFont="1" applyBorder="1" applyAlignment="1">
      <alignment horizontal="right" vertical="center" wrapText="1"/>
    </xf>
    <xf numFmtId="0" fontId="8" fillId="0" borderId="38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right" vertical="center" wrapText="1"/>
    </xf>
    <xf numFmtId="0" fontId="8" fillId="0" borderId="37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right"/>
    </xf>
    <xf numFmtId="0" fontId="8" fillId="0" borderId="17" xfId="0" applyFont="1" applyFill="1" applyBorder="1" applyAlignment="1">
      <alignment horizontal="right"/>
    </xf>
    <xf numFmtId="0" fontId="8" fillId="0" borderId="37" xfId="0" applyFont="1" applyBorder="1" applyAlignment="1">
      <alignment horizontal="right" vertical="center"/>
    </xf>
    <xf numFmtId="0" fontId="8" fillId="0" borderId="21" xfId="0" applyFont="1" applyBorder="1" applyAlignment="1">
      <alignment horizontal="right" vertical="center"/>
    </xf>
    <xf numFmtId="0" fontId="8" fillId="0" borderId="17" xfId="0" applyFont="1" applyBorder="1" applyAlignment="1">
      <alignment horizontal="right" vertical="center"/>
    </xf>
    <xf numFmtId="0" fontId="7" fillId="2" borderId="4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2" fillId="0" borderId="44" xfId="0" applyFont="1" applyBorder="1" applyAlignment="1">
      <alignment horizontal="right"/>
    </xf>
    <xf numFmtId="0" fontId="2" fillId="0" borderId="23" xfId="0" applyFont="1" applyBorder="1" applyAlignment="1">
      <alignment horizontal="right"/>
    </xf>
    <xf numFmtId="0" fontId="2" fillId="0" borderId="45" xfId="0" applyFont="1" applyBorder="1" applyAlignment="1">
      <alignment horizontal="right"/>
    </xf>
    <xf numFmtId="0" fontId="2" fillId="0" borderId="24" xfId="0" applyFont="1" applyBorder="1" applyAlignment="1">
      <alignment horizontal="right"/>
    </xf>
    <xf numFmtId="0" fontId="8" fillId="0" borderId="43" xfId="0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0" fontId="8" fillId="0" borderId="29" xfId="0" applyFont="1" applyFill="1" applyBorder="1" applyAlignment="1">
      <alignment horizontal="center"/>
    </xf>
    <xf numFmtId="0" fontId="8" fillId="0" borderId="43" xfId="0" applyFont="1" applyBorder="1" applyAlignment="1">
      <alignment horizontal="right" vertical="center" wrapText="1"/>
    </xf>
    <xf numFmtId="0" fontId="8" fillId="0" borderId="25" xfId="0" applyFont="1" applyBorder="1" applyAlignment="1">
      <alignment horizontal="right" vertical="center" wrapText="1"/>
    </xf>
    <xf numFmtId="0" fontId="8" fillId="0" borderId="29" xfId="0" applyFont="1" applyBorder="1" applyAlignment="1">
      <alignment horizontal="right" vertical="center" wrapText="1"/>
    </xf>
    <xf numFmtId="0" fontId="4" fillId="0" borderId="2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8" fillId="0" borderId="38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38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8" fillId="0" borderId="18" xfId="0" applyFont="1" applyBorder="1" applyAlignment="1">
      <alignment horizontal="right"/>
    </xf>
    <xf numFmtId="172" fontId="8" fillId="0" borderId="20" xfId="0" applyNumberFormat="1" applyFont="1" applyFill="1" applyBorder="1" applyAlignment="1">
      <alignment horizontal="center"/>
    </xf>
    <xf numFmtId="172" fontId="8" fillId="0" borderId="0" xfId="0" applyNumberFormat="1" applyFont="1" applyFill="1" applyBorder="1" applyAlignment="1">
      <alignment horizontal="center"/>
    </xf>
    <xf numFmtId="172" fontId="8" fillId="0" borderId="19" xfId="0" applyNumberFormat="1" applyFont="1" applyFill="1" applyBorder="1" applyAlignment="1">
      <alignment horizontal="center"/>
    </xf>
    <xf numFmtId="0" fontId="8" fillId="0" borderId="37" xfId="0" applyFont="1" applyFill="1" applyBorder="1" applyAlignment="1">
      <alignment horizontal="right" vertical="center"/>
    </xf>
    <xf numFmtId="0" fontId="8" fillId="0" borderId="21" xfId="0" applyFont="1" applyFill="1" applyBorder="1" applyAlignment="1">
      <alignment horizontal="right" vertical="center"/>
    </xf>
    <xf numFmtId="0" fontId="8" fillId="0" borderId="17" xfId="0" applyFont="1" applyFill="1" applyBorder="1" applyAlignment="1">
      <alignment horizontal="right" vertical="center"/>
    </xf>
    <xf numFmtId="0" fontId="8" fillId="0" borderId="43" xfId="0" applyFont="1" applyBorder="1" applyAlignment="1">
      <alignment horizontal="right" vertical="center"/>
    </xf>
    <xf numFmtId="0" fontId="8" fillId="0" borderId="25" xfId="0" applyFont="1" applyBorder="1" applyAlignment="1">
      <alignment horizontal="right" vertical="center"/>
    </xf>
    <xf numFmtId="0" fontId="8" fillId="0" borderId="29" xfId="0" applyFont="1" applyBorder="1" applyAlignment="1">
      <alignment horizontal="right" vertical="center"/>
    </xf>
    <xf numFmtId="0" fontId="8" fillId="0" borderId="2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8" fillId="0" borderId="2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8" fillId="0" borderId="19" xfId="0" applyFont="1" applyFill="1" applyBorder="1" applyAlignment="1">
      <alignment horizontal="right" vertical="center"/>
    </xf>
    <xf numFmtId="0" fontId="2" fillId="0" borderId="44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10" fontId="7" fillId="5" borderId="23" xfId="0" applyNumberFormat="1" applyFont="1" applyFill="1" applyBorder="1" applyAlignment="1">
      <alignment horizontal="left"/>
    </xf>
    <xf numFmtId="10" fontId="7" fillId="5" borderId="47" xfId="0" applyNumberFormat="1" applyFont="1" applyFill="1" applyBorder="1" applyAlignment="1">
      <alignment horizontal="left"/>
    </xf>
    <xf numFmtId="0" fontId="2" fillId="0" borderId="45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46" xfId="0" applyFont="1" applyBorder="1" applyAlignment="1">
      <alignment horizontal="left"/>
    </xf>
    <xf numFmtId="0" fontId="2" fillId="0" borderId="22" xfId="0" applyFont="1" applyBorder="1" applyAlignment="1">
      <alignment horizontal="left"/>
    </xf>
  </cellXfs>
  <cellStyles count="6">
    <cellStyle name="Milliers" xfId="1" builtinId="3"/>
    <cellStyle name="Monétaire" xfId="2" builtinId="4"/>
    <cellStyle name="Normal" xfId="0" builtinId="0"/>
    <cellStyle name="Normal 2" xfId="3"/>
    <cellStyle name="Normal 3 2" xfId="4"/>
    <cellStyle name="Pourcentage" xfId="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1219200</xdr:colOff>
      <xdr:row>0</xdr:row>
      <xdr:rowOff>371475</xdr:rowOff>
    </xdr:from>
    <xdr:to>
      <xdr:col>15</xdr:col>
      <xdr:colOff>904875</xdr:colOff>
      <xdr:row>2</xdr:row>
      <xdr:rowOff>19050</xdr:rowOff>
    </xdr:to>
    <xdr:pic>
      <xdr:nvPicPr>
        <xdr:cNvPr id="1191" name="Image 3" descr="Résultat de recherche d'images pour &quot;ALTEREA INGENIERIE&quot;">
          <a:extLst>
            <a:ext uri="{FF2B5EF4-FFF2-40B4-BE49-F238E27FC236}">
              <a16:creationId xmlns:a16="http://schemas.microsoft.com/office/drawing/2014/main" id="{36A4280B-3462-DB44-6E99-7013D36D7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68675" y="371475"/>
          <a:ext cx="18859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247650</xdr:colOff>
      <xdr:row>0</xdr:row>
      <xdr:rowOff>266700</xdr:rowOff>
    </xdr:from>
    <xdr:to>
      <xdr:col>2</xdr:col>
      <xdr:colOff>76200</xdr:colOff>
      <xdr:row>2</xdr:row>
      <xdr:rowOff>28575</xdr:rowOff>
    </xdr:to>
    <xdr:pic>
      <xdr:nvPicPr>
        <xdr:cNvPr id="1192" name="image1.jpg">
          <a:extLst>
            <a:ext uri="{FF2B5EF4-FFF2-40B4-BE49-F238E27FC236}">
              <a16:creationId xmlns:a16="http://schemas.microsoft.com/office/drawing/2014/main" id="{2B80C5A7-F971-2180-340D-151DF5384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266700"/>
          <a:ext cx="12001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1219200</xdr:colOff>
      <xdr:row>0</xdr:row>
      <xdr:rowOff>371475</xdr:rowOff>
    </xdr:from>
    <xdr:to>
      <xdr:col>26</xdr:col>
      <xdr:colOff>904875</xdr:colOff>
      <xdr:row>2</xdr:row>
      <xdr:rowOff>19050</xdr:rowOff>
    </xdr:to>
    <xdr:pic>
      <xdr:nvPicPr>
        <xdr:cNvPr id="2225" name="Image 3" descr="Résultat de recherche d'images pour &quot;ALTEREA INGENIERIE&quot;">
          <a:extLst>
            <a:ext uri="{FF2B5EF4-FFF2-40B4-BE49-F238E27FC236}">
              <a16:creationId xmlns:a16="http://schemas.microsoft.com/office/drawing/2014/main" id="{58207D2A-6E33-E66A-560E-498D4D9E0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55325" y="371475"/>
          <a:ext cx="18859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247650</xdr:colOff>
      <xdr:row>0</xdr:row>
      <xdr:rowOff>266700</xdr:rowOff>
    </xdr:from>
    <xdr:to>
      <xdr:col>2</xdr:col>
      <xdr:colOff>76200</xdr:colOff>
      <xdr:row>2</xdr:row>
      <xdr:rowOff>28575</xdr:rowOff>
    </xdr:to>
    <xdr:pic>
      <xdr:nvPicPr>
        <xdr:cNvPr id="2226" name="image1.jpg">
          <a:extLst>
            <a:ext uri="{FF2B5EF4-FFF2-40B4-BE49-F238E27FC236}">
              <a16:creationId xmlns:a16="http://schemas.microsoft.com/office/drawing/2014/main" id="{02A61222-7057-0811-50B1-3A59F517D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266700"/>
          <a:ext cx="12001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1219200</xdr:colOff>
      <xdr:row>0</xdr:row>
      <xdr:rowOff>371475</xdr:rowOff>
    </xdr:from>
    <xdr:to>
      <xdr:col>28</xdr:col>
      <xdr:colOff>904875</xdr:colOff>
      <xdr:row>2</xdr:row>
      <xdr:rowOff>19050</xdr:rowOff>
    </xdr:to>
    <xdr:pic>
      <xdr:nvPicPr>
        <xdr:cNvPr id="2227" name="Image 3" descr="Résultat de recherche d'images pour &quot;ALTEREA INGENIERIE&quot;">
          <a:extLst>
            <a:ext uri="{FF2B5EF4-FFF2-40B4-BE49-F238E27FC236}">
              <a16:creationId xmlns:a16="http://schemas.microsoft.com/office/drawing/2014/main" id="{41877A0C-A8C1-2079-6716-A2D0ECDA1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17475" y="371475"/>
          <a:ext cx="18859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1219200</xdr:colOff>
      <xdr:row>0</xdr:row>
      <xdr:rowOff>371475</xdr:rowOff>
    </xdr:from>
    <xdr:to>
      <xdr:col>31</xdr:col>
      <xdr:colOff>66675</xdr:colOff>
      <xdr:row>2</xdr:row>
      <xdr:rowOff>19050</xdr:rowOff>
    </xdr:to>
    <xdr:pic>
      <xdr:nvPicPr>
        <xdr:cNvPr id="2228" name="Image 4" descr="Résultat de recherche d'images pour &quot;ALTEREA INGENIERIE&quot;">
          <a:extLst>
            <a:ext uri="{FF2B5EF4-FFF2-40B4-BE49-F238E27FC236}">
              <a16:creationId xmlns:a16="http://schemas.microsoft.com/office/drawing/2014/main" id="{31B1CCEF-6A15-BD20-FEA4-51EDBBEC4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17725" y="371475"/>
          <a:ext cx="18764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showGridLines="0" zoomScale="50" zoomScaleNormal="50" workbookViewId="0">
      <selection activeCell="D27" sqref="D27"/>
    </sheetView>
  </sheetViews>
  <sheetFormatPr baseColWidth="10" defaultColWidth="10.875" defaultRowHeight="15.75" x14ac:dyDescent="0.25"/>
  <cols>
    <col min="1" max="1" width="10.875" style="12"/>
    <col min="2" max="2" width="18" style="1" customWidth="1"/>
    <col min="3" max="3" width="8.125" style="1" customWidth="1"/>
    <col min="4" max="4" width="4.5" style="1" customWidth="1"/>
    <col min="5" max="5" width="7.875" style="1" customWidth="1"/>
    <col min="6" max="6" width="58.5" style="1" customWidth="1"/>
    <col min="7" max="15" width="12.875" style="1" customWidth="1"/>
    <col min="16" max="16" width="13.375" style="1" customWidth="1"/>
    <col min="17" max="16384" width="10.875" style="1"/>
  </cols>
  <sheetData>
    <row r="1" spans="2:16" ht="30" customHeight="1" x14ac:dyDescent="0.25">
      <c r="B1" s="208" t="s">
        <v>56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</row>
    <row r="2" spans="2:16" ht="30" customHeight="1" x14ac:dyDescent="0.25">
      <c r="B2" s="211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3"/>
    </row>
    <row r="3" spans="2:16" ht="30" customHeight="1" thickBot="1" x14ac:dyDescent="0.3">
      <c r="B3" s="214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6"/>
    </row>
    <row r="4" spans="2:16" ht="15" customHeight="1" thickBot="1" x14ac:dyDescent="0.3">
      <c r="B4" s="7"/>
      <c r="C4" s="7"/>
      <c r="D4" s="7"/>
      <c r="E4" s="7"/>
      <c r="F4" s="7"/>
      <c r="G4" s="6"/>
      <c r="H4" s="7"/>
      <c r="I4" s="7"/>
      <c r="J4" s="7"/>
      <c r="K4" s="13"/>
      <c r="L4" s="13"/>
      <c r="M4" s="13"/>
    </row>
    <row r="5" spans="2:16" ht="24" customHeight="1" x14ac:dyDescent="0.25">
      <c r="B5" s="201" t="s">
        <v>54</v>
      </c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3"/>
    </row>
    <row r="6" spans="2:16" s="12" customFormat="1" ht="24" customHeight="1" thickBot="1" x14ac:dyDescent="0.3">
      <c r="B6" s="204" t="s">
        <v>55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6"/>
    </row>
    <row r="7" spans="2:16" s="12" customFormat="1" ht="15" customHeight="1" x14ac:dyDescent="0.25">
      <c r="B7" s="14"/>
      <c r="C7" s="14"/>
      <c r="D7" s="14"/>
      <c r="E7" s="14"/>
      <c r="F7" s="14"/>
      <c r="G7" s="6"/>
      <c r="H7" s="14"/>
      <c r="I7" s="14"/>
      <c r="J7" s="14"/>
      <c r="K7" s="14"/>
      <c r="L7" s="14"/>
      <c r="M7" s="14"/>
    </row>
    <row r="8" spans="2:16" s="56" customFormat="1" ht="37.35" customHeight="1" x14ac:dyDescent="0.25">
      <c r="B8" s="207" t="s">
        <v>41</v>
      </c>
      <c r="C8" s="207"/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</row>
    <row r="9" spans="2:16" s="12" customFormat="1" ht="15" customHeight="1" thickBot="1" x14ac:dyDescent="0.3">
      <c r="B9" s="14"/>
      <c r="C9" s="14"/>
      <c r="D9" s="14"/>
      <c r="E9" s="14"/>
      <c r="F9" s="14"/>
      <c r="G9" s="6"/>
      <c r="H9" s="14"/>
      <c r="I9" s="14"/>
      <c r="J9" s="14"/>
      <c r="K9" s="14"/>
      <c r="L9" s="14"/>
      <c r="M9" s="14"/>
    </row>
    <row r="10" spans="2:16" x14ac:dyDescent="0.25">
      <c r="B10" s="226" t="s">
        <v>37</v>
      </c>
      <c r="C10" s="227"/>
      <c r="D10" s="227"/>
      <c r="E10" s="227"/>
      <c r="F10" s="227"/>
      <c r="G10" s="228"/>
      <c r="H10" s="228"/>
      <c r="I10" s="228"/>
      <c r="J10" s="228"/>
      <c r="K10" s="228"/>
      <c r="L10" s="228"/>
      <c r="M10" s="228"/>
      <c r="N10" s="228"/>
      <c r="O10" s="228"/>
      <c r="P10" s="229"/>
    </row>
    <row r="11" spans="2:16" x14ac:dyDescent="0.25">
      <c r="B11" s="256" t="s">
        <v>16</v>
      </c>
      <c r="C11" s="257"/>
      <c r="D11" s="257"/>
      <c r="E11" s="257"/>
      <c r="F11" s="257"/>
      <c r="G11" s="230"/>
      <c r="H11" s="230"/>
      <c r="I11" s="230"/>
      <c r="J11" s="230"/>
      <c r="K11" s="230"/>
      <c r="L11" s="230"/>
      <c r="M11" s="230"/>
      <c r="N11" s="230"/>
      <c r="O11" s="230"/>
      <c r="P11" s="231"/>
    </row>
    <row r="12" spans="2:16" ht="16.5" thickBot="1" x14ac:dyDescent="0.3">
      <c r="B12" s="258" t="s">
        <v>17</v>
      </c>
      <c r="C12" s="259"/>
      <c r="D12" s="259"/>
      <c r="E12" s="259"/>
      <c r="F12" s="259"/>
      <c r="G12" s="254"/>
      <c r="H12" s="254"/>
      <c r="I12" s="254"/>
      <c r="J12" s="254"/>
      <c r="K12" s="254"/>
      <c r="L12" s="254"/>
      <c r="M12" s="254"/>
      <c r="N12" s="254"/>
      <c r="O12" s="254"/>
      <c r="P12" s="255"/>
    </row>
    <row r="13" spans="2:16" ht="16.5" thickBot="1" x14ac:dyDescent="0.3"/>
    <row r="14" spans="2:16" ht="16.5" thickBot="1" x14ac:dyDescent="0.3">
      <c r="B14" s="17"/>
      <c r="C14" s="17"/>
      <c r="D14" s="17"/>
      <c r="E14" s="17"/>
      <c r="F14" s="17"/>
      <c r="G14" s="260" t="s">
        <v>1</v>
      </c>
      <c r="H14" s="261"/>
      <c r="I14" s="261"/>
      <c r="J14" s="261"/>
      <c r="K14" s="261"/>
      <c r="L14" s="261"/>
      <c r="M14" s="261"/>
      <c r="N14" s="261"/>
      <c r="O14" s="261"/>
      <c r="P14" s="262"/>
    </row>
    <row r="15" spans="2:16" ht="39.75" customHeight="1" thickBot="1" x14ac:dyDescent="0.3">
      <c r="B15" s="2"/>
      <c r="C15" s="2"/>
      <c r="D15" s="2"/>
      <c r="E15" s="2"/>
      <c r="F15" s="2"/>
      <c r="G15" s="48" t="s">
        <v>2</v>
      </c>
      <c r="H15" s="49" t="s">
        <v>3</v>
      </c>
      <c r="I15" s="49" t="s">
        <v>4</v>
      </c>
      <c r="J15" s="49" t="s">
        <v>5</v>
      </c>
      <c r="K15" s="49" t="s">
        <v>9</v>
      </c>
      <c r="L15" s="49" t="s">
        <v>10</v>
      </c>
      <c r="M15" s="49" t="s">
        <v>11</v>
      </c>
      <c r="N15" s="49" t="s">
        <v>12</v>
      </c>
      <c r="O15" s="49" t="s">
        <v>13</v>
      </c>
      <c r="P15" s="50" t="s">
        <v>14</v>
      </c>
    </row>
    <row r="16" spans="2:16" s="12" customFormat="1" ht="39.75" customHeight="1" thickBot="1" x14ac:dyDescent="0.3">
      <c r="B16" s="263" t="s">
        <v>40</v>
      </c>
      <c r="C16" s="264"/>
      <c r="D16" s="264"/>
      <c r="E16" s="264"/>
      <c r="F16" s="265"/>
      <c r="G16" s="18"/>
      <c r="H16" s="19"/>
      <c r="I16" s="19"/>
      <c r="J16" s="19"/>
      <c r="K16" s="19"/>
      <c r="L16" s="19"/>
      <c r="M16" s="19"/>
      <c r="N16" s="20"/>
      <c r="O16" s="20"/>
      <c r="P16" s="21"/>
    </row>
    <row r="17" spans="2:16" s="12" customFormat="1" ht="14.45" customHeight="1" thickBot="1" x14ac:dyDescent="0.3">
      <c r="B17" s="22"/>
      <c r="C17" s="22"/>
      <c r="D17" s="22"/>
      <c r="E17" s="22"/>
      <c r="F17" s="22"/>
      <c r="G17" s="16"/>
      <c r="H17" s="16"/>
      <c r="I17" s="16"/>
      <c r="J17" s="16"/>
      <c r="K17" s="16"/>
      <c r="L17" s="16"/>
      <c r="M17" s="16"/>
      <c r="N17" s="2"/>
      <c r="O17" s="2"/>
      <c r="P17" s="2"/>
    </row>
    <row r="18" spans="2:16" s="9" customFormat="1" ht="16.5" thickBot="1" x14ac:dyDescent="0.3">
      <c r="B18" s="223" t="s">
        <v>0</v>
      </c>
      <c r="C18" s="224"/>
      <c r="D18" s="224"/>
      <c r="E18" s="224"/>
      <c r="F18" s="225"/>
      <c r="G18" s="2"/>
      <c r="H18" s="8"/>
    </row>
    <row r="19" spans="2:16" s="9" customFormat="1" x14ac:dyDescent="0.25">
      <c r="B19" s="220" t="s">
        <v>8</v>
      </c>
      <c r="C19" s="221"/>
      <c r="D19" s="221"/>
      <c r="E19" s="221"/>
      <c r="F19" s="222"/>
      <c r="G19" s="23"/>
      <c r="H19" s="24"/>
      <c r="I19" s="25"/>
      <c r="J19" s="25"/>
      <c r="K19" s="25"/>
      <c r="L19" s="25"/>
      <c r="M19" s="25"/>
      <c r="N19" s="26"/>
      <c r="O19" s="24"/>
      <c r="P19" s="27"/>
    </row>
    <row r="20" spans="2:16" s="9" customFormat="1" x14ac:dyDescent="0.25">
      <c r="B20" s="217" t="s">
        <v>38</v>
      </c>
      <c r="C20" s="218"/>
      <c r="D20" s="218"/>
      <c r="E20" s="218"/>
      <c r="F20" s="219"/>
      <c r="G20" s="28"/>
      <c r="H20" s="47"/>
      <c r="I20" s="29"/>
      <c r="J20" s="29"/>
      <c r="K20" s="29"/>
      <c r="L20" s="29"/>
      <c r="M20" s="29"/>
      <c r="N20" s="30"/>
      <c r="O20" s="47"/>
      <c r="P20" s="31"/>
    </row>
    <row r="21" spans="2:16" s="5" customFormat="1" x14ac:dyDescent="0.25">
      <c r="B21" s="266" t="s">
        <v>53</v>
      </c>
      <c r="C21" s="267"/>
      <c r="D21" s="267"/>
      <c r="E21" s="267"/>
      <c r="F21" s="268"/>
      <c r="G21" s="28"/>
      <c r="H21" s="29"/>
      <c r="I21" s="29"/>
      <c r="J21" s="29"/>
      <c r="K21" s="29"/>
      <c r="L21" s="29"/>
      <c r="M21" s="29"/>
      <c r="N21" s="30"/>
      <c r="O21" s="29"/>
      <c r="P21" s="31"/>
    </row>
    <row r="22" spans="2:16" s="5" customFormat="1" x14ac:dyDescent="0.25">
      <c r="B22" s="217" t="s">
        <v>20</v>
      </c>
      <c r="C22" s="218"/>
      <c r="D22" s="218"/>
      <c r="E22" s="218"/>
      <c r="F22" s="219"/>
      <c r="G22" s="28"/>
      <c r="H22" s="29"/>
      <c r="I22" s="29"/>
      <c r="J22" s="29"/>
      <c r="K22" s="29"/>
      <c r="L22" s="29"/>
      <c r="M22" s="29"/>
      <c r="N22" s="30"/>
      <c r="O22" s="29"/>
      <c r="P22" s="31"/>
    </row>
    <row r="23" spans="2:16" s="5" customFormat="1" ht="16.5" thickBot="1" x14ac:dyDescent="0.3">
      <c r="B23" s="269" t="s">
        <v>21</v>
      </c>
      <c r="C23" s="270"/>
      <c r="D23" s="270"/>
      <c r="E23" s="270"/>
      <c r="F23" s="271"/>
      <c r="G23" s="28"/>
      <c r="H23" s="29"/>
      <c r="I23" s="29"/>
      <c r="J23" s="29"/>
      <c r="K23" s="29"/>
      <c r="L23" s="29"/>
      <c r="M23" s="29"/>
      <c r="N23" s="30"/>
      <c r="O23" s="29"/>
      <c r="P23" s="31"/>
    </row>
    <row r="24" spans="2:16" s="5" customFormat="1" ht="16.5" thickBot="1" x14ac:dyDescent="0.3">
      <c r="B24" s="235" t="s">
        <v>18</v>
      </c>
      <c r="C24" s="236"/>
      <c r="D24" s="236"/>
      <c r="E24" s="236"/>
      <c r="F24" s="237"/>
      <c r="G24" s="32"/>
      <c r="H24" s="33"/>
      <c r="I24" s="33"/>
      <c r="J24" s="33"/>
      <c r="K24" s="33"/>
      <c r="L24" s="33"/>
      <c r="M24" s="33"/>
      <c r="N24" s="34"/>
      <c r="O24" s="33"/>
      <c r="P24" s="35"/>
    </row>
    <row r="25" spans="2:16" s="5" customFormat="1" x14ac:dyDescent="0.25">
      <c r="B25" s="59" t="s">
        <v>45</v>
      </c>
      <c r="C25" s="60"/>
      <c r="D25" s="60"/>
      <c r="E25" s="60"/>
      <c r="F25" s="61"/>
      <c r="G25" s="28"/>
      <c r="H25" s="29"/>
      <c r="I25" s="29"/>
      <c r="J25" s="29"/>
      <c r="K25" s="29"/>
      <c r="L25" s="29"/>
      <c r="M25" s="29"/>
      <c r="N25" s="30"/>
      <c r="O25" s="29"/>
      <c r="P25" s="31"/>
    </row>
    <row r="26" spans="2:16" s="5" customFormat="1" x14ac:dyDescent="0.25">
      <c r="B26" s="59" t="s">
        <v>46</v>
      </c>
      <c r="C26" s="64"/>
      <c r="D26" s="64"/>
      <c r="E26" s="64"/>
      <c r="F26" s="65"/>
      <c r="G26" s="28"/>
      <c r="H26" s="29"/>
      <c r="I26" s="29"/>
      <c r="J26" s="29"/>
      <c r="K26" s="29"/>
      <c r="L26" s="29"/>
      <c r="M26" s="29"/>
      <c r="N26" s="30"/>
      <c r="O26" s="29"/>
      <c r="P26" s="31"/>
    </row>
    <row r="27" spans="2:16" s="5" customFormat="1" x14ac:dyDescent="0.25">
      <c r="B27" s="59" t="s">
        <v>47</v>
      </c>
      <c r="C27" s="57"/>
      <c r="D27" s="57"/>
      <c r="E27" s="57"/>
      <c r="F27" s="58"/>
      <c r="G27" s="28"/>
      <c r="H27" s="29"/>
      <c r="I27" s="29"/>
      <c r="J27" s="29"/>
      <c r="K27" s="29"/>
      <c r="L27" s="29"/>
      <c r="M27" s="29"/>
      <c r="N27" s="30"/>
      <c r="O27" s="29"/>
      <c r="P27" s="31"/>
    </row>
    <row r="28" spans="2:16" s="5" customFormat="1" x14ac:dyDescent="0.25">
      <c r="B28" s="59" t="s">
        <v>48</v>
      </c>
      <c r="C28" s="62"/>
      <c r="D28" s="62"/>
      <c r="E28" s="62"/>
      <c r="F28" s="63"/>
      <c r="G28" s="28"/>
      <c r="H28" s="29"/>
      <c r="I28" s="29"/>
      <c r="J28" s="29"/>
      <c r="K28" s="29"/>
      <c r="L28" s="29"/>
      <c r="M28" s="29"/>
      <c r="N28" s="30"/>
      <c r="O28" s="29"/>
      <c r="P28" s="31"/>
    </row>
    <row r="29" spans="2:16" s="5" customFormat="1" x14ac:dyDescent="0.25">
      <c r="B29" s="59" t="s">
        <v>49</v>
      </c>
      <c r="C29" s="64"/>
      <c r="D29" s="64"/>
      <c r="E29" s="64"/>
      <c r="F29" s="65"/>
      <c r="G29" s="28"/>
      <c r="H29" s="29"/>
      <c r="I29" s="29"/>
      <c r="J29" s="29"/>
      <c r="K29" s="29"/>
      <c r="L29" s="29"/>
      <c r="M29" s="29"/>
      <c r="N29" s="30"/>
      <c r="O29" s="29"/>
      <c r="P29" s="31"/>
    </row>
    <row r="30" spans="2:16" s="5" customFormat="1" x14ac:dyDescent="0.25">
      <c r="B30" s="59" t="s">
        <v>50</v>
      </c>
      <c r="C30" s="64"/>
      <c r="D30" s="64"/>
      <c r="E30" s="64"/>
      <c r="F30" s="65"/>
      <c r="G30" s="28"/>
      <c r="H30" s="29"/>
      <c r="I30" s="29"/>
      <c r="J30" s="29"/>
      <c r="K30" s="29"/>
      <c r="L30" s="29"/>
      <c r="M30" s="29"/>
      <c r="N30" s="30"/>
      <c r="O30" s="29"/>
      <c r="P30" s="31"/>
    </row>
    <row r="31" spans="2:16" s="5" customFormat="1" x14ac:dyDescent="0.25">
      <c r="B31" s="59" t="s">
        <v>51</v>
      </c>
      <c r="C31" s="62"/>
      <c r="D31" s="62"/>
      <c r="E31" s="62"/>
      <c r="F31" s="63"/>
      <c r="G31" s="28"/>
      <c r="H31" s="29"/>
      <c r="I31" s="29"/>
      <c r="J31" s="29"/>
      <c r="K31" s="29"/>
      <c r="L31" s="29"/>
      <c r="M31" s="29"/>
      <c r="N31" s="30"/>
      <c r="O31" s="29"/>
      <c r="P31" s="31"/>
    </row>
    <row r="32" spans="2:16" s="5" customFormat="1" x14ac:dyDescent="0.25">
      <c r="B32" s="59" t="s">
        <v>52</v>
      </c>
      <c r="C32" s="62"/>
      <c r="D32" s="62"/>
      <c r="E32" s="62"/>
      <c r="F32" s="63"/>
      <c r="G32" s="28"/>
      <c r="H32" s="29"/>
      <c r="I32" s="29"/>
      <c r="J32" s="29"/>
      <c r="K32" s="29"/>
      <c r="L32" s="29"/>
      <c r="M32" s="29"/>
      <c r="N32" s="30"/>
      <c r="O32" s="29"/>
      <c r="P32" s="31"/>
    </row>
    <row r="33" spans="2:16" s="5" customFormat="1" ht="16.5" thickBot="1" x14ac:dyDescent="0.3">
      <c r="B33" s="59" t="s">
        <v>29</v>
      </c>
      <c r="C33" s="66"/>
      <c r="D33" s="66"/>
      <c r="E33" s="66"/>
      <c r="F33" s="67"/>
      <c r="G33" s="28"/>
      <c r="H33" s="29"/>
      <c r="I33" s="29"/>
      <c r="J33" s="29"/>
      <c r="K33" s="29"/>
      <c r="L33" s="29"/>
      <c r="M33" s="29"/>
      <c r="N33" s="30"/>
      <c r="O33" s="29"/>
      <c r="P33" s="31"/>
    </row>
    <row r="34" spans="2:16" s="5" customFormat="1" x14ac:dyDescent="0.25">
      <c r="B34" s="251" t="s">
        <v>19</v>
      </c>
      <c r="C34" s="252"/>
      <c r="D34" s="252"/>
      <c r="E34" s="252"/>
      <c r="F34" s="253"/>
      <c r="G34" s="23"/>
      <c r="H34" s="25"/>
      <c r="I34" s="25"/>
      <c r="J34" s="25"/>
      <c r="K34" s="25"/>
      <c r="L34" s="25"/>
      <c r="M34" s="25"/>
      <c r="N34" s="26"/>
      <c r="O34" s="25"/>
      <c r="P34" s="27"/>
    </row>
    <row r="35" spans="2:16" s="5" customFormat="1" x14ac:dyDescent="0.25">
      <c r="B35" s="59" t="s">
        <v>57</v>
      </c>
      <c r="C35" s="82"/>
      <c r="D35" s="82"/>
      <c r="E35" s="82"/>
      <c r="F35" s="83"/>
      <c r="G35" s="28"/>
      <c r="H35" s="29"/>
      <c r="I35" s="29"/>
      <c r="J35" s="29"/>
      <c r="K35" s="29"/>
      <c r="L35" s="29"/>
      <c r="M35" s="29"/>
      <c r="N35" s="30"/>
      <c r="O35" s="29"/>
      <c r="P35" s="31"/>
    </row>
    <row r="36" spans="2:16" s="5" customFormat="1" x14ac:dyDescent="0.25">
      <c r="B36" s="59" t="s">
        <v>27</v>
      </c>
      <c r="C36" s="64"/>
      <c r="D36" s="64"/>
      <c r="E36" s="64"/>
      <c r="F36" s="65"/>
      <c r="G36" s="28"/>
      <c r="H36" s="29"/>
      <c r="I36" s="29"/>
      <c r="J36" s="29"/>
      <c r="K36" s="29"/>
      <c r="L36" s="29"/>
      <c r="M36" s="29"/>
      <c r="N36" s="30"/>
      <c r="O36" s="29"/>
      <c r="P36" s="31"/>
    </row>
    <row r="37" spans="2:16" s="5" customFormat="1" x14ac:dyDescent="0.25">
      <c r="B37" s="59" t="s">
        <v>28</v>
      </c>
      <c r="C37" s="64"/>
      <c r="D37" s="64"/>
      <c r="E37" s="64"/>
      <c r="F37" s="65"/>
      <c r="G37" s="28"/>
      <c r="H37" s="29"/>
      <c r="I37" s="29"/>
      <c r="J37" s="29"/>
      <c r="K37" s="29"/>
      <c r="L37" s="29"/>
      <c r="M37" s="29"/>
      <c r="N37" s="30"/>
      <c r="O37" s="29"/>
      <c r="P37" s="31"/>
    </row>
    <row r="38" spans="2:16" s="5" customFormat="1" x14ac:dyDescent="0.25">
      <c r="B38" s="59" t="s">
        <v>29</v>
      </c>
      <c r="C38" s="64"/>
      <c r="D38" s="64"/>
      <c r="E38" s="64"/>
      <c r="F38" s="65"/>
      <c r="G38" s="28"/>
      <c r="H38" s="29"/>
      <c r="I38" s="29"/>
      <c r="J38" s="29"/>
      <c r="K38" s="29"/>
      <c r="L38" s="29"/>
      <c r="M38" s="29"/>
      <c r="N38" s="30"/>
      <c r="O38" s="29"/>
      <c r="P38" s="31"/>
    </row>
    <row r="39" spans="2:16" s="5" customFormat="1" x14ac:dyDescent="0.25">
      <c r="B39" s="59" t="s">
        <v>30</v>
      </c>
      <c r="C39" s="64"/>
      <c r="D39" s="64"/>
      <c r="E39" s="64"/>
      <c r="F39" s="65"/>
      <c r="G39" s="28"/>
      <c r="H39" s="29"/>
      <c r="I39" s="29"/>
      <c r="J39" s="29"/>
      <c r="K39" s="29"/>
      <c r="L39" s="29"/>
      <c r="M39" s="29"/>
      <c r="N39" s="30"/>
      <c r="O39" s="29"/>
      <c r="P39" s="31"/>
    </row>
    <row r="40" spans="2:16" s="5" customFormat="1" ht="16.5" thickBot="1" x14ac:dyDescent="0.3">
      <c r="B40" s="59" t="s">
        <v>31</v>
      </c>
      <c r="C40" s="64"/>
      <c r="D40" s="64"/>
      <c r="E40" s="64"/>
      <c r="F40" s="65"/>
      <c r="G40" s="28"/>
      <c r="H40" s="29"/>
      <c r="I40" s="29"/>
      <c r="J40" s="29"/>
      <c r="K40" s="29"/>
      <c r="L40" s="29"/>
      <c r="M40" s="29"/>
      <c r="N40" s="30"/>
      <c r="O40" s="29"/>
      <c r="P40" s="31"/>
    </row>
    <row r="41" spans="2:16" s="5" customFormat="1" ht="16.5" thickBot="1" x14ac:dyDescent="0.3">
      <c r="B41" s="281" t="s">
        <v>32</v>
      </c>
      <c r="C41" s="282"/>
      <c r="D41" s="282"/>
      <c r="E41" s="282"/>
      <c r="F41" s="283"/>
      <c r="G41" s="32"/>
      <c r="H41" s="33"/>
      <c r="I41" s="33"/>
      <c r="J41" s="33"/>
      <c r="K41" s="33"/>
      <c r="L41" s="33"/>
      <c r="M41" s="33"/>
      <c r="N41" s="34"/>
      <c r="O41" s="33"/>
      <c r="P41" s="35"/>
    </row>
    <row r="42" spans="2:16" s="5" customFormat="1" x14ac:dyDescent="0.25">
      <c r="B42" s="10"/>
      <c r="C42" s="10"/>
      <c r="D42" s="10"/>
      <c r="E42" s="10"/>
      <c r="F42" s="10"/>
      <c r="G42" s="2"/>
      <c r="H42" s="9"/>
      <c r="I42" s="9"/>
      <c r="J42" s="9"/>
      <c r="K42" s="9"/>
      <c r="L42" s="9"/>
      <c r="M42" s="9"/>
    </row>
    <row r="43" spans="2:16" s="5" customFormat="1" ht="16.5" thickBot="1" x14ac:dyDescent="0.3">
      <c r="B43" s="10"/>
      <c r="C43" s="10"/>
      <c r="D43" s="10"/>
      <c r="E43" s="10"/>
      <c r="F43" s="10"/>
      <c r="G43" s="2"/>
      <c r="H43" s="9"/>
      <c r="I43" s="9"/>
      <c r="J43" s="9"/>
      <c r="K43" s="9"/>
      <c r="L43" s="9"/>
      <c r="M43" s="9"/>
    </row>
    <row r="44" spans="2:16" s="5" customFormat="1" x14ac:dyDescent="0.25">
      <c r="B44" s="244" t="s">
        <v>42</v>
      </c>
      <c r="C44" s="245"/>
      <c r="D44" s="245"/>
      <c r="E44" s="245"/>
      <c r="F44" s="51" t="s">
        <v>39</v>
      </c>
      <c r="G44" s="36"/>
      <c r="H44" s="37"/>
      <c r="I44" s="37"/>
      <c r="J44" s="37"/>
      <c r="K44" s="37"/>
      <c r="L44" s="37"/>
      <c r="M44" s="37"/>
      <c r="N44" s="37"/>
      <c r="O44" s="37"/>
      <c r="P44" s="38"/>
    </row>
    <row r="45" spans="2:16" s="5" customFormat="1" ht="16.5" thickBot="1" x14ac:dyDescent="0.3">
      <c r="B45" s="246"/>
      <c r="C45" s="247"/>
      <c r="D45" s="247"/>
      <c r="E45" s="247"/>
      <c r="F45" s="52" t="s">
        <v>6</v>
      </c>
      <c r="G45" s="39"/>
      <c r="H45" s="40"/>
      <c r="I45" s="40"/>
      <c r="J45" s="40"/>
      <c r="K45" s="40"/>
      <c r="L45" s="40"/>
      <c r="M45" s="40"/>
      <c r="N45" s="40"/>
      <c r="O45" s="40"/>
      <c r="P45" s="41"/>
    </row>
    <row r="46" spans="2:16" s="5" customFormat="1" x14ac:dyDescent="0.25">
      <c r="B46" s="278" t="s">
        <v>22</v>
      </c>
      <c r="C46" s="279"/>
      <c r="D46" s="279"/>
      <c r="E46" s="279"/>
      <c r="F46" s="280"/>
      <c r="G46" s="232"/>
      <c r="H46" s="233"/>
      <c r="I46" s="233"/>
      <c r="J46" s="233"/>
      <c r="K46" s="233"/>
      <c r="L46" s="233"/>
      <c r="M46" s="233"/>
      <c r="N46" s="233"/>
      <c r="O46" s="233"/>
      <c r="P46" s="234"/>
    </row>
    <row r="47" spans="2:16" s="5" customFormat="1" x14ac:dyDescent="0.25">
      <c r="B47" s="286" t="s">
        <v>23</v>
      </c>
      <c r="C47" s="287"/>
      <c r="D47" s="287"/>
      <c r="E47" s="287"/>
      <c r="F47" s="288"/>
      <c r="G47" s="275"/>
      <c r="H47" s="276"/>
      <c r="I47" s="276"/>
      <c r="J47" s="276"/>
      <c r="K47" s="276"/>
      <c r="L47" s="276"/>
      <c r="M47" s="276"/>
      <c r="N47" s="276"/>
      <c r="O47" s="276"/>
      <c r="P47" s="277"/>
    </row>
    <row r="48" spans="2:16" s="5" customFormat="1" ht="16.5" thickBot="1" x14ac:dyDescent="0.3">
      <c r="B48" s="238" t="s">
        <v>24</v>
      </c>
      <c r="C48" s="239"/>
      <c r="D48" s="239"/>
      <c r="E48" s="239"/>
      <c r="F48" s="240"/>
      <c r="G48" s="241"/>
      <c r="H48" s="242"/>
      <c r="I48" s="242"/>
      <c r="J48" s="242"/>
      <c r="K48" s="242"/>
      <c r="L48" s="242"/>
      <c r="M48" s="242"/>
      <c r="N48" s="242"/>
      <c r="O48" s="242"/>
      <c r="P48" s="243"/>
    </row>
    <row r="49" spans="2:16" ht="16.5" thickBot="1" x14ac:dyDescent="0.3">
      <c r="B49" s="2"/>
      <c r="C49" s="2"/>
      <c r="D49" s="3"/>
      <c r="E49" s="3"/>
      <c r="F49" s="3"/>
      <c r="G49" s="4"/>
      <c r="H49" s="4"/>
      <c r="I49" s="4"/>
      <c r="J49" s="4"/>
      <c r="K49" s="4"/>
      <c r="L49" s="4"/>
      <c r="M49" s="4"/>
    </row>
    <row r="50" spans="2:16" s="5" customFormat="1" x14ac:dyDescent="0.25">
      <c r="B50" s="244" t="s">
        <v>43</v>
      </c>
      <c r="C50" s="245"/>
      <c r="D50" s="245"/>
      <c r="E50" s="245"/>
      <c r="F50" s="51" t="s">
        <v>39</v>
      </c>
      <c r="G50" s="36"/>
      <c r="H50" s="37"/>
      <c r="I50" s="37"/>
      <c r="J50" s="37"/>
      <c r="K50" s="37"/>
      <c r="L50" s="37"/>
      <c r="M50" s="37"/>
      <c r="N50" s="37"/>
      <c r="O50" s="37"/>
      <c r="P50" s="38"/>
    </row>
    <row r="51" spans="2:16" s="5" customFormat="1" ht="16.5" thickBot="1" x14ac:dyDescent="0.3">
      <c r="B51" s="246"/>
      <c r="C51" s="247"/>
      <c r="D51" s="247"/>
      <c r="E51" s="247"/>
      <c r="F51" s="52" t="s">
        <v>6</v>
      </c>
      <c r="G51" s="39"/>
      <c r="H51" s="40"/>
      <c r="I51" s="40"/>
      <c r="J51" s="40"/>
      <c r="K51" s="40"/>
      <c r="L51" s="40"/>
      <c r="M51" s="40"/>
      <c r="N51" s="40"/>
      <c r="O51" s="40"/>
      <c r="P51" s="41"/>
    </row>
    <row r="52" spans="2:16" s="5" customFormat="1" x14ac:dyDescent="0.25">
      <c r="B52" s="278" t="s">
        <v>25</v>
      </c>
      <c r="C52" s="279"/>
      <c r="D52" s="279"/>
      <c r="E52" s="279"/>
      <c r="F52" s="280"/>
      <c r="G52" s="232"/>
      <c r="H52" s="233"/>
      <c r="I52" s="233"/>
      <c r="J52" s="233"/>
      <c r="K52" s="233"/>
      <c r="L52" s="233"/>
      <c r="M52" s="233"/>
      <c r="N52" s="233"/>
      <c r="O52" s="233"/>
      <c r="P52" s="234"/>
    </row>
    <row r="53" spans="2:16" s="5" customFormat="1" x14ac:dyDescent="0.25">
      <c r="B53" s="286" t="s">
        <v>34</v>
      </c>
      <c r="C53" s="287"/>
      <c r="D53" s="287"/>
      <c r="E53" s="287"/>
      <c r="F53" s="53" t="s">
        <v>35</v>
      </c>
      <c r="G53" s="275"/>
      <c r="H53" s="276"/>
      <c r="I53" s="276"/>
      <c r="J53" s="276"/>
      <c r="K53" s="276"/>
      <c r="L53" s="276"/>
      <c r="M53" s="276"/>
      <c r="N53" s="276"/>
      <c r="O53" s="276"/>
      <c r="P53" s="277"/>
    </row>
    <row r="54" spans="2:16" s="5" customFormat="1" ht="16.5" thickBot="1" x14ac:dyDescent="0.3">
      <c r="B54" s="238" t="s">
        <v>26</v>
      </c>
      <c r="C54" s="239"/>
      <c r="D54" s="239"/>
      <c r="E54" s="239"/>
      <c r="F54" s="240"/>
      <c r="G54" s="241"/>
      <c r="H54" s="242"/>
      <c r="I54" s="242"/>
      <c r="J54" s="242"/>
      <c r="K54" s="242"/>
      <c r="L54" s="242"/>
      <c r="M54" s="242"/>
      <c r="N54" s="242"/>
      <c r="O54" s="242"/>
      <c r="P54" s="243"/>
    </row>
    <row r="55" spans="2:16" s="5" customFormat="1" ht="16.5" thickBot="1" x14ac:dyDescent="0.3">
      <c r="B55" s="44"/>
      <c r="C55" s="44"/>
      <c r="D55" s="44"/>
      <c r="E55" s="44"/>
      <c r="F55" s="44"/>
      <c r="G55" s="45"/>
      <c r="H55" s="45"/>
      <c r="I55" s="45"/>
      <c r="J55" s="45"/>
      <c r="K55" s="45"/>
      <c r="L55" s="45"/>
      <c r="M55" s="45"/>
      <c r="N55" s="45"/>
      <c r="O55" s="45"/>
      <c r="P55" s="45"/>
    </row>
    <row r="56" spans="2:16" s="5" customFormat="1" ht="15.75" customHeight="1" x14ac:dyDescent="0.25">
      <c r="B56" s="244" t="s">
        <v>44</v>
      </c>
      <c r="C56" s="245"/>
      <c r="D56" s="245"/>
      <c r="E56" s="245"/>
      <c r="F56" s="42" t="s">
        <v>39</v>
      </c>
      <c r="G56" s="36"/>
      <c r="H56" s="37"/>
      <c r="I56" s="37"/>
      <c r="J56" s="37"/>
      <c r="K56" s="37"/>
      <c r="L56" s="37"/>
      <c r="M56" s="37"/>
      <c r="N56" s="37"/>
      <c r="O56" s="37"/>
      <c r="P56" s="38"/>
    </row>
    <row r="57" spans="2:16" s="5" customFormat="1" ht="15.75" customHeight="1" thickBot="1" x14ac:dyDescent="0.3">
      <c r="B57" s="246"/>
      <c r="C57" s="247"/>
      <c r="D57" s="247"/>
      <c r="E57" s="247"/>
      <c r="F57" s="43" t="s">
        <v>6</v>
      </c>
      <c r="G57" s="39"/>
      <c r="H57" s="40"/>
      <c r="I57" s="40"/>
      <c r="J57" s="40"/>
      <c r="K57" s="40"/>
      <c r="L57" s="40"/>
      <c r="M57" s="40"/>
      <c r="N57" s="40"/>
      <c r="O57" s="40"/>
      <c r="P57" s="41"/>
    </row>
    <row r="58" spans="2:16" s="5" customFormat="1" x14ac:dyDescent="0.25">
      <c r="B58" s="248" t="s">
        <v>33</v>
      </c>
      <c r="C58" s="249"/>
      <c r="D58" s="249"/>
      <c r="E58" s="249"/>
      <c r="F58" s="250"/>
      <c r="G58" s="232"/>
      <c r="H58" s="233"/>
      <c r="I58" s="233"/>
      <c r="J58" s="233"/>
      <c r="K58" s="233"/>
      <c r="L58" s="233"/>
      <c r="M58" s="233"/>
      <c r="N58" s="233"/>
      <c r="O58" s="233"/>
      <c r="P58" s="234"/>
    </row>
    <row r="59" spans="2:16" s="5" customFormat="1" x14ac:dyDescent="0.25">
      <c r="B59" s="284" t="s">
        <v>34</v>
      </c>
      <c r="C59" s="285"/>
      <c r="D59" s="285"/>
      <c r="E59" s="285"/>
      <c r="F59" s="46" t="s">
        <v>35</v>
      </c>
      <c r="G59" s="275"/>
      <c r="H59" s="276"/>
      <c r="I59" s="276"/>
      <c r="J59" s="276"/>
      <c r="K59" s="276"/>
      <c r="L59" s="276"/>
      <c r="M59" s="276"/>
      <c r="N59" s="276"/>
      <c r="O59" s="276"/>
      <c r="P59" s="277"/>
    </row>
    <row r="60" spans="2:16" s="5" customFormat="1" ht="16.5" thickBot="1" x14ac:dyDescent="0.3">
      <c r="B60" s="272" t="s">
        <v>36</v>
      </c>
      <c r="C60" s="273"/>
      <c r="D60" s="273"/>
      <c r="E60" s="273"/>
      <c r="F60" s="274"/>
      <c r="G60" s="241"/>
      <c r="H60" s="242"/>
      <c r="I60" s="242"/>
      <c r="J60" s="242"/>
      <c r="K60" s="242"/>
      <c r="L60" s="242"/>
      <c r="M60" s="242"/>
      <c r="N60" s="242"/>
      <c r="O60" s="242"/>
      <c r="P60" s="243"/>
    </row>
    <row r="61" spans="2:16" s="5" customFormat="1" x14ac:dyDescent="0.25">
      <c r="B61" s="44"/>
      <c r="C61" s="44"/>
      <c r="D61" s="44"/>
      <c r="E61" s="44"/>
      <c r="F61" s="44"/>
      <c r="G61" s="45"/>
      <c r="H61" s="45"/>
      <c r="I61" s="45"/>
      <c r="J61" s="45"/>
      <c r="K61" s="45"/>
      <c r="L61" s="45"/>
      <c r="M61" s="45"/>
      <c r="N61" s="45"/>
      <c r="O61" s="45"/>
      <c r="P61" s="45"/>
    </row>
    <row r="62" spans="2:16" s="5" customFormat="1" x14ac:dyDescent="0.25">
      <c r="B62" s="44"/>
      <c r="C62" s="44"/>
      <c r="D62" s="44"/>
      <c r="E62" s="44"/>
      <c r="F62" s="44"/>
      <c r="G62" s="45"/>
      <c r="H62" s="45"/>
      <c r="I62" s="45"/>
      <c r="J62" s="45"/>
      <c r="K62" s="45"/>
      <c r="L62" s="45"/>
      <c r="M62" s="45"/>
      <c r="N62" s="45"/>
      <c r="O62" s="45"/>
      <c r="P62" s="45"/>
    </row>
    <row r="63" spans="2:16" s="12" customFormat="1" x14ac:dyDescent="0.25">
      <c r="B63" s="11"/>
      <c r="C63" s="11"/>
      <c r="D63" s="11"/>
      <c r="E63" s="11"/>
      <c r="F63" s="11"/>
      <c r="G63" s="15"/>
      <c r="H63" s="15"/>
      <c r="I63" s="15"/>
      <c r="J63" s="15"/>
      <c r="K63" s="15"/>
      <c r="L63" s="15"/>
      <c r="M63" s="9"/>
    </row>
    <row r="64" spans="2:16" x14ac:dyDescent="0.25">
      <c r="B64" s="55" t="s">
        <v>7</v>
      </c>
      <c r="G64" s="54" t="s">
        <v>2</v>
      </c>
      <c r="H64" s="54" t="s">
        <v>3</v>
      </c>
      <c r="I64" s="54" t="s">
        <v>4</v>
      </c>
      <c r="J64" s="54" t="s">
        <v>5</v>
      </c>
      <c r="K64" s="54" t="s">
        <v>9</v>
      </c>
      <c r="L64" s="54" t="s">
        <v>10</v>
      </c>
      <c r="M64" s="54" t="s">
        <v>11</v>
      </c>
      <c r="N64" s="54" t="s">
        <v>12</v>
      </c>
      <c r="O64" s="54" t="s">
        <v>13</v>
      </c>
      <c r="P64" s="54" t="s">
        <v>15</v>
      </c>
    </row>
  </sheetData>
  <mergeCells count="42">
    <mergeCell ref="B59:E59"/>
    <mergeCell ref="B53:E53"/>
    <mergeCell ref="B47:F47"/>
    <mergeCell ref="B52:F52"/>
    <mergeCell ref="G53:P53"/>
    <mergeCell ref="G59:P59"/>
    <mergeCell ref="B23:F23"/>
    <mergeCell ref="B60:F60"/>
    <mergeCell ref="G60:P60"/>
    <mergeCell ref="G47:P47"/>
    <mergeCell ref="B20:F20"/>
    <mergeCell ref="B46:F46"/>
    <mergeCell ref="G48:P48"/>
    <mergeCell ref="B50:E51"/>
    <mergeCell ref="B41:F41"/>
    <mergeCell ref="G52:P52"/>
    <mergeCell ref="G12:P12"/>
    <mergeCell ref="B11:F11"/>
    <mergeCell ref="B12:F12"/>
    <mergeCell ref="G14:P14"/>
    <mergeCell ref="B16:F16"/>
    <mergeCell ref="B21:F21"/>
    <mergeCell ref="G46:P46"/>
    <mergeCell ref="B24:F24"/>
    <mergeCell ref="B54:F54"/>
    <mergeCell ref="G54:P54"/>
    <mergeCell ref="B56:E57"/>
    <mergeCell ref="B58:F58"/>
    <mergeCell ref="G58:P58"/>
    <mergeCell ref="B34:F34"/>
    <mergeCell ref="B44:E45"/>
    <mergeCell ref="B48:F48"/>
    <mergeCell ref="B5:P5"/>
    <mergeCell ref="B6:P6"/>
    <mergeCell ref="B8:P8"/>
    <mergeCell ref="B1:P3"/>
    <mergeCell ref="B22:F22"/>
    <mergeCell ref="B19:F19"/>
    <mergeCell ref="B18:F18"/>
    <mergeCell ref="B10:F10"/>
    <mergeCell ref="G10:P10"/>
    <mergeCell ref="G11:P11"/>
  </mergeCells>
  <phoneticPr fontId="1" type="noConversion"/>
  <printOptions horizontalCentered="1" verticalCentered="1"/>
  <pageMargins left="0.55118110236220474" right="0.55118110236220474" top="0.78740157480314965" bottom="0.78740157480314965" header="0.51181102362204722" footer="0.51181102362204722"/>
  <pageSetup paperSize="9" scale="39" fitToHeight="0" orientation="landscape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64"/>
  <sheetViews>
    <sheetView showGridLines="0" tabSelected="1" topLeftCell="H3" zoomScale="55" zoomScaleNormal="55" workbookViewId="0">
      <selection activeCell="AG46" sqref="AG46"/>
    </sheetView>
  </sheetViews>
  <sheetFormatPr baseColWidth="10" defaultColWidth="10.875" defaultRowHeight="15.75" x14ac:dyDescent="0.25"/>
  <cols>
    <col min="1" max="1" width="10.875" style="12"/>
    <col min="2" max="2" width="18" style="12" customWidth="1"/>
    <col min="3" max="3" width="8.125" style="12" customWidth="1"/>
    <col min="4" max="4" width="4.5" style="12" customWidth="1"/>
    <col min="5" max="5" width="7.875" style="12" customWidth="1"/>
    <col min="6" max="6" width="31.75" style="12" customWidth="1"/>
    <col min="7" max="7" width="15.5" style="12" bestFit="1" customWidth="1"/>
    <col min="8" max="8" width="10.375" style="12" bestFit="1" customWidth="1"/>
    <col min="9" max="9" width="11.875" style="12" customWidth="1"/>
    <col min="10" max="10" width="20.25" style="12" bestFit="1" customWidth="1"/>
    <col min="11" max="11" width="14.25" style="12" bestFit="1" customWidth="1"/>
    <col min="12" max="12" width="11" style="12" bestFit="1" customWidth="1"/>
    <col min="13" max="13" width="5.375" style="12" customWidth="1"/>
    <col min="14" max="14" width="6" style="12" bestFit="1" customWidth="1"/>
    <col min="15" max="15" width="8.5" style="12" bestFit="1" customWidth="1"/>
    <col min="16" max="16" width="18.5" style="12" bestFit="1" customWidth="1"/>
    <col min="17" max="17" width="10.5" style="12" bestFit="1" customWidth="1"/>
    <col min="18" max="18" width="11.875" style="12" bestFit="1" customWidth="1"/>
    <col min="19" max="19" width="9.125" style="12" customWidth="1"/>
    <col min="20" max="20" width="15.125" style="12" customWidth="1"/>
    <col min="21" max="21" width="8.25" style="12" bestFit="1" customWidth="1"/>
    <col min="22" max="28" width="12.875" style="12" customWidth="1"/>
    <col min="29" max="29" width="13.375" style="12" customWidth="1"/>
    <col min="30" max="30" width="12.875" style="12" customWidth="1"/>
    <col min="31" max="31" width="10.875" style="12"/>
    <col min="32" max="32" width="12" style="12" bestFit="1" customWidth="1"/>
    <col min="33" max="16384" width="10.875" style="12"/>
  </cols>
  <sheetData>
    <row r="1" spans="2:30" ht="30" customHeight="1" x14ac:dyDescent="0.25">
      <c r="B1" s="208" t="s">
        <v>56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10"/>
      <c r="AD1" s="69"/>
    </row>
    <row r="2" spans="2:30" ht="30" customHeight="1" x14ac:dyDescent="0.25">
      <c r="B2" s="211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3"/>
      <c r="AD2" s="69"/>
    </row>
    <row r="3" spans="2:30" ht="30" customHeight="1" thickBot="1" x14ac:dyDescent="0.3">
      <c r="B3" s="214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6"/>
      <c r="AD3" s="69"/>
    </row>
    <row r="4" spans="2:30" ht="15" customHeight="1" thickBot="1" x14ac:dyDescent="0.3">
      <c r="B4" s="14"/>
      <c r="C4" s="14"/>
      <c r="D4" s="14"/>
      <c r="E4" s="14"/>
      <c r="F4" s="14"/>
      <c r="G4" s="14"/>
      <c r="H4" s="14"/>
      <c r="I4" s="14"/>
      <c r="J4" s="14"/>
      <c r="K4" s="6"/>
      <c r="L4" s="6"/>
      <c r="M4" s="14"/>
      <c r="N4" s="6"/>
      <c r="O4" s="14"/>
      <c r="P4" s="6"/>
      <c r="Q4" s="14"/>
      <c r="R4" s="6"/>
      <c r="S4" s="14"/>
      <c r="T4" s="6"/>
      <c r="U4" s="14"/>
      <c r="V4" s="6"/>
      <c r="W4" s="14"/>
      <c r="X4" s="6"/>
      <c r="Z4" s="6"/>
      <c r="AB4" s="6"/>
      <c r="AD4" s="6"/>
    </row>
    <row r="5" spans="2:30" ht="24" customHeight="1" x14ac:dyDescent="0.25">
      <c r="B5" s="201" t="s">
        <v>54</v>
      </c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3"/>
      <c r="AD5" s="14"/>
    </row>
    <row r="6" spans="2:30" ht="24" customHeight="1" thickBot="1" x14ac:dyDescent="0.3">
      <c r="B6" s="204" t="s">
        <v>55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6"/>
      <c r="AD6" s="14"/>
    </row>
    <row r="7" spans="2:30" ht="15" customHeight="1" x14ac:dyDescent="0.25">
      <c r="B7" s="14"/>
      <c r="C7" s="14"/>
      <c r="D7" s="14"/>
      <c r="E7" s="14"/>
      <c r="F7" s="14"/>
      <c r="G7" s="14"/>
      <c r="H7" s="14"/>
      <c r="I7" s="14"/>
      <c r="J7" s="14"/>
      <c r="K7" s="6"/>
      <c r="L7" s="6"/>
      <c r="M7" s="14"/>
      <c r="N7" s="6"/>
      <c r="O7" s="14"/>
      <c r="P7" s="6"/>
      <c r="Q7" s="14"/>
      <c r="R7" s="6"/>
      <c r="S7" s="14"/>
      <c r="T7" s="6"/>
      <c r="U7" s="14"/>
      <c r="V7" s="6"/>
      <c r="W7" s="14"/>
      <c r="X7" s="6"/>
      <c r="Z7" s="6"/>
      <c r="AB7" s="6"/>
      <c r="AD7" s="6"/>
    </row>
    <row r="8" spans="2:30" s="56" customFormat="1" ht="37.35" customHeight="1" x14ac:dyDescent="0.25">
      <c r="B8" s="207" t="s">
        <v>41</v>
      </c>
      <c r="C8" s="207"/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68"/>
    </row>
    <row r="9" spans="2:30" ht="15" customHeight="1" thickBot="1" x14ac:dyDescent="0.3">
      <c r="B9" s="14"/>
      <c r="C9" s="14"/>
      <c r="D9" s="14"/>
      <c r="E9" s="14"/>
      <c r="F9" s="14"/>
      <c r="G9" s="14"/>
      <c r="H9" s="14"/>
      <c r="I9" s="14"/>
      <c r="J9" s="14"/>
      <c r="K9" s="6"/>
      <c r="L9" s="6"/>
      <c r="M9" s="14"/>
      <c r="N9" s="6"/>
      <c r="O9" s="14"/>
      <c r="P9" s="6"/>
      <c r="Q9" s="14"/>
      <c r="R9" s="6"/>
      <c r="S9" s="14"/>
      <c r="T9" s="6"/>
      <c r="U9" s="14"/>
      <c r="V9" s="6"/>
      <c r="W9" s="14"/>
      <c r="X9" s="6"/>
      <c r="Z9" s="6"/>
      <c r="AB9" s="6"/>
      <c r="AD9" s="6"/>
    </row>
    <row r="10" spans="2:30" x14ac:dyDescent="0.25">
      <c r="B10" s="295" t="s">
        <v>37</v>
      </c>
      <c r="C10" s="296"/>
      <c r="D10" s="296"/>
      <c r="E10" s="296"/>
      <c r="F10" s="296"/>
      <c r="G10" s="125"/>
      <c r="H10" s="71"/>
      <c r="I10" s="71"/>
      <c r="J10" s="71"/>
      <c r="K10" s="128">
        <v>27000000</v>
      </c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9"/>
      <c r="AD10" s="96"/>
    </row>
    <row r="11" spans="2:30" x14ac:dyDescent="0.25">
      <c r="B11" s="289" t="s">
        <v>16</v>
      </c>
      <c r="C11" s="290"/>
      <c r="D11" s="290"/>
      <c r="E11" s="290"/>
      <c r="F11" s="290"/>
      <c r="G11" s="126"/>
      <c r="H11" s="75"/>
      <c r="I11" s="75"/>
      <c r="J11" s="75"/>
      <c r="K11" s="291">
        <v>9.1999999999999998E-2</v>
      </c>
      <c r="L11" s="291"/>
      <c r="M11" s="291"/>
      <c r="N11" s="291"/>
      <c r="O11" s="291"/>
      <c r="P11" s="291"/>
      <c r="Q11" s="291"/>
      <c r="R11" s="291"/>
      <c r="S11" s="291"/>
      <c r="T11" s="291"/>
      <c r="U11" s="291"/>
      <c r="V11" s="291"/>
      <c r="W11" s="291"/>
      <c r="X11" s="291"/>
      <c r="Y11" s="291"/>
      <c r="Z11" s="291"/>
      <c r="AA11" s="291"/>
      <c r="AB11" s="291"/>
      <c r="AC11" s="292"/>
      <c r="AD11" s="96"/>
    </row>
    <row r="12" spans="2:30" ht="16.5" thickBot="1" x14ac:dyDescent="0.3">
      <c r="B12" s="293" t="s">
        <v>17</v>
      </c>
      <c r="C12" s="294"/>
      <c r="D12" s="294"/>
      <c r="E12" s="294"/>
      <c r="F12" s="294"/>
      <c r="G12" s="127"/>
      <c r="H12" s="76"/>
      <c r="I12" s="76"/>
      <c r="J12" s="76"/>
      <c r="K12" s="130">
        <f>K10*K11</f>
        <v>2484000</v>
      </c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1"/>
      <c r="AD12" s="96"/>
    </row>
    <row r="13" spans="2:30" ht="16.5" thickBot="1" x14ac:dyDescent="0.3"/>
    <row r="14" spans="2:30" ht="16.5" thickBot="1" x14ac:dyDescent="0.3">
      <c r="B14" s="17"/>
      <c r="C14" s="17"/>
      <c r="D14" s="17"/>
      <c r="E14" s="17"/>
      <c r="F14" s="17"/>
      <c r="G14" s="17"/>
      <c r="H14" s="17"/>
      <c r="I14" s="17"/>
      <c r="J14" s="17"/>
      <c r="K14" s="260" t="s">
        <v>1</v>
      </c>
      <c r="L14" s="261"/>
      <c r="M14" s="261"/>
      <c r="N14" s="261"/>
      <c r="O14" s="261"/>
      <c r="P14" s="261"/>
      <c r="Q14" s="261"/>
      <c r="R14" s="261"/>
      <c r="S14" s="261"/>
      <c r="T14" s="261"/>
      <c r="U14" s="261"/>
      <c r="V14" s="261"/>
      <c r="W14" s="261"/>
      <c r="X14" s="261"/>
      <c r="Y14" s="261"/>
      <c r="Z14" s="261"/>
      <c r="AA14" s="261"/>
      <c r="AB14" s="261"/>
      <c r="AC14" s="261"/>
      <c r="AD14" s="262"/>
    </row>
    <row r="15" spans="2:30" ht="39.75" customHeight="1" thickBot="1" x14ac:dyDescent="0.3">
      <c r="B15" s="2"/>
      <c r="C15" s="2"/>
      <c r="D15" s="2"/>
      <c r="E15" s="2"/>
      <c r="F15" s="2"/>
      <c r="G15" s="92" t="s">
        <v>58</v>
      </c>
      <c r="H15" s="84" t="s">
        <v>59</v>
      </c>
      <c r="I15" s="84" t="s">
        <v>60</v>
      </c>
      <c r="J15" s="84" t="s">
        <v>71</v>
      </c>
      <c r="K15" s="48" t="s">
        <v>61</v>
      </c>
      <c r="L15" s="50"/>
      <c r="M15" s="48" t="s">
        <v>61</v>
      </c>
      <c r="N15" s="50"/>
      <c r="O15" s="48" t="s">
        <v>61</v>
      </c>
      <c r="P15" s="50" t="s">
        <v>64</v>
      </c>
      <c r="Q15" s="48" t="s">
        <v>61</v>
      </c>
      <c r="R15" s="50" t="s">
        <v>65</v>
      </c>
      <c r="S15" s="48" t="s">
        <v>61</v>
      </c>
      <c r="T15" s="50" t="s">
        <v>66</v>
      </c>
      <c r="U15" s="48" t="s">
        <v>61</v>
      </c>
      <c r="V15" s="50" t="s">
        <v>67</v>
      </c>
      <c r="W15" s="48" t="s">
        <v>61</v>
      </c>
      <c r="X15" s="50" t="s">
        <v>68</v>
      </c>
      <c r="Y15" s="48" t="s">
        <v>61</v>
      </c>
      <c r="Z15" s="50" t="s">
        <v>69</v>
      </c>
      <c r="AA15" s="48" t="s">
        <v>61</v>
      </c>
      <c r="AB15" s="50" t="s">
        <v>70</v>
      </c>
      <c r="AC15" s="48" t="s">
        <v>61</v>
      </c>
      <c r="AD15" s="50" t="s">
        <v>14</v>
      </c>
    </row>
    <row r="16" spans="2:30" ht="39.75" customHeight="1" thickBot="1" x14ac:dyDescent="0.3">
      <c r="B16" s="263" t="s">
        <v>40</v>
      </c>
      <c r="C16" s="264"/>
      <c r="D16" s="264"/>
      <c r="E16" s="264"/>
      <c r="F16" s="265"/>
      <c r="G16" s="73"/>
      <c r="H16" s="73"/>
      <c r="I16" s="73"/>
      <c r="J16" s="73"/>
      <c r="K16" s="18"/>
      <c r="L16" s="103"/>
      <c r="M16" s="18"/>
      <c r="N16" s="103"/>
      <c r="O16" s="18"/>
      <c r="P16" s="103"/>
      <c r="Q16" s="18"/>
      <c r="R16" s="103"/>
      <c r="S16" s="18"/>
      <c r="T16" s="103"/>
      <c r="U16" s="18"/>
      <c r="V16" s="103"/>
      <c r="W16" s="18"/>
      <c r="X16" s="103"/>
      <c r="Y16" s="18"/>
      <c r="Z16" s="103"/>
      <c r="AA16" s="18"/>
      <c r="AB16" s="103"/>
      <c r="AC16" s="18"/>
      <c r="AD16" s="103"/>
    </row>
    <row r="17" spans="2:34" ht="14.45" customHeight="1" thickBot="1" x14ac:dyDescent="0.3">
      <c r="B17" s="22"/>
      <c r="C17" s="22"/>
      <c r="D17" s="22"/>
      <c r="E17" s="22"/>
      <c r="F17" s="22"/>
      <c r="G17" s="84"/>
      <c r="H17" s="84"/>
      <c r="I17" s="84"/>
      <c r="J17" s="97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2"/>
      <c r="Z17" s="16"/>
      <c r="AA17" s="2"/>
      <c r="AB17" s="16"/>
      <c r="AC17" s="2"/>
      <c r="AD17" s="16"/>
      <c r="AF17" s="12" t="s">
        <v>63</v>
      </c>
    </row>
    <row r="18" spans="2:34" s="9" customFormat="1" ht="16.5" thickBot="1" x14ac:dyDescent="0.3">
      <c r="B18" s="223" t="s">
        <v>0</v>
      </c>
      <c r="C18" s="224"/>
      <c r="D18" s="224"/>
      <c r="E18" s="224"/>
      <c r="F18" s="225"/>
      <c r="G18" s="85"/>
      <c r="H18" s="85"/>
      <c r="I18" s="85"/>
      <c r="J18" s="98"/>
      <c r="K18" s="2"/>
      <c r="L18" s="2"/>
      <c r="M18" s="8"/>
      <c r="N18" s="2"/>
      <c r="P18" s="2"/>
      <c r="R18" s="2"/>
      <c r="T18" s="148"/>
      <c r="V18" s="189"/>
      <c r="X18" s="2"/>
      <c r="Z18" s="2"/>
      <c r="AB18" s="2"/>
      <c r="AD18" s="2"/>
    </row>
    <row r="19" spans="2:34" s="9" customFormat="1" x14ac:dyDescent="0.25">
      <c r="B19" s="220" t="s">
        <v>73</v>
      </c>
      <c r="C19" s="221"/>
      <c r="D19" s="221"/>
      <c r="E19" s="221"/>
      <c r="F19" s="222"/>
      <c r="G19" s="111"/>
      <c r="H19" s="112"/>
      <c r="I19" s="112"/>
      <c r="J19" s="134">
        <v>173666.67</v>
      </c>
      <c r="K19" s="173"/>
      <c r="L19" s="153"/>
      <c r="M19" s="137"/>
      <c r="N19" s="100"/>
      <c r="O19" s="157">
        <f>+P19/J19</f>
        <v>0.30806141443260238</v>
      </c>
      <c r="P19" s="150">
        <v>53500</v>
      </c>
      <c r="Q19" s="197">
        <f>+R19/J19</f>
        <v>0.23032629116456252</v>
      </c>
      <c r="R19" s="150">
        <v>40000</v>
      </c>
      <c r="S19" s="171">
        <f>+T19/J19</f>
        <v>0.31669865035127348</v>
      </c>
      <c r="T19" s="161">
        <v>55000</v>
      </c>
      <c r="U19" s="157">
        <f>+V19/J19</f>
        <v>0.11516314558228126</v>
      </c>
      <c r="V19" s="150">
        <v>20000</v>
      </c>
      <c r="W19" s="172">
        <f>+X19/J19</f>
        <v>1.2092130286139533E-2</v>
      </c>
      <c r="X19" s="190">
        <v>2100</v>
      </c>
      <c r="Y19" s="170">
        <f>+Z19/J19</f>
        <v>1.7658368183140725E-2</v>
      </c>
      <c r="Z19" s="153">
        <v>3066.67</v>
      </c>
      <c r="AA19" s="137"/>
      <c r="AB19" s="100">
        <f>AA19*$J19</f>
        <v>0</v>
      </c>
      <c r="AC19" s="137"/>
      <c r="AD19" s="100">
        <f>AC19*$J19</f>
        <v>0</v>
      </c>
      <c r="AF19" s="196">
        <f>Z19+V19+T19+R19+P19+L19+X19</f>
        <v>173666.66999999998</v>
      </c>
      <c r="AG19" s="160">
        <f>Q19+O19</f>
        <v>0.53838770559716487</v>
      </c>
      <c r="AH19" s="200">
        <f>J19-AF19</f>
        <v>0</v>
      </c>
    </row>
    <row r="20" spans="2:34" s="9" customFormat="1" x14ac:dyDescent="0.25">
      <c r="B20" s="217" t="s">
        <v>38</v>
      </c>
      <c r="C20" s="218"/>
      <c r="D20" s="218"/>
      <c r="E20" s="218"/>
      <c r="F20" s="219"/>
      <c r="G20" s="111"/>
      <c r="H20" s="132">
        <v>0.14000000000000001</v>
      </c>
      <c r="I20" s="121"/>
      <c r="J20" s="105">
        <f>K$12*H20-J19</f>
        <v>174093.33000000005</v>
      </c>
      <c r="K20" s="138"/>
      <c r="L20" s="104">
        <f>$K20*$J20*$K$12</f>
        <v>0</v>
      </c>
      <c r="M20" s="138"/>
      <c r="N20" s="104">
        <f>$K20*$J20*$K$12</f>
        <v>0</v>
      </c>
      <c r="O20" s="158">
        <v>0.312</v>
      </c>
      <c r="P20" s="151">
        <f>O20*$J20</f>
        <v>54317.118960000014</v>
      </c>
      <c r="Q20" s="155">
        <v>0.23300000000000001</v>
      </c>
      <c r="R20" s="151">
        <f>Q20*$J20</f>
        <v>40563.745890000013</v>
      </c>
      <c r="S20" s="177">
        <v>0.26</v>
      </c>
      <c r="T20" s="162">
        <f>S20*J20</f>
        <v>45264.265800000016</v>
      </c>
      <c r="U20" s="158">
        <v>0.14499999999999999</v>
      </c>
      <c r="V20" s="151">
        <f>U20*$J20</f>
        <v>25243.532850000003</v>
      </c>
      <c r="W20" s="179">
        <v>0.05</v>
      </c>
      <c r="X20" s="191">
        <f>W20*$J20</f>
        <v>8704.666500000003</v>
      </c>
      <c r="Y20" s="146"/>
      <c r="Z20" s="104">
        <f>$K20*$J20*$K$12</f>
        <v>0</v>
      </c>
      <c r="AA20" s="138"/>
      <c r="AB20" s="104">
        <f>$K20*$J20*$K$12</f>
        <v>0</v>
      </c>
      <c r="AC20" s="138"/>
      <c r="AD20" s="104">
        <f>$K20*$J20*$K$12</f>
        <v>0</v>
      </c>
      <c r="AF20" s="193">
        <f>K20+M20+O20+Q20+S20+U20+W20+Y20+AA20+AC20</f>
        <v>1</v>
      </c>
      <c r="AG20" s="160">
        <f t="shared" ref="AG20:AG33" si="0">Q20+O20</f>
        <v>0.54500000000000004</v>
      </c>
    </row>
    <row r="21" spans="2:34" s="5" customFormat="1" x14ac:dyDescent="0.25">
      <c r="B21" s="266" t="s">
        <v>53</v>
      </c>
      <c r="C21" s="267"/>
      <c r="D21" s="267"/>
      <c r="E21" s="267"/>
      <c r="F21" s="268"/>
      <c r="G21" s="113"/>
      <c r="H21" s="133">
        <v>0.03</v>
      </c>
      <c r="I21" s="122"/>
      <c r="J21" s="105">
        <f>K$12*H21</f>
        <v>74520</v>
      </c>
      <c r="K21" s="138"/>
      <c r="L21" s="104">
        <f>$K21*$J21*$K$12</f>
        <v>0</v>
      </c>
      <c r="M21" s="138"/>
      <c r="N21" s="104">
        <f>$K21*$J21*$K$12</f>
        <v>0</v>
      </c>
      <c r="O21" s="158">
        <v>0.49</v>
      </c>
      <c r="P21" s="151">
        <f>O21*$J21</f>
        <v>36514.800000000003</v>
      </c>
      <c r="Q21" s="155">
        <v>0.36</v>
      </c>
      <c r="R21" s="151">
        <f>Q21*$J21</f>
        <v>26827.200000000001</v>
      </c>
      <c r="S21" s="177">
        <v>0.15</v>
      </c>
      <c r="T21" s="162">
        <f>S21*J21</f>
        <v>11178</v>
      </c>
      <c r="U21" s="158">
        <v>0</v>
      </c>
      <c r="V21" s="151">
        <f>U21*$J21</f>
        <v>0</v>
      </c>
      <c r="W21" s="179">
        <v>0</v>
      </c>
      <c r="X21" s="191">
        <f>W21*$J21</f>
        <v>0</v>
      </c>
      <c r="Y21" s="146"/>
      <c r="Z21" s="104">
        <f>$K21*$J21*$K$12</f>
        <v>0</v>
      </c>
      <c r="AA21" s="138"/>
      <c r="AB21" s="104">
        <f>$K21*$J21*$K$12</f>
        <v>0</v>
      </c>
      <c r="AC21" s="138"/>
      <c r="AD21" s="104">
        <f>$K21*$J21*$K$12</f>
        <v>0</v>
      </c>
      <c r="AF21" s="193">
        <f>K21+M21+O21+Q21+S21+U21+W21+Y21+AA21+AC21</f>
        <v>1</v>
      </c>
      <c r="AG21" s="160">
        <f t="shared" si="0"/>
        <v>0.85</v>
      </c>
    </row>
    <row r="22" spans="2:34" s="5" customFormat="1" x14ac:dyDescent="0.25">
      <c r="B22" s="217" t="s">
        <v>20</v>
      </c>
      <c r="C22" s="218"/>
      <c r="D22" s="218"/>
      <c r="E22" s="218"/>
      <c r="F22" s="219"/>
      <c r="G22" s="111"/>
      <c r="H22" s="132">
        <v>0.17</v>
      </c>
      <c r="I22" s="121"/>
      <c r="J22" s="105">
        <f>K$12*H22</f>
        <v>422280.00000000006</v>
      </c>
      <c r="K22" s="138"/>
      <c r="L22" s="104">
        <f>$K22*$J22*$K$12</f>
        <v>0</v>
      </c>
      <c r="M22" s="138"/>
      <c r="N22" s="104">
        <f>$K22*$J22*$K$12</f>
        <v>0</v>
      </c>
      <c r="O22" s="158">
        <v>0.22900000000000001</v>
      </c>
      <c r="P22" s="151">
        <f>O22*$J22</f>
        <v>96702.120000000024</v>
      </c>
      <c r="Q22" s="155">
        <v>0.17499999999999999</v>
      </c>
      <c r="R22" s="151">
        <f>Q22*$J22</f>
        <v>73899</v>
      </c>
      <c r="S22" s="177">
        <v>0.433</v>
      </c>
      <c r="T22" s="162">
        <f>S22*J22</f>
        <v>182847.24000000002</v>
      </c>
      <c r="U22" s="158">
        <v>0.13300000000000001</v>
      </c>
      <c r="V22" s="151">
        <f>U22*$J22</f>
        <v>56163.240000000013</v>
      </c>
      <c r="W22" s="179">
        <v>0.03</v>
      </c>
      <c r="X22" s="191">
        <f>W22*$J22</f>
        <v>12668.400000000001</v>
      </c>
      <c r="Y22" s="146"/>
      <c r="Z22" s="104">
        <f>$K22*$J22*$K$12</f>
        <v>0</v>
      </c>
      <c r="AA22" s="138"/>
      <c r="AB22" s="104">
        <f>$K22*$J22*$K$12</f>
        <v>0</v>
      </c>
      <c r="AC22" s="138"/>
      <c r="AD22" s="104">
        <f>$K22*$J22*$K$12</f>
        <v>0</v>
      </c>
      <c r="AF22" s="193">
        <f>K22+M22+O22+Q22+S22+U22+W22+Y22+AA22+AC22</f>
        <v>1</v>
      </c>
      <c r="AG22" s="160">
        <f t="shared" si="0"/>
        <v>0.40400000000000003</v>
      </c>
    </row>
    <row r="23" spans="2:34" s="5" customFormat="1" ht="16.5" thickBot="1" x14ac:dyDescent="0.3">
      <c r="B23" s="269" t="s">
        <v>21</v>
      </c>
      <c r="C23" s="270"/>
      <c r="D23" s="270"/>
      <c r="E23" s="270"/>
      <c r="F23" s="271"/>
      <c r="G23" s="111"/>
      <c r="H23" s="132">
        <v>0.2</v>
      </c>
      <c r="I23" s="121"/>
      <c r="J23" s="105">
        <f>K$12*H23</f>
        <v>496800</v>
      </c>
      <c r="K23" s="139"/>
      <c r="L23" s="104">
        <f>$K23*$J23*$K$12</f>
        <v>0</v>
      </c>
      <c r="M23" s="139"/>
      <c r="N23" s="104">
        <f>$K23*$J23*$K$12</f>
        <v>0</v>
      </c>
      <c r="O23" s="159">
        <v>0.22600000000000001</v>
      </c>
      <c r="P23" s="152">
        <f>O23*$J23</f>
        <v>112276.8</v>
      </c>
      <c r="Q23" s="156">
        <v>0.16900000000000001</v>
      </c>
      <c r="R23" s="152">
        <f>Q23*$J23</f>
        <v>83959.200000000012</v>
      </c>
      <c r="S23" s="178">
        <v>0.46700000000000003</v>
      </c>
      <c r="T23" s="163">
        <f>S23*J23</f>
        <v>232005.6</v>
      </c>
      <c r="U23" s="159">
        <v>0.113</v>
      </c>
      <c r="V23" s="152">
        <f>U23*$J23</f>
        <v>56138.400000000001</v>
      </c>
      <c r="W23" s="180">
        <v>2.5000000000000001E-2</v>
      </c>
      <c r="X23" s="192">
        <f>W23*$J23</f>
        <v>12420</v>
      </c>
      <c r="Y23" s="147"/>
      <c r="Z23" s="104">
        <f>$K23*$J23*$K$12</f>
        <v>0</v>
      </c>
      <c r="AA23" s="139"/>
      <c r="AB23" s="104">
        <f>$K23*$J23*$K$12</f>
        <v>0</v>
      </c>
      <c r="AC23" s="139"/>
      <c r="AD23" s="104">
        <f>$K23*$J23*$K$12</f>
        <v>0</v>
      </c>
      <c r="AF23" s="193">
        <f>K23+M23+O23+Q23+S23+U23+W23+Y23+AA23+AC23</f>
        <v>1</v>
      </c>
      <c r="AG23" s="160">
        <f t="shared" si="0"/>
        <v>0.39500000000000002</v>
      </c>
    </row>
    <row r="24" spans="2:34" s="5" customFormat="1" ht="16.5" thickBot="1" x14ac:dyDescent="0.3">
      <c r="B24" s="235" t="s">
        <v>18</v>
      </c>
      <c r="C24" s="236"/>
      <c r="D24" s="236"/>
      <c r="E24" s="236"/>
      <c r="F24" s="237"/>
      <c r="G24" s="114"/>
      <c r="H24" s="123"/>
      <c r="I24" s="123"/>
      <c r="J24" s="166">
        <f>SUM(J19:J23)</f>
        <v>1341360</v>
      </c>
      <c r="K24" s="107"/>
      <c r="L24" s="93">
        <f>$K24*$J24*$K$12</f>
        <v>0</v>
      </c>
      <c r="M24" s="107"/>
      <c r="N24" s="93">
        <f>$K24*$J24*$K$12</f>
        <v>0</v>
      </c>
      <c r="O24" s="167">
        <f>P24/J24</f>
        <v>0.26339747641199984</v>
      </c>
      <c r="P24" s="165">
        <f>SUM(P19:P23)</f>
        <v>353310.83896000008</v>
      </c>
      <c r="Q24" s="167">
        <f>R24/J24</f>
        <v>0.19774642593338107</v>
      </c>
      <c r="R24" s="165">
        <f>SUM(R19:R23)</f>
        <v>265249.14589000004</v>
      </c>
      <c r="S24" s="167">
        <f>T24/J24</f>
        <v>0.39235932620623848</v>
      </c>
      <c r="T24" s="165">
        <f>SUM(T19:T23)</f>
        <v>526295.10580000002</v>
      </c>
      <c r="U24" s="167">
        <f>V24/J24</f>
        <v>0.11745181968300829</v>
      </c>
      <c r="V24" s="165">
        <f>SUM(V19:V23)</f>
        <v>157545.17285</v>
      </c>
      <c r="W24" s="167">
        <f>X24/J24</f>
        <v>2.6758712426194309E-2</v>
      </c>
      <c r="X24" s="165">
        <f>SUM(X19:X23)</f>
        <v>35893.066500000001</v>
      </c>
      <c r="Y24" s="107"/>
      <c r="Z24" s="93">
        <f>$K24*$J24*$K$12</f>
        <v>0</v>
      </c>
      <c r="AA24" s="107"/>
      <c r="AB24" s="93">
        <f>$K24*$J24*$K$12</f>
        <v>0</v>
      </c>
      <c r="AC24" s="107"/>
      <c r="AD24" s="93">
        <f>$K24*$J24*$K$12</f>
        <v>0</v>
      </c>
      <c r="AF24" s="193"/>
      <c r="AG24" s="160">
        <f t="shared" si="0"/>
        <v>0.46114390234538094</v>
      </c>
    </row>
    <row r="25" spans="2:34" s="5" customFormat="1" x14ac:dyDescent="0.25">
      <c r="B25" s="59" t="s">
        <v>45</v>
      </c>
      <c r="C25" s="60"/>
      <c r="D25" s="60"/>
      <c r="E25" s="60"/>
      <c r="F25" s="61"/>
      <c r="G25" s="115"/>
      <c r="H25" s="121"/>
      <c r="I25" s="132"/>
      <c r="J25" s="105">
        <f>K$10*I25</f>
        <v>0</v>
      </c>
      <c r="K25" s="142"/>
      <c r="L25" s="104">
        <f t="shared" ref="L25:L34" si="1">K25*$J25*$K$12</f>
        <v>0</v>
      </c>
      <c r="M25" s="142"/>
      <c r="N25" s="104">
        <f t="shared" ref="N25:N34" si="2">M25*$J25*$K$12</f>
        <v>0</v>
      </c>
      <c r="O25" s="174"/>
      <c r="P25" s="154">
        <f t="shared" ref="P25:P33" si="3">O25*J25</f>
        <v>0</v>
      </c>
      <c r="Q25" s="174"/>
      <c r="R25" s="154">
        <f t="shared" ref="R25:R33" si="4">Q25*J25</f>
        <v>0</v>
      </c>
      <c r="S25" s="140">
        <v>0</v>
      </c>
      <c r="T25" s="154">
        <f t="shared" ref="T25:T33" si="5">S25*J25</f>
        <v>0</v>
      </c>
      <c r="U25" s="181"/>
      <c r="V25" s="154">
        <f t="shared" ref="V25:V33" si="6">U25*J25</f>
        <v>0</v>
      </c>
      <c r="W25" s="181"/>
      <c r="X25" s="154">
        <f t="shared" ref="X25:X33" si="7">W25*J25</f>
        <v>0</v>
      </c>
      <c r="Y25" s="142"/>
      <c r="Z25" s="104">
        <f t="shared" ref="Z25:Z34" si="8">Y25*$J25*$K$12</f>
        <v>0</v>
      </c>
      <c r="AA25" s="142"/>
      <c r="AB25" s="104">
        <f t="shared" ref="AB25:AB34" si="9">AA25*$J25*$K$12</f>
        <v>0</v>
      </c>
      <c r="AC25" s="142"/>
      <c r="AD25" s="104">
        <f t="shared" ref="AD25:AD34" si="10">AC25*$J25*$K$12</f>
        <v>0</v>
      </c>
      <c r="AF25" s="193">
        <f t="shared" ref="AF25:AF33" si="11">K25+M25+O25+Q25+S25+U25+W25+Y25+AA25+AC25</f>
        <v>0</v>
      </c>
      <c r="AG25" s="160">
        <f t="shared" si="0"/>
        <v>0</v>
      </c>
    </row>
    <row r="26" spans="2:34" s="5" customFormat="1" x14ac:dyDescent="0.25">
      <c r="B26" s="59" t="s">
        <v>46</v>
      </c>
      <c r="C26" s="64"/>
      <c r="D26" s="64"/>
      <c r="E26" s="64"/>
      <c r="F26" s="65"/>
      <c r="G26" s="116"/>
      <c r="H26" s="124"/>
      <c r="I26" s="135"/>
      <c r="J26" s="105">
        <f>K$10*I26</f>
        <v>0</v>
      </c>
      <c r="K26" s="143"/>
      <c r="L26" s="104">
        <f t="shared" si="1"/>
        <v>0</v>
      </c>
      <c r="M26" s="143"/>
      <c r="N26" s="104">
        <f t="shared" si="2"/>
        <v>0</v>
      </c>
      <c r="O26" s="175"/>
      <c r="P26" s="154">
        <f t="shared" si="3"/>
        <v>0</v>
      </c>
      <c r="Q26" s="175"/>
      <c r="R26" s="154">
        <f t="shared" si="4"/>
        <v>0</v>
      </c>
      <c r="S26" s="120"/>
      <c r="T26" s="154">
        <f t="shared" si="5"/>
        <v>0</v>
      </c>
      <c r="U26" s="182"/>
      <c r="V26" s="154">
        <f t="shared" si="6"/>
        <v>0</v>
      </c>
      <c r="W26" s="182"/>
      <c r="X26" s="154">
        <f t="shared" si="7"/>
        <v>0</v>
      </c>
      <c r="Y26" s="143"/>
      <c r="Z26" s="104">
        <f t="shared" si="8"/>
        <v>0</v>
      </c>
      <c r="AA26" s="143"/>
      <c r="AB26" s="104">
        <f t="shared" si="9"/>
        <v>0</v>
      </c>
      <c r="AC26" s="143"/>
      <c r="AD26" s="104">
        <f t="shared" si="10"/>
        <v>0</v>
      </c>
      <c r="AF26" s="193">
        <f t="shared" si="11"/>
        <v>0</v>
      </c>
      <c r="AG26" s="160">
        <f t="shared" si="0"/>
        <v>0</v>
      </c>
    </row>
    <row r="27" spans="2:34" s="5" customFormat="1" x14ac:dyDescent="0.25">
      <c r="B27" s="59" t="s">
        <v>47</v>
      </c>
      <c r="C27" s="57"/>
      <c r="D27" s="57"/>
      <c r="E27" s="57"/>
      <c r="F27" s="58"/>
      <c r="G27" s="117"/>
      <c r="H27" s="133">
        <v>7.0000000000000007E-2</v>
      </c>
      <c r="I27" s="124"/>
      <c r="J27" s="105">
        <f>K$12*H27</f>
        <v>173880.00000000003</v>
      </c>
      <c r="K27" s="138"/>
      <c r="L27" s="104">
        <f t="shared" si="1"/>
        <v>0</v>
      </c>
      <c r="M27" s="138"/>
      <c r="N27" s="104">
        <f t="shared" si="2"/>
        <v>0</v>
      </c>
      <c r="O27" s="176">
        <v>0.23499999999999999</v>
      </c>
      <c r="P27" s="154">
        <f t="shared" si="3"/>
        <v>40861.800000000003</v>
      </c>
      <c r="Q27" s="176">
        <v>0.17499999999999999</v>
      </c>
      <c r="R27" s="154">
        <f t="shared" si="4"/>
        <v>30429.000000000004</v>
      </c>
      <c r="S27" s="141">
        <v>0.41</v>
      </c>
      <c r="T27" s="154">
        <f t="shared" si="5"/>
        <v>71290.8</v>
      </c>
      <c r="U27" s="183">
        <v>0.13</v>
      </c>
      <c r="V27" s="154">
        <f t="shared" si="6"/>
        <v>22604.400000000005</v>
      </c>
      <c r="W27" s="183">
        <v>0.05</v>
      </c>
      <c r="X27" s="154">
        <f t="shared" si="7"/>
        <v>8694.0000000000018</v>
      </c>
      <c r="Y27" s="138"/>
      <c r="Z27" s="104">
        <f t="shared" si="8"/>
        <v>0</v>
      </c>
      <c r="AA27" s="138"/>
      <c r="AB27" s="104">
        <f t="shared" si="9"/>
        <v>0</v>
      </c>
      <c r="AC27" s="138"/>
      <c r="AD27" s="104">
        <f t="shared" si="10"/>
        <v>0</v>
      </c>
      <c r="AF27" s="193">
        <f t="shared" si="11"/>
        <v>1</v>
      </c>
      <c r="AG27" s="160">
        <f t="shared" si="0"/>
        <v>0.41</v>
      </c>
    </row>
    <row r="28" spans="2:34" s="5" customFormat="1" x14ac:dyDescent="0.25">
      <c r="B28" s="59" t="s">
        <v>48</v>
      </c>
      <c r="C28" s="62"/>
      <c r="D28" s="62"/>
      <c r="E28" s="62"/>
      <c r="F28" s="63"/>
      <c r="G28" s="115"/>
      <c r="H28" s="121"/>
      <c r="I28" s="136">
        <v>0</v>
      </c>
      <c r="J28" s="105">
        <f>K$10*I28</f>
        <v>0</v>
      </c>
      <c r="K28" s="143"/>
      <c r="L28" s="104">
        <f t="shared" si="1"/>
        <v>0</v>
      </c>
      <c r="M28" s="143"/>
      <c r="N28" s="104">
        <f t="shared" si="2"/>
        <v>0</v>
      </c>
      <c r="O28" s="175"/>
      <c r="P28" s="154">
        <f t="shared" si="3"/>
        <v>0</v>
      </c>
      <c r="Q28" s="175"/>
      <c r="R28" s="154">
        <f t="shared" si="4"/>
        <v>0</v>
      </c>
      <c r="S28" s="141">
        <v>1</v>
      </c>
      <c r="T28" s="154">
        <f t="shared" si="5"/>
        <v>0</v>
      </c>
      <c r="U28" s="182"/>
      <c r="V28" s="154">
        <f t="shared" si="6"/>
        <v>0</v>
      </c>
      <c r="W28" s="182"/>
      <c r="X28" s="154">
        <f t="shared" si="7"/>
        <v>0</v>
      </c>
      <c r="Y28" s="143"/>
      <c r="Z28" s="104">
        <f t="shared" si="8"/>
        <v>0</v>
      </c>
      <c r="AA28" s="143"/>
      <c r="AB28" s="104">
        <f t="shared" si="9"/>
        <v>0</v>
      </c>
      <c r="AC28" s="143"/>
      <c r="AD28" s="104">
        <f t="shared" si="10"/>
        <v>0</v>
      </c>
      <c r="AF28" s="193">
        <f t="shared" si="11"/>
        <v>1</v>
      </c>
      <c r="AG28" s="160">
        <f t="shared" si="0"/>
        <v>0</v>
      </c>
    </row>
    <row r="29" spans="2:34" s="5" customFormat="1" x14ac:dyDescent="0.25">
      <c r="B29" s="59" t="s">
        <v>49</v>
      </c>
      <c r="C29" s="64"/>
      <c r="D29" s="64"/>
      <c r="E29" s="64"/>
      <c r="F29" s="65"/>
      <c r="G29" s="116"/>
      <c r="H29" s="133">
        <v>0.3</v>
      </c>
      <c r="I29" s="124"/>
      <c r="J29" s="105">
        <f>K$12*H29</f>
        <v>745200</v>
      </c>
      <c r="K29" s="138"/>
      <c r="L29" s="104">
        <f t="shared" si="1"/>
        <v>0</v>
      </c>
      <c r="M29" s="138"/>
      <c r="N29" s="104">
        <f t="shared" si="2"/>
        <v>0</v>
      </c>
      <c r="O29" s="176">
        <v>0.32</v>
      </c>
      <c r="P29" s="154">
        <f t="shared" si="3"/>
        <v>238464</v>
      </c>
      <c r="Q29" s="176">
        <v>0.24</v>
      </c>
      <c r="R29" s="154">
        <f t="shared" si="4"/>
        <v>178848</v>
      </c>
      <c r="S29" s="141">
        <v>0.44</v>
      </c>
      <c r="T29" s="154">
        <f t="shared" si="5"/>
        <v>327888</v>
      </c>
      <c r="U29" s="183"/>
      <c r="V29" s="154">
        <f t="shared" si="6"/>
        <v>0</v>
      </c>
      <c r="W29" s="183"/>
      <c r="X29" s="154">
        <f t="shared" si="7"/>
        <v>0</v>
      </c>
      <c r="Y29" s="138"/>
      <c r="Z29" s="104">
        <f t="shared" si="8"/>
        <v>0</v>
      </c>
      <c r="AA29" s="138"/>
      <c r="AB29" s="104">
        <f t="shared" si="9"/>
        <v>0</v>
      </c>
      <c r="AC29" s="138"/>
      <c r="AD29" s="104">
        <f t="shared" si="10"/>
        <v>0</v>
      </c>
      <c r="AF29" s="193">
        <f t="shared" si="11"/>
        <v>1</v>
      </c>
      <c r="AG29" s="160">
        <f t="shared" si="0"/>
        <v>0.56000000000000005</v>
      </c>
    </row>
    <row r="30" spans="2:34" s="5" customFormat="1" x14ac:dyDescent="0.25">
      <c r="B30" s="59" t="s">
        <v>50</v>
      </c>
      <c r="C30" s="64"/>
      <c r="D30" s="64"/>
      <c r="E30" s="64"/>
      <c r="F30" s="65"/>
      <c r="G30" s="116"/>
      <c r="H30" s="133">
        <v>0.04</v>
      </c>
      <c r="I30" s="124"/>
      <c r="J30" s="105">
        <f>K$12*H30</f>
        <v>99360</v>
      </c>
      <c r="K30" s="138"/>
      <c r="L30" s="104">
        <f t="shared" si="1"/>
        <v>0</v>
      </c>
      <c r="M30" s="138"/>
      <c r="N30" s="104">
        <f t="shared" si="2"/>
        <v>0</v>
      </c>
      <c r="O30" s="176">
        <v>0.23499999999999999</v>
      </c>
      <c r="P30" s="154">
        <f t="shared" si="3"/>
        <v>23349.599999999999</v>
      </c>
      <c r="Q30" s="176">
        <v>0.16500000000000001</v>
      </c>
      <c r="R30" s="154">
        <f t="shared" si="4"/>
        <v>16394.400000000001</v>
      </c>
      <c r="S30" s="141">
        <v>0.43</v>
      </c>
      <c r="T30" s="154">
        <f t="shared" si="5"/>
        <v>42724.800000000003</v>
      </c>
      <c r="U30" s="183">
        <v>0.12</v>
      </c>
      <c r="V30" s="154">
        <f t="shared" si="6"/>
        <v>11923.199999999999</v>
      </c>
      <c r="W30" s="183">
        <v>0.05</v>
      </c>
      <c r="X30" s="154">
        <f t="shared" si="7"/>
        <v>4968</v>
      </c>
      <c r="Y30" s="138"/>
      <c r="Z30" s="104">
        <f t="shared" si="8"/>
        <v>0</v>
      </c>
      <c r="AA30" s="138"/>
      <c r="AB30" s="104">
        <f t="shared" si="9"/>
        <v>0</v>
      </c>
      <c r="AC30" s="138"/>
      <c r="AD30" s="104">
        <f t="shared" si="10"/>
        <v>0</v>
      </c>
      <c r="AF30" s="193">
        <f t="shared" si="11"/>
        <v>1</v>
      </c>
      <c r="AG30" s="160">
        <f t="shared" si="0"/>
        <v>0.4</v>
      </c>
    </row>
    <row r="31" spans="2:34" s="5" customFormat="1" x14ac:dyDescent="0.25">
      <c r="B31" s="59" t="s">
        <v>51</v>
      </c>
      <c r="C31" s="62"/>
      <c r="D31" s="62"/>
      <c r="E31" s="62"/>
      <c r="F31" s="63"/>
      <c r="G31" s="115"/>
      <c r="H31" s="133">
        <v>0.02</v>
      </c>
      <c r="I31" s="121"/>
      <c r="J31" s="105">
        <f>K$12*H31</f>
        <v>49680</v>
      </c>
      <c r="K31" s="138"/>
      <c r="L31" s="104">
        <f t="shared" si="1"/>
        <v>0</v>
      </c>
      <c r="M31" s="138"/>
      <c r="N31" s="104">
        <f t="shared" si="2"/>
        <v>0</v>
      </c>
      <c r="O31" s="176">
        <v>0.46</v>
      </c>
      <c r="P31" s="154">
        <f t="shared" si="3"/>
        <v>22852.799999999999</v>
      </c>
      <c r="Q31" s="176">
        <v>0.34</v>
      </c>
      <c r="R31" s="154">
        <f t="shared" si="4"/>
        <v>16891.2</v>
      </c>
      <c r="S31" s="141">
        <v>0.2</v>
      </c>
      <c r="T31" s="154">
        <f t="shared" si="5"/>
        <v>9936</v>
      </c>
      <c r="U31" s="183"/>
      <c r="V31" s="154">
        <f t="shared" si="6"/>
        <v>0</v>
      </c>
      <c r="W31" s="183"/>
      <c r="X31" s="154">
        <f t="shared" si="7"/>
        <v>0</v>
      </c>
      <c r="Y31" s="138"/>
      <c r="Z31" s="104">
        <f t="shared" si="8"/>
        <v>0</v>
      </c>
      <c r="AA31" s="138"/>
      <c r="AB31" s="104">
        <f t="shared" si="9"/>
        <v>0</v>
      </c>
      <c r="AC31" s="138"/>
      <c r="AD31" s="104">
        <f t="shared" si="10"/>
        <v>0</v>
      </c>
      <c r="AF31" s="193">
        <f t="shared" si="11"/>
        <v>1</v>
      </c>
      <c r="AG31" s="160">
        <f t="shared" si="0"/>
        <v>0.8</v>
      </c>
    </row>
    <row r="32" spans="2:34" s="5" customFormat="1" x14ac:dyDescent="0.25">
      <c r="B32" s="59" t="s">
        <v>52</v>
      </c>
      <c r="C32" s="62"/>
      <c r="D32" s="62"/>
      <c r="E32" s="62"/>
      <c r="F32" s="63"/>
      <c r="G32" s="115"/>
      <c r="H32" s="133">
        <v>0.03</v>
      </c>
      <c r="I32" s="121"/>
      <c r="J32" s="105">
        <f>K$12*H32</f>
        <v>74520</v>
      </c>
      <c r="K32" s="138"/>
      <c r="L32" s="104">
        <f t="shared" si="1"/>
        <v>0</v>
      </c>
      <c r="M32" s="138"/>
      <c r="N32" s="104">
        <f t="shared" si="2"/>
        <v>0</v>
      </c>
      <c r="O32" s="176">
        <v>0.32</v>
      </c>
      <c r="P32" s="154">
        <f t="shared" si="3"/>
        <v>23846.400000000001</v>
      </c>
      <c r="Q32" s="176">
        <v>0.25</v>
      </c>
      <c r="R32" s="154">
        <f t="shared" si="4"/>
        <v>18630</v>
      </c>
      <c r="S32" s="141">
        <v>0.43</v>
      </c>
      <c r="T32" s="154">
        <f t="shared" si="5"/>
        <v>32043.599999999999</v>
      </c>
      <c r="U32" s="183"/>
      <c r="V32" s="154">
        <f t="shared" si="6"/>
        <v>0</v>
      </c>
      <c r="W32" s="183"/>
      <c r="X32" s="154">
        <f t="shared" si="7"/>
        <v>0</v>
      </c>
      <c r="Y32" s="138"/>
      <c r="Z32" s="104">
        <f t="shared" si="8"/>
        <v>0</v>
      </c>
      <c r="AA32" s="138"/>
      <c r="AB32" s="104">
        <f t="shared" si="9"/>
        <v>0</v>
      </c>
      <c r="AC32" s="138"/>
      <c r="AD32" s="104">
        <f t="shared" si="10"/>
        <v>0</v>
      </c>
      <c r="AF32" s="193">
        <f t="shared" si="11"/>
        <v>1</v>
      </c>
      <c r="AG32" s="160">
        <f t="shared" si="0"/>
        <v>0.57000000000000006</v>
      </c>
    </row>
    <row r="33" spans="2:33" s="5" customFormat="1" ht="16.5" thickBot="1" x14ac:dyDescent="0.3">
      <c r="B33" s="59" t="s">
        <v>29</v>
      </c>
      <c r="C33" s="66"/>
      <c r="D33" s="66"/>
      <c r="E33" s="66"/>
      <c r="F33" s="67"/>
      <c r="G33" s="115"/>
      <c r="H33" s="121"/>
      <c r="I33" s="132"/>
      <c r="J33" s="105">
        <f>K$10*I33</f>
        <v>0</v>
      </c>
      <c r="K33" s="143"/>
      <c r="L33" s="104">
        <f t="shared" si="1"/>
        <v>0</v>
      </c>
      <c r="M33" s="143"/>
      <c r="N33" s="104">
        <f t="shared" si="2"/>
        <v>0</v>
      </c>
      <c r="O33" s="175"/>
      <c r="P33" s="154">
        <f t="shared" si="3"/>
        <v>0</v>
      </c>
      <c r="Q33" s="175"/>
      <c r="R33" s="154">
        <f t="shared" si="4"/>
        <v>0</v>
      </c>
      <c r="S33" s="120"/>
      <c r="T33" s="154">
        <f t="shared" si="5"/>
        <v>0</v>
      </c>
      <c r="U33" s="182"/>
      <c r="V33" s="154">
        <f t="shared" si="6"/>
        <v>0</v>
      </c>
      <c r="W33" s="182"/>
      <c r="X33" s="154">
        <f t="shared" si="7"/>
        <v>0</v>
      </c>
      <c r="Y33" s="143"/>
      <c r="Z33" s="104">
        <f t="shared" si="8"/>
        <v>0</v>
      </c>
      <c r="AA33" s="143"/>
      <c r="AB33" s="104">
        <f t="shared" si="9"/>
        <v>0</v>
      </c>
      <c r="AC33" s="143"/>
      <c r="AD33" s="104">
        <f t="shared" si="10"/>
        <v>0</v>
      </c>
      <c r="AF33" s="193">
        <f t="shared" si="11"/>
        <v>0</v>
      </c>
      <c r="AG33" s="160">
        <f t="shared" si="0"/>
        <v>0</v>
      </c>
    </row>
    <row r="34" spans="2:33" s="5" customFormat="1" x14ac:dyDescent="0.25">
      <c r="B34" s="251" t="s">
        <v>19</v>
      </c>
      <c r="C34" s="252"/>
      <c r="D34" s="252"/>
      <c r="E34" s="252"/>
      <c r="F34" s="253"/>
      <c r="G34" s="118"/>
      <c r="H34" s="118"/>
      <c r="I34" s="118"/>
      <c r="J34" s="185">
        <f>SUM(J25:J33)</f>
        <v>1142640</v>
      </c>
      <c r="K34" s="108"/>
      <c r="L34" s="101">
        <f t="shared" si="1"/>
        <v>0</v>
      </c>
      <c r="M34" s="108"/>
      <c r="N34" s="101">
        <f t="shared" si="2"/>
        <v>0</v>
      </c>
      <c r="O34" s="186">
        <f>P34/J34</f>
        <v>0.30576086956521736</v>
      </c>
      <c r="P34" s="184">
        <f>SUM(P25:P33)</f>
        <v>349374.6</v>
      </c>
      <c r="Q34" s="186">
        <f>R34/J34</f>
        <v>0.22858695652173913</v>
      </c>
      <c r="R34" s="184">
        <f>SUM(R25:R33)</f>
        <v>261192.6</v>
      </c>
      <c r="S34" s="108">
        <f>T34/J34</f>
        <v>0.42347826086956519</v>
      </c>
      <c r="T34" s="184">
        <f>SUM(T25:T33)</f>
        <v>483883.19999999995</v>
      </c>
      <c r="U34" s="186">
        <f>V34/J34</f>
        <v>3.0217391304347831E-2</v>
      </c>
      <c r="V34" s="184">
        <f>SUM(V25:V33)</f>
        <v>34527.600000000006</v>
      </c>
      <c r="W34" s="186">
        <f>X34/J34</f>
        <v>1.1956521739130437E-2</v>
      </c>
      <c r="X34" s="184">
        <f>SUM(X25:X33)</f>
        <v>13662.000000000002</v>
      </c>
      <c r="Y34" s="108"/>
      <c r="Z34" s="101">
        <f t="shared" si="8"/>
        <v>0</v>
      </c>
      <c r="AA34" s="108"/>
      <c r="AB34" s="101">
        <f t="shared" si="9"/>
        <v>0</v>
      </c>
      <c r="AC34" s="108"/>
      <c r="AD34" s="101">
        <f t="shared" si="10"/>
        <v>0</v>
      </c>
      <c r="AF34" s="164"/>
    </row>
    <row r="35" spans="2:33" s="5" customFormat="1" x14ac:dyDescent="0.25">
      <c r="B35" s="59" t="s">
        <v>57</v>
      </c>
      <c r="C35" s="82"/>
      <c r="D35" s="82"/>
      <c r="E35" s="82"/>
      <c r="F35" s="83"/>
      <c r="G35" s="144"/>
      <c r="H35" s="119"/>
      <c r="I35" s="119"/>
      <c r="J35" s="105">
        <f t="shared" ref="J35:J40" si="12">K$10*G35</f>
        <v>0</v>
      </c>
      <c r="K35" s="138"/>
      <c r="L35" s="104">
        <f t="shared" ref="L35:L40" si="13">K35*$J35*$K$12</f>
        <v>0</v>
      </c>
      <c r="M35" s="138"/>
      <c r="N35" s="104">
        <f t="shared" ref="N35:N40" si="14">M35*$J35*$K$12</f>
        <v>0</v>
      </c>
      <c r="O35" s="138"/>
      <c r="P35" s="149">
        <f t="shared" ref="P35:P40" si="15">O35*$J35*$K$12</f>
        <v>0</v>
      </c>
      <c r="Q35" s="138"/>
      <c r="R35" s="109">
        <f t="shared" ref="R35:R40" si="16">Q35*$J35*$K$12</f>
        <v>0</v>
      </c>
      <c r="S35" s="120"/>
      <c r="T35" s="109">
        <f t="shared" ref="T35:T40" si="17">S35*J35</f>
        <v>0</v>
      </c>
      <c r="U35" s="138"/>
      <c r="V35" s="104">
        <f t="shared" ref="V35:V40" si="18">U35*$J35*$K$12</f>
        <v>0</v>
      </c>
      <c r="W35" s="138"/>
      <c r="X35" s="104">
        <f t="shared" ref="X35:X40" si="19">W35*$J35*$K$12</f>
        <v>0</v>
      </c>
      <c r="Y35" s="138"/>
      <c r="Z35" s="104">
        <f t="shared" ref="Z35:Z40" si="20">Y35*$J35*$K$12</f>
        <v>0</v>
      </c>
      <c r="AA35" s="138"/>
      <c r="AB35" s="104">
        <f t="shared" ref="AB35:AB40" si="21">AA35*$J35*$K$12</f>
        <v>0</v>
      </c>
      <c r="AC35" s="138"/>
      <c r="AD35" s="104">
        <f t="shared" ref="AD35:AD40" si="22">AC35*$J35*$K$12</f>
        <v>0</v>
      </c>
      <c r="AF35" s="164">
        <f t="shared" ref="AF35:AF40" si="23">K35+M35+O35+Q35+S35+U35+W35+Y35+AA35+AC35</f>
        <v>0</v>
      </c>
    </row>
    <row r="36" spans="2:33" s="5" customFormat="1" x14ac:dyDescent="0.25">
      <c r="B36" s="59" t="s">
        <v>27</v>
      </c>
      <c r="C36" s="64"/>
      <c r="D36" s="64"/>
      <c r="E36" s="64"/>
      <c r="F36" s="65"/>
      <c r="G36" s="145"/>
      <c r="H36" s="116"/>
      <c r="I36" s="116"/>
      <c r="J36" s="105">
        <f t="shared" si="12"/>
        <v>0</v>
      </c>
      <c r="K36" s="138"/>
      <c r="L36" s="104">
        <f t="shared" si="13"/>
        <v>0</v>
      </c>
      <c r="M36" s="138"/>
      <c r="N36" s="104">
        <f t="shared" si="14"/>
        <v>0</v>
      </c>
      <c r="O36" s="138"/>
      <c r="P36" s="149">
        <f t="shared" si="15"/>
        <v>0</v>
      </c>
      <c r="Q36" s="138"/>
      <c r="R36" s="109">
        <f t="shared" si="16"/>
        <v>0</v>
      </c>
      <c r="S36" s="120"/>
      <c r="T36" s="109">
        <f t="shared" si="17"/>
        <v>0</v>
      </c>
      <c r="U36" s="138"/>
      <c r="V36" s="104">
        <f t="shared" si="18"/>
        <v>0</v>
      </c>
      <c r="W36" s="138"/>
      <c r="X36" s="104">
        <f t="shared" si="19"/>
        <v>0</v>
      </c>
      <c r="Y36" s="138"/>
      <c r="Z36" s="104">
        <f t="shared" si="20"/>
        <v>0</v>
      </c>
      <c r="AA36" s="138"/>
      <c r="AB36" s="104">
        <f t="shared" si="21"/>
        <v>0</v>
      </c>
      <c r="AC36" s="138"/>
      <c r="AD36" s="104">
        <f t="shared" si="22"/>
        <v>0</v>
      </c>
      <c r="AF36" s="164">
        <f t="shared" si="23"/>
        <v>0</v>
      </c>
    </row>
    <row r="37" spans="2:33" s="5" customFormat="1" x14ac:dyDescent="0.25">
      <c r="B37" s="59" t="s">
        <v>28</v>
      </c>
      <c r="C37" s="64"/>
      <c r="D37" s="64"/>
      <c r="E37" s="64"/>
      <c r="F37" s="65"/>
      <c r="G37" s="145"/>
      <c r="H37" s="116"/>
      <c r="I37" s="116"/>
      <c r="J37" s="105">
        <f t="shared" si="12"/>
        <v>0</v>
      </c>
      <c r="K37" s="138"/>
      <c r="L37" s="104">
        <f t="shared" si="13"/>
        <v>0</v>
      </c>
      <c r="M37" s="138"/>
      <c r="N37" s="104">
        <f t="shared" si="14"/>
        <v>0</v>
      </c>
      <c r="O37" s="138"/>
      <c r="P37" s="149">
        <f t="shared" si="15"/>
        <v>0</v>
      </c>
      <c r="Q37" s="138"/>
      <c r="R37" s="109">
        <f t="shared" si="16"/>
        <v>0</v>
      </c>
      <c r="S37" s="120"/>
      <c r="T37" s="109">
        <f t="shared" si="17"/>
        <v>0</v>
      </c>
      <c r="U37" s="138"/>
      <c r="V37" s="104">
        <f t="shared" si="18"/>
        <v>0</v>
      </c>
      <c r="W37" s="138"/>
      <c r="X37" s="104">
        <f t="shared" si="19"/>
        <v>0</v>
      </c>
      <c r="Y37" s="138"/>
      <c r="Z37" s="104">
        <f t="shared" si="20"/>
        <v>0</v>
      </c>
      <c r="AA37" s="138"/>
      <c r="AB37" s="104">
        <f t="shared" si="21"/>
        <v>0</v>
      </c>
      <c r="AC37" s="138"/>
      <c r="AD37" s="104">
        <f t="shared" si="22"/>
        <v>0</v>
      </c>
      <c r="AF37" s="164">
        <f t="shared" si="23"/>
        <v>0</v>
      </c>
    </row>
    <row r="38" spans="2:33" s="5" customFormat="1" x14ac:dyDescent="0.25">
      <c r="B38" s="59" t="s">
        <v>29</v>
      </c>
      <c r="C38" s="64"/>
      <c r="D38" s="64"/>
      <c r="E38" s="64"/>
      <c r="F38" s="65"/>
      <c r="G38" s="145"/>
      <c r="H38" s="116"/>
      <c r="I38" s="116"/>
      <c r="J38" s="105">
        <f t="shared" si="12"/>
        <v>0</v>
      </c>
      <c r="K38" s="138"/>
      <c r="L38" s="104">
        <f t="shared" si="13"/>
        <v>0</v>
      </c>
      <c r="M38" s="138"/>
      <c r="N38" s="104">
        <f t="shared" si="14"/>
        <v>0</v>
      </c>
      <c r="O38" s="138"/>
      <c r="P38" s="149">
        <f t="shared" si="15"/>
        <v>0</v>
      </c>
      <c r="Q38" s="138"/>
      <c r="R38" s="109">
        <f t="shared" si="16"/>
        <v>0</v>
      </c>
      <c r="S38" s="120"/>
      <c r="T38" s="109">
        <f t="shared" si="17"/>
        <v>0</v>
      </c>
      <c r="U38" s="138"/>
      <c r="V38" s="104">
        <f t="shared" si="18"/>
        <v>0</v>
      </c>
      <c r="W38" s="138"/>
      <c r="X38" s="104">
        <f t="shared" si="19"/>
        <v>0</v>
      </c>
      <c r="Y38" s="138"/>
      <c r="Z38" s="104">
        <f t="shared" si="20"/>
        <v>0</v>
      </c>
      <c r="AA38" s="138"/>
      <c r="AB38" s="104">
        <f t="shared" si="21"/>
        <v>0</v>
      </c>
      <c r="AC38" s="138"/>
      <c r="AD38" s="104">
        <f t="shared" si="22"/>
        <v>0</v>
      </c>
      <c r="AF38" s="164">
        <f t="shared" si="23"/>
        <v>0</v>
      </c>
    </row>
    <row r="39" spans="2:33" s="5" customFormat="1" x14ac:dyDescent="0.25">
      <c r="B39" s="59" t="s">
        <v>30</v>
      </c>
      <c r="C39" s="64"/>
      <c r="D39" s="64"/>
      <c r="E39" s="64"/>
      <c r="F39" s="65"/>
      <c r="G39" s="145"/>
      <c r="H39" s="116"/>
      <c r="I39" s="116"/>
      <c r="J39" s="105">
        <f t="shared" si="12"/>
        <v>0</v>
      </c>
      <c r="K39" s="138"/>
      <c r="L39" s="104">
        <f t="shared" si="13"/>
        <v>0</v>
      </c>
      <c r="M39" s="138"/>
      <c r="N39" s="104">
        <f t="shared" si="14"/>
        <v>0</v>
      </c>
      <c r="O39" s="138"/>
      <c r="P39" s="149">
        <f t="shared" si="15"/>
        <v>0</v>
      </c>
      <c r="Q39" s="138"/>
      <c r="R39" s="109">
        <f t="shared" si="16"/>
        <v>0</v>
      </c>
      <c r="S39" s="120"/>
      <c r="T39" s="109">
        <f t="shared" si="17"/>
        <v>0</v>
      </c>
      <c r="U39" s="138"/>
      <c r="V39" s="104">
        <f t="shared" si="18"/>
        <v>0</v>
      </c>
      <c r="W39" s="138"/>
      <c r="X39" s="104">
        <f t="shared" si="19"/>
        <v>0</v>
      </c>
      <c r="Y39" s="138"/>
      <c r="Z39" s="104">
        <f t="shared" si="20"/>
        <v>0</v>
      </c>
      <c r="AA39" s="138"/>
      <c r="AB39" s="104">
        <f t="shared" si="21"/>
        <v>0</v>
      </c>
      <c r="AC39" s="138"/>
      <c r="AD39" s="104">
        <f t="shared" si="22"/>
        <v>0</v>
      </c>
      <c r="AF39" s="164">
        <f t="shared" si="23"/>
        <v>0</v>
      </c>
    </row>
    <row r="40" spans="2:33" s="5" customFormat="1" ht="16.5" thickBot="1" x14ac:dyDescent="0.3">
      <c r="B40" s="59" t="s">
        <v>31</v>
      </c>
      <c r="C40" s="64"/>
      <c r="D40" s="64"/>
      <c r="E40" s="64"/>
      <c r="F40" s="65"/>
      <c r="G40" s="145"/>
      <c r="H40" s="116"/>
      <c r="I40" s="116"/>
      <c r="J40" s="105">
        <f t="shared" si="12"/>
        <v>0</v>
      </c>
      <c r="K40" s="139"/>
      <c r="L40" s="104">
        <f t="shared" si="13"/>
        <v>0</v>
      </c>
      <c r="M40" s="139"/>
      <c r="N40" s="104">
        <f t="shared" si="14"/>
        <v>0</v>
      </c>
      <c r="O40" s="139"/>
      <c r="P40" s="149">
        <f t="shared" si="15"/>
        <v>0</v>
      </c>
      <c r="Q40" s="139"/>
      <c r="R40" s="109">
        <f t="shared" si="16"/>
        <v>0</v>
      </c>
      <c r="S40" s="120"/>
      <c r="T40" s="109">
        <f t="shared" si="17"/>
        <v>0</v>
      </c>
      <c r="U40" s="139"/>
      <c r="V40" s="104">
        <f t="shared" si="18"/>
        <v>0</v>
      </c>
      <c r="W40" s="139"/>
      <c r="X40" s="104">
        <f t="shared" si="19"/>
        <v>0</v>
      </c>
      <c r="Y40" s="139"/>
      <c r="Z40" s="104">
        <f t="shared" si="20"/>
        <v>0</v>
      </c>
      <c r="AA40" s="139"/>
      <c r="AB40" s="104">
        <f t="shared" si="21"/>
        <v>0</v>
      </c>
      <c r="AC40" s="139"/>
      <c r="AD40" s="104">
        <f t="shared" si="22"/>
        <v>0</v>
      </c>
      <c r="AF40" s="164">
        <f t="shared" si="23"/>
        <v>0</v>
      </c>
    </row>
    <row r="41" spans="2:33" s="5" customFormat="1" ht="16.5" thickBot="1" x14ac:dyDescent="0.3">
      <c r="B41" s="281" t="s">
        <v>32</v>
      </c>
      <c r="C41" s="282"/>
      <c r="D41" s="282"/>
      <c r="E41" s="282"/>
      <c r="F41" s="283"/>
      <c r="G41" s="80"/>
      <c r="H41" s="80"/>
      <c r="I41" s="80"/>
      <c r="J41" s="99"/>
      <c r="K41" s="32"/>
      <c r="L41" s="102"/>
      <c r="M41" s="32"/>
      <c r="N41" s="102"/>
      <c r="O41" s="32"/>
      <c r="P41" s="187"/>
      <c r="Q41" s="32"/>
      <c r="R41" s="187"/>
      <c r="S41" s="32"/>
      <c r="T41" s="110"/>
      <c r="U41" s="32"/>
      <c r="V41" s="102"/>
      <c r="W41" s="32"/>
      <c r="X41" s="102"/>
      <c r="Y41" s="32"/>
      <c r="Z41" s="102"/>
      <c r="AA41" s="32"/>
      <c r="AB41" s="102"/>
      <c r="AC41" s="32"/>
      <c r="AD41" s="102"/>
    </row>
    <row r="42" spans="2:33" s="5" customFormat="1" x14ac:dyDescent="0.25">
      <c r="B42" s="70"/>
      <c r="C42" s="70"/>
      <c r="D42" s="70"/>
      <c r="E42" s="70"/>
      <c r="F42" s="70"/>
      <c r="G42" s="44" t="s">
        <v>62</v>
      </c>
      <c r="H42" s="106">
        <f>SUM(H19:H40)</f>
        <v>1.0000000000000002</v>
      </c>
      <c r="I42" s="188">
        <f>SUM(I19:I40)</f>
        <v>0</v>
      </c>
      <c r="J42" s="195">
        <f>J34+J24</f>
        <v>2484000</v>
      </c>
      <c r="K42" s="2"/>
      <c r="L42" s="2"/>
      <c r="M42" s="9"/>
      <c r="N42" s="2"/>
      <c r="O42" s="193">
        <f>P42/J42</f>
        <v>0.28288463726247992</v>
      </c>
      <c r="P42" s="189">
        <f>P34+P24</f>
        <v>702685.43896000006</v>
      </c>
      <c r="Q42" s="193">
        <f>R42/J42</f>
        <v>0.21193307000402578</v>
      </c>
      <c r="R42" s="189">
        <f>R34+R24</f>
        <v>526441.74589000002</v>
      </c>
      <c r="S42" s="193">
        <f>T42/J42</f>
        <v>0.40667403615136877</v>
      </c>
      <c r="T42" s="189">
        <f>T34+T24</f>
        <v>1010178.3058</v>
      </c>
      <c r="U42" s="164">
        <f>+V42/J42</f>
        <v>7.7323982628824478E-2</v>
      </c>
      <c r="V42" s="189">
        <f>V34+V24</f>
        <v>192072.77285000001</v>
      </c>
      <c r="W42" s="164">
        <f>+X42/J42</f>
        <v>1.9949704710144928E-2</v>
      </c>
      <c r="X42" s="189">
        <f>X34+X24</f>
        <v>49555.066500000001</v>
      </c>
      <c r="Z42" s="199">
        <f>+Z19</f>
        <v>3066.67</v>
      </c>
      <c r="AB42" s="2"/>
      <c r="AD42" s="2"/>
      <c r="AF42" s="198">
        <f>X42+V42+T42+R42+P42+Z42</f>
        <v>2484000</v>
      </c>
    </row>
    <row r="43" spans="2:33" s="5" customFormat="1" ht="16.5" thickBot="1" x14ac:dyDescent="0.3">
      <c r="B43" s="70"/>
      <c r="C43" s="70"/>
      <c r="D43" s="70"/>
      <c r="E43" s="70"/>
      <c r="F43" s="70"/>
      <c r="G43" s="70"/>
      <c r="H43" s="70"/>
      <c r="I43" s="70"/>
      <c r="J43" s="70"/>
      <c r="K43" s="189"/>
      <c r="L43" s="2"/>
      <c r="M43" s="9" t="s">
        <v>72</v>
      </c>
      <c r="N43" s="2"/>
      <c r="O43" s="194"/>
      <c r="P43" s="189">
        <f>P42/4</f>
        <v>175671.35974000001</v>
      </c>
      <c r="Q43" s="9"/>
      <c r="R43" s="189">
        <f>R42/3</f>
        <v>175480.58196333333</v>
      </c>
      <c r="S43" s="9"/>
      <c r="T43" s="189">
        <f>T42/7</f>
        <v>144311.18654285715</v>
      </c>
      <c r="U43" s="9"/>
      <c r="V43" s="189">
        <f>V42/7</f>
        <v>27438.967550000001</v>
      </c>
      <c r="W43" s="9"/>
      <c r="X43" s="189">
        <f>X42/7</f>
        <v>7079.2952142857148</v>
      </c>
      <c r="Z43" s="2"/>
      <c r="AB43" s="2"/>
      <c r="AD43" s="2"/>
    </row>
    <row r="44" spans="2:33" s="5" customFormat="1" x14ac:dyDescent="0.25">
      <c r="B44" s="244" t="s">
        <v>42</v>
      </c>
      <c r="C44" s="245"/>
      <c r="D44" s="245"/>
      <c r="E44" s="245"/>
      <c r="F44" s="51" t="s">
        <v>39</v>
      </c>
      <c r="G44" s="86"/>
      <c r="H44" s="86"/>
      <c r="I44" s="86"/>
      <c r="J44" s="86"/>
      <c r="K44" s="36"/>
      <c r="L44" s="94"/>
      <c r="M44" s="37"/>
      <c r="N44" s="94"/>
      <c r="O44" s="168"/>
      <c r="P44" s="94"/>
      <c r="Q44" s="169"/>
      <c r="R44" s="94"/>
      <c r="S44" s="37"/>
      <c r="T44" s="94"/>
      <c r="U44" s="37"/>
      <c r="V44" s="94"/>
      <c r="W44" s="37"/>
      <c r="X44" s="94"/>
      <c r="Y44" s="37"/>
      <c r="Z44" s="94"/>
      <c r="AA44" s="37"/>
      <c r="AB44" s="94"/>
      <c r="AC44" s="38"/>
      <c r="AD44" s="94"/>
    </row>
    <row r="45" spans="2:33" s="5" customFormat="1" ht="16.5" thickBot="1" x14ac:dyDescent="0.3">
      <c r="B45" s="246"/>
      <c r="C45" s="247"/>
      <c r="D45" s="247"/>
      <c r="E45" s="247"/>
      <c r="F45" s="52" t="s">
        <v>6</v>
      </c>
      <c r="G45" s="87"/>
      <c r="H45" s="87"/>
      <c r="I45" s="87"/>
      <c r="J45" s="87"/>
      <c r="K45" s="39"/>
      <c r="L45" s="95"/>
      <c r="M45" s="40"/>
      <c r="N45" s="95"/>
      <c r="O45" s="40"/>
      <c r="P45" s="95"/>
      <c r="Q45" s="40"/>
      <c r="R45" s="95"/>
      <c r="S45" s="40"/>
      <c r="T45" s="95"/>
      <c r="U45" s="40"/>
      <c r="V45" s="95"/>
      <c r="W45" s="40"/>
      <c r="X45" s="95"/>
      <c r="Y45" s="40"/>
      <c r="Z45" s="95"/>
      <c r="AA45" s="40"/>
      <c r="AB45" s="95"/>
      <c r="AC45" s="41"/>
      <c r="AD45" s="95"/>
    </row>
    <row r="46" spans="2:33" s="5" customFormat="1" x14ac:dyDescent="0.25">
      <c r="B46" s="278" t="s">
        <v>22</v>
      </c>
      <c r="C46" s="279"/>
      <c r="D46" s="279"/>
      <c r="E46" s="279"/>
      <c r="F46" s="280"/>
      <c r="G46" s="79"/>
      <c r="H46" s="79"/>
      <c r="I46" s="79"/>
      <c r="J46" s="79"/>
      <c r="K46" s="232"/>
      <c r="L46" s="233"/>
      <c r="M46" s="233"/>
      <c r="N46" s="233"/>
      <c r="O46" s="233"/>
      <c r="P46" s="233"/>
      <c r="Q46" s="233"/>
      <c r="R46" s="233"/>
      <c r="S46" s="233"/>
      <c r="T46" s="233"/>
      <c r="U46" s="233"/>
      <c r="V46" s="233"/>
      <c r="W46" s="233"/>
      <c r="X46" s="233"/>
      <c r="Y46" s="233"/>
      <c r="Z46" s="233"/>
      <c r="AA46" s="233"/>
      <c r="AB46" s="233"/>
      <c r="AC46" s="234"/>
      <c r="AD46" s="78"/>
    </row>
    <row r="47" spans="2:33" s="5" customFormat="1" x14ac:dyDescent="0.25">
      <c r="B47" s="286" t="s">
        <v>23</v>
      </c>
      <c r="C47" s="287"/>
      <c r="D47" s="287"/>
      <c r="E47" s="287"/>
      <c r="F47" s="288"/>
      <c r="G47" s="81"/>
      <c r="H47" s="81"/>
      <c r="I47" s="81"/>
      <c r="J47" s="81"/>
      <c r="K47" s="275"/>
      <c r="L47" s="276"/>
      <c r="M47" s="276"/>
      <c r="N47" s="276"/>
      <c r="O47" s="276"/>
      <c r="P47" s="276"/>
      <c r="Q47" s="276"/>
      <c r="R47" s="276"/>
      <c r="S47" s="276"/>
      <c r="T47" s="276"/>
      <c r="U47" s="276"/>
      <c r="V47" s="276"/>
      <c r="W47" s="276"/>
      <c r="X47" s="276"/>
      <c r="Y47" s="276"/>
      <c r="Z47" s="276"/>
      <c r="AA47" s="276"/>
      <c r="AB47" s="276"/>
      <c r="AC47" s="277"/>
      <c r="AD47" s="78"/>
    </row>
    <row r="48" spans="2:33" s="5" customFormat="1" ht="16.5" thickBot="1" x14ac:dyDescent="0.3">
      <c r="B48" s="238" t="s">
        <v>24</v>
      </c>
      <c r="C48" s="239"/>
      <c r="D48" s="239"/>
      <c r="E48" s="239"/>
      <c r="F48" s="240"/>
      <c r="G48" s="72"/>
      <c r="H48" s="72"/>
      <c r="I48" s="72"/>
      <c r="J48" s="72"/>
      <c r="K48" s="241"/>
      <c r="L48" s="242"/>
      <c r="M48" s="242"/>
      <c r="N48" s="242"/>
      <c r="O48" s="242"/>
      <c r="P48" s="242"/>
      <c r="Q48" s="242"/>
      <c r="R48" s="242"/>
      <c r="S48" s="242"/>
      <c r="T48" s="242"/>
      <c r="U48" s="242"/>
      <c r="V48" s="242"/>
      <c r="W48" s="242"/>
      <c r="X48" s="242"/>
      <c r="Y48" s="242"/>
      <c r="Z48" s="242"/>
      <c r="AA48" s="242"/>
      <c r="AB48" s="242"/>
      <c r="AC48" s="243"/>
      <c r="AD48" s="45"/>
    </row>
    <row r="49" spans="2:30" ht="16.5" thickBot="1" x14ac:dyDescent="0.3">
      <c r="B49" s="2"/>
      <c r="C49" s="2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Z49" s="4"/>
      <c r="AB49" s="4"/>
      <c r="AD49" s="4"/>
    </row>
    <row r="50" spans="2:30" s="5" customFormat="1" x14ac:dyDescent="0.25">
      <c r="B50" s="244" t="s">
        <v>43</v>
      </c>
      <c r="C50" s="245"/>
      <c r="D50" s="245"/>
      <c r="E50" s="245"/>
      <c r="F50" s="51" t="s">
        <v>39</v>
      </c>
      <c r="G50" s="86"/>
      <c r="H50" s="86"/>
      <c r="I50" s="86"/>
      <c r="J50" s="86"/>
      <c r="K50" s="36"/>
      <c r="L50" s="94"/>
      <c r="M50" s="37"/>
      <c r="N50" s="94"/>
      <c r="O50" s="37"/>
      <c r="P50" s="94"/>
      <c r="Q50" s="37"/>
      <c r="R50" s="94"/>
      <c r="S50" s="37"/>
      <c r="T50" s="94"/>
      <c r="U50" s="37"/>
      <c r="V50" s="94"/>
      <c r="W50" s="37"/>
      <c r="X50" s="94"/>
      <c r="Y50" s="37"/>
      <c r="Z50" s="94"/>
      <c r="AA50" s="37"/>
      <c r="AB50" s="94"/>
      <c r="AC50" s="38"/>
      <c r="AD50" s="94"/>
    </row>
    <row r="51" spans="2:30" s="5" customFormat="1" ht="16.5" thickBot="1" x14ac:dyDescent="0.3">
      <c r="B51" s="246"/>
      <c r="C51" s="247"/>
      <c r="D51" s="247"/>
      <c r="E51" s="247"/>
      <c r="F51" s="52" t="s">
        <v>6</v>
      </c>
      <c r="G51" s="87"/>
      <c r="H51" s="87"/>
      <c r="I51" s="87"/>
      <c r="J51" s="87"/>
      <c r="K51" s="39"/>
      <c r="L51" s="95"/>
      <c r="M51" s="40"/>
      <c r="N51" s="95"/>
      <c r="O51" s="40"/>
      <c r="P51" s="95"/>
      <c r="Q51" s="40"/>
      <c r="R51" s="95"/>
      <c r="S51" s="40"/>
      <c r="T51" s="95"/>
      <c r="U51" s="40"/>
      <c r="V51" s="95"/>
      <c r="W51" s="40"/>
      <c r="X51" s="95"/>
      <c r="Y51" s="40"/>
      <c r="Z51" s="95"/>
      <c r="AA51" s="40"/>
      <c r="AB51" s="95"/>
      <c r="AC51" s="41"/>
      <c r="AD51" s="95"/>
    </row>
    <row r="52" spans="2:30" s="5" customFormat="1" x14ac:dyDescent="0.25">
      <c r="B52" s="278" t="s">
        <v>25</v>
      </c>
      <c r="C52" s="279"/>
      <c r="D52" s="279"/>
      <c r="E52" s="279"/>
      <c r="F52" s="280"/>
      <c r="G52" s="79"/>
      <c r="H52" s="79"/>
      <c r="I52" s="79"/>
      <c r="J52" s="79"/>
      <c r="K52" s="232"/>
      <c r="L52" s="233"/>
      <c r="M52" s="233"/>
      <c r="N52" s="233"/>
      <c r="O52" s="233"/>
      <c r="P52" s="233"/>
      <c r="Q52" s="233"/>
      <c r="R52" s="233"/>
      <c r="S52" s="233"/>
      <c r="T52" s="233"/>
      <c r="U52" s="233"/>
      <c r="V52" s="233"/>
      <c r="W52" s="233"/>
      <c r="X52" s="233"/>
      <c r="Y52" s="233"/>
      <c r="Z52" s="233"/>
      <c r="AA52" s="233"/>
      <c r="AB52" s="233"/>
      <c r="AC52" s="234"/>
      <c r="AD52" s="78"/>
    </row>
    <row r="53" spans="2:30" s="5" customFormat="1" x14ac:dyDescent="0.25">
      <c r="B53" s="286" t="s">
        <v>34</v>
      </c>
      <c r="C53" s="287"/>
      <c r="D53" s="287"/>
      <c r="E53" s="287"/>
      <c r="F53" s="53" t="s">
        <v>35</v>
      </c>
      <c r="G53" s="88"/>
      <c r="H53" s="88"/>
      <c r="I53" s="88"/>
      <c r="J53" s="88"/>
      <c r="K53" s="275"/>
      <c r="L53" s="276"/>
      <c r="M53" s="276"/>
      <c r="N53" s="276"/>
      <c r="O53" s="276"/>
      <c r="P53" s="276"/>
      <c r="Q53" s="276"/>
      <c r="R53" s="276"/>
      <c r="S53" s="276"/>
      <c r="T53" s="276"/>
      <c r="U53" s="276"/>
      <c r="V53" s="276"/>
      <c r="W53" s="276"/>
      <c r="X53" s="276"/>
      <c r="Y53" s="276"/>
      <c r="Z53" s="276"/>
      <c r="AA53" s="276"/>
      <c r="AB53" s="276"/>
      <c r="AC53" s="277"/>
      <c r="AD53" s="78"/>
    </row>
    <row r="54" spans="2:30" s="5" customFormat="1" ht="16.5" thickBot="1" x14ac:dyDescent="0.3">
      <c r="B54" s="238" t="s">
        <v>26</v>
      </c>
      <c r="C54" s="239"/>
      <c r="D54" s="239"/>
      <c r="E54" s="239"/>
      <c r="F54" s="240"/>
      <c r="G54" s="72"/>
      <c r="H54" s="72"/>
      <c r="I54" s="72"/>
      <c r="J54" s="72"/>
      <c r="K54" s="241"/>
      <c r="L54" s="242"/>
      <c r="M54" s="242"/>
      <c r="N54" s="242"/>
      <c r="O54" s="242"/>
      <c r="P54" s="242"/>
      <c r="Q54" s="242"/>
      <c r="R54" s="242"/>
      <c r="S54" s="242"/>
      <c r="T54" s="242"/>
      <c r="U54" s="242"/>
      <c r="V54" s="242"/>
      <c r="W54" s="242"/>
      <c r="X54" s="242"/>
      <c r="Y54" s="242"/>
      <c r="Z54" s="242"/>
      <c r="AA54" s="242"/>
      <c r="AB54" s="242"/>
      <c r="AC54" s="243"/>
      <c r="AD54" s="45"/>
    </row>
    <row r="55" spans="2:30" s="5" customFormat="1" ht="16.5" thickBot="1" x14ac:dyDescent="0.3">
      <c r="B55" s="44"/>
      <c r="C55" s="44"/>
      <c r="D55" s="44"/>
      <c r="E55" s="44"/>
      <c r="F55" s="44"/>
      <c r="G55" s="44"/>
      <c r="H55" s="44"/>
      <c r="I55" s="44"/>
      <c r="J55" s="44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</row>
    <row r="56" spans="2:30" s="5" customFormat="1" ht="15.75" customHeight="1" x14ac:dyDescent="0.25">
      <c r="B56" s="244" t="s">
        <v>44</v>
      </c>
      <c r="C56" s="245"/>
      <c r="D56" s="245"/>
      <c r="E56" s="245"/>
      <c r="F56" s="42" t="s">
        <v>39</v>
      </c>
      <c r="G56" s="89"/>
      <c r="H56" s="89"/>
      <c r="I56" s="89"/>
      <c r="J56" s="89"/>
      <c r="K56" s="36"/>
      <c r="L56" s="94"/>
      <c r="M56" s="37"/>
      <c r="N56" s="94"/>
      <c r="O56" s="37"/>
      <c r="P56" s="94"/>
      <c r="Q56" s="37"/>
      <c r="R56" s="94"/>
      <c r="S56" s="37"/>
      <c r="T56" s="94"/>
      <c r="U56" s="37"/>
      <c r="V56" s="94"/>
      <c r="W56" s="37"/>
      <c r="X56" s="94"/>
      <c r="Y56" s="37"/>
      <c r="Z56" s="94"/>
      <c r="AA56" s="37"/>
      <c r="AB56" s="94"/>
      <c r="AC56" s="38"/>
      <c r="AD56" s="94"/>
    </row>
    <row r="57" spans="2:30" s="5" customFormat="1" ht="15.75" customHeight="1" thickBot="1" x14ac:dyDescent="0.3">
      <c r="B57" s="246"/>
      <c r="C57" s="247"/>
      <c r="D57" s="247"/>
      <c r="E57" s="247"/>
      <c r="F57" s="43" t="s">
        <v>6</v>
      </c>
      <c r="G57" s="90"/>
      <c r="H57" s="90"/>
      <c r="I57" s="90"/>
      <c r="J57" s="90"/>
      <c r="K57" s="39"/>
      <c r="L57" s="95"/>
      <c r="M57" s="40"/>
      <c r="N57" s="95"/>
      <c r="O57" s="40"/>
      <c r="P57" s="95"/>
      <c r="Q57" s="40"/>
      <c r="R57" s="95"/>
      <c r="S57" s="40"/>
      <c r="T57" s="95"/>
      <c r="U57" s="40"/>
      <c r="V57" s="95"/>
      <c r="W57" s="40"/>
      <c r="X57" s="95"/>
      <c r="Y57" s="40"/>
      <c r="Z57" s="95"/>
      <c r="AA57" s="40"/>
      <c r="AB57" s="95"/>
      <c r="AC57" s="41"/>
      <c r="AD57" s="95"/>
    </row>
    <row r="58" spans="2:30" s="5" customFormat="1" x14ac:dyDescent="0.25">
      <c r="B58" s="248" t="s">
        <v>33</v>
      </c>
      <c r="C58" s="249"/>
      <c r="D58" s="249"/>
      <c r="E58" s="249"/>
      <c r="F58" s="250"/>
      <c r="G58" s="74"/>
      <c r="H58" s="74"/>
      <c r="I58" s="74"/>
      <c r="J58" s="74"/>
      <c r="K58" s="232"/>
      <c r="L58" s="233"/>
      <c r="M58" s="233"/>
      <c r="N58" s="233"/>
      <c r="O58" s="233"/>
      <c r="P58" s="233"/>
      <c r="Q58" s="233"/>
      <c r="R58" s="233"/>
      <c r="S58" s="233"/>
      <c r="T58" s="233"/>
      <c r="U58" s="233"/>
      <c r="V58" s="233"/>
      <c r="W58" s="233"/>
      <c r="X58" s="233"/>
      <c r="Y58" s="233"/>
      <c r="Z58" s="233"/>
      <c r="AA58" s="233"/>
      <c r="AB58" s="233"/>
      <c r="AC58" s="234"/>
      <c r="AD58" s="78"/>
    </row>
    <row r="59" spans="2:30" s="5" customFormat="1" x14ac:dyDescent="0.25">
      <c r="B59" s="284" t="s">
        <v>34</v>
      </c>
      <c r="C59" s="285"/>
      <c r="D59" s="285"/>
      <c r="E59" s="285"/>
      <c r="F59" s="46" t="s">
        <v>35</v>
      </c>
      <c r="G59" s="91"/>
      <c r="H59" s="91"/>
      <c r="I59" s="91"/>
      <c r="J59" s="91"/>
      <c r="K59" s="275"/>
      <c r="L59" s="276"/>
      <c r="M59" s="276"/>
      <c r="N59" s="276"/>
      <c r="O59" s="276"/>
      <c r="P59" s="276"/>
      <c r="Q59" s="276"/>
      <c r="R59" s="276"/>
      <c r="S59" s="276"/>
      <c r="T59" s="276"/>
      <c r="U59" s="276"/>
      <c r="V59" s="276"/>
      <c r="W59" s="276"/>
      <c r="X59" s="276"/>
      <c r="Y59" s="276"/>
      <c r="Z59" s="276"/>
      <c r="AA59" s="276"/>
      <c r="AB59" s="276"/>
      <c r="AC59" s="277"/>
      <c r="AD59" s="78"/>
    </row>
    <row r="60" spans="2:30" s="5" customFormat="1" ht="16.5" thickBot="1" x14ac:dyDescent="0.3">
      <c r="B60" s="272" t="s">
        <v>36</v>
      </c>
      <c r="C60" s="273"/>
      <c r="D60" s="273"/>
      <c r="E60" s="273"/>
      <c r="F60" s="274"/>
      <c r="G60" s="77"/>
      <c r="H60" s="77"/>
      <c r="I60" s="77"/>
      <c r="J60" s="77"/>
      <c r="K60" s="241"/>
      <c r="L60" s="242"/>
      <c r="M60" s="242"/>
      <c r="N60" s="242"/>
      <c r="O60" s="242"/>
      <c r="P60" s="242"/>
      <c r="Q60" s="242"/>
      <c r="R60" s="242"/>
      <c r="S60" s="242"/>
      <c r="T60" s="242"/>
      <c r="U60" s="242"/>
      <c r="V60" s="242"/>
      <c r="W60" s="242"/>
      <c r="X60" s="242"/>
      <c r="Y60" s="242"/>
      <c r="Z60" s="242"/>
      <c r="AA60" s="242"/>
      <c r="AB60" s="242"/>
      <c r="AC60" s="243"/>
      <c r="AD60" s="45"/>
    </row>
    <row r="61" spans="2:30" s="5" customFormat="1" x14ac:dyDescent="0.25">
      <c r="B61" s="44"/>
      <c r="C61" s="44"/>
      <c r="D61" s="44"/>
      <c r="E61" s="44"/>
      <c r="F61" s="44"/>
      <c r="G61" s="44"/>
      <c r="H61" s="44"/>
      <c r="I61" s="44"/>
      <c r="J61" s="44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</row>
    <row r="62" spans="2:30" s="5" customFormat="1" x14ac:dyDescent="0.25">
      <c r="B62" s="44"/>
      <c r="C62" s="44"/>
      <c r="D62" s="44"/>
      <c r="E62" s="44"/>
      <c r="F62" s="44"/>
      <c r="G62" s="44"/>
      <c r="H62" s="44"/>
      <c r="I62" s="44"/>
      <c r="J62" s="44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</row>
    <row r="63" spans="2:30" x14ac:dyDescent="0.25">
      <c r="B63" s="11"/>
      <c r="C63" s="11"/>
      <c r="D63" s="11"/>
      <c r="E63" s="11"/>
      <c r="F63" s="11"/>
      <c r="G63" s="11"/>
      <c r="H63" s="11"/>
      <c r="I63" s="11"/>
      <c r="J63" s="11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9"/>
      <c r="X63" s="15"/>
      <c r="Z63" s="15"/>
      <c r="AB63" s="15"/>
      <c r="AD63" s="15"/>
    </row>
    <row r="64" spans="2:30" ht="25.5" x14ac:dyDescent="0.25">
      <c r="B64" s="55" t="s">
        <v>7</v>
      </c>
      <c r="K64" s="54" t="s">
        <v>2</v>
      </c>
      <c r="L64" s="54"/>
      <c r="M64" s="54" t="s">
        <v>3</v>
      </c>
      <c r="N64" s="54"/>
      <c r="O64" s="54" t="s">
        <v>4</v>
      </c>
      <c r="P64" s="54"/>
      <c r="Q64" s="54" t="s">
        <v>5</v>
      </c>
      <c r="R64" s="54"/>
      <c r="S64" s="54" t="s">
        <v>9</v>
      </c>
      <c r="T64" s="54"/>
      <c r="U64" s="54" t="s">
        <v>10</v>
      </c>
      <c r="V64" s="54"/>
      <c r="W64" s="54" t="s">
        <v>11</v>
      </c>
      <c r="X64" s="54"/>
      <c r="Y64" s="54" t="s">
        <v>12</v>
      </c>
      <c r="Z64" s="54"/>
      <c r="AA64" s="54" t="s">
        <v>13</v>
      </c>
      <c r="AB64" s="54"/>
      <c r="AC64" s="54" t="s">
        <v>15</v>
      </c>
      <c r="AD64" s="54"/>
    </row>
  </sheetData>
  <mergeCells count="40">
    <mergeCell ref="B16:F16"/>
    <mergeCell ref="B1:AC3"/>
    <mergeCell ref="B5:AC5"/>
    <mergeCell ref="B6:AC6"/>
    <mergeCell ref="B8:AC8"/>
    <mergeCell ref="B10:F10"/>
    <mergeCell ref="B18:F18"/>
    <mergeCell ref="B11:F11"/>
    <mergeCell ref="K11:AC11"/>
    <mergeCell ref="B12:F12"/>
    <mergeCell ref="K58:AC58"/>
    <mergeCell ref="B47:F47"/>
    <mergeCell ref="K47:AC47"/>
    <mergeCell ref="B48:F48"/>
    <mergeCell ref="B19:F19"/>
    <mergeCell ref="B20:F20"/>
    <mergeCell ref="B21:F21"/>
    <mergeCell ref="B22:F22"/>
    <mergeCell ref="B23:F23"/>
    <mergeCell ref="B24:F24"/>
    <mergeCell ref="B52:F52"/>
    <mergeCell ref="K52:AC52"/>
    <mergeCell ref="B59:E59"/>
    <mergeCell ref="K59:AC59"/>
    <mergeCell ref="B34:F34"/>
    <mergeCell ref="B41:F41"/>
    <mergeCell ref="B44:E45"/>
    <mergeCell ref="B46:F46"/>
    <mergeCell ref="K46:AC46"/>
    <mergeCell ref="B58:F58"/>
    <mergeCell ref="B60:F60"/>
    <mergeCell ref="K60:AC60"/>
    <mergeCell ref="K14:AD14"/>
    <mergeCell ref="B53:E53"/>
    <mergeCell ref="K53:AC53"/>
    <mergeCell ref="B54:F54"/>
    <mergeCell ref="K54:AC54"/>
    <mergeCell ref="B56:E57"/>
    <mergeCell ref="K48:AC48"/>
    <mergeCell ref="B50:E51"/>
  </mergeCells>
  <printOptions horizontalCentered="1" verticalCentered="1"/>
  <pageMargins left="0.55118110236220474" right="0.55118110236220474" top="0.78740157480314965" bottom="0.78740157480314965" header="0.51181102362204722" footer="0.51181102362204722"/>
  <pageSetup paperSize="9" scale="39" fitToHeight="0" orientation="landscape" horizontalDpi="4294967292" verticalDpi="4294967292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EB39862E8CF24E8BF7B6453C0B5FB9" ma:contentTypeVersion="16" ma:contentTypeDescription="Crée un document." ma:contentTypeScope="" ma:versionID="688e8a719001b559b2b4ff974aadb25b">
  <xsd:schema xmlns:xsd="http://www.w3.org/2001/XMLSchema" xmlns:xs="http://www.w3.org/2001/XMLSchema" xmlns:p="http://schemas.microsoft.com/office/2006/metadata/properties" xmlns:ns2="e4bcfc40-e2e4-4a0c-b59f-cb9e42aac76e" xmlns:ns3="97a36095-4ccb-4015-977c-d3036bbe9c5a" targetNamespace="http://schemas.microsoft.com/office/2006/metadata/properties" ma:root="true" ma:fieldsID="389d1096dec084ce8a81a20cd715455a" ns2:_="" ns3:_="">
    <xsd:import namespace="e4bcfc40-e2e4-4a0c-b59f-cb9e42aac76e"/>
    <xsd:import namespace="97a36095-4ccb-4015-977c-d3036bbe9c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cfc40-e2e4-4a0c-b59f-cb9e42aac7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8f7605df-a2ad-4943-af16-28fa826ac7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36095-4ccb-4015-977c-d3036bbe9c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f3927d8-1e08-4e65-a52b-410fbcfb2826}" ma:internalName="TaxCatchAll" ma:showField="CatchAllData" ma:web="97a36095-4ccb-4015-977c-d3036bbe9c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4bcfc40-e2e4-4a0c-b59f-cb9e42aac76e">
      <Terms xmlns="http://schemas.microsoft.com/office/infopath/2007/PartnerControls"/>
    </lcf76f155ced4ddcb4097134ff3c332f>
    <TaxCatchAll xmlns="97a36095-4ccb-4015-977c-d3036bbe9c5a" xsi:nil="true"/>
  </documentManagement>
</p:properties>
</file>

<file path=customXml/itemProps1.xml><?xml version="1.0" encoding="utf-8"?>
<ds:datastoreItem xmlns:ds="http://schemas.openxmlformats.org/officeDocument/2006/customXml" ds:itemID="{FA0DF5D8-7F52-4ECA-9486-169D89BA50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EBE137-EFCE-4259-929A-58C13770709F}"/>
</file>

<file path=customXml/itemProps3.xml><?xml version="1.0" encoding="utf-8"?>
<ds:datastoreItem xmlns:ds="http://schemas.openxmlformats.org/officeDocument/2006/customXml" ds:itemID="{A50A3A04-EA4B-4B4C-A013-214727EEF9A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Annexe 2</vt:lpstr>
      <vt:lpstr>Interne</vt:lpstr>
      <vt:lpstr>'Annexe 2'!Zone_d_impression</vt:lpstr>
      <vt:lpstr>Interne!Zone_d_impression</vt:lpstr>
    </vt:vector>
  </TitlesOfParts>
  <Company>Groupe Arcane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DEJOUS</dc:creator>
  <cp:lastModifiedBy>Alexis PALLUAU - SOHO Architecture</cp:lastModifiedBy>
  <cp:lastPrinted>2020-11-11T14:58:43Z</cp:lastPrinted>
  <dcterms:created xsi:type="dcterms:W3CDTF">2016-05-20T07:45:45Z</dcterms:created>
  <dcterms:modified xsi:type="dcterms:W3CDTF">2024-03-10T18:38:22Z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0x01010066EB39862E8CF24E8BF7B6453C0B5FB9</vt:lpwstr>
  </property>
</Properties>
</file>