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0050" windowHeight="5940"/>
  </bookViews>
  <sheets>
    <sheet name="Productos" sheetId="1" r:id="rId1"/>
    <sheet name="Categorias" sheetId="7" r:id="rId2"/>
    <sheet name="Tipo_Afectacion" sheetId="4" r:id="rId3"/>
    <sheet name="Unidad_Medida" sheetId="5" r:id="rId4"/>
    <sheet name="Impuestos" sheetId="6" r:id="rId5"/>
  </sheets>
  <definedNames>
    <definedName name="_xlnm._FilterDatabase" localSheetId="0" hidden="1">Productos!$A$1:$Q$2</definedName>
    <definedName name="categorias">#REF!</definedName>
    <definedName name="TIPO_AFECTACION">Tipo_Afectacion!#REF!</definedName>
    <definedName name="UNIDAD_MEDIDA">Tipo_Afectacion!$A$2:$A$2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<sst xmlns="http://schemas.openxmlformats.org/spreadsheetml/2006/main" count="107" uniqueCount="78">
  <si>
    <t>codigo_producto</t>
  </si>
  <si>
    <t>categoria</t>
  </si>
  <si>
    <t>descripcion_producto</t>
  </si>
  <si>
    <t>Imagen</t>
  </si>
  <si>
    <t>id_tipo_afectacion_igv</t>
  </si>
  <si>
    <t>id_unidad_medida</t>
  </si>
  <si>
    <t xml:space="preserve"> costo_unitario</t>
  </si>
  <si>
    <t xml:space="preserve"> precio_unitario_con_igv</t>
  </si>
  <si>
    <t xml:space="preserve"> precio_unitario_sin_igv</t>
  </si>
  <si>
    <t xml:space="preserve"> precio_unitario_mayor_con_igv</t>
  </si>
  <si>
    <t xml:space="preserve"> precio_unitario_mayor_sin_igv</t>
  </si>
  <si>
    <t xml:space="preserve"> precio_unitario_oferta_con_igv</t>
  </si>
  <si>
    <t xml:space="preserve"> precio_unitario_oferta_sin_igv</t>
  </si>
  <si>
    <t xml:space="preserve"> stock</t>
  </si>
  <si>
    <t xml:space="preserve"> minimo_stock</t>
  </si>
  <si>
    <t xml:space="preserve"> ventas</t>
  </si>
  <si>
    <t xml:space="preserve"> costo_total</t>
  </si>
  <si>
    <t>pesas</t>
  </si>
  <si>
    <t>mancuernas</t>
  </si>
  <si>
    <t>pesas.jpg</t>
  </si>
  <si>
    <t>Gravado - Operación Onerosa</t>
  </si>
  <si>
    <t>polos</t>
  </si>
  <si>
    <t>polos nike</t>
  </si>
  <si>
    <t>polos.jpg</t>
  </si>
  <si>
    <t>chaleco neopreno</t>
  </si>
  <si>
    <t>chaleco neopreno varon</t>
  </si>
  <si>
    <t>chaleco neopreno.jpg</t>
  </si>
  <si>
    <t>chor</t>
  </si>
  <si>
    <t>chor lycra</t>
  </si>
  <si>
    <t>chor lycra.jpg</t>
  </si>
  <si>
    <t>bandas</t>
  </si>
  <si>
    <t>banda latex</t>
  </si>
  <si>
    <t>ligas.jpg</t>
  </si>
  <si>
    <t>tonificador</t>
  </si>
  <si>
    <t>tonificador 5 en 1</t>
  </si>
  <si>
    <t>tonificador.jpg</t>
  </si>
  <si>
    <t>tobillera</t>
  </si>
  <si>
    <t>tobillera corta</t>
  </si>
  <si>
    <t>tobillera.jpg</t>
  </si>
  <si>
    <t>renoflex</t>
  </si>
  <si>
    <t>renoflex.jpg</t>
  </si>
  <si>
    <t>hombrera</t>
  </si>
  <si>
    <t>hombrera neopreno</t>
  </si>
  <si>
    <t>hombrera.jpg</t>
  </si>
  <si>
    <t>rodillo</t>
  </si>
  <si>
    <t>rodillo abdominal</t>
  </si>
  <si>
    <t>rodillo adominal.jpg</t>
  </si>
  <si>
    <t>mat</t>
  </si>
  <si>
    <t>mat de yoga</t>
  </si>
  <si>
    <t>mat.jpg</t>
  </si>
  <si>
    <t>muslera</t>
  </si>
  <si>
    <t>muslera neopreno</t>
  </si>
  <si>
    <t>muslera.jpg</t>
  </si>
  <si>
    <t>ligas</t>
  </si>
  <si>
    <t>ligas de 11 piezas</t>
  </si>
  <si>
    <t>ligas 11 piesas.jpg</t>
  </si>
  <si>
    <t>fajas</t>
  </si>
  <si>
    <t>fajas de triple ajuste</t>
  </si>
  <si>
    <t>fajas.jpg</t>
  </si>
  <si>
    <t>CATEGORIA</t>
  </si>
  <si>
    <t>braceras</t>
  </si>
  <si>
    <t>rodillera</t>
  </si>
  <si>
    <t>CODIGO</t>
  </si>
  <si>
    <t>TIPO AFECTACION</t>
  </si>
  <si>
    <t>LETRA_TRIBUTO</t>
  </si>
  <si>
    <t>CODIGO_TRIBUTO</t>
  </si>
  <si>
    <t>NOMBRE_TRIBUTO</t>
  </si>
  <si>
    <t>TIPO_TRIBUTO</t>
  </si>
  <si>
    <t>PORCENTAJE</t>
  </si>
  <si>
    <t>S</t>
  </si>
  <si>
    <t>IVA</t>
  </si>
  <si>
    <t>COD. UNIDAD MEDIDA</t>
  </si>
  <si>
    <t>UNIDAD MEDIDA</t>
  </si>
  <si>
    <t>DZN</t>
  </si>
  <si>
    <t>DOCENA</t>
  </si>
  <si>
    <t>NIU</t>
  </si>
  <si>
    <t>UNIDAD</t>
  </si>
  <si>
    <t>IGV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</si>
</sst>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8.5"/>
      <color theme="0"/>
      <name val="Tahoma"/>
      <charset val="134"/>
    </font>
    <font>
      <sz val="12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sz val="14"/>
      <color theme="1"/>
      <name val="Tahoma"/>
      <charset val="134"/>
    </font>
    <font>
      <sz val="14"/>
      <color theme="1"/>
      <name val="Calibri"/>
      <charset val="134"/>
      <scheme val="minor"/>
    </font>
    <font>
      <b/>
      <sz val="11"/>
      <name val="Calibri"/>
      <charset val="134"/>
    </font>
    <font>
      <sz val="12"/>
      <color theme="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499984740745262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6795556505"/>
        <bgColor theme="0" tint="-0.14996795556505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4" borderId="5" xfId="0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2" fontId="5" fillId="0" borderId="0" xfId="0" applyNumberFormat="1" applyFont="1" applyFill="1"/>
    <xf numFmtId="0" fontId="5" fillId="0" borderId="0" xfId="0" applyFont="1" applyFill="1"/>
    <xf numFmtId="0" fontId="6" fillId="0" borderId="0" xfId="0" applyFont="1"/>
    <xf numFmtId="0" fontId="7" fillId="0" borderId="0" xfId="0" applyFont="1" applyFill="1" applyBorder="1" applyAlignment="1"/>
    <xf numFmtId="0" fontId="6" fillId="0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 applyFill="1" applyBorder="1" applyAlignment="1"/>
    <xf numFmtId="0" fontId="8" fillId="4" borderId="0" xfId="0" applyFont="1" applyFill="1" applyAlignment="1">
      <alignment vertical="center" wrapText="1"/>
    </xf>
    <xf numFmtId="0" fontId="8" fillId="5" borderId="0" xfId="0" applyFont="1" applyFill="1"/>
    <xf numFmtId="176" fontId="8" fillId="0" borderId="0" xfId="1" applyFont="1"/>
    <xf numFmtId="176" fontId="8" fillId="0" borderId="0" xfId="1" applyFont="1" applyFill="1"/>
    <xf numFmtId="2" fontId="8" fillId="0" borderId="0" xfId="0" applyNumberFormat="1" applyFont="1"/>
    <xf numFmtId="2" fontId="8" fillId="0" borderId="0" xfId="0" applyNumberFormat="1" applyFont="1" applyFill="1"/>
    <xf numFmtId="0" fontId="6" fillId="5" borderId="0" xfId="0" applyFont="1" applyFill="1"/>
    <xf numFmtId="176" fontId="8" fillId="5" borderId="0" xfId="1" applyFont="1" applyFill="1"/>
    <xf numFmtId="0" fontId="8" fillId="0" borderId="2" xfId="0" applyFont="1" applyBorder="1" applyAlignment="1">
      <alignment horizontal="center" vertical="center"/>
    </xf>
    <xf numFmtId="0" fontId="8" fillId="0" borderId="0" xfId="0" applyFont="1" applyFill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1" defaultTableStyle="Table Style 1" defaultPivotStyle="PivotStyleLight16">
    <tableStyle name="Table Style 1" pivot="0" count="0" xr9:uid="{52C4AA1E-74CE-4555-B44A-619D9A3F9205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32" displayName="Tabla132" ref="A1:A17" totalsRowShown="0">
  <autoFilter xmlns:etc="http://www.wps.cn/officeDocument/2017/etCustomData" ref="A1:A17" etc:filterBottomFollowUsedRange="0"/>
  <tableColumns count="1">
    <tableColumn id="1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A2" totalsRowShown="0">
  <autoFilter xmlns:etc="http://www.wps.cn/officeDocument/2017/etCustomData" ref="A1:A2" etc:filterBottomFollowUsedRange="0"/>
  <tableColumns count="1">
    <tableColumn id="1" name="IGV">
      <calculatedColumnFormula>1+(18/100)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/>
  <dimension ref="A1:Q15"/>
  <sheetViews>
    <sheetView tabSelected="1" topLeftCell="C3" workbookViewId="0">
      <selection activeCell="C8" sqref="C8"/>
    </sheetView>
  </sheetViews>
  <sheetFormatPr defaultColWidth="11.4285714285714" defaultRowHeight="18"/>
  <cols>
    <col min="1" max="1" width="17" style="11" customWidth="1"/>
    <col min="2" max="2" width="17.1428571428571" style="11" customWidth="1"/>
    <col min="3" max="4" width="39.8571428571429" style="11" customWidth="1"/>
    <col min="5" max="5" width="30.2857142857143" style="12" customWidth="1"/>
    <col min="6" max="6" width="18.2857142857143" style="12" customWidth="1"/>
    <col min="7" max="7" width="15.5714285714286" style="12" customWidth="1"/>
    <col min="8" max="8" width="23.7142857142857" style="13" customWidth="1"/>
    <col min="9" max="9" width="23" style="12" customWidth="1"/>
    <col min="10" max="10" width="30.1428571428571" style="13" customWidth="1"/>
    <col min="11" max="11" width="29.5714285714286" style="11" customWidth="1"/>
    <col min="12" max="12" width="29.8571428571429" style="14" customWidth="1"/>
    <col min="13" max="13" width="28.1428571428571" style="11" customWidth="1"/>
    <col min="14" max="14" width="13.8571428571429" style="11" customWidth="1"/>
    <col min="15" max="15" width="21" style="11" customWidth="1"/>
    <col min="16" max="16" width="15" style="11" customWidth="1"/>
    <col min="17" max="17" width="18.8571428571429" style="11" customWidth="1"/>
    <col min="18" max="18" width="15.2857142857143" style="11" customWidth="1"/>
    <col min="19" max="19" width="6.14285714285714" style="11" customWidth="1"/>
    <col min="20" max="16384" width="11.4285714285714" style="11"/>
  </cols>
  <sheetData>
    <row r="1" ht="18.75" spans="1:17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7" t="s">
        <v>7</v>
      </c>
      <c r="I1" s="27" t="s">
        <v>8</v>
      </c>
      <c r="J1" s="17" t="s">
        <v>9</v>
      </c>
      <c r="K1" s="15" t="s">
        <v>10</v>
      </c>
      <c r="L1" s="17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="8" customFormat="1" ht="15.75" spans="1:17">
      <c r="A2" s="18">
        <v>341272345</v>
      </c>
      <c r="B2" s="19" t="s">
        <v>17</v>
      </c>
      <c r="C2" s="18" t="s">
        <v>18</v>
      </c>
      <c r="D2" s="20" t="s">
        <v>19</v>
      </c>
      <c r="E2" s="21" t="s">
        <v>20</v>
      </c>
      <c r="F2" s="22" t="str">
        <f>Unidad_Medida!$B$3</f>
        <v>UNIDAD</v>
      </c>
      <c r="G2" s="23">
        <v>35</v>
      </c>
      <c r="H2" s="24">
        <v>75</v>
      </c>
      <c r="I2" s="28">
        <f>H2/1.18</f>
        <v>63.5593220338983</v>
      </c>
      <c r="J2" s="24">
        <v>65</v>
      </c>
      <c r="K2" s="28">
        <f>J2/1.18</f>
        <v>55.0847457627119</v>
      </c>
      <c r="L2" s="24">
        <v>63</v>
      </c>
      <c r="M2" s="28">
        <f>L2/1.18</f>
        <v>53.3898305084746</v>
      </c>
      <c r="N2" s="29">
        <v>12</v>
      </c>
      <c r="O2" s="19">
        <v>1</v>
      </c>
      <c r="P2" s="19">
        <f>N2-O2</f>
        <v>11</v>
      </c>
      <c r="Q2" s="28">
        <f>N2*G2</f>
        <v>420</v>
      </c>
    </row>
    <row r="3" s="8" customFormat="1" ht="15.75" spans="1:17">
      <c r="A3" s="19">
        <v>345678902</v>
      </c>
      <c r="B3" s="19" t="s">
        <v>21</v>
      </c>
      <c r="C3" s="19" t="s">
        <v>22</v>
      </c>
      <c r="D3" s="20" t="s">
        <v>23</v>
      </c>
      <c r="E3" s="21" t="s">
        <v>20</v>
      </c>
      <c r="F3" s="22" t="str">
        <f>Unidad_Medida!$B$3</f>
        <v>UNIDAD</v>
      </c>
      <c r="G3" s="25">
        <v>18</v>
      </c>
      <c r="H3" s="26">
        <v>35</v>
      </c>
      <c r="I3" s="28">
        <f t="shared" ref="I3:I15" si="0">H3/1.18</f>
        <v>29.6610169491525</v>
      </c>
      <c r="J3" s="26">
        <v>30</v>
      </c>
      <c r="K3" s="28">
        <f>J3/1.18</f>
        <v>25.4237288135593</v>
      </c>
      <c r="L3" s="30">
        <v>28</v>
      </c>
      <c r="M3" s="28">
        <f>L3/1.18</f>
        <v>23.728813559322</v>
      </c>
      <c r="N3" s="19">
        <v>23</v>
      </c>
      <c r="O3" s="19">
        <v>1</v>
      </c>
      <c r="P3" s="19">
        <f t="shared" ref="P3:P15" si="1">N3-O3</f>
        <v>22</v>
      </c>
      <c r="Q3" s="28">
        <f>N3*G3</f>
        <v>414</v>
      </c>
    </row>
    <row r="4" s="9" customFormat="1" customHeight="1" spans="1:17">
      <c r="A4" s="19">
        <v>345671234</v>
      </c>
      <c r="B4" s="19" t="s">
        <v>24</v>
      </c>
      <c r="C4" s="19" t="s">
        <v>25</v>
      </c>
      <c r="D4" s="20" t="s">
        <v>26</v>
      </c>
      <c r="E4" s="21" t="s">
        <v>20</v>
      </c>
      <c r="F4" s="22" t="str">
        <f>Unidad_Medida!$B$3</f>
        <v>UNIDAD</v>
      </c>
      <c r="G4" s="25">
        <v>50</v>
      </c>
      <c r="H4" s="26">
        <v>80</v>
      </c>
      <c r="I4" s="28">
        <f t="shared" si="0"/>
        <v>67.7966101694915</v>
      </c>
      <c r="J4" s="26">
        <v>75</v>
      </c>
      <c r="K4" s="28">
        <f>J4/1.18</f>
        <v>63.5593220338983</v>
      </c>
      <c r="L4" s="30">
        <v>70</v>
      </c>
      <c r="M4" s="28">
        <f>L4/1.18</f>
        <v>59.3220338983051</v>
      </c>
      <c r="N4" s="19">
        <v>17</v>
      </c>
      <c r="O4" s="19">
        <v>2</v>
      </c>
      <c r="P4" s="19">
        <f t="shared" si="1"/>
        <v>15</v>
      </c>
      <c r="Q4" s="28">
        <f>N4*G4</f>
        <v>850</v>
      </c>
    </row>
    <row r="5" s="8" customFormat="1" ht="15.75" spans="1:17">
      <c r="A5" s="19">
        <v>23459872</v>
      </c>
      <c r="B5" s="19" t="s">
        <v>27</v>
      </c>
      <c r="C5" s="19" t="s">
        <v>28</v>
      </c>
      <c r="D5" s="20" t="s">
        <v>29</v>
      </c>
      <c r="E5" s="21" t="s">
        <v>20</v>
      </c>
      <c r="F5" s="22" t="str">
        <f>Unidad_Medida!$B$3</f>
        <v>UNIDAD</v>
      </c>
      <c r="G5" s="25">
        <v>30</v>
      </c>
      <c r="H5" s="26">
        <v>73</v>
      </c>
      <c r="I5" s="28">
        <f t="shared" si="0"/>
        <v>61.864406779661</v>
      </c>
      <c r="J5" s="26">
        <v>68</v>
      </c>
      <c r="K5" s="28">
        <f>J5/1.18</f>
        <v>57.6271186440678</v>
      </c>
      <c r="L5" s="30">
        <v>65</v>
      </c>
      <c r="M5" s="28">
        <f>L5/1.18</f>
        <v>55.0847457627119</v>
      </c>
      <c r="N5" s="19">
        <v>9</v>
      </c>
      <c r="O5" s="19">
        <v>3</v>
      </c>
      <c r="P5" s="19">
        <f t="shared" si="1"/>
        <v>6</v>
      </c>
      <c r="Q5" s="28">
        <f>N5*G5</f>
        <v>270</v>
      </c>
    </row>
    <row r="6" s="10" customFormat="1" ht="15.75" spans="1:17">
      <c r="A6" s="19">
        <v>234568990</v>
      </c>
      <c r="B6" s="19" t="s">
        <v>30</v>
      </c>
      <c r="C6" s="19" t="s">
        <v>31</v>
      </c>
      <c r="D6" s="20" t="s">
        <v>32</v>
      </c>
      <c r="E6" s="21" t="s">
        <v>20</v>
      </c>
      <c r="F6" s="22" t="str">
        <f>Unidad_Medida!$B$3</f>
        <v>UNIDAD</v>
      </c>
      <c r="G6" s="25">
        <v>16</v>
      </c>
      <c r="H6" s="26">
        <v>38</v>
      </c>
      <c r="I6" s="28">
        <f t="shared" si="0"/>
        <v>32.2033898305085</v>
      </c>
      <c r="J6" s="26">
        <v>35</v>
      </c>
      <c r="K6" s="28">
        <f>J6/1.18</f>
        <v>29.6610169491525</v>
      </c>
      <c r="L6" s="30">
        <v>33</v>
      </c>
      <c r="M6" s="28">
        <f>L6/1.18</f>
        <v>27.9661016949153</v>
      </c>
      <c r="N6" s="19">
        <v>18</v>
      </c>
      <c r="O6" s="19">
        <v>1</v>
      </c>
      <c r="P6" s="19">
        <f t="shared" si="1"/>
        <v>17</v>
      </c>
      <c r="Q6" s="28">
        <f>N6*G6</f>
        <v>288</v>
      </c>
    </row>
    <row r="7" s="10" customFormat="1" ht="15.75" spans="1:17">
      <c r="A7" s="19">
        <v>1234534587</v>
      </c>
      <c r="B7" s="19" t="s">
        <v>33</v>
      </c>
      <c r="C7" s="19" t="s">
        <v>34</v>
      </c>
      <c r="D7" s="20" t="s">
        <v>35</v>
      </c>
      <c r="E7" s="21" t="s">
        <v>20</v>
      </c>
      <c r="F7" s="22" t="str">
        <f>Unidad_Medida!$B$3</f>
        <v>UNIDAD</v>
      </c>
      <c r="G7" s="25">
        <v>48</v>
      </c>
      <c r="H7" s="26">
        <v>70</v>
      </c>
      <c r="I7" s="28">
        <f t="shared" si="0"/>
        <v>59.3220338983051</v>
      </c>
      <c r="J7" s="26">
        <v>65</v>
      </c>
      <c r="K7" s="28">
        <f t="shared" ref="K7:K15" si="2">J7/1.18</f>
        <v>55.0847457627119</v>
      </c>
      <c r="L7" s="30">
        <v>60</v>
      </c>
      <c r="M7" s="28">
        <f t="shared" ref="M7:M15" si="3">L7/1.18</f>
        <v>50.8474576271186</v>
      </c>
      <c r="N7" s="19">
        <v>12</v>
      </c>
      <c r="O7" s="19">
        <v>1</v>
      </c>
      <c r="P7" s="19">
        <f t="shared" si="1"/>
        <v>11</v>
      </c>
      <c r="Q7" s="28">
        <f t="shared" ref="Q7:Q15" si="4">N7*G7</f>
        <v>576</v>
      </c>
    </row>
    <row r="8" spans="1:17">
      <c r="A8" s="19">
        <v>86452317</v>
      </c>
      <c r="B8" s="19" t="s">
        <v>36</v>
      </c>
      <c r="C8" s="19" t="s">
        <v>37</v>
      </c>
      <c r="D8" s="20" t="s">
        <v>38</v>
      </c>
      <c r="E8" s="21" t="s">
        <v>20</v>
      </c>
      <c r="F8" s="22" t="str">
        <f>Unidad_Medida!$B$3</f>
        <v>UNIDAD</v>
      </c>
      <c r="G8" s="25">
        <v>32</v>
      </c>
      <c r="H8" s="26">
        <v>63</v>
      </c>
      <c r="I8" s="28">
        <f t="shared" si="0"/>
        <v>53.3898305084746</v>
      </c>
      <c r="J8" s="26">
        <v>60</v>
      </c>
      <c r="K8" s="28">
        <f t="shared" si="2"/>
        <v>50.8474576271186</v>
      </c>
      <c r="L8" s="30">
        <v>55</v>
      </c>
      <c r="M8" s="28">
        <f t="shared" si="3"/>
        <v>46.6101694915254</v>
      </c>
      <c r="N8" s="19">
        <v>15</v>
      </c>
      <c r="O8" s="19">
        <v>1</v>
      </c>
      <c r="P8" s="19">
        <f t="shared" si="1"/>
        <v>14</v>
      </c>
      <c r="Q8" s="28">
        <f t="shared" si="4"/>
        <v>480</v>
      </c>
    </row>
    <row r="9" spans="1:17">
      <c r="A9" s="19">
        <v>23415673</v>
      </c>
      <c r="B9" s="19" t="s">
        <v>39</v>
      </c>
      <c r="C9" s="19" t="s">
        <v>39</v>
      </c>
      <c r="D9" s="20" t="s">
        <v>40</v>
      </c>
      <c r="E9" s="21" t="s">
        <v>20</v>
      </c>
      <c r="F9" s="22" t="str">
        <f>Unidad_Medida!$B$3</f>
        <v>UNIDAD</v>
      </c>
      <c r="G9" s="25">
        <v>45</v>
      </c>
      <c r="H9" s="26">
        <v>90</v>
      </c>
      <c r="I9" s="28">
        <f t="shared" si="0"/>
        <v>76.271186440678</v>
      </c>
      <c r="J9" s="26">
        <v>85</v>
      </c>
      <c r="K9" s="28">
        <f t="shared" si="2"/>
        <v>72.0338983050847</v>
      </c>
      <c r="L9" s="30">
        <v>80</v>
      </c>
      <c r="M9" s="28">
        <f t="shared" si="3"/>
        <v>67.7966101694915</v>
      </c>
      <c r="N9" s="19">
        <v>10</v>
      </c>
      <c r="O9" s="19">
        <v>1</v>
      </c>
      <c r="P9" s="19">
        <f t="shared" si="1"/>
        <v>9</v>
      </c>
      <c r="Q9" s="28">
        <f t="shared" si="4"/>
        <v>450</v>
      </c>
    </row>
    <row r="10" spans="1:17">
      <c r="A10" s="19">
        <v>23409653</v>
      </c>
      <c r="B10" s="19" t="s">
        <v>41</v>
      </c>
      <c r="C10" s="19" t="s">
        <v>42</v>
      </c>
      <c r="D10" s="20" t="s">
        <v>43</v>
      </c>
      <c r="E10" s="21" t="s">
        <v>20</v>
      </c>
      <c r="F10" s="22" t="str">
        <f>Unidad_Medida!$B$3</f>
        <v>UNIDAD</v>
      </c>
      <c r="G10" s="25">
        <v>25</v>
      </c>
      <c r="H10" s="26">
        <v>55</v>
      </c>
      <c r="I10" s="28">
        <f t="shared" si="0"/>
        <v>46.6101694915254</v>
      </c>
      <c r="J10" s="26">
        <v>50</v>
      </c>
      <c r="K10" s="28">
        <f t="shared" si="2"/>
        <v>42.3728813559322</v>
      </c>
      <c r="L10" s="30">
        <v>45</v>
      </c>
      <c r="M10" s="28">
        <f t="shared" si="3"/>
        <v>38.135593220339</v>
      </c>
      <c r="N10" s="19">
        <v>23</v>
      </c>
      <c r="O10" s="19">
        <v>1</v>
      </c>
      <c r="P10" s="19">
        <f t="shared" si="1"/>
        <v>22</v>
      </c>
      <c r="Q10" s="28">
        <f t="shared" si="4"/>
        <v>575</v>
      </c>
    </row>
    <row r="11" spans="1:17">
      <c r="A11" s="19">
        <v>12346782</v>
      </c>
      <c r="B11" s="19" t="s">
        <v>44</v>
      </c>
      <c r="C11" s="19" t="s">
        <v>45</v>
      </c>
      <c r="D11" s="20" t="s">
        <v>46</v>
      </c>
      <c r="E11" s="21" t="s">
        <v>20</v>
      </c>
      <c r="F11" s="22" t="str">
        <f>Unidad_Medida!$B$3</f>
        <v>UNIDAD</v>
      </c>
      <c r="G11" s="25">
        <v>38</v>
      </c>
      <c r="H11" s="26">
        <v>80</v>
      </c>
      <c r="I11" s="28">
        <f t="shared" si="0"/>
        <v>67.7966101694915</v>
      </c>
      <c r="J11" s="26">
        <v>75</v>
      </c>
      <c r="K11" s="28">
        <f t="shared" si="2"/>
        <v>63.5593220338983</v>
      </c>
      <c r="L11" s="30">
        <v>70</v>
      </c>
      <c r="M11" s="28">
        <f t="shared" si="3"/>
        <v>59.3220338983051</v>
      </c>
      <c r="N11" s="19">
        <v>19</v>
      </c>
      <c r="O11" s="19">
        <v>1</v>
      </c>
      <c r="P11" s="19">
        <f t="shared" si="1"/>
        <v>18</v>
      </c>
      <c r="Q11" s="28">
        <f t="shared" si="4"/>
        <v>722</v>
      </c>
    </row>
    <row r="12" spans="1:17">
      <c r="A12" s="19">
        <v>23678123</v>
      </c>
      <c r="B12" s="19" t="s">
        <v>47</v>
      </c>
      <c r="C12" s="19" t="s">
        <v>48</v>
      </c>
      <c r="D12" s="20" t="s">
        <v>49</v>
      </c>
      <c r="E12" s="21" t="s">
        <v>20</v>
      </c>
      <c r="F12" s="22" t="str">
        <f>Unidad_Medida!$B$3</f>
        <v>UNIDAD</v>
      </c>
      <c r="G12" s="25">
        <v>45</v>
      </c>
      <c r="H12" s="26">
        <v>95</v>
      </c>
      <c r="I12" s="28">
        <f t="shared" si="0"/>
        <v>80.5084745762712</v>
      </c>
      <c r="J12" s="26">
        <v>90</v>
      </c>
      <c r="K12" s="28">
        <f t="shared" si="2"/>
        <v>76.271186440678</v>
      </c>
      <c r="L12" s="30">
        <v>85</v>
      </c>
      <c r="M12" s="28">
        <f t="shared" si="3"/>
        <v>72.0338983050847</v>
      </c>
      <c r="N12" s="19">
        <v>20</v>
      </c>
      <c r="O12" s="19">
        <v>1</v>
      </c>
      <c r="P12" s="19">
        <f t="shared" si="1"/>
        <v>19</v>
      </c>
      <c r="Q12" s="28">
        <f t="shared" si="4"/>
        <v>900</v>
      </c>
    </row>
    <row r="13" spans="1:17">
      <c r="A13" s="19">
        <v>98034673</v>
      </c>
      <c r="B13" s="19" t="s">
        <v>50</v>
      </c>
      <c r="C13" s="19" t="s">
        <v>51</v>
      </c>
      <c r="D13" s="20" t="s">
        <v>52</v>
      </c>
      <c r="E13" s="21" t="s">
        <v>20</v>
      </c>
      <c r="F13" s="22" t="str">
        <f>Unidad_Medida!$B$3</f>
        <v>UNIDAD</v>
      </c>
      <c r="G13" s="25">
        <v>25</v>
      </c>
      <c r="H13" s="26">
        <v>60</v>
      </c>
      <c r="I13" s="28">
        <f t="shared" si="0"/>
        <v>50.8474576271186</v>
      </c>
      <c r="J13" s="26">
        <v>55</v>
      </c>
      <c r="K13" s="28">
        <f t="shared" si="2"/>
        <v>46.6101694915254</v>
      </c>
      <c r="L13" s="30">
        <v>50</v>
      </c>
      <c r="M13" s="28">
        <f t="shared" si="3"/>
        <v>42.3728813559322</v>
      </c>
      <c r="N13" s="19">
        <v>16</v>
      </c>
      <c r="O13" s="19">
        <v>1</v>
      </c>
      <c r="P13" s="19">
        <f t="shared" si="1"/>
        <v>15</v>
      </c>
      <c r="Q13" s="28">
        <f t="shared" si="4"/>
        <v>400</v>
      </c>
    </row>
    <row r="14" spans="1:17">
      <c r="A14" s="19">
        <v>12345678</v>
      </c>
      <c r="B14" s="19" t="s">
        <v>53</v>
      </c>
      <c r="C14" s="19" t="s">
        <v>54</v>
      </c>
      <c r="D14" s="20" t="s">
        <v>55</v>
      </c>
      <c r="E14" s="21" t="s">
        <v>20</v>
      </c>
      <c r="F14" s="22" t="str">
        <f>Unidad_Medida!$B$3</f>
        <v>UNIDAD</v>
      </c>
      <c r="G14" s="25">
        <v>55</v>
      </c>
      <c r="H14" s="26">
        <v>110</v>
      </c>
      <c r="I14" s="28">
        <f t="shared" si="0"/>
        <v>93.2203389830509</v>
      </c>
      <c r="J14" s="26">
        <v>100</v>
      </c>
      <c r="K14" s="28">
        <f t="shared" si="2"/>
        <v>84.7457627118644</v>
      </c>
      <c r="L14" s="30">
        <v>95</v>
      </c>
      <c r="M14" s="28">
        <f t="shared" si="3"/>
        <v>80.5084745762712</v>
      </c>
      <c r="N14" s="19">
        <v>18</v>
      </c>
      <c r="O14" s="19">
        <v>1</v>
      </c>
      <c r="P14" s="19">
        <f t="shared" si="1"/>
        <v>17</v>
      </c>
      <c r="Q14" s="28">
        <f t="shared" si="4"/>
        <v>990</v>
      </c>
    </row>
    <row r="15" spans="1:17">
      <c r="A15" s="19">
        <v>11234875</v>
      </c>
      <c r="B15" s="19" t="s">
        <v>56</v>
      </c>
      <c r="C15" s="19" t="s">
        <v>57</v>
      </c>
      <c r="D15" s="20" t="s">
        <v>58</v>
      </c>
      <c r="E15" s="21" t="s">
        <v>20</v>
      </c>
      <c r="F15" s="22" t="str">
        <f>Unidad_Medida!$B$3</f>
        <v>UNIDAD</v>
      </c>
      <c r="G15" s="25">
        <v>43</v>
      </c>
      <c r="H15" s="26">
        <v>85</v>
      </c>
      <c r="I15" s="28">
        <f t="shared" si="0"/>
        <v>72.0338983050847</v>
      </c>
      <c r="J15" s="26">
        <v>80</v>
      </c>
      <c r="K15" s="28">
        <f t="shared" si="2"/>
        <v>67.7966101694915</v>
      </c>
      <c r="L15" s="30">
        <v>75</v>
      </c>
      <c r="M15" s="28">
        <f t="shared" si="3"/>
        <v>63.5593220338983</v>
      </c>
      <c r="N15" s="19">
        <v>19</v>
      </c>
      <c r="O15" s="19">
        <v>1</v>
      </c>
      <c r="P15" s="19">
        <f t="shared" si="1"/>
        <v>18</v>
      </c>
      <c r="Q15" s="28">
        <f t="shared" si="4"/>
        <v>817</v>
      </c>
    </row>
  </sheetData>
  <dataValidations count="3">
    <dataValidation type="list" allowBlank="1" showInputMessage="1" showErrorMessage="1" sqref="E2:E1048576">
      <formula1>TIPO_AFECTACION</formula1>
    </dataValidation>
    <dataValidation type="custom" allowBlank="1" showInputMessage="1" showErrorMessage="1" sqref="F2:F15">
      <formula1>UNIDAD_MEDIDA</formula1>
    </dataValidation>
    <dataValidation type="list" allowBlank="1" showInputMessage="1" showErrorMessage="1" sqref="F16:F1048576">
      <formula1>UNIDAD_MEDIDA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2"/>
  <dimension ref="A1:A17"/>
  <sheetViews>
    <sheetView workbookViewId="0">
      <selection activeCell="D15" sqref="D15"/>
    </sheetView>
  </sheetViews>
  <sheetFormatPr defaultColWidth="11" defaultRowHeight="15"/>
  <cols>
    <col min="1" max="1" width="17.1428571428571" customWidth="1"/>
  </cols>
  <sheetData>
    <row r="1" spans="1:1">
      <c r="A1" s="1" t="s">
        <v>59</v>
      </c>
    </row>
    <row r="2" spans="1:1">
      <c r="A2" t="s">
        <v>17</v>
      </c>
    </row>
    <row r="3" spans="1:1">
      <c r="A3" t="s">
        <v>21</v>
      </c>
    </row>
    <row r="4" spans="1:1">
      <c r="A4" t="s">
        <v>24</v>
      </c>
    </row>
    <row r="5" spans="1:1">
      <c r="A5" t="s">
        <v>27</v>
      </c>
    </row>
    <row r="6" spans="1:1">
      <c r="A6" t="s">
        <v>30</v>
      </c>
    </row>
    <row r="7" spans="1:1">
      <c r="A7" t="s">
        <v>33</v>
      </c>
    </row>
    <row r="8" spans="1:1">
      <c r="A8" t="s">
        <v>39</v>
      </c>
    </row>
    <row r="9" spans="1:1">
      <c r="A9" t="s">
        <v>60</v>
      </c>
    </row>
    <row r="10" spans="1:1">
      <c r="A10" t="s">
        <v>56</v>
      </c>
    </row>
    <row r="11" spans="1:1">
      <c r="A11" t="s">
        <v>53</v>
      </c>
    </row>
    <row r="12" spans="1:1">
      <c r="A12" t="s">
        <v>50</v>
      </c>
    </row>
    <row r="13" spans="1:1">
      <c r="A13" t="s">
        <v>47</v>
      </c>
    </row>
    <row r="14" spans="1:1">
      <c r="A14" t="s">
        <v>41</v>
      </c>
    </row>
    <row r="15" spans="1:1">
      <c r="A15" t="s">
        <v>61</v>
      </c>
    </row>
    <row r="16" spans="1:1">
      <c r="A16" t="s">
        <v>44</v>
      </c>
    </row>
    <row r="17" spans="1:1">
      <c r="A17" t="s">
        <v>36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3"/>
  <dimension ref="A1:G2"/>
  <sheetViews>
    <sheetView workbookViewId="0">
      <selection activeCell="B2" sqref="B2"/>
    </sheetView>
  </sheetViews>
  <sheetFormatPr defaultColWidth="9.14285714285714" defaultRowHeight="15" outlineLevelRow="1" outlineLevelCol="6"/>
  <cols>
    <col min="1" max="1" width="9.57142857142857" customWidth="1"/>
    <col min="2" max="2" width="29.7142857142857" customWidth="1"/>
    <col min="3" max="3" width="16.5714285714286" customWidth="1"/>
    <col min="4" max="4" width="17.8571428571429" customWidth="1"/>
    <col min="5" max="5" width="18.1428571428571" customWidth="1"/>
    <col min="6" max="6" width="15.4285714285714" customWidth="1"/>
    <col min="7" max="7" width="23.1428571428571" customWidth="1"/>
    <col min="8" max="8" width="22.5714285714286" customWidth="1"/>
    <col min="9" max="9" width="30" customWidth="1"/>
    <col min="10" max="10" width="29.2857142857143" customWidth="1"/>
    <col min="11" max="11" width="29.8571428571429" customWidth="1"/>
    <col min="12" max="12" width="29.1428571428571" customWidth="1"/>
    <col min="13" max="13" width="6" customWidth="1"/>
    <col min="14" max="14" width="14" customWidth="1"/>
    <col min="15" max="15" width="7.28571428571429" customWidth="1"/>
    <col min="16" max="16" width="11.2857142857143" customWidth="1"/>
    <col min="17" max="17" width="8" customWidth="1"/>
    <col min="18" max="18" width="14.8571428571429" customWidth="1"/>
    <col min="19" max="19" width="19" customWidth="1"/>
    <col min="20" max="20" width="7.42857142857143" customWidth="1"/>
  </cols>
  <sheetData>
    <row r="1" spans="1:7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6" t="s">
        <v>67</v>
      </c>
      <c r="G1" s="6" t="s">
        <v>68</v>
      </c>
    </row>
    <row r="2" spans="1:7">
      <c r="A2" s="7">
        <v>10</v>
      </c>
      <c r="B2" s="7" t="s">
        <v>20</v>
      </c>
      <c r="C2" s="7" t="s">
        <v>69</v>
      </c>
      <c r="D2" s="7">
        <v>1000</v>
      </c>
      <c r="E2" s="7" t="s">
        <v>70</v>
      </c>
      <c r="F2" s="7"/>
      <c r="G2">
        <v>18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4"/>
  <dimension ref="A1:B3"/>
  <sheetViews>
    <sheetView workbookViewId="0">
      <selection activeCell="B6" sqref="B6"/>
    </sheetView>
  </sheetViews>
  <sheetFormatPr defaultColWidth="9.14285714285714" defaultRowHeight="15" outlineLevelRow="2" outlineLevelCol="1"/>
  <cols>
    <col min="1" max="1" width="18.5714285714286" customWidth="1"/>
    <col min="2" max="2" width="14.2857142857143" customWidth="1"/>
  </cols>
  <sheetData>
    <row r="1" spans="1:2">
      <c r="A1" s="2" t="s">
        <v>71</v>
      </c>
      <c r="B1" s="2" t="s">
        <v>72</v>
      </c>
    </row>
    <row r="2" spans="1:2">
      <c r="A2" s="3" t="s">
        <v>73</v>
      </c>
      <c r="B2" s="4" t="s">
        <v>74</v>
      </c>
    </row>
    <row r="3" spans="1:2">
      <c r="A3" s="3" t="s">
        <v>75</v>
      </c>
      <c r="B3" s="4" t="s">
        <v>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5"/>
  <dimension ref="A1:A2"/>
  <sheetViews>
    <sheetView workbookViewId="0">
      <selection activeCell="B4" sqref="B4"/>
    </sheetView>
  </sheetViews>
  <sheetFormatPr defaultColWidth="9.14285714285714" defaultRowHeight="15" outlineLevelRow="1"/>
  <cols>
    <col min="1" max="1" width="6.14285714285714" customWidth="1"/>
  </cols>
  <sheetData>
    <row r="1" spans="1:1">
      <c r="A1" s="1" t="s">
        <v>77</v>
      </c>
    </row>
    <row r="2" spans="1:1">
      <c r="A2">
        <f>1+(18/100)</f>
        <v>1.18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Productos</vt:lpstr>
      <vt:lpstr>Categorias</vt:lpstr>
      <vt:lpstr>Tipo_Afectacion</vt:lpstr>
      <vt:lpstr>Unidad_Medida</vt:lpstr>
      <vt:lpstr>Impuestos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herminea</cp:lastModifiedBy>
  <dcterms:created xsi:type="dcterms:W3CDTF">2021-09-25T13:48:00Z</dcterms:created>
  <dcterms:modified xsi:type="dcterms:W3CDTF">2024-09-03T14:14:02Z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  <property fmtid="{D5CDD505-2E9C-101B-9397-08002B2CF9AE}" pid="3" name="ICV">
    <vt:lpwstr>8D6B626D1F104D268B773FB5D0C350C3_12</vt:lpwstr>
  </property>
  <property fmtid="{D5CDD505-2E9C-101B-9397-08002B2CF9AE}" pid="4" name="KSOProductBuildVer">
    <vt:lpwstr>3082-12.2.0.17562</vt:lpwstr>
  </property>
</Properties>
</file>