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ThisWorkbook" defaultThemeVersion="124226"/>
  <mc:AlternateContent xmlns:mc="http://schemas.openxmlformats.org/markup-compatibility/2006">
    <mc:Choice Requires="x15">
      <x15ac:absPath xmlns:x15ac="http://schemas.microsoft.com/office/spreadsheetml/2010/11/ac" url="D:\pampa\Hernan(mis documentos)\"/>
    </mc:Choice>
  </mc:AlternateContent>
  <bookViews>
    <workbookView xWindow="0" yWindow="0" windowWidth="19200" windowHeight="11748" tabRatio="868" activeTab="2"/>
  </bookViews>
  <sheets>
    <sheet name="Q" sheetId="119" r:id="rId1"/>
    <sheet name="libros" sheetId="174" r:id="rId2"/>
    <sheet name="WKT" sheetId="167" r:id="rId3"/>
    <sheet name="ALQ" sheetId="94" r:id="rId4"/>
    <sheet name="AHORRO" sheetId="67" r:id="rId5"/>
    <sheet name="u$s" sheetId="113" r:id="rId6"/>
    <sheet name="FC" sheetId="125" r:id="rId7"/>
    <sheet name="BR" sheetId="131" r:id="rId8"/>
    <sheet name="PFs Guada" sheetId="161" r:id="rId9"/>
    <sheet name="NOV'19" sheetId="181" r:id="rId10"/>
    <sheet name="OCT'19" sheetId="180" r:id="rId11"/>
    <sheet name="SEP'19" sheetId="179" r:id="rId12"/>
    <sheet name="AGO'19" sheetId="178" r:id="rId13"/>
    <sheet name="JUL'19" sheetId="176" r:id="rId14"/>
    <sheet name="JUN'19" sheetId="175" r:id="rId15"/>
    <sheet name="MAY'19" sheetId="173" r:id="rId16"/>
    <sheet name="ABR'19" sheetId="171" r:id="rId17"/>
    <sheet name="MAR'19" sheetId="170" r:id="rId18"/>
    <sheet name="FEB'19" sheetId="169" r:id="rId19"/>
    <sheet name="ENE´19" sheetId="166" r:id="rId20"/>
    <sheet name="DIC'18" sheetId="164" r:id="rId21"/>
    <sheet name="NOV'18" sheetId="163" r:id="rId22"/>
    <sheet name="OCT'18" sheetId="162" r:id="rId23"/>
    <sheet name="SEP'18" sheetId="165" r:id="rId24"/>
    <sheet name="AGO'18" sheetId="159" r:id="rId25"/>
    <sheet name="JUL'18" sheetId="158" r:id="rId26"/>
    <sheet name="JUN'18" sheetId="157" r:id="rId27"/>
    <sheet name="MAY'18" sheetId="156" r:id="rId28"/>
    <sheet name="ABR'18" sheetId="155" r:id="rId29"/>
    <sheet name="MAR'18" sheetId="154" r:id="rId30"/>
    <sheet name="FEB'18" sheetId="152" r:id="rId31"/>
    <sheet name="ENE'18" sheetId="151" r:id="rId32"/>
    <sheet name="DIC'17" sheetId="150" r:id="rId33"/>
    <sheet name="NOV'17" sheetId="149" r:id="rId34"/>
    <sheet name="OCT'17" sheetId="148" r:id="rId35"/>
    <sheet name="SEP´17" sheetId="147" r:id="rId36"/>
    <sheet name="AGO'17" sheetId="146" r:id="rId37"/>
    <sheet name="JUL'17" sheetId="145" r:id="rId38"/>
    <sheet name="JUN'17" sheetId="144" r:id="rId39"/>
    <sheet name="MAY'17" sheetId="143" r:id="rId40"/>
    <sheet name="ABR'17" sheetId="141" r:id="rId41"/>
    <sheet name="MAR'17" sheetId="142" r:id="rId42"/>
    <sheet name="FEB'17" sheetId="140" r:id="rId43"/>
    <sheet name="ENE'17" sheetId="139" r:id="rId44"/>
    <sheet name="DIC'16" sheetId="138" r:id="rId45"/>
    <sheet name="NOV'16" sheetId="137" r:id="rId46"/>
    <sheet name="OCT '16" sheetId="136" r:id="rId47"/>
    <sheet name="SEP '16" sheetId="135" r:id="rId48"/>
    <sheet name="AGO '16" sheetId="134" r:id="rId49"/>
    <sheet name="JUL'16" sheetId="133" r:id="rId50"/>
    <sheet name="JUN'16" sheetId="132" r:id="rId51"/>
    <sheet name="MAY'16" sheetId="130" r:id="rId52"/>
    <sheet name="ABR'16" sheetId="129" r:id="rId53"/>
    <sheet name="MAR'16" sheetId="128" r:id="rId54"/>
    <sheet name="FEB'16" sheetId="127" r:id="rId55"/>
    <sheet name="ENE'16" sheetId="126" r:id="rId56"/>
    <sheet name="DIC'15" sheetId="124" r:id="rId57"/>
    <sheet name="NOV'15" sheetId="123" r:id="rId58"/>
    <sheet name="OCT'15" sheetId="122" r:id="rId59"/>
    <sheet name="SEP'15" sheetId="121" r:id="rId60"/>
    <sheet name="AGO'15" sheetId="120" r:id="rId61"/>
    <sheet name="JUL'15" sheetId="118" r:id="rId62"/>
    <sheet name="JUN'15" sheetId="116" r:id="rId63"/>
    <sheet name="MAY'15" sheetId="114" r:id="rId64"/>
    <sheet name="ABR'15" sheetId="112" r:id="rId65"/>
    <sheet name="MAR´15" sheetId="111" r:id="rId66"/>
    <sheet name="FEB'15" sheetId="109" r:id="rId67"/>
    <sheet name="ENE'15" sheetId="108" r:id="rId68"/>
    <sheet name="DIC'14" sheetId="107" r:id="rId69"/>
    <sheet name="NOV'14" sheetId="106" r:id="rId70"/>
    <sheet name="OCT'14" sheetId="104" r:id="rId71"/>
    <sheet name="SEPT '14" sheetId="103" r:id="rId72"/>
    <sheet name="AGO '14" sheetId="102" r:id="rId73"/>
    <sheet name="JUL ´14" sheetId="100" r:id="rId74"/>
    <sheet name="JUN '14" sheetId="99" r:id="rId75"/>
    <sheet name="MAY ´14" sheetId="97" r:id="rId76"/>
    <sheet name="ABR '14" sheetId="95" r:id="rId77"/>
    <sheet name="MAR '14" sheetId="93" r:id="rId78"/>
    <sheet name="FEB ´14" sheetId="92" r:id="rId79"/>
    <sheet name="ENE ´14" sheetId="89" r:id="rId80"/>
    <sheet name="DIC ´13" sheetId="88" r:id="rId81"/>
    <sheet name="NOV ´13" sheetId="87" r:id="rId82"/>
    <sheet name="OCT ´13" sheetId="86" r:id="rId83"/>
    <sheet name="SEPT ´13" sheetId="84" r:id="rId84"/>
    <sheet name="AGO ´13" sheetId="83" r:id="rId85"/>
    <sheet name="JULIO ´13" sheetId="82" r:id="rId86"/>
    <sheet name="JUNIO ´13" sheetId="80" r:id="rId87"/>
    <sheet name="MAYO ´13" sheetId="79" r:id="rId88"/>
    <sheet name="ABRIL ´13" sheetId="78" r:id="rId89"/>
    <sheet name="MAR´13" sheetId="77" r:id="rId90"/>
    <sheet name="FEB ´13" sheetId="76" r:id="rId91"/>
    <sheet name="ENE ´13" sheetId="73" r:id="rId92"/>
    <sheet name="DIC  ´12" sheetId="72" r:id="rId93"/>
    <sheet name="NOV ´12" sheetId="71" r:id="rId94"/>
    <sheet name="OCT ´12" sheetId="69" r:id="rId95"/>
    <sheet name="SEPT ´12" sheetId="68" r:id="rId96"/>
    <sheet name="AGO ´12" sheetId="66" r:id="rId97"/>
    <sheet name="JUL ´12" sheetId="64" r:id="rId98"/>
    <sheet name="JUN ´12" sheetId="62" r:id="rId99"/>
    <sheet name="MAY ´12" sheetId="61" r:id="rId100"/>
    <sheet name="ABR ´12" sheetId="60" r:id="rId101"/>
    <sheet name="MAR ´12" sheetId="59" r:id="rId102"/>
    <sheet name="FEB ´12" sheetId="58" r:id="rId103"/>
    <sheet name="ENE ´12" sheetId="57" r:id="rId104"/>
    <sheet name="DIC ´11" sheetId="56" r:id="rId105"/>
    <sheet name="NOV ´11" sheetId="54" r:id="rId106"/>
    <sheet name="OCT ´11" sheetId="55" r:id="rId107"/>
    <sheet name="SEPT ´11" sheetId="53" r:id="rId108"/>
    <sheet name="AGO ´11" sheetId="52" r:id="rId109"/>
    <sheet name="JUL ´11" sheetId="51" r:id="rId110"/>
    <sheet name="JUN ´11" sheetId="50" r:id="rId111"/>
    <sheet name="MAY ´11" sheetId="49" r:id="rId112"/>
    <sheet name="ABR ´11" sheetId="48" r:id="rId113"/>
    <sheet name="MAR '11" sheetId="47" r:id="rId114"/>
    <sheet name="FEB ´11" sheetId="46" r:id="rId115"/>
    <sheet name="ENE ´11" sheetId="45" r:id="rId116"/>
    <sheet name="DIC '10" sheetId="43" r:id="rId117"/>
    <sheet name="NOV ´10" sheetId="42" r:id="rId118"/>
    <sheet name="OCT ´10" sheetId="41" r:id="rId119"/>
    <sheet name="SEPT ´10" sheetId="40" r:id="rId120"/>
    <sheet name="AGO ´10" sheetId="39" r:id="rId121"/>
    <sheet name="JUL ´10" sheetId="38" r:id="rId122"/>
    <sheet name="JUN ´10" sheetId="37" r:id="rId123"/>
    <sheet name="MAY ´10" sheetId="36" r:id="rId124"/>
    <sheet name="ABR ´10" sheetId="35" r:id="rId125"/>
    <sheet name="MAR ´10" sheetId="33" r:id="rId126"/>
    <sheet name="FEB ´10" sheetId="30" r:id="rId127"/>
    <sheet name="ENE ´10" sheetId="28" r:id="rId128"/>
    <sheet name="DIC 09" sheetId="27" r:id="rId129"/>
    <sheet name="NOV 09" sheetId="26" r:id="rId130"/>
    <sheet name="OCT 09" sheetId="24" r:id="rId131"/>
    <sheet name="SEPT 09" sheetId="23" r:id="rId132"/>
    <sheet name="AGOST 09" sheetId="22" r:id="rId133"/>
    <sheet name="JUL 09" sheetId="21" r:id="rId134"/>
    <sheet name="JUN 09" sheetId="20" r:id="rId135"/>
    <sheet name="MAY 09" sheetId="19" r:id="rId136"/>
    <sheet name="ABR 09" sheetId="18" r:id="rId137"/>
    <sheet name="MAR 09" sheetId="17" r:id="rId138"/>
    <sheet name="FEB 09" sheetId="16" r:id="rId139"/>
    <sheet name="ENE 09" sheetId="15" r:id="rId140"/>
    <sheet name="DIC 08" sheetId="13" r:id="rId141"/>
    <sheet name="NOV 08" sheetId="12" r:id="rId142"/>
    <sheet name="OCTUB 08" sheetId="11" r:id="rId143"/>
    <sheet name="SEPT 08" sheetId="5" r:id="rId144"/>
    <sheet name="AGOS 08" sheetId="4" r:id="rId145"/>
    <sheet name="JULIO-08" sheetId="9" r:id="rId146"/>
    <sheet name="JUNIO 08" sheetId="8" r:id="rId147"/>
    <sheet name="Hoja1" sheetId="10" r:id="rId148"/>
    <sheet name="DEUDAS" sheetId="2" r:id="rId149"/>
    <sheet name="Ahorro ´10" sheetId="34" r:id="rId150"/>
    <sheet name="AHORRO_" sheetId="14" r:id="rId151"/>
    <sheet name="GASTO FIJO" sheetId="1" r:id="rId152"/>
    <sheet name="CLIO" sheetId="6" r:id="rId153"/>
    <sheet name="viaje-frey" sheetId="25" r:id="rId154"/>
    <sheet name="Alquiler Domuyo" sheetId="29" r:id="rId155"/>
    <sheet name="RECIBO" sheetId="7" r:id="rId156"/>
    <sheet name="ECO" sheetId="44" r:id="rId157"/>
    <sheet name="AIRES" sheetId="75" r:id="rId158"/>
    <sheet name="FER EVEREST" sheetId="74" r:id="rId159"/>
    <sheet name="GUADA" sheetId="70" r:id="rId160"/>
    <sheet name="Intento cambio cat con Juan" sheetId="105" r:id="rId161"/>
    <sheet name="TASA 2do Credito" sheetId="90" r:id="rId162"/>
    <sheet name="EVEREST" sheetId="63" r:id="rId163"/>
    <sheet name="308" sheetId="85" r:id="rId164"/>
    <sheet name="Pase a 5 compulsivo" sheetId="115" r:id="rId165"/>
  </sheets>
  <definedNames>
    <definedName name="_xlnm.Print_Area" localSheetId="158">'FER EVEREST'!$A$1:$S$30</definedName>
  </definedNames>
  <calcPr calcId="162913"/>
  <fileRecoveryPr autoRecover="0"/>
</workbook>
</file>

<file path=xl/calcChain.xml><?xml version="1.0" encoding="utf-8"?>
<calcChain xmlns="http://schemas.openxmlformats.org/spreadsheetml/2006/main">
  <c r="R173" i="181" l="1"/>
  <c r="B45" i="113"/>
  <c r="P20" i="167" l="1"/>
  <c r="E108" i="181" l="1"/>
  <c r="B121" i="174"/>
  <c r="P25" i="167"/>
  <c r="M183" i="181"/>
  <c r="D41" i="113" l="1"/>
  <c r="I183" i="181" l="1"/>
  <c r="V68" i="167" l="1"/>
  <c r="U68" i="167"/>
  <c r="U67" i="167"/>
  <c r="E13" i="181" l="1"/>
  <c r="E15" i="181" s="1"/>
  <c r="E188" i="181" l="1"/>
  <c r="F40" i="181" l="1"/>
  <c r="I53" i="113" l="1"/>
  <c r="F35" i="181" l="1"/>
  <c r="P11" i="167" l="1"/>
  <c r="G243" i="67" l="1"/>
  <c r="C61" i="113" l="1"/>
  <c r="P219" i="181"/>
  <c r="P224" i="181" s="1"/>
  <c r="F30" i="181" l="1"/>
  <c r="A203" i="181" l="1"/>
  <c r="I201" i="181" l="1"/>
  <c r="D35" i="113" l="1"/>
  <c r="E6" i="181" l="1"/>
  <c r="Q219" i="181"/>
  <c r="O219" i="181"/>
  <c r="N219" i="181"/>
  <c r="N224" i="181" s="1"/>
  <c r="M219" i="181"/>
  <c r="L219" i="181"/>
  <c r="L224" i="181" s="1"/>
  <c r="K219" i="181"/>
  <c r="J219" i="181"/>
  <c r="J224" i="181" s="1"/>
  <c r="I219" i="181"/>
  <c r="I224" i="181" s="1"/>
  <c r="H219" i="181"/>
  <c r="H224" i="181" s="1"/>
  <c r="F219" i="181"/>
  <c r="F224" i="181" s="1"/>
  <c r="E219" i="181"/>
  <c r="E224" i="181" s="1"/>
  <c r="D219" i="181"/>
  <c r="D224" i="181" s="1"/>
  <c r="H5" i="181"/>
  <c r="H6" i="181" s="1"/>
  <c r="E16" i="181" l="1"/>
  <c r="A76" i="180" l="1"/>
  <c r="A61" i="179" l="1"/>
  <c r="A71" i="178" l="1"/>
  <c r="D34" i="113" l="1"/>
  <c r="D65" i="113" l="1"/>
  <c r="F26" i="161"/>
  <c r="D26" i="161"/>
  <c r="B9" i="161" l="1"/>
  <c r="F9" i="161"/>
  <c r="F19" i="161"/>
  <c r="B128" i="174" l="1"/>
  <c r="P50" i="167" l="1"/>
  <c r="A82" i="176" l="1"/>
  <c r="A62" i="175"/>
  <c r="D33" i="113" l="1"/>
  <c r="P45" i="167" l="1"/>
  <c r="P40" i="167"/>
  <c r="A72" i="173" l="1"/>
  <c r="D32" i="113" l="1"/>
  <c r="E123" i="174" l="1"/>
  <c r="A44" i="171"/>
  <c r="A59" i="170"/>
  <c r="A77" i="169"/>
  <c r="A80" i="166"/>
  <c r="G294" i="67" l="1"/>
  <c r="D30" i="113" l="1"/>
  <c r="D31" i="113"/>
  <c r="D27" i="113"/>
  <c r="D28" i="113"/>
  <c r="D26" i="113"/>
  <c r="U61" i="167" l="1"/>
  <c r="P35" i="167"/>
  <c r="P30" i="167"/>
  <c r="C69" i="164" l="1"/>
  <c r="F68" i="164"/>
  <c r="D9" i="164" s="1"/>
  <c r="F46" i="164"/>
  <c r="F28" i="164"/>
  <c r="F6" i="164"/>
  <c r="F2" i="164"/>
  <c r="C62" i="163"/>
  <c r="F61" i="163"/>
  <c r="D9" i="163" s="1"/>
  <c r="F43" i="163"/>
  <c r="F28" i="163"/>
  <c r="F6" i="163"/>
  <c r="F2" i="163"/>
  <c r="F64" i="162"/>
  <c r="C87" i="162"/>
  <c r="F86" i="162"/>
  <c r="D9" i="162" s="1"/>
  <c r="F27" i="162"/>
  <c r="F6" i="162"/>
  <c r="F2" i="162"/>
  <c r="F26" i="162" l="1"/>
  <c r="E87" i="162"/>
  <c r="H87" i="162" s="1"/>
  <c r="D69" i="164"/>
  <c r="F27" i="164"/>
  <c r="E69" i="164"/>
  <c r="H69" i="164" s="1"/>
  <c r="D62" i="163"/>
  <c r="F27" i="163"/>
  <c r="E62" i="163"/>
  <c r="H62" i="163" s="1"/>
  <c r="D87" i="162"/>
  <c r="F44" i="165" l="1"/>
  <c r="C77" i="165"/>
  <c r="F76" i="165"/>
  <c r="D9" i="165" s="1"/>
  <c r="F27" i="165"/>
  <c r="F6" i="165"/>
  <c r="F2" i="165"/>
  <c r="D77" i="165" l="1"/>
  <c r="F26" i="165"/>
  <c r="E77" i="165"/>
  <c r="H77" i="165" s="1"/>
  <c r="AT18" i="94" l="1"/>
  <c r="C95" i="159" l="1"/>
  <c r="F94" i="159"/>
  <c r="D9" i="159" s="1"/>
  <c r="F63" i="159"/>
  <c r="F26" i="159"/>
  <c r="F6" i="159"/>
  <c r="F2" i="159"/>
  <c r="D95" i="159" l="1"/>
  <c r="F25" i="159"/>
  <c r="E95" i="159"/>
  <c r="H95" i="159" s="1"/>
  <c r="C84" i="158" l="1"/>
  <c r="F83" i="158"/>
  <c r="D9" i="158" s="1"/>
  <c r="F25" i="158" s="1"/>
  <c r="F48" i="158"/>
  <c r="F26" i="158"/>
  <c r="F6" i="158"/>
  <c r="F2" i="158"/>
  <c r="C64" i="157"/>
  <c r="F63" i="157"/>
  <c r="D9" i="157" s="1"/>
  <c r="F29" i="157" s="1"/>
  <c r="F42" i="157"/>
  <c r="F30" i="157"/>
  <c r="F6" i="157"/>
  <c r="F2" i="157"/>
  <c r="C78" i="156"/>
  <c r="F77" i="156"/>
  <c r="D9" i="156" s="1"/>
  <c r="F44" i="156"/>
  <c r="F30" i="156"/>
  <c r="F6" i="156"/>
  <c r="F2" i="156"/>
  <c r="C89" i="155"/>
  <c r="E9" i="158" l="1"/>
  <c r="E84" i="158" s="1"/>
  <c r="D84" i="158"/>
  <c r="E64" i="157"/>
  <c r="H64" i="157" s="1"/>
  <c r="D64" i="157"/>
  <c r="F29" i="156"/>
  <c r="D78" i="156"/>
  <c r="E78" i="156"/>
  <c r="H78" i="156" s="1"/>
  <c r="F6" i="155" l="1"/>
  <c r="C299" i="67" l="1"/>
  <c r="E303" i="67" s="1"/>
  <c r="F88" i="155" l="1"/>
  <c r="D9" i="155" s="1"/>
  <c r="E89" i="155" s="1"/>
  <c r="H89" i="155" s="1"/>
  <c r="F52" i="155"/>
  <c r="F30" i="155"/>
  <c r="F2" i="155"/>
  <c r="F29" i="155" l="1"/>
  <c r="D89" i="155"/>
  <c r="C67" i="154" l="1"/>
  <c r="E66" i="154"/>
  <c r="D9" i="154" s="1"/>
  <c r="D67" i="154" s="1"/>
  <c r="E44" i="154"/>
  <c r="E30" i="154"/>
  <c r="E6" i="154"/>
  <c r="E29" i="154" l="1"/>
  <c r="E52" i="152"/>
  <c r="C85" i="152" l="1"/>
  <c r="E84" i="152"/>
  <c r="D9" i="152" s="1"/>
  <c r="D85" i="152" s="1"/>
  <c r="E30" i="152"/>
  <c r="E6" i="152"/>
  <c r="E29" i="152" l="1"/>
  <c r="C127" i="151" l="1"/>
  <c r="E126" i="151"/>
  <c r="D9" i="151" s="1"/>
  <c r="D127" i="151" s="1"/>
  <c r="E66" i="151"/>
  <c r="E30" i="151"/>
  <c r="E6" i="151"/>
  <c r="E29" i="151" l="1"/>
  <c r="AH18" i="94" l="1"/>
  <c r="C89" i="149" l="1"/>
  <c r="C63" i="150" l="1"/>
  <c r="E62" i="150"/>
  <c r="D9" i="150" s="1"/>
  <c r="D63" i="150" s="1"/>
  <c r="E43" i="150"/>
  <c r="E28" i="150"/>
  <c r="E6" i="150"/>
  <c r="E27" i="150" l="1"/>
  <c r="E88" i="149" l="1"/>
  <c r="D9" i="149" s="1"/>
  <c r="D89" i="149" s="1"/>
  <c r="E41" i="149"/>
  <c r="E28" i="149"/>
  <c r="E6" i="149"/>
  <c r="E27" i="149" l="1"/>
  <c r="E87" i="148" l="1"/>
  <c r="C88" i="148" l="1"/>
  <c r="D9" i="148"/>
  <c r="E48" i="148"/>
  <c r="E28" i="148"/>
  <c r="E6" i="148"/>
  <c r="D88" i="148" l="1"/>
  <c r="E27" i="148"/>
  <c r="E98" i="147" l="1"/>
  <c r="D9" i="147" s="1"/>
  <c r="D99" i="147" s="1"/>
  <c r="E57" i="147"/>
  <c r="E27" i="147"/>
  <c r="C99" i="147"/>
  <c r="E6" i="147"/>
  <c r="E26" i="147" l="1"/>
  <c r="X8" i="94"/>
  <c r="E90" i="146" l="1"/>
  <c r="C91" i="146" l="1"/>
  <c r="E60" i="146"/>
  <c r="E27" i="146"/>
  <c r="E6" i="146"/>
  <c r="D9" i="146" l="1"/>
  <c r="E6" i="145"/>
  <c r="E90" i="145"/>
  <c r="D9" i="145" s="1"/>
  <c r="D91" i="145" s="1"/>
  <c r="E57" i="145"/>
  <c r="E29" i="145"/>
  <c r="E26" i="146" l="1"/>
  <c r="D91" i="146"/>
  <c r="C91" i="145"/>
  <c r="E28" i="145"/>
  <c r="E63" i="144"/>
  <c r="D9" i="144" s="1"/>
  <c r="D64" i="144" s="1"/>
  <c r="E46" i="144"/>
  <c r="E28" i="144"/>
  <c r="C64" i="144"/>
  <c r="E6" i="144"/>
  <c r="E27" i="144" l="1"/>
  <c r="C82" i="143" l="1"/>
  <c r="E81" i="143"/>
  <c r="D9" i="143" s="1"/>
  <c r="D82" i="143" s="1"/>
  <c r="E52" i="143"/>
  <c r="E28" i="143"/>
  <c r="E6" i="143"/>
  <c r="E27" i="143" l="1"/>
  <c r="C86" i="131"/>
  <c r="H340" i="67" l="1"/>
  <c r="C83" i="136"/>
  <c r="C86" i="141"/>
  <c r="E85" i="141"/>
  <c r="D9" i="141" s="1"/>
  <c r="E51" i="141"/>
  <c r="E28" i="141"/>
  <c r="E6" i="141"/>
  <c r="C76" i="142"/>
  <c r="E75" i="142"/>
  <c r="D9" i="142" s="1"/>
  <c r="E42" i="142"/>
  <c r="E28" i="142"/>
  <c r="E6" i="142"/>
  <c r="D86" i="141" l="1"/>
  <c r="E27" i="141"/>
  <c r="D76" i="142"/>
  <c r="E27" i="142"/>
  <c r="E6" i="140" l="1"/>
  <c r="E80" i="140"/>
  <c r="D9" i="140" s="1"/>
  <c r="E27" i="140" s="1"/>
  <c r="E43" i="140"/>
  <c r="E28" i="140"/>
  <c r="C81" i="140"/>
  <c r="D81" i="140" l="1"/>
  <c r="E89" i="139" l="1"/>
  <c r="D10" i="139" s="1"/>
  <c r="E57" i="139"/>
  <c r="I29" i="139"/>
  <c r="E30" i="139"/>
  <c r="M28" i="139"/>
  <c r="I28" i="139"/>
  <c r="M17" i="139"/>
  <c r="M10" i="139"/>
  <c r="C90" i="139"/>
  <c r="E6" i="139"/>
  <c r="E65" i="138"/>
  <c r="D10" i="138" s="1"/>
  <c r="E46" i="138"/>
  <c r="E30" i="138"/>
  <c r="C66" i="138"/>
  <c r="E6" i="138"/>
  <c r="D90" i="139" l="1"/>
  <c r="E28" i="139"/>
  <c r="D66" i="138"/>
  <c r="E28" i="138"/>
  <c r="C43" i="131"/>
  <c r="A61" i="131" l="1"/>
  <c r="E113" i="137"/>
  <c r="E55" i="94" l="1"/>
  <c r="A59" i="131" l="1"/>
  <c r="A57" i="131"/>
  <c r="C114" i="137" l="1"/>
  <c r="D10" i="137"/>
  <c r="E75" i="137"/>
  <c r="E30" i="137"/>
  <c r="E6" i="137"/>
  <c r="D114" i="137" l="1"/>
  <c r="E28" i="137"/>
  <c r="C15" i="131" l="1"/>
  <c r="E6" i="118" l="1"/>
  <c r="E82" i="136"/>
  <c r="D10" i="136" s="1"/>
  <c r="D83" i="136" s="1"/>
  <c r="E46" i="136"/>
  <c r="E30" i="136"/>
  <c r="E6" i="136"/>
  <c r="E28" i="136" l="1"/>
  <c r="E58" i="135" l="1"/>
  <c r="E91" i="135"/>
  <c r="C92" i="135"/>
  <c r="A55" i="131" l="1"/>
  <c r="A52" i="131"/>
  <c r="A49" i="131"/>
  <c r="C84" i="134" l="1"/>
  <c r="E83" i="134"/>
  <c r="D11" i="134" s="1"/>
  <c r="D84" i="134" s="1"/>
  <c r="E55" i="134"/>
  <c r="E31" i="134"/>
  <c r="E7" i="134"/>
  <c r="E29" i="134" l="1"/>
  <c r="E6" i="135" l="1"/>
  <c r="D10" i="135"/>
  <c r="D92" i="135" s="1"/>
  <c r="E30" i="135"/>
  <c r="E28" i="135" l="1"/>
  <c r="X18" i="94" l="1"/>
  <c r="F43" i="94" l="1"/>
  <c r="G75" i="133" l="1"/>
  <c r="C114" i="133"/>
  <c r="E113" i="133"/>
  <c r="D12" i="133" s="1"/>
  <c r="E30" i="133" s="1"/>
  <c r="E60" i="133"/>
  <c r="E32" i="133"/>
  <c r="E8" i="133"/>
  <c r="D114" i="133" l="1"/>
  <c r="G24" i="125" l="1"/>
  <c r="G81" i="132"/>
  <c r="E99" i="132"/>
  <c r="D11" i="132" s="1"/>
  <c r="E52" i="132"/>
  <c r="E30" i="132"/>
  <c r="C100" i="132"/>
  <c r="E7" i="132"/>
  <c r="D2" i="115"/>
  <c r="D3" i="115"/>
  <c r="D4" i="115"/>
  <c r="D5" i="115"/>
  <c r="D6" i="115"/>
  <c r="D7" i="115"/>
  <c r="D8" i="115"/>
  <c r="D9" i="115"/>
  <c r="D10" i="115"/>
  <c r="D11" i="115"/>
  <c r="B12" i="115"/>
  <c r="C12" i="115"/>
  <c r="D14" i="115"/>
  <c r="C52" i="85"/>
  <c r="D52" i="85"/>
  <c r="B12" i="63"/>
  <c r="J35" i="63"/>
  <c r="C22" i="90"/>
  <c r="D22" i="90"/>
  <c r="F22" i="90"/>
  <c r="K8" i="105"/>
  <c r="J11" i="105"/>
  <c r="K11" i="105"/>
  <c r="J12" i="105"/>
  <c r="K12" i="105"/>
  <c r="L19" i="105"/>
  <c r="M20" i="105" s="1"/>
  <c r="F21" i="105"/>
  <c r="F18" i="105" s="1"/>
  <c r="F35" i="105" s="1"/>
  <c r="M22" i="105"/>
  <c r="E35" i="105"/>
  <c r="F44" i="105"/>
  <c r="F41" i="105" s="1"/>
  <c r="E58" i="105"/>
  <c r="F58" i="105"/>
  <c r="F65" i="105"/>
  <c r="E82" i="105"/>
  <c r="F82" i="105"/>
  <c r="G74" i="105" s="1"/>
  <c r="F88" i="105"/>
  <c r="E105" i="105"/>
  <c r="F105" i="105"/>
  <c r="B27" i="70"/>
  <c r="S17" i="74"/>
  <c r="B30" i="74"/>
  <c r="K30" i="74"/>
  <c r="B25" i="75"/>
  <c r="H25" i="75"/>
  <c r="B27" i="75"/>
  <c r="H27" i="75"/>
  <c r="D9" i="44"/>
  <c r="D11" i="44" s="1"/>
  <c r="D14" i="44" s="1"/>
  <c r="D34" i="44"/>
  <c r="J41" i="44"/>
  <c r="L41" i="44"/>
  <c r="E2" i="7"/>
  <c r="M2" i="7"/>
  <c r="U2" i="7"/>
  <c r="AC2" i="7"/>
  <c r="AK2" i="7"/>
  <c r="AU2" i="7"/>
  <c r="AK4" i="7"/>
  <c r="M6" i="7"/>
  <c r="U6" i="7"/>
  <c r="AU6" i="7"/>
  <c r="AC11" i="7"/>
  <c r="AC6" i="7" s="1"/>
  <c r="AW15" i="7"/>
  <c r="AW17" i="7"/>
  <c r="AW19" i="7"/>
  <c r="AW21" i="7"/>
  <c r="E27" i="7"/>
  <c r="G18" i="7" s="1"/>
  <c r="F27" i="7"/>
  <c r="N27" i="7"/>
  <c r="V27" i="7"/>
  <c r="AD27" i="7"/>
  <c r="AL27" i="7"/>
  <c r="AV27" i="7"/>
  <c r="C4" i="29"/>
  <c r="C5" i="29"/>
  <c r="B25" i="25"/>
  <c r="C25" i="25"/>
  <c r="D2" i="6"/>
  <c r="D4" i="6"/>
  <c r="D5" i="6"/>
  <c r="D7" i="6"/>
  <c r="D8" i="6"/>
  <c r="D9" i="6"/>
  <c r="C26" i="6"/>
  <c r="C22" i="1"/>
  <c r="K10" i="14"/>
  <c r="G13" i="14"/>
  <c r="G32" i="14" s="1"/>
  <c r="B17" i="14"/>
  <c r="T18" i="14"/>
  <c r="O19" i="14"/>
  <c r="E25" i="14"/>
  <c r="D33" i="14"/>
  <c r="B36" i="14"/>
  <c r="I36" i="14"/>
  <c r="D40" i="14"/>
  <c r="O43" i="14"/>
  <c r="B23" i="34"/>
  <c r="N15" i="2"/>
  <c r="J16" i="2"/>
  <c r="B23" i="2"/>
  <c r="N24" i="2"/>
  <c r="C48" i="10"/>
  <c r="D48" i="10"/>
  <c r="F48" i="10"/>
  <c r="D7" i="8"/>
  <c r="J20" i="8"/>
  <c r="D22" i="8" s="1"/>
  <c r="E32" i="8"/>
  <c r="E45" i="8"/>
  <c r="C55" i="8"/>
  <c r="N68" i="8"/>
  <c r="O68" i="8"/>
  <c r="D7" i="9"/>
  <c r="J20" i="9"/>
  <c r="D22" i="9" s="1"/>
  <c r="E32" i="9"/>
  <c r="E45" i="9"/>
  <c r="C55" i="9"/>
  <c r="E57" i="9"/>
  <c r="N61" i="9"/>
  <c r="O61" i="9"/>
  <c r="D7" i="4"/>
  <c r="J23" i="4"/>
  <c r="D21" i="4" s="1"/>
  <c r="E28" i="4"/>
  <c r="E39" i="4"/>
  <c r="C41" i="4"/>
  <c r="H43" i="4"/>
  <c r="O51" i="4"/>
  <c r="D22" i="4" s="1"/>
  <c r="P51" i="4"/>
  <c r="D23" i="4" s="1"/>
  <c r="D8" i="5"/>
  <c r="J24" i="5"/>
  <c r="D22" i="5" s="1"/>
  <c r="C43" i="5"/>
  <c r="N70" i="5"/>
  <c r="D23" i="5" s="1"/>
  <c r="O70" i="5"/>
  <c r="D24" i="5" s="1"/>
  <c r="D6" i="11"/>
  <c r="J22" i="11"/>
  <c r="D20" i="11" s="1"/>
  <c r="C51" i="11"/>
  <c r="N51" i="11"/>
  <c r="D21" i="11" s="1"/>
  <c r="O51" i="11"/>
  <c r="D22" i="11" s="1"/>
  <c r="D7" i="12"/>
  <c r="J23" i="12"/>
  <c r="D21" i="12" s="1"/>
  <c r="C74" i="12"/>
  <c r="N74" i="12"/>
  <c r="D22" i="12" s="1"/>
  <c r="O74" i="12"/>
  <c r="D23" i="12" s="1"/>
  <c r="E4" i="13"/>
  <c r="J22" i="13"/>
  <c r="D20" i="13" s="1"/>
  <c r="C48" i="13"/>
  <c r="N48" i="13"/>
  <c r="D21" i="13" s="1"/>
  <c r="O48" i="13"/>
  <c r="D22" i="13" s="1"/>
  <c r="E4" i="15"/>
  <c r="D6" i="15"/>
  <c r="J22" i="15"/>
  <c r="D20" i="15" s="1"/>
  <c r="C49" i="15"/>
  <c r="N49" i="15"/>
  <c r="D21" i="15" s="1"/>
  <c r="O49" i="15"/>
  <c r="D22" i="15" s="1"/>
  <c r="H3" i="16"/>
  <c r="I3" i="16"/>
  <c r="E4" i="16"/>
  <c r="D6" i="16"/>
  <c r="J22" i="16"/>
  <c r="D20" i="16" s="1"/>
  <c r="C40" i="16"/>
  <c r="N40" i="16"/>
  <c r="D21" i="16" s="1"/>
  <c r="O40" i="16"/>
  <c r="D22" i="16" s="1"/>
  <c r="E5" i="17"/>
  <c r="D7" i="17"/>
  <c r="J23" i="17"/>
  <c r="D21" i="17" s="1"/>
  <c r="C51" i="17"/>
  <c r="N51" i="17"/>
  <c r="D22" i="17" s="1"/>
  <c r="O51" i="17"/>
  <c r="D23" i="17" s="1"/>
  <c r="E4" i="18"/>
  <c r="D6" i="18"/>
  <c r="J22" i="18"/>
  <c r="D20" i="18" s="1"/>
  <c r="D23" i="18"/>
  <c r="E45" i="18"/>
  <c r="C46" i="18"/>
  <c r="N46" i="18"/>
  <c r="D21" i="18" s="1"/>
  <c r="E24" i="18" s="1"/>
  <c r="O46" i="18"/>
  <c r="D22" i="18" s="1"/>
  <c r="E5" i="19"/>
  <c r="D7" i="19"/>
  <c r="J23" i="19"/>
  <c r="D21" i="19" s="1"/>
  <c r="E43" i="19"/>
  <c r="C44" i="19"/>
  <c r="N44" i="19"/>
  <c r="D22" i="19" s="1"/>
  <c r="O44" i="19"/>
  <c r="D23" i="19" s="1"/>
  <c r="D6" i="20"/>
  <c r="J22" i="20"/>
  <c r="D20" i="20" s="1"/>
  <c r="E42" i="20"/>
  <c r="C44" i="20"/>
  <c r="N44" i="20"/>
  <c r="D21" i="20" s="1"/>
  <c r="O44" i="20"/>
  <c r="D22" i="20" s="1"/>
  <c r="D7" i="21"/>
  <c r="J23" i="21"/>
  <c r="D21" i="21" s="1"/>
  <c r="E56" i="21"/>
  <c r="C57" i="21"/>
  <c r="N57" i="21"/>
  <c r="D22" i="21" s="1"/>
  <c r="O57" i="21"/>
  <c r="D23" i="21" s="1"/>
  <c r="D7" i="22"/>
  <c r="J23" i="22"/>
  <c r="D21" i="22" s="1"/>
  <c r="E28" i="22"/>
  <c r="E45" i="22"/>
  <c r="C46" i="22"/>
  <c r="N46" i="22"/>
  <c r="D22" i="22" s="1"/>
  <c r="O46" i="22"/>
  <c r="D23" i="22" s="1"/>
  <c r="D5" i="23"/>
  <c r="J21" i="23"/>
  <c r="D19" i="23" s="1"/>
  <c r="E26" i="23"/>
  <c r="E46" i="23"/>
  <c r="C47" i="23"/>
  <c r="N47" i="23"/>
  <c r="D20" i="23" s="1"/>
  <c r="O47" i="23"/>
  <c r="D21" i="23" s="1"/>
  <c r="D5" i="24"/>
  <c r="J21" i="24"/>
  <c r="D19" i="24" s="1"/>
  <c r="E48" i="24"/>
  <c r="C49" i="24"/>
  <c r="N49" i="24"/>
  <c r="D20" i="24" s="1"/>
  <c r="O49" i="24"/>
  <c r="D21" i="24" s="1"/>
  <c r="D5" i="26"/>
  <c r="J21" i="26"/>
  <c r="D19" i="26" s="1"/>
  <c r="E30" i="26"/>
  <c r="E45" i="26"/>
  <c r="C46" i="26"/>
  <c r="N46" i="26"/>
  <c r="D20" i="26" s="1"/>
  <c r="O46" i="26"/>
  <c r="D21" i="26" s="1"/>
  <c r="D5" i="27"/>
  <c r="J21" i="27"/>
  <c r="D19" i="27" s="1"/>
  <c r="E33" i="27"/>
  <c r="E51" i="27"/>
  <c r="C52" i="27"/>
  <c r="N52" i="27"/>
  <c r="D20" i="27" s="1"/>
  <c r="O52" i="27"/>
  <c r="D21" i="27" s="1"/>
  <c r="D5" i="28"/>
  <c r="J21" i="28"/>
  <c r="D19" i="28" s="1"/>
  <c r="E31" i="28"/>
  <c r="E58" i="28"/>
  <c r="C59" i="28"/>
  <c r="N60" i="28"/>
  <c r="D20" i="28" s="1"/>
  <c r="O60" i="28"/>
  <c r="D5" i="30"/>
  <c r="J21" i="30"/>
  <c r="D19" i="30" s="1"/>
  <c r="E35" i="30"/>
  <c r="E48" i="30"/>
  <c r="C49" i="30"/>
  <c r="N50" i="30"/>
  <c r="D20" i="30" s="1"/>
  <c r="O50" i="30"/>
  <c r="D21" i="30" s="1"/>
  <c r="G2" i="33"/>
  <c r="D5" i="33"/>
  <c r="J20" i="33"/>
  <c r="D18" i="33" s="1"/>
  <c r="C37" i="33"/>
  <c r="N38" i="33"/>
  <c r="D19" i="33" s="1"/>
  <c r="O38" i="33"/>
  <c r="D20" i="33" s="1"/>
  <c r="D5" i="35"/>
  <c r="J19" i="35"/>
  <c r="D17" i="35" s="1"/>
  <c r="E41" i="35"/>
  <c r="C42" i="35"/>
  <c r="N43" i="35"/>
  <c r="D18" i="35" s="1"/>
  <c r="O43" i="35"/>
  <c r="D19" i="35" s="1"/>
  <c r="D5" i="36"/>
  <c r="H18" i="36"/>
  <c r="D17" i="36" s="1"/>
  <c r="E34" i="36"/>
  <c r="C35" i="36"/>
  <c r="K38" i="36"/>
  <c r="D18" i="36" s="1"/>
  <c r="D5" i="37"/>
  <c r="I18" i="37"/>
  <c r="D17" i="37" s="1"/>
  <c r="F30" i="37"/>
  <c r="C31" i="37"/>
  <c r="E31" i="37"/>
  <c r="L32" i="37"/>
  <c r="D18" i="37" s="1"/>
  <c r="H2" i="38"/>
  <c r="D5" i="38"/>
  <c r="H18" i="38"/>
  <c r="E33" i="38"/>
  <c r="C34" i="38"/>
  <c r="K35" i="38"/>
  <c r="D18" i="38" s="1"/>
  <c r="D5" i="39"/>
  <c r="E40" i="39"/>
  <c r="C41" i="39"/>
  <c r="K42" i="39"/>
  <c r="D18" i="39" s="1"/>
  <c r="D5" i="40"/>
  <c r="E39" i="40"/>
  <c r="C40" i="40"/>
  <c r="K41" i="40"/>
  <c r="D18" i="40" s="1"/>
  <c r="D5" i="41"/>
  <c r="C36" i="41"/>
  <c r="E36" i="41"/>
  <c r="K38" i="41"/>
  <c r="D18" i="41" s="1"/>
  <c r="D5" i="42"/>
  <c r="E49" i="42"/>
  <c r="C50" i="42"/>
  <c r="K53" i="42"/>
  <c r="D18" i="42" s="1"/>
  <c r="D5" i="43"/>
  <c r="C38" i="43"/>
  <c r="E39" i="43"/>
  <c r="K41" i="43"/>
  <c r="D18" i="43" s="1"/>
  <c r="F19" i="45"/>
  <c r="C27" i="45"/>
  <c r="D27" i="45"/>
  <c r="E27" i="45"/>
  <c r="F28" i="45"/>
  <c r="L30" i="45"/>
  <c r="D5" i="46"/>
  <c r="C32" i="46"/>
  <c r="E33" i="46"/>
  <c r="K35" i="46"/>
  <c r="C34" i="47"/>
  <c r="E35" i="47"/>
  <c r="K37" i="47"/>
  <c r="D18" i="47" s="1"/>
  <c r="D5" i="48"/>
  <c r="E37" i="48"/>
  <c r="C39" i="48"/>
  <c r="K42" i="48"/>
  <c r="D18" i="48" s="1"/>
  <c r="E20" i="48" s="1"/>
  <c r="D7" i="49"/>
  <c r="H28" i="49"/>
  <c r="C34" i="49"/>
  <c r="E35" i="49"/>
  <c r="K37" i="49"/>
  <c r="D20" i="49" s="1"/>
  <c r="D7" i="50"/>
  <c r="C34" i="50"/>
  <c r="E35" i="50"/>
  <c r="K37" i="50"/>
  <c r="D20" i="50" s="1"/>
  <c r="D8" i="51"/>
  <c r="C44" i="51"/>
  <c r="E45" i="51"/>
  <c r="K47" i="51"/>
  <c r="D21" i="51" s="1"/>
  <c r="D7" i="52"/>
  <c r="C40" i="52"/>
  <c r="E41" i="52"/>
  <c r="K43" i="52"/>
  <c r="D20" i="52" s="1"/>
  <c r="D7" i="53"/>
  <c r="C37" i="53"/>
  <c r="E38" i="53"/>
  <c r="K40" i="53"/>
  <c r="D20" i="53" s="1"/>
  <c r="D6" i="55"/>
  <c r="E41" i="55"/>
  <c r="C42" i="55"/>
  <c r="E43" i="55"/>
  <c r="K45" i="55"/>
  <c r="D19" i="55" s="1"/>
  <c r="E21" i="55" s="1"/>
  <c r="D7" i="54"/>
  <c r="F38" i="54"/>
  <c r="C39" i="54"/>
  <c r="E39" i="54"/>
  <c r="F40" i="54"/>
  <c r="L42" i="54"/>
  <c r="D20" i="54" s="1"/>
  <c r="D6" i="56"/>
  <c r="F31" i="56"/>
  <c r="C32" i="56"/>
  <c r="E32" i="56"/>
  <c r="F33" i="56"/>
  <c r="L35" i="56"/>
  <c r="D19" i="56" s="1"/>
  <c r="Q45" i="56"/>
  <c r="G46" i="56"/>
  <c r="H46" i="56"/>
  <c r="D6" i="57"/>
  <c r="I35" i="57"/>
  <c r="F51" i="57"/>
  <c r="C52" i="57"/>
  <c r="E52" i="57"/>
  <c r="F54" i="57"/>
  <c r="N54" i="57"/>
  <c r="D19" i="57" s="1"/>
  <c r="D6" i="58"/>
  <c r="F40" i="58"/>
  <c r="G40" i="58"/>
  <c r="E47" i="58"/>
  <c r="C48" i="58"/>
  <c r="K51" i="58"/>
  <c r="D18" i="58" s="1"/>
  <c r="E20" i="58" s="1"/>
  <c r="H13" i="59"/>
  <c r="T27" i="59"/>
  <c r="H56" i="59"/>
  <c r="C65" i="59"/>
  <c r="E65" i="59"/>
  <c r="F65" i="59"/>
  <c r="L65" i="59"/>
  <c r="D16" i="59" s="1"/>
  <c r="I75" i="59"/>
  <c r="H11" i="60"/>
  <c r="C22" i="60"/>
  <c r="D22" i="60"/>
  <c r="E22" i="60"/>
  <c r="F22" i="60"/>
  <c r="C33" i="62"/>
  <c r="E33" i="62"/>
  <c r="F33" i="62"/>
  <c r="L33" i="62"/>
  <c r="D14" i="62" s="1"/>
  <c r="F16" i="62" s="1"/>
  <c r="F49" i="64"/>
  <c r="C50" i="64"/>
  <c r="E50" i="64"/>
  <c r="L50" i="64"/>
  <c r="D14" i="64" s="1"/>
  <c r="F16" i="64" s="1"/>
  <c r="O50" i="64"/>
  <c r="F44" i="66"/>
  <c r="C45" i="66"/>
  <c r="E45" i="66"/>
  <c r="L45" i="66"/>
  <c r="D14" i="66" s="1"/>
  <c r="O45" i="66"/>
  <c r="G15" i="68"/>
  <c r="F40" i="68"/>
  <c r="C41" i="68"/>
  <c r="E41" i="68"/>
  <c r="L41" i="68"/>
  <c r="D9" i="68" s="1"/>
  <c r="O41" i="68"/>
  <c r="F36" i="69"/>
  <c r="C37" i="69"/>
  <c r="E37" i="69"/>
  <c r="L37" i="69"/>
  <c r="D9" i="69" s="1"/>
  <c r="D37" i="69" s="1"/>
  <c r="O37" i="69"/>
  <c r="L54" i="69"/>
  <c r="E17" i="71"/>
  <c r="E67" i="71"/>
  <c r="C68" i="71"/>
  <c r="K68" i="71"/>
  <c r="D12" i="71" s="1"/>
  <c r="N68" i="71"/>
  <c r="E15" i="72"/>
  <c r="E31" i="72"/>
  <c r="C32" i="72"/>
  <c r="K32" i="72"/>
  <c r="D10" i="72" s="1"/>
  <c r="N32" i="72"/>
  <c r="E40" i="73"/>
  <c r="C41" i="73"/>
  <c r="K41" i="73"/>
  <c r="D9" i="73" s="1"/>
  <c r="E11" i="73" s="1"/>
  <c r="N41" i="73"/>
  <c r="E23" i="76"/>
  <c r="C24" i="76"/>
  <c r="K24" i="76"/>
  <c r="D9" i="76" s="1"/>
  <c r="D24" i="76" s="1"/>
  <c r="N24" i="76"/>
  <c r="G11" i="77"/>
  <c r="E23" i="77"/>
  <c r="C24" i="77"/>
  <c r="K24" i="77"/>
  <c r="D9" i="77" s="1"/>
  <c r="N24" i="77"/>
  <c r="F26" i="78"/>
  <c r="C27" i="78"/>
  <c r="E27" i="78"/>
  <c r="L27" i="78"/>
  <c r="D9" i="78" s="1"/>
  <c r="O27" i="78"/>
  <c r="F43" i="79"/>
  <c r="C44" i="79"/>
  <c r="E44" i="79"/>
  <c r="L44" i="79"/>
  <c r="D9" i="79" s="1"/>
  <c r="O44" i="79"/>
  <c r="E40" i="80"/>
  <c r="C41" i="80"/>
  <c r="K41" i="80"/>
  <c r="D9" i="80" s="1"/>
  <c r="N41" i="80"/>
  <c r="E37" i="82"/>
  <c r="C38" i="82"/>
  <c r="K38" i="82"/>
  <c r="D9" i="82" s="1"/>
  <c r="D38" i="82" s="1"/>
  <c r="N38" i="82"/>
  <c r="E43" i="83"/>
  <c r="C44" i="83"/>
  <c r="K44" i="83"/>
  <c r="D9" i="83" s="1"/>
  <c r="N44" i="83"/>
  <c r="E37" i="84"/>
  <c r="C38" i="84"/>
  <c r="K38" i="84"/>
  <c r="D10" i="84" s="1"/>
  <c r="D38" i="84" s="1"/>
  <c r="N38" i="84"/>
  <c r="E35" i="86"/>
  <c r="C36" i="86"/>
  <c r="K36" i="86"/>
  <c r="D9" i="86" s="1"/>
  <c r="N36" i="86"/>
  <c r="E42" i="87"/>
  <c r="C43" i="87"/>
  <c r="K43" i="87"/>
  <c r="D9" i="87" s="1"/>
  <c r="D43" i="87" s="1"/>
  <c r="E24" i="88"/>
  <c r="C25" i="88"/>
  <c r="K25" i="88"/>
  <c r="D10" i="88" s="1"/>
  <c r="D25" i="88" s="1"/>
  <c r="E36" i="89"/>
  <c r="C37" i="89"/>
  <c r="K37" i="89"/>
  <c r="D9" i="89" s="1"/>
  <c r="D37" i="89" s="1"/>
  <c r="E5" i="92"/>
  <c r="E28" i="92"/>
  <c r="E60" i="92"/>
  <c r="C61" i="92"/>
  <c r="K61" i="92"/>
  <c r="D10" i="92" s="1"/>
  <c r="P61" i="92"/>
  <c r="E5" i="93"/>
  <c r="E15" i="93"/>
  <c r="E30" i="93"/>
  <c r="E65" i="93"/>
  <c r="C66" i="93"/>
  <c r="K66" i="93"/>
  <c r="D10" i="93" s="1"/>
  <c r="D66" i="93" s="1"/>
  <c r="P66" i="93"/>
  <c r="E6" i="95"/>
  <c r="E16" i="95"/>
  <c r="E26" i="95"/>
  <c r="E66" i="95"/>
  <c r="D11" i="95" s="1"/>
  <c r="D67" i="95" s="1"/>
  <c r="C67" i="95"/>
  <c r="K67" i="95"/>
  <c r="P67" i="95"/>
  <c r="E6" i="97"/>
  <c r="E16" i="97"/>
  <c r="E23" i="97"/>
  <c r="E63" i="97"/>
  <c r="D11" i="97" s="1"/>
  <c r="D64" i="97" s="1"/>
  <c r="C64" i="97"/>
  <c r="L64" i="97"/>
  <c r="E6" i="99"/>
  <c r="E16" i="99"/>
  <c r="E23" i="99"/>
  <c r="E73" i="99"/>
  <c r="D11" i="99" s="1"/>
  <c r="C74" i="99"/>
  <c r="L74" i="99"/>
  <c r="E6" i="100"/>
  <c r="E29" i="100"/>
  <c r="E65" i="100"/>
  <c r="E82" i="100"/>
  <c r="D11" i="100" s="1"/>
  <c r="D83" i="100" s="1"/>
  <c r="C83" i="100"/>
  <c r="E6" i="102"/>
  <c r="E29" i="102"/>
  <c r="E54" i="102"/>
  <c r="E69" i="102"/>
  <c r="D11" i="102" s="1"/>
  <c r="D70" i="102" s="1"/>
  <c r="C70" i="102"/>
  <c r="E7" i="103"/>
  <c r="E30" i="103"/>
  <c r="E63" i="103"/>
  <c r="E82" i="103"/>
  <c r="D12" i="103" s="1"/>
  <c r="D83" i="103" s="1"/>
  <c r="C83" i="103"/>
  <c r="E6" i="104"/>
  <c r="E30" i="104"/>
  <c r="E56" i="104"/>
  <c r="E79" i="104"/>
  <c r="D11" i="104" s="1"/>
  <c r="D80" i="104" s="1"/>
  <c r="C80" i="104"/>
  <c r="E8" i="106"/>
  <c r="E31" i="106"/>
  <c r="E59" i="106"/>
  <c r="E77" i="106"/>
  <c r="D13" i="106" s="1"/>
  <c r="D78" i="106" s="1"/>
  <c r="C78" i="106"/>
  <c r="E6" i="107"/>
  <c r="E30" i="107"/>
  <c r="E45" i="107"/>
  <c r="E72" i="107"/>
  <c r="D11" i="107" s="1"/>
  <c r="D73" i="107" s="1"/>
  <c r="C73" i="107"/>
  <c r="E7" i="108"/>
  <c r="E29" i="108"/>
  <c r="E59" i="108"/>
  <c r="E72" i="108"/>
  <c r="D12" i="108" s="1"/>
  <c r="D73" i="108" s="1"/>
  <c r="C73" i="108"/>
  <c r="E6" i="109"/>
  <c r="E33" i="109"/>
  <c r="E51" i="109"/>
  <c r="E81" i="109"/>
  <c r="D11" i="109" s="1"/>
  <c r="D82" i="109" s="1"/>
  <c r="C82" i="109"/>
  <c r="E8" i="111"/>
  <c r="E35" i="111"/>
  <c r="E54" i="111"/>
  <c r="E72" i="111"/>
  <c r="D13" i="111" s="1"/>
  <c r="E33" i="111" s="1"/>
  <c r="C73" i="111"/>
  <c r="D73" i="111"/>
  <c r="E6" i="112"/>
  <c r="E32" i="112"/>
  <c r="E53" i="112"/>
  <c r="E76" i="112"/>
  <c r="D11" i="112" s="1"/>
  <c r="D77" i="112" s="1"/>
  <c r="C77" i="112"/>
  <c r="E6" i="114"/>
  <c r="E32" i="114"/>
  <c r="E59" i="114"/>
  <c r="E84" i="114"/>
  <c r="D11" i="114" s="1"/>
  <c r="C85" i="114"/>
  <c r="E8" i="116"/>
  <c r="E35" i="116"/>
  <c r="E56" i="116"/>
  <c r="E94" i="116"/>
  <c r="D13" i="116" s="1"/>
  <c r="C95" i="116"/>
  <c r="E33" i="118"/>
  <c r="E57" i="118"/>
  <c r="E97" i="118"/>
  <c r="D11" i="118" s="1"/>
  <c r="D98" i="118" s="1"/>
  <c r="C98" i="118"/>
  <c r="E6" i="120"/>
  <c r="E29" i="120"/>
  <c r="E49" i="120"/>
  <c r="E96" i="120"/>
  <c r="D10" i="120" s="1"/>
  <c r="D97" i="120" s="1"/>
  <c r="C97" i="120"/>
  <c r="E7" i="121"/>
  <c r="E31" i="121"/>
  <c r="E59" i="121"/>
  <c r="E91" i="121"/>
  <c r="D11" i="121" s="1"/>
  <c r="E29" i="121" s="1"/>
  <c r="C92" i="121"/>
  <c r="D92" i="121"/>
  <c r="E6" i="122"/>
  <c r="E30" i="122"/>
  <c r="E46" i="122"/>
  <c r="E89" i="122"/>
  <c r="D10" i="122" s="1"/>
  <c r="E28" i="122" s="1"/>
  <c r="C90" i="122"/>
  <c r="E6" i="123"/>
  <c r="E29" i="123"/>
  <c r="E56" i="123"/>
  <c r="E95" i="123"/>
  <c r="D10" i="123" s="1"/>
  <c r="C96" i="123"/>
  <c r="E6" i="124"/>
  <c r="E29" i="124"/>
  <c r="E40" i="124"/>
  <c r="E69" i="124"/>
  <c r="D10" i="124" s="1"/>
  <c r="C70" i="124"/>
  <c r="E7" i="126"/>
  <c r="C11" i="126"/>
  <c r="C93" i="126" s="1"/>
  <c r="E32" i="126"/>
  <c r="I36" i="126"/>
  <c r="E56" i="126"/>
  <c r="E92" i="126"/>
  <c r="D11" i="126" s="1"/>
  <c r="E30" i="126" s="1"/>
  <c r="E7" i="127"/>
  <c r="E31" i="127"/>
  <c r="E57" i="127"/>
  <c r="E92" i="127"/>
  <c r="D11" i="127" s="1"/>
  <c r="C93" i="127"/>
  <c r="E7" i="128"/>
  <c r="H25" i="128"/>
  <c r="E30" i="128"/>
  <c r="E49" i="128"/>
  <c r="E93" i="128"/>
  <c r="D11" i="128" s="1"/>
  <c r="C94" i="128"/>
  <c r="E7" i="129"/>
  <c r="C11" i="129"/>
  <c r="E30" i="129"/>
  <c r="E46" i="129"/>
  <c r="E84" i="129"/>
  <c r="D11" i="129" s="1"/>
  <c r="C85" i="129"/>
  <c r="E7" i="130"/>
  <c r="E31" i="130"/>
  <c r="E52" i="130"/>
  <c r="E92" i="130"/>
  <c r="D11" i="130" s="1"/>
  <c r="D93" i="130" s="1"/>
  <c r="C93" i="130"/>
  <c r="G49" i="131"/>
  <c r="H49" i="131"/>
  <c r="G20" i="125"/>
  <c r="D24" i="125"/>
  <c r="D30" i="125" s="1"/>
  <c r="D2" i="113"/>
  <c r="D3" i="113"/>
  <c r="E3" i="113" s="1"/>
  <c r="D4" i="113"/>
  <c r="E4" i="113" s="1"/>
  <c r="F4" i="113" s="1"/>
  <c r="D5" i="113"/>
  <c r="E5" i="113" s="1"/>
  <c r="D6" i="113"/>
  <c r="E6" i="113" s="1"/>
  <c r="F6" i="113" s="1"/>
  <c r="D7" i="113"/>
  <c r="E7" i="113" s="1"/>
  <c r="D8" i="113"/>
  <c r="E8" i="113" s="1"/>
  <c r="F8" i="113" s="1"/>
  <c r="D9" i="113"/>
  <c r="E9" i="113" s="1"/>
  <c r="D10" i="113"/>
  <c r="E10" i="113" s="1"/>
  <c r="F10" i="113" s="1"/>
  <c r="E11" i="113"/>
  <c r="F11" i="113" s="1"/>
  <c r="D12" i="113"/>
  <c r="E12" i="113" s="1"/>
  <c r="D13" i="113"/>
  <c r="E13" i="113" s="1"/>
  <c r="F13" i="113" s="1"/>
  <c r="D14" i="113"/>
  <c r="F14" i="113" s="1"/>
  <c r="I127" i="67"/>
  <c r="L127" i="67" s="1"/>
  <c r="C311" i="67"/>
  <c r="F18" i="94"/>
  <c r="L18" i="94"/>
  <c r="R18" i="94"/>
  <c r="E33" i="119"/>
  <c r="F33" i="119"/>
  <c r="G33" i="119"/>
  <c r="H33" i="119"/>
  <c r="I33" i="119"/>
  <c r="J33" i="119"/>
  <c r="J34" i="119" s="1"/>
  <c r="J36" i="119" s="1"/>
  <c r="K33" i="119"/>
  <c r="L33" i="119"/>
  <c r="L34" i="119" s="1"/>
  <c r="L36" i="119" s="1"/>
  <c r="M33" i="119"/>
  <c r="N33" i="119"/>
  <c r="N34" i="119" s="1"/>
  <c r="N36" i="119" s="1"/>
  <c r="O33" i="119"/>
  <c r="P33" i="119"/>
  <c r="P34" i="119" s="1"/>
  <c r="P36" i="119" s="1"/>
  <c r="Q33" i="119"/>
  <c r="R33" i="119"/>
  <c r="R34" i="119" s="1"/>
  <c r="R36" i="119" s="1"/>
  <c r="S33" i="119"/>
  <c r="T33" i="119"/>
  <c r="T34" i="119" s="1"/>
  <c r="T36" i="119" s="1"/>
  <c r="U33" i="119"/>
  <c r="V33" i="119"/>
  <c r="V34" i="119" s="1"/>
  <c r="V36" i="119" s="1"/>
  <c r="W33" i="119"/>
  <c r="X33" i="119"/>
  <c r="X34" i="119" s="1"/>
  <c r="X36" i="119" s="1"/>
  <c r="Y33" i="119"/>
  <c r="Z33" i="119"/>
  <c r="Z34" i="119" s="1"/>
  <c r="Z36" i="119" s="1"/>
  <c r="AA33" i="119"/>
  <c r="AB33" i="119"/>
  <c r="AB34" i="119" s="1"/>
  <c r="AB36" i="119" s="1"/>
  <c r="AC33" i="119"/>
  <c r="AD33" i="119"/>
  <c r="AD34" i="119" s="1"/>
  <c r="AD36" i="119" s="1"/>
  <c r="AE33" i="119"/>
  <c r="AF33" i="119"/>
  <c r="AF34" i="119" s="1"/>
  <c r="AF36" i="119" s="1"/>
  <c r="AG33" i="119"/>
  <c r="AH33" i="119"/>
  <c r="AH34" i="119" s="1"/>
  <c r="AH36" i="119" s="1"/>
  <c r="AI33" i="119"/>
  <c r="AJ33" i="119"/>
  <c r="AJ34" i="119" s="1"/>
  <c r="AJ36" i="119" s="1"/>
  <c r="AK33" i="119"/>
  <c r="AL33" i="119"/>
  <c r="AL34" i="119" s="1"/>
  <c r="AL36" i="119" s="1"/>
  <c r="AM33" i="119"/>
  <c r="AN33" i="119"/>
  <c r="AN34" i="119" s="1"/>
  <c r="AN36" i="119" s="1"/>
  <c r="AO33" i="119"/>
  <c r="I34" i="119"/>
  <c r="I36" i="119" s="1"/>
  <c r="K34" i="119"/>
  <c r="K36" i="119" s="1"/>
  <c r="M34" i="119"/>
  <c r="M36" i="119" s="1"/>
  <c r="O34" i="119"/>
  <c r="O36" i="119" s="1"/>
  <c r="Q34" i="119"/>
  <c r="Q36" i="119" s="1"/>
  <c r="S34" i="119"/>
  <c r="S36" i="119" s="1"/>
  <c r="U34" i="119"/>
  <c r="U36" i="119" s="1"/>
  <c r="W34" i="119"/>
  <c r="W36" i="119" s="1"/>
  <c r="Y34" i="119"/>
  <c r="Y36" i="119" s="1"/>
  <c r="AA34" i="119"/>
  <c r="AA36" i="119" s="1"/>
  <c r="AC34" i="119"/>
  <c r="AC36" i="119" s="1"/>
  <c r="AE34" i="119"/>
  <c r="AE36" i="119" s="1"/>
  <c r="AG34" i="119"/>
  <c r="AG36" i="119" s="1"/>
  <c r="AI34" i="119"/>
  <c r="AI36" i="119" s="1"/>
  <c r="AK34" i="119"/>
  <c r="AK36" i="119" s="1"/>
  <c r="AM34" i="119"/>
  <c r="AM36" i="119" s="1"/>
  <c r="AO34" i="119"/>
  <c r="AO36" i="119" s="1"/>
  <c r="H43" i="119"/>
  <c r="I43" i="119"/>
  <c r="J43" i="119"/>
  <c r="K43" i="119"/>
  <c r="L43" i="119"/>
  <c r="M43" i="119"/>
  <c r="N43" i="119"/>
  <c r="O43" i="119"/>
  <c r="P43" i="119"/>
  <c r="Q43" i="119"/>
  <c r="R43" i="119"/>
  <c r="S43" i="119"/>
  <c r="T43" i="119"/>
  <c r="U43" i="119"/>
  <c r="V43" i="119"/>
  <c r="W43" i="119"/>
  <c r="X43" i="119"/>
  <c r="Y43" i="119"/>
  <c r="Z43" i="119"/>
  <c r="AA43" i="119"/>
  <c r="AB43" i="119"/>
  <c r="AC43" i="119"/>
  <c r="AD43" i="119"/>
  <c r="AE43" i="119"/>
  <c r="AF43" i="119"/>
  <c r="AG43" i="119"/>
  <c r="AH43" i="119"/>
  <c r="AI43" i="119"/>
  <c r="AJ43" i="119"/>
  <c r="AK43" i="119"/>
  <c r="AL43" i="119"/>
  <c r="AM43" i="119"/>
  <c r="AN43" i="119"/>
  <c r="AO43" i="119"/>
  <c r="Z95" i="119"/>
  <c r="AT20" i="94" l="1"/>
  <c r="D55" i="9"/>
  <c r="E58" i="9" s="1"/>
  <c r="E59" i="9" s="1"/>
  <c r="E2" i="113"/>
  <c r="D45" i="113"/>
  <c r="AK6" i="7"/>
  <c r="AK27" i="7" s="1"/>
  <c r="U27" i="7"/>
  <c r="W14" i="7" s="1"/>
  <c r="E22" i="53"/>
  <c r="E20" i="42"/>
  <c r="E20" i="40"/>
  <c r="E26" i="9"/>
  <c r="M68" i="8"/>
  <c r="M23" i="105"/>
  <c r="M21" i="105"/>
  <c r="E22" i="90"/>
  <c r="E52" i="85"/>
  <c r="D94" i="128"/>
  <c r="E28" i="128"/>
  <c r="E15" i="86"/>
  <c r="D36" i="86"/>
  <c r="E12" i="83"/>
  <c r="D44" i="83"/>
  <c r="E12" i="80"/>
  <c r="D41" i="80"/>
  <c r="E20" i="39"/>
  <c r="F30" i="39" s="1"/>
  <c r="F32" i="39" s="1"/>
  <c r="D41" i="39"/>
  <c r="D34" i="38"/>
  <c r="E20" i="38"/>
  <c r="F22" i="54"/>
  <c r="D39" i="54"/>
  <c r="D42" i="35"/>
  <c r="E25" i="19"/>
  <c r="AG37" i="119"/>
  <c r="AM37" i="119"/>
  <c r="AI37" i="119"/>
  <c r="AE37" i="119"/>
  <c r="AA37" i="119"/>
  <c r="W37" i="119"/>
  <c r="S37" i="119"/>
  <c r="O37" i="119"/>
  <c r="K37" i="119"/>
  <c r="F12" i="113"/>
  <c r="D33" i="62"/>
  <c r="F21" i="56"/>
  <c r="E21" i="35"/>
  <c r="E24" i="4"/>
  <c r="AO37" i="119"/>
  <c r="AK37" i="119"/>
  <c r="AC37" i="119"/>
  <c r="Y37" i="119"/>
  <c r="U37" i="119"/>
  <c r="Q37" i="119"/>
  <c r="M37" i="119"/>
  <c r="I37" i="119"/>
  <c r="AN37" i="119"/>
  <c r="AL37" i="119"/>
  <c r="AJ37" i="119"/>
  <c r="AH37" i="119"/>
  <c r="AF37" i="119"/>
  <c r="AD37" i="119"/>
  <c r="AB37" i="119"/>
  <c r="Z37" i="119"/>
  <c r="X37" i="119"/>
  <c r="V37" i="119"/>
  <c r="T37" i="119"/>
  <c r="R37" i="119"/>
  <c r="P37" i="119"/>
  <c r="N37" i="119"/>
  <c r="L37" i="119"/>
  <c r="J37" i="119"/>
  <c r="E12" i="76"/>
  <c r="F21" i="57"/>
  <c r="E23" i="51"/>
  <c r="E20" i="36"/>
  <c r="D44" i="20"/>
  <c r="M61" i="9"/>
  <c r="E29" i="130"/>
  <c r="E27" i="123"/>
  <c r="D96" i="123"/>
  <c r="E10" i="118"/>
  <c r="E31" i="118"/>
  <c r="E14" i="99"/>
  <c r="D74" i="99"/>
  <c r="F12" i="79"/>
  <c r="D44" i="79"/>
  <c r="D24" i="77"/>
  <c r="E12" i="77"/>
  <c r="E15" i="71"/>
  <c r="D68" i="71"/>
  <c r="F16" i="66"/>
  <c r="D45" i="66"/>
  <c r="F18" i="59"/>
  <c r="D65" i="59"/>
  <c r="E22" i="49"/>
  <c r="D34" i="49"/>
  <c r="E28" i="129"/>
  <c r="D85" i="129"/>
  <c r="E29" i="127"/>
  <c r="D93" i="127"/>
  <c r="E13" i="92"/>
  <c r="D61" i="92"/>
  <c r="F12" i="78"/>
  <c r="D27" i="78"/>
  <c r="E13" i="72"/>
  <c r="D32" i="72"/>
  <c r="E27" i="124"/>
  <c r="D70" i="124"/>
  <c r="E12" i="116"/>
  <c r="E33" i="116"/>
  <c r="D95" i="116"/>
  <c r="E10" i="112"/>
  <c r="F9" i="113"/>
  <c r="F7" i="113"/>
  <c r="F5" i="113"/>
  <c r="F3" i="113"/>
  <c r="F2" i="113"/>
  <c r="E45" i="113"/>
  <c r="F45" i="113" s="1"/>
  <c r="D93" i="126"/>
  <c r="D90" i="122"/>
  <c r="E27" i="120"/>
  <c r="E10" i="114"/>
  <c r="E30" i="114"/>
  <c r="D85" i="114"/>
  <c r="E30" i="112"/>
  <c r="E13" i="111"/>
  <c r="E31" i="109"/>
  <c r="E27" i="108"/>
  <c r="E28" i="107"/>
  <c r="E29" i="106"/>
  <c r="E28" i="104"/>
  <c r="E28" i="103"/>
  <c r="E27" i="102"/>
  <c r="E27" i="100"/>
  <c r="E13" i="84"/>
  <c r="D41" i="73"/>
  <c r="F11" i="69"/>
  <c r="D50" i="64"/>
  <c r="D48" i="58"/>
  <c r="D52" i="57"/>
  <c r="D42" i="55"/>
  <c r="E22" i="52"/>
  <c r="D40" i="52"/>
  <c r="D44" i="51"/>
  <c r="D39" i="48"/>
  <c r="E20" i="47"/>
  <c r="D34" i="47"/>
  <c r="E20" i="46"/>
  <c r="D32" i="46"/>
  <c r="E20" i="43"/>
  <c r="D38" i="43"/>
  <c r="D50" i="42"/>
  <c r="E20" i="41"/>
  <c r="D36" i="41"/>
  <c r="D40" i="40"/>
  <c r="F20" i="37"/>
  <c r="D31" i="37"/>
  <c r="D35" i="36"/>
  <c r="E22" i="33"/>
  <c r="D37" i="33"/>
  <c r="E23" i="30"/>
  <c r="E23" i="28"/>
  <c r="D59" i="28"/>
  <c r="D49" i="24"/>
  <c r="E23" i="24"/>
  <c r="E25" i="17"/>
  <c r="D51" i="17"/>
  <c r="E24" i="15"/>
  <c r="E14" i="97"/>
  <c r="E14" i="95"/>
  <c r="E13" i="93"/>
  <c r="E12" i="89"/>
  <c r="E13" i="88"/>
  <c r="E12" i="87"/>
  <c r="E12" i="82"/>
  <c r="F11" i="68"/>
  <c r="D41" i="68"/>
  <c r="D32" i="56"/>
  <c r="D37" i="53"/>
  <c r="E22" i="50"/>
  <c r="D34" i="50"/>
  <c r="E23" i="27"/>
  <c r="D52" i="27"/>
  <c r="E23" i="26"/>
  <c r="D46" i="26"/>
  <c r="E23" i="23"/>
  <c r="D47" i="23"/>
  <c r="E25" i="22"/>
  <c r="D46" i="22"/>
  <c r="D57" i="21"/>
  <c r="D46" i="18"/>
  <c r="E24" i="13"/>
  <c r="D48" i="13"/>
  <c r="E25" i="12"/>
  <c r="D74" i="12"/>
  <c r="E23" i="11"/>
  <c r="D51" i="11"/>
  <c r="E25" i="5"/>
  <c r="D43" i="5"/>
  <c r="D41" i="4"/>
  <c r="AW14" i="7"/>
  <c r="AW18" i="7"/>
  <c r="AU27" i="7"/>
  <c r="AC27" i="7"/>
  <c r="M27" i="7"/>
  <c r="G96" i="105"/>
  <c r="G98" i="105"/>
  <c r="G100" i="105"/>
  <c r="G49" i="105"/>
  <c r="G51" i="105"/>
  <c r="G53" i="105"/>
  <c r="G26" i="105"/>
  <c r="G28" i="105"/>
  <c r="G30" i="105"/>
  <c r="D49" i="30"/>
  <c r="E25" i="21"/>
  <c r="E24" i="20"/>
  <c r="D44" i="19"/>
  <c r="E24" i="16"/>
  <c r="D40" i="16"/>
  <c r="D49" i="15"/>
  <c r="E26" i="8"/>
  <c r="D55" i="8"/>
  <c r="AM15" i="7"/>
  <c r="AM16" i="7"/>
  <c r="W13" i="7"/>
  <c r="W15" i="7"/>
  <c r="W16" i="7"/>
  <c r="G16" i="7"/>
  <c r="G17" i="7"/>
  <c r="AW20" i="7"/>
  <c r="G19" i="7"/>
  <c r="AW16" i="7"/>
  <c r="AM14" i="7"/>
  <c r="AM13" i="7"/>
  <c r="G97" i="105"/>
  <c r="G73" i="105"/>
  <c r="G75" i="105"/>
  <c r="G77" i="105"/>
  <c r="G50" i="105"/>
  <c r="G27" i="105"/>
  <c r="F52" i="85"/>
  <c r="D12" i="115"/>
  <c r="E28" i="132"/>
  <c r="D100" i="132"/>
  <c r="AM27" i="7" l="1"/>
  <c r="AM28" i="7" s="1"/>
  <c r="AM31" i="7" s="1"/>
  <c r="G27" i="7"/>
  <c r="G28" i="7" s="1"/>
  <c r="G31" i="7" s="1"/>
  <c r="G58" i="105"/>
  <c r="I58" i="105" s="1"/>
  <c r="O14" i="7"/>
  <c r="O16" i="7"/>
  <c r="O13" i="7"/>
  <c r="O15" i="7"/>
  <c r="AW27" i="7"/>
  <c r="AW28" i="7" s="1"/>
  <c r="AW31" i="7" s="1"/>
  <c r="G82" i="105"/>
  <c r="I82" i="105" s="1"/>
  <c r="J70" i="105" s="1"/>
  <c r="W27" i="7"/>
  <c r="W28" i="7" s="1"/>
  <c r="W31" i="7" s="1"/>
  <c r="G35" i="105"/>
  <c r="I35" i="105" s="1"/>
  <c r="G105" i="105"/>
  <c r="I105" i="105" s="1"/>
  <c r="AE14" i="7"/>
  <c r="AE15" i="7"/>
  <c r="AE16" i="7"/>
  <c r="AE17" i="7"/>
  <c r="O27" i="7" l="1"/>
  <c r="O28" i="7" s="1"/>
  <c r="O31" i="7" s="1"/>
  <c r="AE27" i="7"/>
  <c r="AE28" i="7" s="1"/>
  <c r="AE31" i="7" s="1"/>
  <c r="J93" i="105"/>
</calcChain>
</file>

<file path=xl/comments1.xml><?xml version="1.0" encoding="utf-8"?>
<comments xmlns="http://schemas.openxmlformats.org/spreadsheetml/2006/main">
  <authors>
    <author>admin_ntwks</author>
    <author>Hernán</author>
  </authors>
  <commentList>
    <comment ref="D6" authorId="0" shapeId="0">
      <text>
        <r>
          <rPr>
            <b/>
            <sz val="9"/>
            <color indexed="81"/>
            <rFont val="Tahoma"/>
            <family val="2"/>
          </rPr>
          <t>pago 08/03/2018</t>
        </r>
        <r>
          <rPr>
            <sz val="9"/>
            <color indexed="81"/>
            <rFont val="Tahoma"/>
            <family val="2"/>
          </rPr>
          <t xml:space="preserve">
</t>
        </r>
      </text>
    </comment>
    <comment ref="E6" authorId="0" shapeId="0">
      <text>
        <r>
          <rPr>
            <b/>
            <sz val="9"/>
            <color indexed="81"/>
            <rFont val="Tahoma"/>
            <family val="2"/>
          </rPr>
          <t>pago 08/03/2018</t>
        </r>
        <r>
          <rPr>
            <sz val="9"/>
            <color indexed="81"/>
            <rFont val="Tahoma"/>
            <family val="2"/>
          </rPr>
          <t xml:space="preserve">
</t>
        </r>
      </text>
    </comment>
    <comment ref="F6" authorId="0" shapeId="0">
      <text>
        <r>
          <rPr>
            <b/>
            <sz val="9"/>
            <color indexed="81"/>
            <rFont val="Tahoma"/>
            <family val="2"/>
          </rPr>
          <t>pago 08/03/2018</t>
        </r>
      </text>
    </comment>
    <comment ref="G6" authorId="0" shapeId="0">
      <text>
        <r>
          <rPr>
            <b/>
            <sz val="9"/>
            <color indexed="81"/>
            <rFont val="Tahoma"/>
            <family val="2"/>
          </rPr>
          <t xml:space="preserve">pagó 10/04/2018
</t>
        </r>
        <r>
          <rPr>
            <sz val="9"/>
            <color indexed="81"/>
            <rFont val="Tahoma"/>
            <family val="2"/>
          </rPr>
          <t xml:space="preserve">
</t>
        </r>
      </text>
    </comment>
    <comment ref="H6" authorId="1" shapeId="0">
      <text>
        <r>
          <rPr>
            <b/>
            <sz val="9"/>
            <color indexed="81"/>
            <rFont val="Tahoma"/>
            <family val="2"/>
          </rPr>
          <t>Pago 06/07/2108</t>
        </r>
      </text>
    </comment>
    <comment ref="I6" authorId="1" shapeId="0">
      <text>
        <r>
          <rPr>
            <b/>
            <sz val="9"/>
            <color indexed="81"/>
            <rFont val="Tahoma"/>
            <family val="2"/>
          </rPr>
          <t>Pago 06/07/2108</t>
        </r>
      </text>
    </comment>
    <comment ref="J6" authorId="0" shapeId="0">
      <text>
        <r>
          <rPr>
            <b/>
            <sz val="9"/>
            <color indexed="81"/>
            <rFont val="Tahoma"/>
            <family val="2"/>
          </rPr>
          <t>Pago 12/02/2019</t>
        </r>
        <r>
          <rPr>
            <sz val="9"/>
            <color indexed="81"/>
            <rFont val="Tahoma"/>
            <family val="2"/>
          </rPr>
          <t xml:space="preserve">
</t>
        </r>
      </text>
    </comment>
    <comment ref="K6" authorId="0" shapeId="0">
      <text>
        <r>
          <rPr>
            <b/>
            <sz val="9"/>
            <color indexed="81"/>
            <rFont val="Tahoma"/>
            <family val="2"/>
          </rPr>
          <t>Pago 12/02/2019</t>
        </r>
      </text>
    </comment>
    <comment ref="L6" authorId="0" shapeId="0">
      <text>
        <r>
          <rPr>
            <b/>
            <sz val="9"/>
            <color indexed="81"/>
            <rFont val="Tahoma"/>
            <family val="2"/>
          </rPr>
          <t xml:space="preserve">Pago $200 el 12/02/2019.  y otros $200 el 15/02/2019
</t>
        </r>
        <r>
          <rPr>
            <sz val="9"/>
            <color indexed="81"/>
            <rFont val="Tahoma"/>
            <family val="2"/>
          </rPr>
          <t xml:space="preserve">
</t>
        </r>
      </text>
    </comment>
    <comment ref="M6" authorId="0" shapeId="0">
      <text>
        <r>
          <rPr>
            <b/>
            <sz val="9"/>
            <color indexed="81"/>
            <rFont val="Tahoma"/>
            <family val="2"/>
          </rPr>
          <t>Pago 15/02/2019</t>
        </r>
        <r>
          <rPr>
            <sz val="9"/>
            <color indexed="81"/>
            <rFont val="Tahoma"/>
            <family val="2"/>
          </rPr>
          <t xml:space="preserve">
</t>
        </r>
      </text>
    </comment>
    <comment ref="N6" authorId="0" shapeId="0">
      <text>
        <r>
          <rPr>
            <b/>
            <sz val="9"/>
            <color indexed="81"/>
            <rFont val="Tahoma"/>
            <family val="2"/>
          </rPr>
          <t>Pago 15/02/2019</t>
        </r>
      </text>
    </comment>
    <comment ref="O6" authorId="0" shapeId="0">
      <text>
        <r>
          <rPr>
            <b/>
            <sz val="9"/>
            <color indexed="81"/>
            <rFont val="Tahoma"/>
            <family val="2"/>
          </rPr>
          <t>Pago 15/02/2019</t>
        </r>
      </text>
    </comment>
    <comment ref="D8" authorId="0" shapeId="0">
      <text>
        <r>
          <rPr>
            <b/>
            <sz val="9"/>
            <color indexed="81"/>
            <rFont val="Tahoma"/>
            <family val="2"/>
          </rPr>
          <t>Pago 15/02/2019</t>
        </r>
      </text>
    </comment>
    <comment ref="E8" authorId="0" shapeId="0">
      <text>
        <r>
          <rPr>
            <b/>
            <sz val="9"/>
            <color indexed="81"/>
            <rFont val="Tahoma"/>
            <family val="2"/>
          </rPr>
          <t>Pago 15/02/2019</t>
        </r>
      </text>
    </comment>
    <comment ref="F8" authorId="0" shapeId="0">
      <text>
        <r>
          <rPr>
            <b/>
            <sz val="9"/>
            <color indexed="81"/>
            <rFont val="Tahoma"/>
            <family val="2"/>
          </rPr>
          <t>Pago 15/02/2019</t>
        </r>
      </text>
    </comment>
    <comment ref="M15" authorId="0" shapeId="0">
      <text>
        <r>
          <rPr>
            <b/>
            <sz val="9"/>
            <color indexed="81"/>
            <rFont val="Tahoma"/>
            <family val="2"/>
          </rPr>
          <t xml:space="preserve">03/10/18 me acerqué y expliqué a Diego el sistema.  Inicia mes de prueba
</t>
        </r>
      </text>
    </comment>
    <comment ref="O15" authorId="0" shapeId="0">
      <text>
        <r>
          <rPr>
            <b/>
            <sz val="9"/>
            <color indexed="81"/>
            <rFont val="Tahoma"/>
            <family val="2"/>
          </rPr>
          <t>transferencia 21/01/19</t>
        </r>
      </text>
    </comment>
    <comment ref="D17" authorId="0" shapeId="0">
      <text>
        <r>
          <rPr>
            <b/>
            <sz val="9"/>
            <color indexed="81"/>
            <rFont val="Tahoma"/>
            <family val="2"/>
          </rPr>
          <t xml:space="preserve">Transferencia 11/02/2019
</t>
        </r>
      </text>
    </comment>
    <comment ref="E17" authorId="0" shapeId="0">
      <text>
        <r>
          <rPr>
            <b/>
            <sz val="9"/>
            <color indexed="81"/>
            <rFont val="Tahoma"/>
            <family val="2"/>
          </rPr>
          <t>Transferencia 17/03/2019</t>
        </r>
      </text>
    </comment>
    <comment ref="F17" authorId="0" shapeId="0">
      <text>
        <r>
          <rPr>
            <b/>
            <sz val="9"/>
            <color indexed="81"/>
            <rFont val="Tahoma"/>
            <family val="2"/>
          </rPr>
          <t>Transferencia 11/04/2019</t>
        </r>
        <r>
          <rPr>
            <sz val="9"/>
            <color indexed="81"/>
            <rFont val="Tahoma"/>
            <family val="2"/>
          </rPr>
          <t xml:space="preserve">
</t>
        </r>
      </text>
    </comment>
    <comment ref="G17" authorId="0" shapeId="0">
      <text>
        <r>
          <rPr>
            <b/>
            <sz val="9"/>
            <color indexed="81"/>
            <rFont val="Tahoma"/>
            <family val="2"/>
          </rPr>
          <t>Transferencia 17/05/2019</t>
        </r>
        <r>
          <rPr>
            <sz val="9"/>
            <color indexed="81"/>
            <rFont val="Tahoma"/>
            <family val="2"/>
          </rPr>
          <t xml:space="preserve">
</t>
        </r>
      </text>
    </comment>
    <comment ref="H17" authorId="0" shapeId="0">
      <text>
        <r>
          <rPr>
            <b/>
            <sz val="9"/>
            <color indexed="81"/>
            <rFont val="Tahoma"/>
            <family val="2"/>
          </rPr>
          <t>Transferencia 11/06/2019.</t>
        </r>
        <r>
          <rPr>
            <sz val="9"/>
            <color indexed="81"/>
            <rFont val="Tahoma"/>
            <family val="2"/>
          </rPr>
          <t xml:space="preserve">
</t>
        </r>
      </text>
    </comment>
    <comment ref="U22" authorId="0" shapeId="0">
      <text>
        <r>
          <rPr>
            <b/>
            <sz val="9"/>
            <color indexed="81"/>
            <rFont val="Tahoma"/>
            <family val="2"/>
          </rPr>
          <t>200 el 12/02/19 y 200 el 15/02/2019</t>
        </r>
      </text>
    </comment>
  </commentList>
</comments>
</file>

<file path=xl/sharedStrings.xml><?xml version="1.0" encoding="utf-8"?>
<sst xmlns="http://schemas.openxmlformats.org/spreadsheetml/2006/main" count="14254" uniqueCount="7951">
  <si>
    <t>Fideos Knorr</t>
  </si>
  <si>
    <t>Leche sachet</t>
  </si>
  <si>
    <t>palitos Pep</t>
  </si>
  <si>
    <t>Caldos sabor</t>
  </si>
  <si>
    <t>Ravioles superiora</t>
  </si>
  <si>
    <t>H2O litro y 1/2 x 1</t>
  </si>
  <si>
    <t>Jugos Tang x 9</t>
  </si>
  <si>
    <t>taxi</t>
  </si>
  <si>
    <t>facturas</t>
  </si>
  <si>
    <t>espejitos</t>
  </si>
  <si>
    <t xml:space="preserve">grips </t>
  </si>
  <si>
    <t>barritas</t>
  </si>
  <si>
    <t>vino y fruta</t>
  </si>
  <si>
    <t>rio villegas</t>
  </si>
  <si>
    <t>H2O</t>
  </si>
  <si>
    <t>Pizza casanova</t>
  </si>
  <si>
    <t>Parches y Solucion</t>
  </si>
  <si>
    <t>Rexona x 2</t>
  </si>
  <si>
    <t>Sahumerios</t>
  </si>
  <si>
    <t>Pilas Duracell x 2</t>
  </si>
  <si>
    <t>Descuento</t>
  </si>
  <si>
    <t>Regalo Nelson</t>
  </si>
  <si>
    <t>Lata Morrones</t>
  </si>
  <si>
    <t>fiambre paleta</t>
  </si>
  <si>
    <t>cerealitas</t>
  </si>
  <si>
    <t>pre pizza</t>
  </si>
  <si>
    <t>aceitunas</t>
  </si>
  <si>
    <t>crema la serenisima</t>
  </si>
  <si>
    <t>queso barra</t>
  </si>
  <si>
    <t>budin chocolate</t>
  </si>
  <si>
    <t>Regalo Norbi</t>
  </si>
  <si>
    <t>Regalo Mario</t>
  </si>
  <si>
    <t>Vacaciones de mi bolsillo</t>
  </si>
  <si>
    <t>Reemplaz Rayo Beto</t>
  </si>
  <si>
    <t>16--12</t>
  </si>
  <si>
    <t>Asado y papas</t>
  </si>
  <si>
    <t>Vacaciones deuda Fer</t>
  </si>
  <si>
    <t>Pago en Rio Villegas</t>
  </si>
  <si>
    <t>Cena Bariloche</t>
  </si>
  <si>
    <t>Hostel Bariloche</t>
  </si>
  <si>
    <t>Desayun y Fiamb VLA</t>
  </si>
  <si>
    <t>?</t>
  </si>
  <si>
    <t>Pizza + Birra VLA</t>
  </si>
  <si>
    <t>Helado Bolson</t>
  </si>
  <si>
    <t>Cena Bolson</t>
  </si>
  <si>
    <t>pre</t>
  </si>
  <si>
    <t>agua</t>
  </si>
  <si>
    <t>ravioles</t>
  </si>
  <si>
    <t>Birras Bolson</t>
  </si>
  <si>
    <t>Despacho Bici Bolson</t>
  </si>
  <si>
    <t>Pasaje Vuelta Andesmar</t>
  </si>
  <si>
    <t>Bomba 04-09</t>
  </si>
  <si>
    <t>Mercadito Bariloche</t>
  </si>
  <si>
    <t>Total Ambos</t>
  </si>
  <si>
    <t>Yo</t>
  </si>
  <si>
    <t>Hostel Bolson</t>
  </si>
  <si>
    <t>Almuerzo Bolson saliendo</t>
  </si>
  <si>
    <t>Regalo Patri Miguel</t>
  </si>
  <si>
    <t>Bono 2/2 Hielos</t>
  </si>
  <si>
    <t>Birras Rio Villegas</t>
  </si>
  <si>
    <t>17--12</t>
  </si>
  <si>
    <t>Mila y papa</t>
  </si>
  <si>
    <t>Ahorro</t>
  </si>
  <si>
    <t>Patente Diciembre</t>
  </si>
  <si>
    <t>Cochera Enero</t>
  </si>
  <si>
    <t>Grupo Travesias Enero</t>
  </si>
  <si>
    <t>Nico Devoluciones</t>
  </si>
  <si>
    <t>18--12</t>
  </si>
  <si>
    <t>Cerveza Casa Martin</t>
  </si>
  <si>
    <t>19--12</t>
  </si>
  <si>
    <t>22--12</t>
  </si>
  <si>
    <t>Pizza Nico Mabel</t>
  </si>
  <si>
    <t>Lomos Adri y Meli</t>
  </si>
  <si>
    <t>Bomba 21-12</t>
  </si>
  <si>
    <t>Resto que va a ahorro</t>
  </si>
  <si>
    <t>Diciembre resto</t>
  </si>
  <si>
    <t>Crema Afeitar</t>
  </si>
  <si>
    <t>Jumbo</t>
  </si>
  <si>
    <t>Propina casino</t>
  </si>
  <si>
    <t>Carne Asado Chocon</t>
  </si>
  <si>
    <t>Alpargatas</t>
  </si>
  <si>
    <t>Gastos viaje Pico</t>
  </si>
  <si>
    <t>Regalo cumple Jose</t>
  </si>
  <si>
    <t>Carne para milas</t>
  </si>
  <si>
    <t>OCT  --  2010</t>
  </si>
  <si>
    <t>Antesojos MSA x 2</t>
  </si>
  <si>
    <t>Cinta cosida BD 60 cm</t>
  </si>
  <si>
    <t>1 litro de solvente</t>
  </si>
  <si>
    <t>correas y cordines</t>
  </si>
  <si>
    <t>Cerezas 1kg</t>
  </si>
  <si>
    <t>DICIEMBRE -- 2008</t>
  </si>
  <si>
    <t>(25-12-08)</t>
  </si>
  <si>
    <t>Entrega 8</t>
  </si>
  <si>
    <t>Copia llave porton</t>
  </si>
  <si>
    <t>Firma 08 ante escribano</t>
  </si>
  <si>
    <t>Asado Rotiseria</t>
  </si>
  <si>
    <t>Pizza Casanova</t>
  </si>
  <si>
    <t>Gastos bancarios</t>
  </si>
  <si>
    <t>12--01</t>
  </si>
  <si>
    <t>Cena c/Fer Amelie</t>
  </si>
  <si>
    <t>Cena Cumple Leo 32</t>
  </si>
  <si>
    <t>MC Donald Caminos</t>
  </si>
  <si>
    <t>Pizza casa martin</t>
  </si>
  <si>
    <t>pantene</t>
  </si>
  <si>
    <t>Jabon x 2</t>
  </si>
  <si>
    <t>bomba 17-06</t>
  </si>
  <si>
    <t>Topsy morfi x 2 tkts</t>
  </si>
  <si>
    <t>Pap Hig x 4</t>
  </si>
  <si>
    <t>Pizzas tartaruga 15-07</t>
  </si>
  <si>
    <t>Fideos Knor</t>
  </si>
  <si>
    <t>Coca cola Bomba</t>
  </si>
  <si>
    <t>Expen. 2 mes Dic y Ene</t>
  </si>
  <si>
    <t>14--01</t>
  </si>
  <si>
    <t>Hielos</t>
  </si>
  <si>
    <t>Arnes 8 días</t>
  </si>
  <si>
    <t>Raquetas 8 dias</t>
  </si>
  <si>
    <t>Morfi Regreso Pangea</t>
  </si>
  <si>
    <t>Amuerzo Aoniken</t>
  </si>
  <si>
    <t>Mapa Zaggier Urruty</t>
  </si>
  <si>
    <t>2da noche hostel</t>
  </si>
  <si>
    <t>Lavado Ropa Hostel</t>
  </si>
  <si>
    <t>Permiso P Fraile</t>
  </si>
  <si>
    <t>Refuerzo Vaca</t>
  </si>
  <si>
    <t>Ultimo Refuerzo Vaca</t>
  </si>
  <si>
    <t>Locutorios</t>
  </si>
  <si>
    <t>Reintegro Andesmar</t>
  </si>
  <si>
    <t>Tarta Rotiseria</t>
  </si>
  <si>
    <t>Regalo bebe sayi claudio</t>
  </si>
  <si>
    <t>Propinas</t>
  </si>
  <si>
    <t>Otra giladas teminales</t>
  </si>
  <si>
    <t xml:space="preserve">Topsy morfi </t>
  </si>
  <si>
    <t>15--01</t>
  </si>
  <si>
    <t>19--01</t>
  </si>
  <si>
    <t>copia libro mal de altura</t>
  </si>
  <si>
    <t>Desor Rex x 2</t>
  </si>
  <si>
    <t>Topsy morfi</t>
  </si>
  <si>
    <t>16--01</t>
  </si>
  <si>
    <t>soda martin</t>
  </si>
  <si>
    <t>Regalo leo</t>
  </si>
  <si>
    <t>cuotas fer (nov, dic y ene)</t>
  </si>
  <si>
    <t>20--01</t>
  </si>
  <si>
    <t>Pizza c/claudio y sayi</t>
  </si>
  <si>
    <t>21--01</t>
  </si>
  <si>
    <t>Pasajes viaje a pico</t>
  </si>
  <si>
    <t>Entrega 9</t>
  </si>
  <si>
    <t>(24-01-09)</t>
  </si>
  <si>
    <t>23--01</t>
  </si>
  <si>
    <t>26--01</t>
  </si>
  <si>
    <t>Revista y bebida ETON</t>
  </si>
  <si>
    <t>Regalo cumple Nico</t>
  </si>
  <si>
    <t>Taxis + Propinas</t>
  </si>
  <si>
    <t>Pizza y birra c/martin</t>
  </si>
  <si>
    <t>28--01</t>
  </si>
  <si>
    <t>Expensas Febrero</t>
  </si>
  <si>
    <t>Grupo Travesias Feb</t>
  </si>
  <si>
    <t>27--01</t>
  </si>
  <si>
    <t>Enero Resto</t>
  </si>
  <si>
    <t>Coca p/fernet</t>
  </si>
  <si>
    <t>Pizza de martes tvs</t>
  </si>
  <si>
    <t>estacionamiento terminal</t>
  </si>
  <si>
    <t>Pasajes Pico (135+112)</t>
  </si>
  <si>
    <t>carne beltran</t>
  </si>
  <si>
    <t>Regalo Cumple Tomas</t>
  </si>
  <si>
    <t>ENERO -- 2009</t>
  </si>
  <si>
    <t>29--01</t>
  </si>
  <si>
    <t>Hamb c/martin</t>
  </si>
  <si>
    <t>30--01</t>
  </si>
  <si>
    <t>Aguas post trote</t>
  </si>
  <si>
    <t>Calf Enero</t>
  </si>
  <si>
    <t>03--02</t>
  </si>
  <si>
    <t>Form 08 para motito Daelim</t>
  </si>
  <si>
    <t>Asado Casa Fer</t>
  </si>
  <si>
    <t>Soufle zapallitos</t>
  </si>
  <si>
    <t>Pizzas OWE</t>
  </si>
  <si>
    <t>lavado clio</t>
  </si>
  <si>
    <t>02--02</t>
  </si>
  <si>
    <t>pan de Carne rotis</t>
  </si>
  <si>
    <t>Esponja</t>
  </si>
  <si>
    <t>Paño amarillo</t>
  </si>
  <si>
    <t>Desodor Rexo</t>
  </si>
  <si>
    <t>trapo rejilla</t>
  </si>
  <si>
    <t>Deterg Magistral</t>
  </si>
  <si>
    <t>Desor Lysoform</t>
  </si>
  <si>
    <t>Bomba morfi</t>
  </si>
  <si>
    <t>DVDs Virgenes</t>
  </si>
  <si>
    <t>04--02</t>
  </si>
  <si>
    <t>05--02</t>
  </si>
  <si>
    <t>Agua h2o</t>
  </si>
  <si>
    <t>milas y papas rotis</t>
  </si>
  <si>
    <t>06--02</t>
  </si>
  <si>
    <t>09--02</t>
  </si>
  <si>
    <t>10--02</t>
  </si>
  <si>
    <t>Jean Ferraccioli</t>
  </si>
  <si>
    <t>Prod Limpieza</t>
  </si>
  <si>
    <t>jugos tang x 3</t>
  </si>
  <si>
    <t>Soufle Zapas Roti</t>
  </si>
  <si>
    <t>11--02</t>
  </si>
  <si>
    <t>Canelones Roti</t>
  </si>
  <si>
    <t>chicote Cable TV</t>
  </si>
  <si>
    <t>Tarta + Asado 2 com</t>
  </si>
  <si>
    <t>Compra Bomba</t>
  </si>
  <si>
    <t>Pizza Tatto</t>
  </si>
  <si>
    <t>Lomo Quilmes</t>
  </si>
  <si>
    <t>mila pure y soda</t>
  </si>
  <si>
    <t>19--02</t>
  </si>
  <si>
    <t>Salvavida kayak</t>
  </si>
  <si>
    <t>Mila y papas rotiser</t>
  </si>
  <si>
    <t>Mila + hamb rotis</t>
  </si>
  <si>
    <t>Yoghurt</t>
  </si>
  <si>
    <t>crema enjuague</t>
  </si>
  <si>
    <t>rexona</t>
  </si>
  <si>
    <t>23--02</t>
  </si>
  <si>
    <t>Service Clio</t>
  </si>
  <si>
    <t>24--02</t>
  </si>
  <si>
    <t>25--02</t>
  </si>
  <si>
    <t>FEBRERO 20 09</t>
  </si>
  <si>
    <t>frances</t>
  </si>
  <si>
    <t>casa</t>
  </si>
  <si>
    <t>total</t>
  </si>
  <si>
    <t>Febrero</t>
  </si>
  <si>
    <t>Cumple Leo (Pagué Febrero y Marzo grupo TVS)</t>
  </si>
  <si>
    <t>Viaje Bici</t>
  </si>
  <si>
    <t>26--02</t>
  </si>
  <si>
    <t>27--02</t>
  </si>
  <si>
    <t>Milas y papas</t>
  </si>
  <si>
    <t>Cordin p/kayak</t>
  </si>
  <si>
    <t>Finde en Lago</t>
  </si>
  <si>
    <t>Comisiones Banco</t>
  </si>
  <si>
    <t>Jab Palmolive</t>
  </si>
  <si>
    <t>papel scott x 4</t>
  </si>
  <si>
    <t>Compra u$s 200</t>
  </si>
  <si>
    <t>Acuerdo Especial</t>
  </si>
  <si>
    <t>leche y facturas</t>
  </si>
  <si>
    <t>bomba 03-11</t>
  </si>
  <si>
    <t>02--03</t>
  </si>
  <si>
    <t>03--03</t>
  </si>
  <si>
    <t>Cubrecockpit</t>
  </si>
  <si>
    <t>Rueda bici</t>
  </si>
  <si>
    <t>Service de la Schwinn</t>
  </si>
  <si>
    <t>sand migas YPF</t>
  </si>
  <si>
    <t>chiche u$s1900 ($7500)</t>
  </si>
  <si>
    <t>bomba 02-01</t>
  </si>
  <si>
    <t>Devolucion a G TVS</t>
  </si>
  <si>
    <t>Rueda Medina</t>
  </si>
  <si>
    <t>Cerveza en Roca Medina</t>
  </si>
  <si>
    <t xml:space="preserve">  =</t>
  </si>
  <si>
    <t>Pizzas en lo de Pato</t>
  </si>
  <si>
    <t>Entrega 10</t>
  </si>
  <si>
    <t>(05-03-09)</t>
  </si>
  <si>
    <t>Pizza nico y mabel</t>
  </si>
  <si>
    <t>Slime x 2</t>
  </si>
  <si>
    <t>IVA devolucion</t>
  </si>
  <si>
    <t>puños bici</t>
  </si>
  <si>
    <t>camara fina bici</t>
  </si>
  <si>
    <t>inscripcion dua plottier</t>
  </si>
  <si>
    <t>diario y turrones</t>
  </si>
  <si>
    <t>Pizza tatto nic y mab</t>
  </si>
  <si>
    <t>11--03</t>
  </si>
  <si>
    <t>Mila rellena y papas</t>
  </si>
  <si>
    <t>12--03</t>
  </si>
  <si>
    <t>Fotos Duatlon</t>
  </si>
  <si>
    <t>Pantene Shamp</t>
  </si>
  <si>
    <t>Morfi bomba</t>
  </si>
  <si>
    <t>13--03</t>
  </si>
  <si>
    <t>Pizza Doctor Bar</t>
  </si>
  <si>
    <t>Asado c/papas</t>
  </si>
  <si>
    <t>Salida Morocha c/mart</t>
  </si>
  <si>
    <t>16--03</t>
  </si>
  <si>
    <t>cena dia telefonica</t>
  </si>
  <si>
    <t>17--03</t>
  </si>
  <si>
    <t>Souflé Zapallitos</t>
  </si>
  <si>
    <t>19--03</t>
  </si>
  <si>
    <t>Regalo Tasso Casorio</t>
  </si>
  <si>
    <t>bomba morfi</t>
  </si>
  <si>
    <t>20--03</t>
  </si>
  <si>
    <t>churros y t fritas mamuk</t>
  </si>
  <si>
    <t>sanguche mila</t>
  </si>
  <si>
    <t>Formulario 012</t>
  </si>
  <si>
    <t>camping el cisne</t>
  </si>
  <si>
    <t>aceite Total p/clio 1lt</t>
  </si>
  <si>
    <t>agua YPF Plottier</t>
  </si>
  <si>
    <t>23--03</t>
  </si>
  <si>
    <t>service lavarropa</t>
  </si>
  <si>
    <t>24--03</t>
  </si>
  <si>
    <t>Mila con papas</t>
  </si>
  <si>
    <t>Galletitas p/kayak</t>
  </si>
  <si>
    <t>Viaje a Pico</t>
  </si>
  <si>
    <t>Piedra Buena-Bariloche</t>
  </si>
  <si>
    <t>Bariloche-Neuquen</t>
  </si>
  <si>
    <t>26--03</t>
  </si>
  <si>
    <t>Pasaje Ida Pico flech</t>
  </si>
  <si>
    <t>Agua en la ETON</t>
  </si>
  <si>
    <t>Propinas + Taxi Pico</t>
  </si>
  <si>
    <t>Tostado Santa Rosa</t>
  </si>
  <si>
    <t>Taxi en Pico</t>
  </si>
  <si>
    <t>Dumas Pico-Sta Rosa</t>
  </si>
  <si>
    <t>Taxis Casa-eton-casa</t>
  </si>
  <si>
    <t>30--03</t>
  </si>
  <si>
    <t>Flecha Bus StaRos-Nqn</t>
  </si>
  <si>
    <t>MARZO_ 2009</t>
  </si>
  <si>
    <t>Bomba 30-09</t>
  </si>
  <si>
    <t>31--03</t>
  </si>
  <si>
    <t>Pizzas en Picasso</t>
  </si>
  <si>
    <t>01--04</t>
  </si>
  <si>
    <t>Remeras Grupo TVS</t>
  </si>
  <si>
    <t>Cena Migue Helado</t>
  </si>
  <si>
    <t>Compra Granjita</t>
  </si>
  <si>
    <t>Sachete de leche</t>
  </si>
  <si>
    <t>Viaje Mensual (hitos 16)</t>
  </si>
  <si>
    <t>MARZO  --  2010</t>
  </si>
  <si>
    <t>ahorro Feb 2010</t>
  </si>
  <si>
    <t>ahorro Marzo 2010</t>
  </si>
  <si>
    <t>ahorro abril product</t>
  </si>
  <si>
    <t>ahorro</t>
  </si>
  <si>
    <t>"+"</t>
  </si>
  <si>
    <t>&gt;&gt;&gt;</t>
  </si>
  <si>
    <t>Gastos comis Frances</t>
  </si>
  <si>
    <t>03--04</t>
  </si>
  <si>
    <t xml:space="preserve">souffle </t>
  </si>
  <si>
    <t>mila y puré</t>
  </si>
  <si>
    <t>Galletitas p/rio</t>
  </si>
  <si>
    <t>06--04</t>
  </si>
  <si>
    <t>Devolucion IVA</t>
  </si>
  <si>
    <t>Taxis Nqn-StaRosa</t>
  </si>
  <si>
    <t>Compra bomba</t>
  </si>
  <si>
    <t>Morfis Sta Rosa</t>
  </si>
  <si>
    <t>13--04</t>
  </si>
  <si>
    <t>Pastel de carne</t>
  </si>
  <si>
    <t>14--04</t>
  </si>
  <si>
    <t>Push Gel x 4</t>
  </si>
  <si>
    <t>15--04</t>
  </si>
  <si>
    <t>limpieza</t>
  </si>
  <si>
    <t>Fernets Bloke</t>
  </si>
  <si>
    <t>Asado casa H Alegre</t>
  </si>
  <si>
    <t>16--04</t>
  </si>
  <si>
    <t>17--04</t>
  </si>
  <si>
    <t>20--04</t>
  </si>
  <si>
    <t>Tarta y H2o</t>
  </si>
  <si>
    <t>Pollo con Martin</t>
  </si>
  <si>
    <t>Asado con Papa</t>
  </si>
  <si>
    <t>21--04</t>
  </si>
  <si>
    <t>Pizzas Anden c/Martin</t>
  </si>
  <si>
    <t>Birra Morocha</t>
  </si>
  <si>
    <t>Yolanda x 3</t>
  </si>
  <si>
    <t>Viaje a Lagunas</t>
  </si>
  <si>
    <t>Pollo y papas beltran</t>
  </si>
  <si>
    <t>pizza con fer y martin</t>
  </si>
  <si>
    <t>22--04</t>
  </si>
  <si>
    <t>Empanadas Migue y Fer</t>
  </si>
  <si>
    <t>Limpieza Clio</t>
  </si>
  <si>
    <t>23--04</t>
  </si>
  <si>
    <t>Rifa Torto x anita</t>
  </si>
  <si>
    <t>Papita y agua bicicleteada</t>
  </si>
  <si>
    <t>Agua, papas, chocos YPF</t>
  </si>
  <si>
    <t>Café y tostado santarelli</t>
  </si>
  <si>
    <t>Asiento bicicleta</t>
  </si>
  <si>
    <t>Asado Casa Mart</t>
  </si>
  <si>
    <t>24--04</t>
  </si>
  <si>
    <t>Monedas Chancho</t>
  </si>
  <si>
    <t>farmacia</t>
  </si>
  <si>
    <t>)535$(Cuota 2/18 credito TASA</t>
  </si>
  <si>
    <t>Nafta ECO</t>
  </si>
  <si>
    <t xml:space="preserve">Expensas </t>
  </si>
  <si>
    <t>Empanadas Vairolet</t>
  </si>
  <si>
    <t>super bomba</t>
  </si>
  <si>
    <t>Milas y fanta</t>
  </si>
  <si>
    <t>Viaje cumbre Atravesada</t>
  </si>
  <si>
    <t>28--04</t>
  </si>
  <si>
    <t>Calf Abril</t>
  </si>
  <si>
    <t>27--04</t>
  </si>
  <si>
    <t>Patente Abril</t>
  </si>
  <si>
    <t>Fotos Balsa a Balsa</t>
  </si>
  <si>
    <t>Asado x tiempo Balsa a Balsa</t>
  </si>
  <si>
    <t>Abril</t>
  </si>
  <si>
    <t>ABRIL -- 09</t>
  </si>
  <si>
    <t>29--04</t>
  </si>
  <si>
    <t>30--04</t>
  </si>
  <si>
    <t>Entrega 11</t>
  </si>
  <si>
    <t>(01-05-09)</t>
  </si>
  <si>
    <t>04--05</t>
  </si>
  <si>
    <t>Taxis, propinas y termi</t>
  </si>
  <si>
    <t>Regalo al chiche</t>
  </si>
  <si>
    <t>Regalo a Mabel</t>
  </si>
  <si>
    <t>Comisiones Frances</t>
  </si>
  <si>
    <t>Grupo Travesias Mayo</t>
  </si>
  <si>
    <t>Bomba Limpieza</t>
  </si>
  <si>
    <t>morfi bomba</t>
  </si>
  <si>
    <t>Camara 26 x 1.0</t>
  </si>
  <si>
    <t>06--05</t>
  </si>
  <si>
    <t>07--05</t>
  </si>
  <si>
    <t>AHORRO 2010</t>
  </si>
  <si>
    <t>Hebillas, correa, elastico</t>
  </si>
  <si>
    <t>yerba</t>
  </si>
  <si>
    <t>Devolucion IVA Frances</t>
  </si>
  <si>
    <t>08--05</t>
  </si>
  <si>
    <t>Pizza 32 con Fer</t>
  </si>
  <si>
    <t>sandwich suprema</t>
  </si>
  <si>
    <t>Souffle zapallito</t>
  </si>
  <si>
    <t>Bifes Rotiseria</t>
  </si>
  <si>
    <t>Leche y agua cepita</t>
  </si>
  <si>
    <t>11--05</t>
  </si>
  <si>
    <t>Compra Cañete</t>
  </si>
  <si>
    <t>Cena Irish Pub</t>
  </si>
  <si>
    <t>VALOR CUOTA ECO</t>
  </si>
  <si>
    <t>sofi x masajes</t>
  </si>
  <si>
    <t>TASA</t>
  </si>
  <si>
    <t>Standard Bank</t>
  </si>
  <si>
    <t>fecha</t>
  </si>
  <si>
    <t>Cd virgen</t>
  </si>
  <si>
    <t>Expensas (58 + 50 ext)</t>
  </si>
  <si>
    <t>Jean Soho</t>
  </si>
  <si>
    <t>MC Donal Jumbo 01-12</t>
  </si>
  <si>
    <t>NOV  --  2010</t>
  </si>
  <si>
    <t>Fernets con santi</t>
  </si>
  <si>
    <t>Yoli x 3 sesiones</t>
  </si>
  <si>
    <t>Peaje cipo</t>
  </si>
  <si>
    <t>Dos Cerraduras Clio</t>
  </si>
  <si>
    <t>13--05</t>
  </si>
  <si>
    <t>asado</t>
  </si>
  <si>
    <t>carne al horno</t>
  </si>
  <si>
    <t>lasagna</t>
  </si>
  <si>
    <t>Taxi x otitis</t>
  </si>
  <si>
    <t>Medicamenteo Otitis</t>
  </si>
  <si>
    <t>Bomba</t>
  </si>
  <si>
    <t>18--05</t>
  </si>
  <si>
    <t>19--05</t>
  </si>
  <si>
    <t>Noche Guiso Lentejas</t>
  </si>
  <si>
    <t>21--05</t>
  </si>
  <si>
    <t>magistral</t>
  </si>
  <si>
    <t>jabones</t>
  </si>
  <si>
    <t>fosforos</t>
  </si>
  <si>
    <t>Poet</t>
  </si>
  <si>
    <t>Lysoform liquido</t>
  </si>
  <si>
    <t>esponja</t>
  </si>
  <si>
    <t>trapo piso</t>
  </si>
  <si>
    <t>Echo listo</t>
  </si>
  <si>
    <t>26--05</t>
  </si>
  <si>
    <t>26--04</t>
  </si>
  <si>
    <t>pizza casanova</t>
  </si>
  <si>
    <t>27--05</t>
  </si>
  <si>
    <t>Telefono Vincha</t>
  </si>
  <si>
    <t>Idas y vueltas Cañete</t>
  </si>
  <si>
    <t>Viaje Vallecitos</t>
  </si>
  <si>
    <t>2 Camaras 26 x 1.25</t>
  </si>
  <si>
    <t>Grupo Travesias Junio</t>
  </si>
  <si>
    <t>Bomba 05-05</t>
  </si>
  <si>
    <t>MAYO -- 09</t>
  </si>
  <si>
    <t>29--05</t>
  </si>
  <si>
    <t>morfi rotiseria</t>
  </si>
  <si>
    <t>Bomba Morfi</t>
  </si>
  <si>
    <t>Burlete Heladera 120</t>
  </si>
  <si>
    <t>asado roti</t>
  </si>
  <si>
    <t>milas roti</t>
  </si>
  <si>
    <t>Hamburg Martin</t>
  </si>
  <si>
    <t>Pollo en casa</t>
  </si>
  <si>
    <t>Taxi a casa</t>
  </si>
  <si>
    <t>02--06</t>
  </si>
  <si>
    <t>Pizzas Martes 2</t>
  </si>
  <si>
    <t>2 Fernets Malabar</t>
  </si>
  <si>
    <t>Pollo y papas</t>
  </si>
  <si>
    <t>asado telefonica</t>
  </si>
  <si>
    <t>04--06</t>
  </si>
  <si>
    <t>mila rellena y papas</t>
  </si>
  <si>
    <t>mila y papas</t>
  </si>
  <si>
    <t>gaseosa bici</t>
  </si>
  <si>
    <t>asado y H2O</t>
  </si>
  <si>
    <t>empanadas</t>
  </si>
  <si>
    <t>Junio</t>
  </si>
  <si>
    <t>Roti Belgran</t>
  </si>
  <si>
    <t>ensalada casa fer</t>
  </si>
  <si>
    <t>almuerzo 23-03</t>
  </si>
  <si>
    <t>Envio Motito Sta Rosa</t>
  </si>
  <si>
    <t>08--06</t>
  </si>
  <si>
    <t>Pollo Roti</t>
  </si>
  <si>
    <t>Lomo Beto´s</t>
  </si>
  <si>
    <t>Picada y fernet en casa</t>
  </si>
  <si>
    <t>11--06</t>
  </si>
  <si>
    <t>bomba no morfi</t>
  </si>
  <si>
    <t>pollo bokados</t>
  </si>
  <si>
    <t>Regalo Cumple Luis</t>
  </si>
  <si>
    <t>inflador bici</t>
  </si>
  <si>
    <t>bombucha gas adrian</t>
  </si>
  <si>
    <t>Agua sin gas</t>
  </si>
  <si>
    <t>16--06</t>
  </si>
  <si>
    <t>chocolates piedra</t>
  </si>
  <si>
    <t>Acolchado Tintoreria</t>
  </si>
  <si>
    <t>Viaje a Pico (109 + 102)</t>
  </si>
  <si>
    <t>Camara CST Bici</t>
  </si>
  <si>
    <t>Mila y papas</t>
  </si>
  <si>
    <t>Entrega 12</t>
  </si>
  <si>
    <t>(20-06-09)</t>
  </si>
  <si>
    <t>Morfi Bomba</t>
  </si>
  <si>
    <t>regalo dia del padre</t>
  </si>
  <si>
    <t>Taxis ida y vuelta pico</t>
  </si>
  <si>
    <t>Moffi Bomba</t>
  </si>
  <si>
    <t>Acuerdo Sindicato</t>
  </si>
  <si>
    <t>Regalo Hernán Alegre</t>
  </si>
  <si>
    <t>Mila pollo y fritas</t>
  </si>
  <si>
    <t xml:space="preserve">Cerveza Gato </t>
  </si>
  <si>
    <t>Asado Roti</t>
  </si>
  <si>
    <t>JUNIO_ 2009</t>
  </si>
  <si>
    <t>Envio Ropa Cañete</t>
  </si>
  <si>
    <t>30--06</t>
  </si>
  <si>
    <t>Pizzas Tatto</t>
  </si>
  <si>
    <t>Chicles</t>
  </si>
  <si>
    <t>Tobillera</t>
  </si>
  <si>
    <t>kinesio</t>
  </si>
  <si>
    <t>Jean Leutthe</t>
  </si>
  <si>
    <t>3 remer leuthe larga</t>
  </si>
  <si>
    <t>Asado casa martin</t>
  </si>
  <si>
    <t>Chocolates YPF</t>
  </si>
  <si>
    <t>Carne y Papas</t>
  </si>
  <si>
    <t>Asado y Papas</t>
  </si>
  <si>
    <t>Pizza Amelie</t>
  </si>
  <si>
    <t>Pizza c/Martin</t>
  </si>
  <si>
    <t>Jumbo Finde</t>
  </si>
  <si>
    <t>Control Remoto Univ</t>
  </si>
  <si>
    <t>Lampara Bajo consumo</t>
  </si>
  <si>
    <t>Pilas Energizer</t>
  </si>
  <si>
    <t>Medias Vestir</t>
  </si>
  <si>
    <t>Palo Escoba</t>
  </si>
  <si>
    <t>mila</t>
  </si>
  <si>
    <t>quincho</t>
  </si>
  <si>
    <t>panzotis</t>
  </si>
  <si>
    <t>Quita Humedad</t>
  </si>
  <si>
    <t>bomba 04-05</t>
  </si>
  <si>
    <t>Pizzas Martes 04-05</t>
  </si>
  <si>
    <t>Mr Muscul Inod x 2</t>
  </si>
  <si>
    <t>2 Lamparitas Cocina</t>
  </si>
  <si>
    <t>Glade Auto</t>
  </si>
  <si>
    <t>Prime</t>
  </si>
  <si>
    <t>Desodorante Bolilla</t>
  </si>
  <si>
    <t>Jabon Dove</t>
  </si>
  <si>
    <t>Johnson</t>
  </si>
  <si>
    <t>Desor Rexona</t>
  </si>
  <si>
    <t>Glade Enchufes</t>
  </si>
  <si>
    <t>2 Rep Match 3</t>
  </si>
  <si>
    <t>Limpia Parabrisas</t>
  </si>
  <si>
    <t>correccion</t>
  </si>
  <si>
    <t>06--07</t>
  </si>
  <si>
    <t>Lavado clio</t>
  </si>
  <si>
    <t>fotocopias</t>
  </si>
  <si>
    <t>Muebles dormitorio</t>
  </si>
  <si>
    <t>Lasagna</t>
  </si>
  <si>
    <t>Traful Angostura Lore</t>
  </si>
  <si>
    <t>13--07</t>
  </si>
  <si>
    <t>Regalo Cristina</t>
  </si>
  <si>
    <t>comida bomba</t>
  </si>
  <si>
    <t>Herrajes Mueble Dormi</t>
  </si>
  <si>
    <t>17--07</t>
  </si>
  <si>
    <t>Finde en Caviahue</t>
  </si>
  <si>
    <t>20--07</t>
  </si>
  <si>
    <t>Viaje Mens. Curso SOS</t>
  </si>
  <si>
    <t>21--07</t>
  </si>
  <si>
    <t>Cable 101 + 112</t>
  </si>
  <si>
    <t>Patente 41+ 38</t>
  </si>
  <si>
    <t>Sillon</t>
  </si>
  <si>
    <t>Almanaque sofi</t>
  </si>
  <si>
    <t>22--07</t>
  </si>
  <si>
    <t>Mercaderia Amiga Lore</t>
  </si>
  <si>
    <t>tarta saluzzo</t>
  </si>
  <si>
    <t>Reparacion Shifter bici</t>
  </si>
  <si>
    <t>Palitos y chocos</t>
  </si>
  <si>
    <t>Empanadas Martin</t>
  </si>
  <si>
    <t>Palitos y papas</t>
  </si>
  <si>
    <t xml:space="preserve">Regalo Torto  </t>
  </si>
  <si>
    <t>24--07</t>
  </si>
  <si>
    <t>JUMBO</t>
  </si>
  <si>
    <t>Sofi</t>
  </si>
  <si>
    <t>NO SE</t>
  </si>
  <si>
    <t>Calf X 2 (37 + 35)</t>
  </si>
  <si>
    <t>2da Cuota Mochi Cimma</t>
  </si>
  <si>
    <t>Mila Roti</t>
  </si>
  <si>
    <t>28--07</t>
  </si>
  <si>
    <t>1ra Cuota Mochi Cimma</t>
  </si>
  <si>
    <t>JULIO_ 2009</t>
  </si>
  <si>
    <t>CD Lionel Richie</t>
  </si>
  <si>
    <t>DVDs y Cajas</t>
  </si>
  <si>
    <t>Chicote TV</t>
  </si>
  <si>
    <t>pan lactal</t>
  </si>
  <si>
    <t>queso finlandia</t>
  </si>
  <si>
    <t>medallones</t>
  </si>
  <si>
    <t>Jab Dove x 2</t>
  </si>
  <si>
    <t>Liq Lisoform</t>
  </si>
  <si>
    <t>Bomba 07--08</t>
  </si>
  <si>
    <t>JULIO  --  2010</t>
  </si>
  <si>
    <t>Asado Beltran</t>
  </si>
  <si>
    <t>Ida roca Rally</t>
  </si>
  <si>
    <t>Agua y Helado YPF</t>
  </si>
  <si>
    <t>Empanadas Bokado</t>
  </si>
  <si>
    <t>Renovacion Licencia Conduc</t>
  </si>
  <si>
    <t>Fotocopias Licencia</t>
  </si>
  <si>
    <t>queso rallado</t>
  </si>
  <si>
    <t>Ibupirac</t>
  </si>
  <si>
    <t>café estacion quilmes</t>
  </si>
  <si>
    <t>taxis nqn-pico-nqn</t>
  </si>
  <si>
    <t>helado cumple mauro</t>
  </si>
  <si>
    <t>Pasajes Pico (186+163)</t>
  </si>
  <si>
    <t>regalo sergio</t>
  </si>
  <si>
    <t>Goma Esp tabla planchar</t>
  </si>
  <si>
    <t>lasagna rotiseria</t>
  </si>
  <si>
    <t>AHORRO 2009</t>
  </si>
  <si>
    <t>=</t>
  </si>
  <si>
    <t>crema y quedo bomba</t>
  </si>
  <si>
    <t>JULIO -- 2009</t>
  </si>
  <si>
    <t>AGOSTO -- 2009</t>
  </si>
  <si>
    <t>Marrocs</t>
  </si>
  <si>
    <t>Alquiler consul Cemap</t>
  </si>
  <si>
    <t>Pizza c/mario dr bar</t>
  </si>
  <si>
    <t>01--05</t>
  </si>
  <si>
    <t>Bomba 30-04</t>
  </si>
  <si>
    <t>pizzas con sergio</t>
  </si>
  <si>
    <t>resto alberdi</t>
  </si>
  <si>
    <t>Bastones Regalo Gato (x Fer)</t>
  </si>
  <si>
    <t>Mercadito Domuyo</t>
  </si>
  <si>
    <t>facturas c/Duardo</t>
  </si>
  <si>
    <t>03--08</t>
  </si>
  <si>
    <t>Sprite Aeropuerto</t>
  </si>
  <si>
    <t>Gaseosa y turron</t>
  </si>
  <si>
    <t>04--08</t>
  </si>
  <si>
    <t>chocos y rocklets</t>
  </si>
  <si>
    <t>pan y galletitas</t>
  </si>
  <si>
    <t>05--08</t>
  </si>
  <si>
    <t>Stickers sofi</t>
  </si>
  <si>
    <t>Rotar, alinear, balancear</t>
  </si>
  <si>
    <t>alfajor</t>
  </si>
  <si>
    <t>BOMBA</t>
  </si>
  <si>
    <t>Viene Ahorro Anter.</t>
  </si>
  <si>
    <t>skip</t>
  </si>
  <si>
    <t>papel scott</t>
  </si>
  <si>
    <t>pantene shamp</t>
  </si>
  <si>
    <t>pantene enjuague</t>
  </si>
  <si>
    <t>Bomba 27-01</t>
  </si>
  <si>
    <t>helado mc</t>
  </si>
  <si>
    <t>MC Donald c/sofi 27/11</t>
  </si>
  <si>
    <t>Pasa Ahorro NUEVO</t>
  </si>
  <si>
    <t>ravioles y hamb</t>
  </si>
  <si>
    <t>Asado sabado</t>
  </si>
  <si>
    <t>papitas y palitos bici</t>
  </si>
  <si>
    <t>empanad y cervezas</t>
  </si>
  <si>
    <t>mayonesa y jugo</t>
  </si>
  <si>
    <t>empanadas curso</t>
  </si>
  <si>
    <t>facturas cumple</t>
  </si>
  <si>
    <t>asado cumple casa Lore</t>
  </si>
  <si>
    <t>MC Donald Regreso Caviahue</t>
  </si>
  <si>
    <t>18--08</t>
  </si>
  <si>
    <t>Service Bici Medina</t>
  </si>
  <si>
    <t>Ravioles Merc Domu</t>
  </si>
  <si>
    <t>Cena Milas Pollo</t>
  </si>
  <si>
    <t>helados</t>
  </si>
  <si>
    <t>agua y fritas</t>
  </si>
  <si>
    <t>leña</t>
  </si>
  <si>
    <t>Torta Fritas</t>
  </si>
  <si>
    <t>facturas y tort fritas</t>
  </si>
  <si>
    <t>Arreglo persian y taparrollo (28-18 devolucion)</t>
  </si>
  <si>
    <t>Condorito y baggio</t>
  </si>
  <si>
    <t>Prestamo Campera Ansilta</t>
  </si>
  <si>
    <t>Regalo Campera Lore</t>
  </si>
  <si>
    <t>Error Liquidacion Zona</t>
  </si>
  <si>
    <t>24--08</t>
  </si>
  <si>
    <t>mc donald</t>
  </si>
  <si>
    <t>mercadito estela</t>
  </si>
  <si>
    <t>25--08</t>
  </si>
  <si>
    <t>mercadito domuyo</t>
  </si>
  <si>
    <t>Asado Casa Martin</t>
  </si>
  <si>
    <t>(plata y tickets)</t>
  </si>
  <si>
    <t>AGOSTO-09 2do aporte</t>
  </si>
  <si>
    <t>Ahorro 2do aporte</t>
  </si>
  <si>
    <t>Telefono Fijo (2 meses)</t>
  </si>
  <si>
    <t>peluqueria</t>
  </si>
  <si>
    <t>postrecitos mercadito</t>
  </si>
  <si>
    <t>pizzas anden</t>
  </si>
  <si>
    <t>comisiones banco</t>
  </si>
  <si>
    <t>bifes beltran</t>
  </si>
  <si>
    <t>Bastones Regalo Gato</t>
  </si>
  <si>
    <t>café lore</t>
  </si>
  <si>
    <t>Deuda con martin a fondo TVS</t>
  </si>
  <si>
    <t>tickets perdidos</t>
  </si>
  <si>
    <t>No SE perdida</t>
  </si>
  <si>
    <t>31--08</t>
  </si>
  <si>
    <t>asado saluso</t>
  </si>
  <si>
    <t>palitos centenario</t>
  </si>
  <si>
    <t>Bomba 06/07</t>
  </si>
  <si>
    <t>facturas 08/07</t>
  </si>
  <si>
    <t>cervezas pizzas certificados</t>
  </si>
  <si>
    <t>pizzas certificado</t>
  </si>
  <si>
    <t>facturas mamuki</t>
  </si>
  <si>
    <t>chocolate lore</t>
  </si>
  <si>
    <t>tortafritas sofi</t>
  </si>
  <si>
    <t>fiti</t>
  </si>
  <si>
    <t>viaje</t>
  </si>
  <si>
    <t>2 cuotas</t>
  </si>
  <si>
    <t>tang</t>
  </si>
  <si>
    <t>milas</t>
  </si>
  <si>
    <t>Compra 300 Dolares</t>
  </si>
  <si>
    <t>chocos</t>
  </si>
  <si>
    <t>Nafta Viaje Añelo</t>
  </si>
  <si>
    <t>LA Anonima</t>
  </si>
  <si>
    <t>bomba 09-06</t>
  </si>
  <si>
    <t>bomba 04-06</t>
  </si>
  <si>
    <t>09--06</t>
  </si>
  <si>
    <t>08 de Junio</t>
  </si>
  <si>
    <t>papitas fritas</t>
  </si>
  <si>
    <t>Asado con Fer</t>
  </si>
  <si>
    <t>15--03</t>
  </si>
  <si>
    <t>Asado y papa beltran</t>
  </si>
  <si>
    <t>mila y papa beltran</t>
  </si>
  <si>
    <t>Vianda Beltran</t>
  </si>
  <si>
    <t>cerveza cumple sayi</t>
  </si>
  <si>
    <t>Mila y papas roti</t>
  </si>
  <si>
    <t>tratoria</t>
  </si>
  <si>
    <t>jamon y postrecitos</t>
  </si>
  <si>
    <t>peajes cipo</t>
  </si>
  <si>
    <t>campera puma</t>
  </si>
  <si>
    <t>Bomba 31-08</t>
  </si>
  <si>
    <t>escobillas clio</t>
  </si>
  <si>
    <t>rifa mariano araoz</t>
  </si>
  <si>
    <t>inscripcion curso ontiveros</t>
  </si>
  <si>
    <t>xx--09</t>
  </si>
  <si>
    <t>Reparacion Clio Alberto</t>
  </si>
  <si>
    <t>La anonima Lore</t>
  </si>
  <si>
    <t>Que se yo, perdido</t>
  </si>
  <si>
    <t>Bomba super</t>
  </si>
  <si>
    <t>MC Donald sofi</t>
  </si>
  <si>
    <t>MC Donald Lore</t>
  </si>
  <si>
    <t>Asado con nico, mabel y lore</t>
  </si>
  <si>
    <t>Cerveza</t>
  </si>
  <si>
    <t>Pizza barrio</t>
  </si>
  <si>
    <t>Topsy</t>
  </si>
  <si>
    <t>mc donal</t>
  </si>
  <si>
    <t>Seña consul cipo</t>
  </si>
  <si>
    <t>control, pintura, etc</t>
  </si>
  <si>
    <t>Pizzas nico y mabel</t>
  </si>
  <si>
    <t>Buzo Salomon</t>
  </si>
  <si>
    <t>Ahorro 2</t>
  </si>
  <si>
    <t>SEPT -- 2009</t>
  </si>
  <si>
    <t>SEPT -- 2009 2do aporte</t>
  </si>
  <si>
    <t>Cumple Marcelo</t>
  </si>
  <si>
    <t>Rotar Gomas, alinear, Balancear</t>
  </si>
  <si>
    <t>Reten caja cambios, bomba agua nueva</t>
  </si>
  <si>
    <t>Cristal y polarizado clio</t>
  </si>
  <si>
    <t>Caño escape clio</t>
  </si>
  <si>
    <t>Curso Ontiverso 2da cta</t>
  </si>
  <si>
    <t>Curso Ontiveros 1ra cuota</t>
  </si>
  <si>
    <t>Celu 139 + 25 nokia visa</t>
  </si>
  <si>
    <t>1 mosqueton</t>
  </si>
  <si>
    <t>Cerveza quilmes</t>
  </si>
  <si>
    <t>papitas y cepita</t>
  </si>
  <si>
    <t>Inflador bici</t>
  </si>
  <si>
    <t>birra casa mario</t>
  </si>
  <si>
    <t>leña asado griselda</t>
  </si>
  <si>
    <t>MC Café Jumbo</t>
  </si>
  <si>
    <t>Cinta aisladora</t>
  </si>
  <si>
    <t>milas y crema</t>
  </si>
  <si>
    <t>Regalo Fer</t>
  </si>
  <si>
    <t>Regalo Lucho</t>
  </si>
  <si>
    <t>cena rincon</t>
  </si>
  <si>
    <t>Gastos x Transferencia Nico</t>
  </si>
  <si>
    <t>Regalo Claudio Moretti</t>
  </si>
  <si>
    <t>Helado Lore y Yita</t>
  </si>
  <si>
    <t>23--09</t>
  </si>
  <si>
    <t>pizza</t>
  </si>
  <si>
    <t>Regalo Jorge</t>
  </si>
  <si>
    <t>29--09</t>
  </si>
  <si>
    <t>casanova pizza</t>
  </si>
  <si>
    <t>Facturas CH Rodrig</t>
  </si>
  <si>
    <t>Diclofenac</t>
  </si>
  <si>
    <t xml:space="preserve">facturas </t>
  </si>
  <si>
    <t>SEPT_ 2009</t>
  </si>
  <si>
    <t>30--09</t>
  </si>
  <si>
    <t>Polarizado</t>
  </si>
  <si>
    <t>Café c/leche Franz</t>
  </si>
  <si>
    <t>Mermelada Estela</t>
  </si>
  <si>
    <t>nafta salida</t>
  </si>
  <si>
    <t>lore</t>
  </si>
  <si>
    <t>Almuerzo Plottier</t>
  </si>
  <si>
    <t>hernan</t>
  </si>
  <si>
    <t>cena YPF Full Bari</t>
  </si>
  <si>
    <t>Chocos y Brownies YPF</t>
  </si>
  <si>
    <t>Pilas, Encendedr y Gas</t>
  </si>
  <si>
    <t>Nafta Piedra del Aguila</t>
  </si>
  <si>
    <t>Gorro Ansilta</t>
  </si>
  <si>
    <t>Medias HH x 2 Lore</t>
  </si>
  <si>
    <t>Frey</t>
  </si>
  <si>
    <t>Hostel Achalay</t>
  </si>
  <si>
    <t>Carrefour Bariloche</t>
  </si>
  <si>
    <t>Pizza Amelie C/Eduardo</t>
  </si>
  <si>
    <t xml:space="preserve">Bomba </t>
  </si>
  <si>
    <t>Canelones Salusso</t>
  </si>
  <si>
    <t>Taxis</t>
  </si>
  <si>
    <t>Carga Bateria</t>
  </si>
  <si>
    <t>Celular</t>
  </si>
  <si>
    <t>SEPT  --  2010</t>
  </si>
  <si>
    <t>ahorro Octubre 2010</t>
  </si>
  <si>
    <t>Super (Morfi + Limpieza)</t>
  </si>
  <si>
    <t>ABRIL  --  2010</t>
  </si>
  <si>
    <t>ALMUERZOS OFICINA</t>
  </si>
  <si>
    <t>ahorro mayo 2010</t>
  </si>
  <si>
    <t>Almuerzo Bari YPF Bajada</t>
  </si>
  <si>
    <t>Cena YPF Villa</t>
  </si>
  <si>
    <t>Hostel Bajo Cero Villa</t>
  </si>
  <si>
    <t>YPF Junin Vuelta</t>
  </si>
  <si>
    <t>Tarta Beltran</t>
  </si>
  <si>
    <t>tickets</t>
  </si>
  <si>
    <t>Pizza La Rosa San Martin</t>
  </si>
  <si>
    <t>YPF Villa Lleno</t>
  </si>
  <si>
    <t>Apart Hotel San Martin</t>
  </si>
  <si>
    <t>Plomero Castelli</t>
  </si>
  <si>
    <t>Mercadito Ravioles</t>
  </si>
  <si>
    <t>La Anonima Almuerzo vuelta</t>
  </si>
  <si>
    <t>Bar La Plaza Partido</t>
  </si>
  <si>
    <t>efec</t>
  </si>
  <si>
    <t>deb</t>
  </si>
  <si>
    <t>Chocolates</t>
  </si>
  <si>
    <t>Taxi</t>
  </si>
  <si>
    <t>lomo nova</t>
  </si>
  <si>
    <t>Vacas Frey Efectivo</t>
  </si>
  <si>
    <t>Señor Calle Santa Fe</t>
  </si>
  <si>
    <t>Taxi x bateria clio</t>
  </si>
  <si>
    <t>13--10</t>
  </si>
  <si>
    <t>sofi Huinganco</t>
  </si>
  <si>
    <t>Pan Casero Estela</t>
  </si>
  <si>
    <t>Empanadas Redonda</t>
  </si>
  <si>
    <t>Cena MC Donald</t>
  </si>
  <si>
    <t>Ravioles Roti Beltran</t>
  </si>
  <si>
    <t>Mila Roti Beltran</t>
  </si>
  <si>
    <t>compra super c/lore</t>
  </si>
  <si>
    <t>Dulce y pan bomba</t>
  </si>
  <si>
    <t>Pasaje ida y vuelta Pico</t>
  </si>
  <si>
    <t>Vidrio roto puerta</t>
  </si>
  <si>
    <t>peajes</t>
  </si>
  <si>
    <t>Taxis Viaje a Pico</t>
  </si>
  <si>
    <t>1ra Entrega</t>
  </si>
  <si>
    <t>Fitipaldi, Huinganc, Escuela, Cuota Cachito</t>
  </si>
  <si>
    <t>Caño de Escape</t>
  </si>
  <si>
    <t>Cuchara tenedor Martin</t>
  </si>
  <si>
    <t>Bateria Nueva</t>
  </si>
  <si>
    <t>19--10</t>
  </si>
  <si>
    <t>cena c/griselda</t>
  </si>
  <si>
    <t>gaseosa</t>
  </si>
  <si>
    <t>almuerzo c/sofi</t>
  </si>
  <si>
    <t>cena ravioles</t>
  </si>
  <si>
    <t>Regalo Jose Luis</t>
  </si>
  <si>
    <t xml:space="preserve">Wallmart morfi </t>
  </si>
  <si>
    <t>26--10</t>
  </si>
  <si>
    <t>Cena 26-10 Domuyo</t>
  </si>
  <si>
    <t>despensa domuyo</t>
  </si>
  <si>
    <t>Pizzas Anden 27-10</t>
  </si>
  <si>
    <t>apuesta ganada sofi-lore</t>
  </si>
  <si>
    <t>OCTUBRE  20 09</t>
  </si>
  <si>
    <t>Nico x Ojos Saldado</t>
  </si>
  <si>
    <t>U$S</t>
  </si>
  <si>
    <t>Inmobiliario x unica vez</t>
  </si>
  <si>
    <t>Milas Pollo Domuyo</t>
  </si>
  <si>
    <t>Compra morfi bomba</t>
  </si>
  <si>
    <t>leche y alikal</t>
  </si>
  <si>
    <t>Bateria (bateria Laser de 65)</t>
  </si>
  <si>
    <t>Wallmart 01/11/2009</t>
  </si>
  <si>
    <t>pan y queso estela</t>
  </si>
  <si>
    <t>fideo y crema domuyo</t>
  </si>
  <si>
    <t>helados domuyo</t>
  </si>
  <si>
    <t xml:space="preserve">tortafrias </t>
  </si>
  <si>
    <t>Remera nueva</t>
  </si>
  <si>
    <t>estacionamiento Aerop</t>
  </si>
  <si>
    <t>Pizzas entrega oximetro</t>
  </si>
  <si>
    <t>CALF Venc Septiembre</t>
  </si>
  <si>
    <t>Tarta en estela</t>
  </si>
  <si>
    <t>fotocopias inmobiliario</t>
  </si>
  <si>
    <t>Nafta cachito 05--11</t>
  </si>
  <si>
    <t>empanadas redonda</t>
  </si>
  <si>
    <t>leche y mayonesa</t>
  </si>
  <si>
    <t>agua levité</t>
  </si>
  <si>
    <t>Nafta cachito 29--10</t>
  </si>
  <si>
    <t>NOV -- 2009</t>
  </si>
  <si>
    <t>Pasajes IDA Catamarca</t>
  </si>
  <si>
    <t>morfi chocon</t>
  </si>
  <si>
    <t>helados con sofi</t>
  </si>
  <si>
    <t>ravioles post dia en Roca</t>
  </si>
  <si>
    <t>Canelones</t>
  </si>
  <si>
    <t>Alquiler Marzo 2010</t>
  </si>
  <si>
    <t>tortafritas</t>
  </si>
  <si>
    <t>no se</t>
  </si>
  <si>
    <t>milas beltran</t>
  </si>
  <si>
    <t>Impuestos</t>
  </si>
  <si>
    <t>Plotter venta Clio</t>
  </si>
  <si>
    <t>Lavado Clio Carcel</t>
  </si>
  <si>
    <t>Libro Sofi Cultrun Plata</t>
  </si>
  <si>
    <t>Bolsillo Lore</t>
  </si>
  <si>
    <t>Aporte Pastis</t>
  </si>
  <si>
    <t>Helados ESSO</t>
  </si>
  <si>
    <t>Duplicado Llave Baulera</t>
  </si>
  <si>
    <t>Pizzas Martes 16--11</t>
  </si>
  <si>
    <t>lasagna beltran</t>
  </si>
  <si>
    <t>asado beltran</t>
  </si>
  <si>
    <t>Sofi Msjs</t>
  </si>
  <si>
    <t>nafta para cadena</t>
  </si>
  <si>
    <t>pollo y papas beltran</t>
  </si>
  <si>
    <t>Viaje Mensual (bici chocon)</t>
  </si>
  <si>
    <t>excesos equipaje andesmar</t>
  </si>
  <si>
    <t>cerveza griselda</t>
  </si>
  <si>
    <t>09--11</t>
  </si>
  <si>
    <t>raton perez</t>
  </si>
  <si>
    <t>Convenio Nov TASA</t>
  </si>
  <si>
    <t>compra LAnon 11-11</t>
  </si>
  <si>
    <t>merienda</t>
  </si>
  <si>
    <t>15--11</t>
  </si>
  <si>
    <t>merienda bomba</t>
  </si>
  <si>
    <t>almuerzo carrio</t>
  </si>
  <si>
    <t>Almuerzo MC Donald</t>
  </si>
  <si>
    <t>compra Lanon 11-11</t>
  </si>
  <si>
    <t>no se que</t>
  </si>
  <si>
    <t>Bastones a Fer</t>
  </si>
  <si>
    <t>Venta Motito Daelim</t>
  </si>
  <si>
    <t>cena16</t>
  </si>
  <si>
    <t>para pozo compra comida</t>
  </si>
  <si>
    <t>para pozo logistica fiambala</t>
  </si>
  <si>
    <t>mila pollo mediodia</t>
  </si>
  <si>
    <t>cena18</t>
  </si>
  <si>
    <t>Garodnik Medias y balaclava (80+95+48)</t>
  </si>
  <si>
    <t>aportado</t>
  </si>
  <si>
    <t>cole vuelta</t>
  </si>
  <si>
    <t>2mitad mulas</t>
  </si>
  <si>
    <t>capi-fiamb-capi</t>
  </si>
  <si>
    <t>ensaladas saluso</t>
  </si>
  <si>
    <t>yoghut kiosco</t>
  </si>
  <si>
    <t>Pizzas30-08</t>
  </si>
  <si>
    <t>alojamiento</t>
  </si>
  <si>
    <t>esponjita amarilla</t>
  </si>
  <si>
    <t>Venta 300 Dolares</t>
  </si>
  <si>
    <t>cena17</t>
  </si>
  <si>
    <t>MC Donal 19--11</t>
  </si>
  <si>
    <t>prestamo Grupo TVS</t>
  </si>
  <si>
    <t>Regalo Moretti (torto)</t>
  </si>
  <si>
    <t>NOV_ 2009</t>
  </si>
  <si>
    <t>no se, gasto</t>
  </si>
  <si>
    <t>evacuacion jose</t>
  </si>
  <si>
    <t>regalo lore</t>
  </si>
  <si>
    <t>regalo sofi</t>
  </si>
  <si>
    <t>aporte</t>
  </si>
  <si>
    <t>Nalgene mendoza</t>
  </si>
  <si>
    <t>aporte pozo grupo (resto de mulas)</t>
  </si>
  <si>
    <t>aporte pozo grupo</t>
  </si>
  <si>
    <t>propina neuquen</t>
  </si>
  <si>
    <t>pilas AAA recargables</t>
  </si>
  <si>
    <t>linterna eveready</t>
  </si>
  <si>
    <t xml:space="preserve">jumbo </t>
  </si>
  <si>
    <t>libro maestro de esgrima</t>
  </si>
  <si>
    <t>inicio</t>
  </si>
  <si>
    <t>OJOS</t>
  </si>
  <si>
    <t>09--12</t>
  </si>
  <si>
    <t>cena mc donald</t>
  </si>
  <si>
    <t>nafta cachito 08--12</t>
  </si>
  <si>
    <t>07--12</t>
  </si>
  <si>
    <t>mc donal vuelta</t>
  </si>
  <si>
    <t>atun estela</t>
  </si>
  <si>
    <t>10--12</t>
  </si>
  <si>
    <t>cena merc estela</t>
  </si>
  <si>
    <t>11--12</t>
  </si>
  <si>
    <t>Evento montaña facu</t>
  </si>
  <si>
    <t>sanguches mila</t>
  </si>
  <si>
    <t>jugo y vino asado</t>
  </si>
  <si>
    <t>Cine "2012"</t>
  </si>
  <si>
    <t>Fotocopia Planos</t>
  </si>
  <si>
    <t>asado casa claudio</t>
  </si>
  <si>
    <t>asado Añelo</t>
  </si>
  <si>
    <t>cerezas añelo</t>
  </si>
  <si>
    <t>focos y pan domuyo</t>
  </si>
  <si>
    <t>Zapatillas salomon</t>
  </si>
  <si>
    <t>Milas de Pollo</t>
  </si>
  <si>
    <t>Service 10mil ka-chito</t>
  </si>
  <si>
    <t>nafta cachito 15--142</t>
  </si>
  <si>
    <t>pizza bocados</t>
  </si>
  <si>
    <t>Dos cerraduras (tambores)</t>
  </si>
  <si>
    <t>Cochera (Dic, Ener, Feb)</t>
  </si>
  <si>
    <t>Lavado ECO</t>
  </si>
  <si>
    <t>Aguinaldo, BUENOS AIRES, las grutas, consultorio</t>
  </si>
  <si>
    <t>VIAJE A BS AS</t>
  </si>
  <si>
    <t>Cuota 4/4 convenio TASA</t>
  </si>
  <si>
    <t>pan, leche, jugo estela</t>
  </si>
  <si>
    <t>Prestamo Lore La Plata</t>
  </si>
  <si>
    <t>asado c/martin</t>
  </si>
  <si>
    <t>3 Remeras Le Uthe</t>
  </si>
  <si>
    <t>DIC_ 2009</t>
  </si>
  <si>
    <t>Pasajes x 2 Pico ida y vuelta</t>
  </si>
  <si>
    <t>21--12</t>
  </si>
  <si>
    <t>mercad domuyo</t>
  </si>
  <si>
    <t>agua sabor bici</t>
  </si>
  <si>
    <t>mercad estela</t>
  </si>
  <si>
    <t>mitad de casco bici</t>
  </si>
  <si>
    <t>mercado estela</t>
  </si>
  <si>
    <t>Asado Despedida Gato</t>
  </si>
  <si>
    <t>tarta beltran</t>
  </si>
  <si>
    <t>23--12</t>
  </si>
  <si>
    <t>24--12</t>
  </si>
  <si>
    <t>Tejido porton p / pupa</t>
  </si>
  <si>
    <t>tostados paseo sol</t>
  </si>
  <si>
    <t>Pizzas Anden</t>
  </si>
  <si>
    <t>Milaneas Pollo</t>
  </si>
  <si>
    <t>Precintos tejido Pupa</t>
  </si>
  <si>
    <t>viaje las grutas navidad</t>
  </si>
  <si>
    <t>28--12</t>
  </si>
  <si>
    <t>30--12</t>
  </si>
  <si>
    <t>cordon vereda</t>
  </si>
  <si>
    <t>taxis, termi propinas pico</t>
  </si>
  <si>
    <t>Pago Movistar Robert</t>
  </si>
  <si>
    <t>ENE -- 2010</t>
  </si>
  <si>
    <t>Gasto Catamarca OJOS</t>
  </si>
  <si>
    <t>Zapas Regalo Lore</t>
  </si>
  <si>
    <t>Compras super</t>
  </si>
  <si>
    <t>Regalo Florencia</t>
  </si>
  <si>
    <t>Alquiler Enero 2010</t>
  </si>
  <si>
    <t>Bomba 21-09</t>
  </si>
  <si>
    <t>Viaje Mensual (A Calle Mza)</t>
  </si>
  <si>
    <t>Cerveza despencita</t>
  </si>
  <si>
    <t>Colaborac fiesta cumple</t>
  </si>
  <si>
    <t>comida Merc Stella</t>
  </si>
  <si>
    <t>fideos y mila pollo</t>
  </si>
  <si>
    <t>Regalo cumpl Luis</t>
  </si>
  <si>
    <t>Telefono Vencim Dic 09</t>
  </si>
  <si>
    <t>Alquiler Casa de Domuyo</t>
  </si>
  <si>
    <t>Fecha Deposito</t>
  </si>
  <si>
    <t>Monto</t>
  </si>
  <si>
    <t>Mes</t>
  </si>
  <si>
    <t>Hernán</t>
  </si>
  <si>
    <t>Enero 2010</t>
  </si>
  <si>
    <t>Viaje Mensual (kilca)</t>
  </si>
  <si>
    <t>05--01</t>
  </si>
  <si>
    <t>06--01</t>
  </si>
  <si>
    <t>07--01</t>
  </si>
  <si>
    <t>08--01</t>
  </si>
  <si>
    <t>compra lore LA</t>
  </si>
  <si>
    <t>Compra Lore LA</t>
  </si>
  <si>
    <t>Viaje Las Grutas NicoMabe</t>
  </si>
  <si>
    <t>mercadito namunc</t>
  </si>
  <si>
    <t>Peajes cipo</t>
  </si>
  <si>
    <t>Lavado Auto (Clio)</t>
  </si>
  <si>
    <t>Regalo Franco</t>
  </si>
  <si>
    <t>Regalo Juan Cruz</t>
  </si>
  <si>
    <t>Cerradura Clio</t>
  </si>
  <si>
    <t>Burlete Parabrisa</t>
  </si>
  <si>
    <t>Diferencia Regalos</t>
  </si>
  <si>
    <t>Resto ajuste ticket TASA</t>
  </si>
  <si>
    <t>EPAS unico pago</t>
  </si>
  <si>
    <t>Nafta kachito 19-01-10</t>
  </si>
  <si>
    <t>tupper easy</t>
  </si>
  <si>
    <t>pizzas cumple nico</t>
  </si>
  <si>
    <t>cerveza y papitas</t>
  </si>
  <si>
    <t>pizzas</t>
  </si>
  <si>
    <t>mila beltran</t>
  </si>
  <si>
    <t>bomba</t>
  </si>
  <si>
    <t>pollo y pure caminito</t>
  </si>
  <si>
    <t>jugo y tostado bonafide</t>
  </si>
  <si>
    <t>empanadas bocado</t>
  </si>
  <si>
    <t>destape cloacas</t>
  </si>
  <si>
    <t>rayo nuevo bici Beto</t>
  </si>
  <si>
    <t xml:space="preserve">compra Bomba </t>
  </si>
  <si>
    <t>vacio medio dia</t>
  </si>
  <si>
    <t>cervezas p/sandw miga</t>
  </si>
  <si>
    <t>choris, leña, pan</t>
  </si>
  <si>
    <t>cordin para kayac</t>
  </si>
  <si>
    <t>Deposito final SAPAC</t>
  </si>
  <si>
    <t>05--12</t>
  </si>
  <si>
    <t>topsy 05-12</t>
  </si>
  <si>
    <t>topsy 06-12</t>
  </si>
  <si>
    <t>Mac Donald</t>
  </si>
  <si>
    <t>empandas y choco</t>
  </si>
  <si>
    <t>(15-01-08)</t>
  </si>
  <si>
    <t>mercadito domuyo 27-01</t>
  </si>
  <si>
    <t>Nafta kachito 28-01</t>
  </si>
  <si>
    <t>mercad ida lago jumbo</t>
  </si>
  <si>
    <t>Mitad regalo Florcita</t>
  </si>
  <si>
    <t>Peajes Ida Lago</t>
  </si>
  <si>
    <t>Pizzas bici nocturna</t>
  </si>
  <si>
    <t>Patente Kachito</t>
  </si>
  <si>
    <t>Viaje Mensual</t>
  </si>
  <si>
    <t>Pizzas de Martes 03-08</t>
  </si>
  <si>
    <t>PRESTAMO NICO</t>
  </si>
  <si>
    <t>ahorro Diciembre 2010</t>
  </si>
  <si>
    <t>cuota</t>
  </si>
  <si>
    <t>iva</t>
  </si>
  <si>
    <t>seguro</t>
  </si>
  <si>
    <t>gastos</t>
  </si>
  <si>
    <t>seguro vida</t>
  </si>
  <si>
    <t>Macdonald</t>
  </si>
  <si>
    <t>dulce malvina</t>
  </si>
  <si>
    <t>Papas Lay</t>
  </si>
  <si>
    <t>espadaña</t>
  </si>
  <si>
    <t>carne y papas</t>
  </si>
  <si>
    <t>codos y tapones</t>
  </si>
  <si>
    <t>Expensas (y 50 extraordin)</t>
  </si>
  <si>
    <t>Febrero 2010</t>
  </si>
  <si>
    <t>Telefono Vencim Enero</t>
  </si>
  <si>
    <t>melon lago</t>
  </si>
  <si>
    <t>Regalo Bianca</t>
  </si>
  <si>
    <t>pizzas jumbo n y mabel</t>
  </si>
  <si>
    <t>25--01</t>
  </si>
  <si>
    <t>Raton Perez sofi</t>
  </si>
  <si>
    <t>Nafta kachito 26-01 lago</t>
  </si>
  <si>
    <t>Caja Ahorro en Pesos</t>
  </si>
  <si>
    <t>Griselda Adrover</t>
  </si>
  <si>
    <t>Compra Bomb</t>
  </si>
  <si>
    <t>compra Jumbo Lore</t>
  </si>
  <si>
    <t>compra bomba</t>
  </si>
  <si>
    <t>Cine x 3 AVATAR</t>
  </si>
  <si>
    <t>MC Donal jumbo</t>
  </si>
  <si>
    <t>Goma EBA y entrega guia</t>
  </si>
  <si>
    <t>compra Jumbo **</t>
  </si>
  <si>
    <t>topsy para lago</t>
  </si>
  <si>
    <t>mercadito p/lago</t>
  </si>
  <si>
    <t>hielo p/lago</t>
  </si>
  <si>
    <t>Colchon y Conservadora</t>
  </si>
  <si>
    <t>helados sofi lore</t>
  </si>
  <si>
    <t>Pizza Martes 9-2</t>
  </si>
  <si>
    <t>hamb granja sol</t>
  </si>
  <si>
    <t>Camuzzi Diciemb y Febrero</t>
  </si>
  <si>
    <t>Prestamos finde 13y14 Feb</t>
  </si>
  <si>
    <t>Mac Donal 11-02</t>
  </si>
  <si>
    <t>Curso El Arte de Vivir (-65 ASADO -50ADICIONALES)</t>
  </si>
  <si>
    <t>Credito celu carga</t>
  </si>
  <si>
    <t>tortafritas mamuki</t>
  </si>
  <si>
    <t>Merienda MC Café</t>
  </si>
  <si>
    <t>12--02</t>
  </si>
  <si>
    <t>Chocolates Lore VLA</t>
  </si>
  <si>
    <t>17--02</t>
  </si>
  <si>
    <t>Zapatos Sofi</t>
  </si>
  <si>
    <t>Dvds para Back Up</t>
  </si>
  <si>
    <t>Peajes Cipo</t>
  </si>
  <si>
    <t>Yoli x 3 Sesiones</t>
  </si>
  <si>
    <t>Yoghurt casa martin</t>
  </si>
  <si>
    <t xml:space="preserve">Comida china </t>
  </si>
  <si>
    <t>Guantes Finos</t>
  </si>
  <si>
    <t>Bomba 25-08</t>
  </si>
  <si>
    <t>Tapa Inodoro</t>
  </si>
  <si>
    <t>Regalo Jorge Sillon</t>
  </si>
  <si>
    <t>Comida Visita Pampas</t>
  </si>
  <si>
    <t>ahorro Septiem 2010</t>
  </si>
  <si>
    <t>AGOSTO  --  2010</t>
  </si>
  <si>
    <t>Asado Mudanza Granja</t>
  </si>
  <si>
    <t>Asado Mudanza Mercadito</t>
  </si>
  <si>
    <t>hamb y crema estela 25-02</t>
  </si>
  <si>
    <t>Viaje roca facturas</t>
  </si>
  <si>
    <t>Viaje roca yerba y jugo</t>
  </si>
  <si>
    <t>217 - 027141 / 5</t>
  </si>
  <si>
    <t>empanadas casa fer</t>
  </si>
  <si>
    <t>Nafta Clio</t>
  </si>
  <si>
    <t>Aporte oficina</t>
  </si>
  <si>
    <t>Grupo Travesias</t>
  </si>
  <si>
    <t>Expensas</t>
  </si>
  <si>
    <t xml:space="preserve">Carrera TC </t>
  </si>
  <si>
    <t>regalo moni</t>
  </si>
  <si>
    <t>bomba carrera TC</t>
  </si>
  <si>
    <t>Cochera</t>
  </si>
  <si>
    <t>Carola</t>
  </si>
  <si>
    <t>Cable</t>
  </si>
  <si>
    <t>Calf</t>
  </si>
  <si>
    <t>Camuzzi</t>
  </si>
  <si>
    <t>Celu mio</t>
  </si>
  <si>
    <t>Celu Robert</t>
  </si>
  <si>
    <t>Morfi Dias Habiles</t>
  </si>
  <si>
    <t>Morfi Otros dias</t>
  </si>
  <si>
    <t>Super NO Morfi</t>
  </si>
  <si>
    <t>Viaje Grupo</t>
  </si>
  <si>
    <t>Telefono Fijo</t>
  </si>
  <si>
    <t>Seguro Clio</t>
  </si>
  <si>
    <t>Patente</t>
  </si>
  <si>
    <t>Nico</t>
  </si>
  <si>
    <t>Compra Bomba 14-07</t>
  </si>
  <si>
    <t>prestamo</t>
  </si>
  <si>
    <t>Cumple Norby</t>
  </si>
  <si>
    <t>Pasaje Padre Sofi</t>
  </si>
  <si>
    <t>mitad de pasaje restante</t>
  </si>
  <si>
    <t>Cumples Mario y Leo</t>
  </si>
  <si>
    <t>Super la anonima</t>
  </si>
  <si>
    <t>Super Bomba</t>
  </si>
  <si>
    <t>facturas c h</t>
  </si>
  <si>
    <t>facturas ESSO</t>
  </si>
  <si>
    <t>pizzas casa martin</t>
  </si>
  <si>
    <t>carrito</t>
  </si>
  <si>
    <t>No se</t>
  </si>
  <si>
    <t>Bebida + Helado Casa Ariino</t>
  </si>
  <si>
    <t>resto Ablerdi $ 22 los dos</t>
  </si>
  <si>
    <t>Movida Bici arroyito</t>
  </si>
  <si>
    <t>Reaglo Leo Carrera</t>
  </si>
  <si>
    <t>Entrega Marzo 2008</t>
  </si>
  <si>
    <t>Domuyo (235 - 20)</t>
  </si>
  <si>
    <t>Bebida Casa Javier (60 / 3)</t>
  </si>
  <si>
    <t>Nafta Viaje Roca (tot 25)</t>
  </si>
  <si>
    <t>Remera Cañete</t>
  </si>
  <si>
    <t>Salvavidas</t>
  </si>
  <si>
    <t>Peli Video Club Lore</t>
  </si>
  <si>
    <t>Entrega 27 Junio 2008</t>
  </si>
  <si>
    <t>Regalo Cumple Hernán Alegre</t>
  </si>
  <si>
    <t>Guita</t>
  </si>
  <si>
    <t>TKTs</t>
  </si>
  <si>
    <t>Billetera</t>
  </si>
  <si>
    <t>Fernando</t>
  </si>
  <si>
    <t>Grupo</t>
  </si>
  <si>
    <t>Viaje Mensual Grupo</t>
  </si>
  <si>
    <t>SALDO</t>
  </si>
  <si>
    <t xml:space="preserve"> SALDO</t>
  </si>
  <si>
    <t>Cochera Agosto</t>
  </si>
  <si>
    <t>Expensas Julio</t>
  </si>
  <si>
    <t>Grupo Travesias Agos</t>
  </si>
  <si>
    <t>Granja calle Islas Malvinas 16-07</t>
  </si>
  <si>
    <t>Facturas terminal</t>
  </si>
  <si>
    <t>Regalo Pato</t>
  </si>
  <si>
    <t>Entrega 30 Julio 2008</t>
  </si>
  <si>
    <t>Junio, Julio y Agosto Grupo TVS</t>
  </si>
  <si>
    <t>Regalo Ricardo</t>
  </si>
  <si>
    <t>NAFTA</t>
  </si>
  <si>
    <t>CLIO</t>
  </si>
  <si>
    <t>ALMUERZOS DIAS HÁBILES</t>
  </si>
  <si>
    <t>29--07</t>
  </si>
  <si>
    <t>Echo Listo</t>
  </si>
  <si>
    <t>Supermercado</t>
  </si>
  <si>
    <t>Morfi</t>
  </si>
  <si>
    <t>NO Morfi</t>
  </si>
  <si>
    <t>Cif Crema</t>
  </si>
  <si>
    <t>Skip</t>
  </si>
  <si>
    <t>Rexona</t>
  </si>
  <si>
    <t>Vivere</t>
  </si>
  <si>
    <t>Lisoform</t>
  </si>
  <si>
    <t>Match3 x 2</t>
  </si>
  <si>
    <t>Cotonetes</t>
  </si>
  <si>
    <t>Shamp Elvive</t>
  </si>
  <si>
    <t>Acond Elvive</t>
  </si>
  <si>
    <t>Jabon</t>
  </si>
  <si>
    <t>30--07</t>
  </si>
  <si>
    <t>REAL</t>
  </si>
  <si>
    <t>FALTA</t>
  </si>
  <si>
    <t>PRESUP.</t>
  </si>
  <si>
    <t>Empanad M Moreno</t>
  </si>
  <si>
    <t>&lt;&lt; no morfi</t>
  </si>
  <si>
    <t>morfi &gt;&gt;</t>
  </si>
  <si>
    <t>Pasajes Pico</t>
  </si>
  <si>
    <t>Bomba 02/07</t>
  </si>
  <si>
    <t>Viaje Mensual (bici Piedra)</t>
  </si>
  <si>
    <t>Regalos Varios Mabel</t>
  </si>
  <si>
    <t>Fecha</t>
  </si>
  <si>
    <t>Precio x litro</t>
  </si>
  <si>
    <t>litros</t>
  </si>
  <si>
    <t>Importe</t>
  </si>
  <si>
    <t>(lleno)</t>
  </si>
  <si>
    <t>Server WS x 10 meses</t>
  </si>
  <si>
    <t>Topsy 10-09</t>
  </si>
  <si>
    <t>Regalo cumple Marcelo</t>
  </si>
  <si>
    <t>Café con Juninense</t>
  </si>
  <si>
    <t>Bomba 09-09</t>
  </si>
  <si>
    <t>Bomba 12-09</t>
  </si>
  <si>
    <t>Pizza Martes 14-09</t>
  </si>
  <si>
    <t>ETON barrera</t>
  </si>
  <si>
    <t>100 kms despues……(hechos en ciudad)</t>
  </si>
  <si>
    <t>Con esto hice 196 kms, O sea: 13,27 litros cada 100 km</t>
  </si>
  <si>
    <t>Ajuste tapa, luego de arreglo en Pico</t>
  </si>
  <si>
    <t>pizza de martes</t>
  </si>
  <si>
    <t>cevezas pizzas nautico</t>
  </si>
  <si>
    <t>Bomba 30--07</t>
  </si>
  <si>
    <t>ahorro Agosto 2010</t>
  </si>
  <si>
    <t>Cambio vaso recuperador, tapones goma, lavar circuito, colocar refrigerante, reemplazo aceite motor, filtro de aire y filtro aceite</t>
  </si>
  <si>
    <t>Motor, Embrague, cadena, bulbos, tapon vaso recuperador, etc etc etc -------- Kit Valeo Embrague $326 --- Kit Cadena Distribucion $74 --- Horquilla Embrague $10</t>
  </si>
  <si>
    <t>Repuestos:  Cables bujita, tapa distrib, rotor y sensor de temperatura block</t>
  </si>
  <si>
    <t>Frenos Atrás y mano de obra</t>
  </si>
  <si>
    <t>Limpieza sonda Lambda</t>
  </si>
  <si>
    <t>COD</t>
  </si>
  <si>
    <t>Concepto</t>
  </si>
  <si>
    <t>unid</t>
  </si>
  <si>
    <t>valor</t>
  </si>
  <si>
    <t>REM C/Ret</t>
  </si>
  <si>
    <t>rem s/Ret</t>
  </si>
  <si>
    <t>Desc</t>
  </si>
  <si>
    <t>Descuent</t>
  </si>
  <si>
    <t>REM s/Ret</t>
  </si>
  <si>
    <t>Bonificación Antigüedad</t>
  </si>
  <si>
    <t>Fondo Compensador</t>
  </si>
  <si>
    <t>Basico Conformdo</t>
  </si>
  <si>
    <t>Viático Acta Sept/03</t>
  </si>
  <si>
    <t>Zona Desfavorable</t>
  </si>
  <si>
    <t>Compesacion Tarifa Telef</t>
  </si>
  <si>
    <t>Adicional No Remuner Acta</t>
  </si>
  <si>
    <t>Ley 26.341 - TKTs Canasta</t>
  </si>
  <si>
    <t>Grossing UP Ley 26.341</t>
  </si>
  <si>
    <t>Redondeo</t>
  </si>
  <si>
    <t>S.A.C. 1er Semestre</t>
  </si>
  <si>
    <t>Ajuste Redondeo</t>
  </si>
  <si>
    <t>Jubilacion</t>
  </si>
  <si>
    <t>Ley 19032</t>
  </si>
  <si>
    <t>Obra Social Ley 23660</t>
  </si>
  <si>
    <t>Jubilacion S/SAC</t>
  </si>
  <si>
    <t>ANSSAL Obra Social s/rem</t>
  </si>
  <si>
    <t>Contrib. Solidaria FOEESITRA</t>
  </si>
  <si>
    <t>Ley 19032 S/SAC</t>
  </si>
  <si>
    <t>Cuota Sindical FOEESITRA</t>
  </si>
  <si>
    <t>Cuota Sindical FOPSTTA</t>
  </si>
  <si>
    <t>Obra Social Ley 23660 S/SAC</t>
  </si>
  <si>
    <t>Desc Credito FOEESITRA</t>
  </si>
  <si>
    <t>ANSSAL Obra Social s/SAC</t>
  </si>
  <si>
    <t>Cuota Sindical FOPSTTA S/SAC</t>
  </si>
  <si>
    <t>descuentos por el crédito FOEESITRA</t>
  </si>
  <si>
    <t>Neto Cobrado</t>
  </si>
  <si>
    <t>Ticket</t>
  </si>
  <si>
    <t>ticket</t>
  </si>
  <si>
    <t>ABRIL 2008</t>
  </si>
  <si>
    <t>JULIO 2008</t>
  </si>
  <si>
    <t>)535$(Cuota 3/18 credito TASA</t>
  </si>
  <si>
    <t>ENERO 2009</t>
  </si>
  <si>
    <t>AGUINALDO 1er SEMESTRE 2008</t>
  </si>
  <si>
    <t>31--07</t>
  </si>
  <si>
    <t>Seguro Auto</t>
  </si>
  <si>
    <t>Celular Roberto</t>
  </si>
  <si>
    <t>Celular Mio</t>
  </si>
  <si>
    <t>Almuerzos dia Hábiles</t>
  </si>
  <si>
    <t>Comida Restante</t>
  </si>
  <si>
    <t>Viaje Grupo Mensual</t>
  </si>
  <si>
    <t>JUNIO</t>
  </si>
  <si>
    <t>NAFTA CLIO</t>
  </si>
  <si>
    <t>Bomba 23-08</t>
  </si>
  <si>
    <t>Presupuestado</t>
  </si>
  <si>
    <t>Real</t>
  </si>
  <si>
    <t>28--05</t>
  </si>
  <si>
    <t>30--05</t>
  </si>
  <si>
    <t>10--06</t>
  </si>
  <si>
    <t>Frances</t>
  </si>
  <si>
    <t>Tickets Canasta</t>
  </si>
  <si>
    <t>Nafta Abril</t>
  </si>
  <si>
    <t>SUPERMERCADO</t>
  </si>
  <si>
    <t xml:space="preserve">Patente Mayo </t>
  </si>
  <si>
    <t>bomba 27-05-08</t>
  </si>
  <si>
    <t>C</t>
  </si>
  <si>
    <t>NC</t>
  </si>
  <si>
    <t xml:space="preserve">Calf Mayo </t>
  </si>
  <si>
    <t>28-05-</t>
  </si>
  <si>
    <t>17--06</t>
  </si>
  <si>
    <t>COMIDA</t>
  </si>
  <si>
    <t>AGUA ECO 3 Lts</t>
  </si>
  <si>
    <t>Camuzzi (GAS)</t>
  </si>
  <si>
    <t>29-05-</t>
  </si>
  <si>
    <t>18--06</t>
  </si>
  <si>
    <t>Terrabu Mostach</t>
  </si>
  <si>
    <t>Walmart</t>
  </si>
  <si>
    <t>Cable Teledig  Mayo</t>
  </si>
  <si>
    <t>30-05-</t>
  </si>
  <si>
    <t>19--06</t>
  </si>
  <si>
    <t>Dannette x 2</t>
  </si>
  <si>
    <t>Carola Marzo</t>
  </si>
  <si>
    <t>02-06-</t>
  </si>
  <si>
    <t>24--06</t>
  </si>
  <si>
    <t>Cerealit x 1</t>
  </si>
  <si>
    <t>Junio Travesias</t>
  </si>
  <si>
    <t>03-06-</t>
  </si>
  <si>
    <t>asado jorge mio</t>
  </si>
  <si>
    <t>25--06</t>
  </si>
  <si>
    <t>Reggian 234 gms</t>
  </si>
  <si>
    <t>Cochera Junio</t>
  </si>
  <si>
    <t>04-06-</t>
  </si>
  <si>
    <t xml:space="preserve">Expensa Extraord Mayo </t>
  </si>
  <si>
    <t>05--06</t>
  </si>
  <si>
    <t>NO COMIDA</t>
  </si>
  <si>
    <t>Expensa Ordinar  Mayo</t>
  </si>
  <si>
    <t>06--06</t>
  </si>
  <si>
    <t>bomba 26-05-08</t>
  </si>
  <si>
    <t>H2O Citrus 1,5lts</t>
  </si>
  <si>
    <t>12--06</t>
  </si>
  <si>
    <t>Sancor Port Salu</t>
  </si>
  <si>
    <t>13--06</t>
  </si>
  <si>
    <t>Pan Lactal</t>
  </si>
  <si>
    <t>Telefono Fijo (pagar 29/05)</t>
  </si>
  <si>
    <t>Pollolin</t>
  </si>
  <si>
    <t>Milanesas</t>
  </si>
  <si>
    <t>MC Donald</t>
  </si>
  <si>
    <t>Kiosco</t>
  </si>
  <si>
    <t>Alfajor</t>
  </si>
  <si>
    <t>Bomba 02-06-08</t>
  </si>
  <si>
    <t>1 Tang</t>
  </si>
  <si>
    <t>Supermercado NO COMIDA</t>
  </si>
  <si>
    <t>Paty Fina x 2</t>
  </si>
  <si>
    <t>CREDITO TASA</t>
  </si>
  <si>
    <t>VENTA CLIO</t>
  </si>
  <si>
    <t>Pire</t>
  </si>
  <si>
    <t>Pizza Bokado Sabado</t>
  </si>
  <si>
    <t>Papitas y Levite YPF</t>
  </si>
  <si>
    <t>La Anonima 27-11</t>
  </si>
  <si>
    <t>Cartulina Sofi</t>
  </si>
  <si>
    <t>Remera Lore</t>
  </si>
  <si>
    <t>SEÑA ECO</t>
  </si>
  <si>
    <t>Desayuno MacDonad</t>
  </si>
  <si>
    <t>Cena x Eco Macdonald</t>
  </si>
  <si>
    <t>!!!</t>
  </si>
  <si>
    <t>&lt;&lt;&lt;</t>
  </si>
  <si>
    <t>)535$(Cuota 1/18 credito TASA</t>
  </si>
  <si>
    <t>ENTREGA</t>
  </si>
  <si>
    <t>Gastos Entrega</t>
  </si>
  <si>
    <t>Patentamiento</t>
  </si>
  <si>
    <t>Inscripcion Prenda</t>
  </si>
  <si>
    <t>Cierre Centralizado</t>
  </si>
  <si>
    <t>SEÑA</t>
  </si>
  <si>
    <t>AHORROS</t>
  </si>
  <si>
    <t>!!!! Me falta</t>
  </si>
  <si>
    <t>29--11</t>
  </si>
  <si>
    <t>TOTAL GASTOS FIJOS MES</t>
  </si>
  <si>
    <t>Cerealitas x 1</t>
  </si>
  <si>
    <t>Cremoso Noal</t>
  </si>
  <si>
    <t>Grupo Travesias NQN</t>
  </si>
  <si>
    <t>Mermelada Hero</t>
  </si>
  <si>
    <t>Facturas 1/2 doc</t>
  </si>
  <si>
    <t>Lore</t>
  </si>
  <si>
    <t>Ravioles Italiana</t>
  </si>
  <si>
    <t>Nico (un poco más)</t>
  </si>
  <si>
    <t>TOTAL DEVOLUCION PRESTAMOS</t>
  </si>
  <si>
    <t>03--06</t>
  </si>
  <si>
    <t>Alfajor Nico</t>
  </si>
  <si>
    <t>04--06 Rotiseria</t>
  </si>
  <si>
    <t>H2O Critrus 1,5lts</t>
  </si>
  <si>
    <t>Repuestos auto</t>
  </si>
  <si>
    <t>Mila y Papa</t>
  </si>
  <si>
    <t>Frenos Atrás,cbio cables bujia, tapa dist, rotor, sensor temp, mano de obra. Etc</t>
  </si>
  <si>
    <t>mila y fritas beltran</t>
  </si>
  <si>
    <t>Vino para cava rodriguez</t>
  </si>
  <si>
    <t>Regalo torto oficina</t>
  </si>
  <si>
    <t>05--06 Lentejas</t>
  </si>
  <si>
    <t>Hernan Alegre</t>
  </si>
  <si>
    <t>Cerradura Auto</t>
  </si>
  <si>
    <t>Bomba 08-06-08</t>
  </si>
  <si>
    <t>Tang x 3</t>
  </si>
  <si>
    <t>Regalo Luis</t>
  </si>
  <si>
    <t>Anillados Libros Fer</t>
  </si>
  <si>
    <t>Facturas 1/2 Doc</t>
  </si>
  <si>
    <t>Rifa Don bosco</t>
  </si>
  <si>
    <t>Limpieza Sonda Lambda</t>
  </si>
  <si>
    <t>Cerealitas x 2</t>
  </si>
  <si>
    <t>Viaje a Las Grutas</t>
  </si>
  <si>
    <t>Hambr Swiff x 4</t>
  </si>
  <si>
    <t>Caramelos garganta</t>
  </si>
  <si>
    <t>Sachet leche x 2</t>
  </si>
  <si>
    <t>Peluqueria</t>
  </si>
  <si>
    <t>Expensas (54 ord +70 ext)</t>
  </si>
  <si>
    <t>pila compu bici</t>
  </si>
  <si>
    <t>entrerosca lavarropa</t>
  </si>
  <si>
    <t>tivek ariino (faltan 40)</t>
  </si>
  <si>
    <t>lavarrap diagonal</t>
  </si>
  <si>
    <t>lavarropa Jumbo</t>
  </si>
  <si>
    <t>sanguches ypf</t>
  </si>
  <si>
    <t>hamburguesa beltran</t>
  </si>
  <si>
    <t>9-6 Mar Moreno</t>
  </si>
  <si>
    <t>TOTAL GASTOS VARIOS MES</t>
  </si>
  <si>
    <t>Danette x 4</t>
  </si>
  <si>
    <t>10-6 Casanova</t>
  </si>
  <si>
    <t>Pizza</t>
  </si>
  <si>
    <t>Salvavidas Kayac</t>
  </si>
  <si>
    <t>11--06 Kiosco</t>
  </si>
  <si>
    <t>Pepas</t>
  </si>
  <si>
    <t>Zapas Bici</t>
  </si>
  <si>
    <t>12--06 Casa Lore</t>
  </si>
  <si>
    <t>Cena</t>
  </si>
  <si>
    <t>Rueda Bici</t>
  </si>
  <si>
    <t>bomba 17-06-08</t>
  </si>
  <si>
    <t>Capellet La Italia</t>
  </si>
  <si>
    <t>Fotocopias Titulo Lore</t>
  </si>
  <si>
    <t>Liquidez para Lore</t>
  </si>
  <si>
    <t>Frenos adelante auto</t>
  </si>
  <si>
    <t>Hamburg Patty</t>
  </si>
  <si>
    <t>Verduleria</t>
  </si>
  <si>
    <t>Bomba 07-09</t>
  </si>
  <si>
    <t>Cerradura acompañante Auto</t>
  </si>
  <si>
    <t>Mantena Noal</t>
  </si>
  <si>
    <t>Carpa</t>
  </si>
  <si>
    <t>Mueble Dormitorio</t>
  </si>
  <si>
    <t>Service Motito</t>
  </si>
  <si>
    <t>Queso Rall Sanc</t>
  </si>
  <si>
    <t>&lt;&lt;GASTO</t>
  </si>
  <si>
    <t>Meriend MC Donal</t>
  </si>
  <si>
    <t>Wallmart</t>
  </si>
  <si>
    <t>Magistral</t>
  </si>
  <si>
    <t>cena Viernes 20</t>
  </si>
  <si>
    <t>10-06 MM</t>
  </si>
  <si>
    <t>Ravioles</t>
  </si>
  <si>
    <t>Mamuki</t>
  </si>
  <si>
    <t>Tortas Fritas</t>
  </si>
  <si>
    <t>Woolite Polvo</t>
  </si>
  <si>
    <t>Merienda 22-06</t>
  </si>
  <si>
    <t>wallmart</t>
  </si>
  <si>
    <t>23--06</t>
  </si>
  <si>
    <t>Santarelli</t>
  </si>
  <si>
    <t>23--06 Rotiseria</t>
  </si>
  <si>
    <t>cena casa</t>
  </si>
  <si>
    <t>24--06 Rotiseria</t>
  </si>
  <si>
    <t>25--06 Mar Moreno</t>
  </si>
  <si>
    <t>JULIO</t>
  </si>
  <si>
    <t>01--07</t>
  </si>
  <si>
    <t>10--07</t>
  </si>
  <si>
    <t>bomba 27-06-08</t>
  </si>
  <si>
    <t>AGUA Villavic</t>
  </si>
  <si>
    <t>Vino Norton</t>
  </si>
  <si>
    <t>Patty 3 x 2</t>
  </si>
  <si>
    <t>Ser Postre choco</t>
  </si>
  <si>
    <t>Crema Tetra Seren</t>
  </si>
  <si>
    <t>26--06</t>
  </si>
  <si>
    <t>Queso Rallado</t>
  </si>
  <si>
    <t>27--06</t>
  </si>
  <si>
    <t>Superiora Ravioles</t>
  </si>
  <si>
    <t>Wallmart28-06-08</t>
  </si>
  <si>
    <t>02--07</t>
  </si>
  <si>
    <t>Julio Travesias</t>
  </si>
  <si>
    <t>03--07</t>
  </si>
  <si>
    <t>Leche Caja Verde</t>
  </si>
  <si>
    <t>07--07</t>
  </si>
  <si>
    <t>Knorr Fideo Verdeo</t>
  </si>
  <si>
    <t>08--07</t>
  </si>
  <si>
    <t xml:space="preserve">Skip </t>
  </si>
  <si>
    <t>Jabon Palmolive</t>
  </si>
  <si>
    <t>Champu Head&amp;Sh</t>
  </si>
  <si>
    <t>pizza con Martin</t>
  </si>
  <si>
    <t>Crema Enj Loreal</t>
  </si>
  <si>
    <t>Jabon Liquido</t>
  </si>
  <si>
    <t>Barrio Mar Moren</t>
  </si>
  <si>
    <t>Cervezas x $</t>
  </si>
  <si>
    <t>Cena 30--06</t>
  </si>
  <si>
    <t>Tatto</t>
  </si>
  <si>
    <t>Pizza grupo 01--07</t>
  </si>
  <si>
    <t>Bomba 03-07</t>
  </si>
  <si>
    <t>Agua VillaVicencio</t>
  </si>
  <si>
    <t>1/2 doc facturas</t>
  </si>
  <si>
    <t>Lata Portugu Arcor</t>
  </si>
  <si>
    <t>Giacomo Capellet</t>
  </si>
  <si>
    <t>Tang x 2</t>
  </si>
  <si>
    <t>Ilolay queso untab</t>
  </si>
  <si>
    <t>Regalo Sofi</t>
  </si>
  <si>
    <t>Caldos Sabor Knor</t>
  </si>
  <si>
    <t>Regalo Lore Saquito</t>
  </si>
  <si>
    <t>$24,90 el kilo</t>
  </si>
  <si>
    <t>Bifes chorizo</t>
  </si>
  <si>
    <t>CDs y DVDs para Backup</t>
  </si>
  <si>
    <t>Rotiseria Barrio</t>
  </si>
  <si>
    <t>Cena 04--07</t>
  </si>
  <si>
    <t>rucula</t>
  </si>
  <si>
    <t>Wallmart Pizzas 04-02</t>
  </si>
  <si>
    <t>Bomba 05-02</t>
  </si>
  <si>
    <t>MCDonald Walmart</t>
  </si>
  <si>
    <t>CUALQUIERA!!!!</t>
  </si>
  <si>
    <t>Para Alquiler Consultorio</t>
  </si>
  <si>
    <t>Fer</t>
  </si>
  <si>
    <t>consult</t>
  </si>
  <si>
    <t>DICIEMBRE -- 2010</t>
  </si>
  <si>
    <t>ENERO -- 2011</t>
  </si>
  <si>
    <t>Maria de La Paz</t>
  </si>
  <si>
    <t>frutas y verduras</t>
  </si>
  <si>
    <t>tivek ariino (últimos 40)</t>
  </si>
  <si>
    <t>Regalo Tomy (a mabel)</t>
  </si>
  <si>
    <t>Bomba 17-08</t>
  </si>
  <si>
    <t>Bomba 21-08</t>
  </si>
  <si>
    <t>Bomba 05-07</t>
  </si>
  <si>
    <t>Vino Postales</t>
  </si>
  <si>
    <t>Envio Bolsa a Garci</t>
  </si>
  <si>
    <t>Agua 1,5 H2O</t>
  </si>
  <si>
    <t>MC Donal 9 Julio Sofi y Lore</t>
  </si>
  <si>
    <t>Yerba Pipore 1/2 K</t>
  </si>
  <si>
    <t>Mini Vacas Julio</t>
  </si>
  <si>
    <t>Papas Pehuamar</t>
  </si>
  <si>
    <t>Dulce Leche Tregar</t>
  </si>
  <si>
    <t>Palitos PEP</t>
  </si>
  <si>
    <t>Fiambre Picada</t>
  </si>
  <si>
    <t>Ravioles Favorita</t>
  </si>
  <si>
    <t>Danette x 2</t>
  </si>
  <si>
    <t>Crema Larga V LS</t>
  </si>
  <si>
    <t>Cena 08--07</t>
  </si>
  <si>
    <t>Balsa las Perlas</t>
  </si>
  <si>
    <t>bici H2O + Papas</t>
  </si>
  <si>
    <t>Don Johnson</t>
  </si>
  <si>
    <t>Quedo y H2O</t>
  </si>
  <si>
    <t>Cena 09--07</t>
  </si>
  <si>
    <t>Barrio M Moreno</t>
  </si>
  <si>
    <t>Cena 10--07</t>
  </si>
  <si>
    <t>cobre</t>
  </si>
  <si>
    <t>bomba 26-05</t>
  </si>
  <si>
    <t>Regalo cumple guada</t>
  </si>
  <si>
    <t>Bomba 20-05</t>
  </si>
  <si>
    <t>jumbo</t>
  </si>
  <si>
    <t>Viaje Mensual (cumb chachil)</t>
  </si>
  <si>
    <t>MAYO  --  2010</t>
  </si>
  <si>
    <t>ahorro Junio 2010</t>
  </si>
  <si>
    <t>gasté hasta ahora</t>
  </si>
  <si>
    <t>Deberia tener</t>
  </si>
  <si>
    <t>14--07</t>
  </si>
  <si>
    <t>15--07</t>
  </si>
  <si>
    <t>16--07</t>
  </si>
  <si>
    <t>18--07</t>
  </si>
  <si>
    <t>Barritas x Bici</t>
  </si>
  <si>
    <t>Terminal</t>
  </si>
  <si>
    <t>Cena Empanadas</t>
  </si>
  <si>
    <t xml:space="preserve"> Viernes 11-7</t>
  </si>
  <si>
    <t>Pizza Sabado</t>
  </si>
  <si>
    <t xml:space="preserve"> 12-7</t>
  </si>
  <si>
    <t>12--07</t>
  </si>
  <si>
    <t>Lavado de Auto</t>
  </si>
  <si>
    <t>26--07</t>
  </si>
  <si>
    <t xml:space="preserve">                                ME LOS DEBE Lorena &gt;&gt;</t>
  </si>
  <si>
    <t>Cena Mila Barrio 31-7</t>
  </si>
  <si>
    <t>01--08</t>
  </si>
  <si>
    <t>AGOSTO</t>
  </si>
  <si>
    <t>Cochera Julio</t>
  </si>
  <si>
    <t>Almuerzos dias Hábiles</t>
  </si>
  <si>
    <t>Cerradura</t>
  </si>
  <si>
    <t>Regalo Dia Padre</t>
  </si>
  <si>
    <t>Regalo Sergio</t>
  </si>
  <si>
    <t>Regalo Moni</t>
  </si>
  <si>
    <t>Cds y DVDs</t>
  </si>
  <si>
    <t>Nico x Clio</t>
  </si>
  <si>
    <t>Frenos auto</t>
  </si>
  <si>
    <t>Entrega 1</t>
  </si>
  <si>
    <t>(01-09-07)</t>
  </si>
  <si>
    <t>Cerraduras Auto</t>
  </si>
  <si>
    <t>Entrega 2</t>
  </si>
  <si>
    <t>(07-02-08)</t>
  </si>
  <si>
    <t>Entrega 3</t>
  </si>
  <si>
    <t>(13-02-08)</t>
  </si>
  <si>
    <t>Grampones</t>
  </si>
  <si>
    <t>Entrega 4</t>
  </si>
  <si>
    <t>(10-05-08)</t>
  </si>
  <si>
    <t>Celu Roberto</t>
  </si>
  <si>
    <t>06-06-2008  --</t>
  </si>
  <si>
    <t>06-05-2008   -</t>
  </si>
  <si>
    <t>08-04-2008  -</t>
  </si>
  <si>
    <t>07-03-2008  -</t>
  </si>
  <si>
    <t>07-02-2008   -</t>
  </si>
  <si>
    <t>almuerzo 06-10</t>
  </si>
  <si>
    <t>Viaje Mensual (Co Plata)</t>
  </si>
  <si>
    <t xml:space="preserve">08-01-2008  - </t>
  </si>
  <si>
    <t xml:space="preserve">10-12-2007  - </t>
  </si>
  <si>
    <t xml:space="preserve">07-11-2007  - </t>
  </si>
  <si>
    <t xml:space="preserve">08-10-2007  - </t>
  </si>
  <si>
    <t>???</t>
  </si>
  <si>
    <t>posta!</t>
  </si>
  <si>
    <t>focos y llave</t>
  </si>
  <si>
    <t>helados YPF</t>
  </si>
  <si>
    <t>Regalo a Guille Libro</t>
  </si>
  <si>
    <t>Bomba 28-10</t>
  </si>
  <si>
    <t>Entrega 5</t>
  </si>
  <si>
    <t>(27-07-08)</t>
  </si>
  <si>
    <t>otromes</t>
  </si>
  <si>
    <t>SEPT</t>
  </si>
  <si>
    <t>Nafta Agosto</t>
  </si>
  <si>
    <t>Patente Julio (Agost/Sept)</t>
  </si>
  <si>
    <t>Calf Julio (Agost/Sept)</t>
  </si>
  <si>
    <t>Cable Teledig  Julio (Agos/Sept)</t>
  </si>
  <si>
    <t>YA</t>
  </si>
  <si>
    <t>Expensa Julio (y Agost/Sept)</t>
  </si>
  <si>
    <t>correciones</t>
  </si>
  <si>
    <t>Mamukli Facturas</t>
  </si>
  <si>
    <t>02--08</t>
  </si>
  <si>
    <t>Cena Asado 1-08 casa</t>
  </si>
  <si>
    <t>Almuerzo Sandw 02-8</t>
  </si>
  <si>
    <t>Ensaladas</t>
  </si>
  <si>
    <t>Fanta</t>
  </si>
  <si>
    <t>leche</t>
  </si>
  <si>
    <t>Asado x 2</t>
  </si>
  <si>
    <t>Cena Domingo MC D</t>
  </si>
  <si>
    <t>Regalo Fernando</t>
  </si>
  <si>
    <t>Tarta Cena barrio 5-8</t>
  </si>
  <si>
    <t>Supermerc y  morfi</t>
  </si>
  <si>
    <t>05-08-2008  --</t>
  </si>
  <si>
    <t xml:space="preserve"> - -07-2008 --</t>
  </si>
  <si>
    <t>06--08</t>
  </si>
  <si>
    <t>Queso finlandia</t>
  </si>
  <si>
    <t>Giacomo Capelletti</t>
  </si>
  <si>
    <t>Dulce de leche Ilolay</t>
  </si>
  <si>
    <t>Cerealitas</t>
  </si>
  <si>
    <t>Crema La Serenísima</t>
  </si>
  <si>
    <t>Caldo Sabor</t>
  </si>
  <si>
    <t>07--08</t>
  </si>
  <si>
    <t>Camara Levorin</t>
  </si>
  <si>
    <t>08--08</t>
  </si>
  <si>
    <t>10--08</t>
  </si>
  <si>
    <t>Cena 10-08 MM</t>
  </si>
  <si>
    <t>Bicicleteria</t>
  </si>
  <si>
    <t>Papas Fritas YPF</t>
  </si>
  <si>
    <t xml:space="preserve">Cena 09--08 MM </t>
  </si>
  <si>
    <t>Empan. Cena 7-8 mm</t>
  </si>
  <si>
    <t>Cena 08-08 MM lomo</t>
  </si>
  <si>
    <t>Kerorene</t>
  </si>
  <si>
    <t>Buzo Lorena</t>
  </si>
  <si>
    <t>Viaje a Pehuenia</t>
  </si>
  <si>
    <t>Almuerzo viaje Añelo</t>
  </si>
  <si>
    <t>11--08</t>
  </si>
  <si>
    <t>12--08</t>
  </si>
  <si>
    <t>Grupo TVS</t>
  </si>
  <si>
    <t>Patente Agosto</t>
  </si>
  <si>
    <t>Expensas Agosto</t>
  </si>
  <si>
    <t>Calf Agosto</t>
  </si>
  <si>
    <t>Grupo Travesias Sept</t>
  </si>
  <si>
    <t>Facturas cumple</t>
  </si>
  <si>
    <t>13--08</t>
  </si>
  <si>
    <t>Cena 11-08 MM</t>
  </si>
  <si>
    <t>TVS</t>
  </si>
  <si>
    <t>Cena 13-08 MC Donald</t>
  </si>
  <si>
    <t>14--08</t>
  </si>
  <si>
    <t>15--08</t>
  </si>
  <si>
    <t>19--08</t>
  </si>
  <si>
    <t>Topsy 06-09</t>
  </si>
  <si>
    <t>Cena 15-08</t>
  </si>
  <si>
    <t>20--08</t>
  </si>
  <si>
    <t>Cuaderno y Transportad</t>
  </si>
  <si>
    <t>Cena 19-08 Mmoreno</t>
  </si>
  <si>
    <t>19--8</t>
  </si>
  <si>
    <t>Facturas 1/2 doc 19-08</t>
  </si>
  <si>
    <t>21--08</t>
  </si>
  <si>
    <t>Cena MM 20-08</t>
  </si>
  <si>
    <t>Consulta S Lucas Sofi</t>
  </si>
  <si>
    <t>25--8</t>
  </si>
  <si>
    <t>AGOSTO 2008</t>
  </si>
  <si>
    <t>Vacaciones</t>
  </si>
  <si>
    <t>26--08</t>
  </si>
  <si>
    <t>Devolucion Lore</t>
  </si>
  <si>
    <t>Pizza 26-08 casa</t>
  </si>
  <si>
    <t>Desayuno MM 27-08</t>
  </si>
  <si>
    <t>27--08</t>
  </si>
  <si>
    <t>28--8</t>
  </si>
  <si>
    <t>Regalo Taliban cumple</t>
  </si>
  <si>
    <t>28--08</t>
  </si>
  <si>
    <t>Gatorade</t>
  </si>
  <si>
    <t>Cena MC Donal 27-8</t>
  </si>
  <si>
    <t>Cena MM 28-08</t>
  </si>
  <si>
    <t>Zapas Shimano</t>
  </si>
  <si>
    <t>Cena MM 29-08</t>
  </si>
  <si>
    <t>29--08</t>
  </si>
  <si>
    <t>Cena MM 31-08</t>
  </si>
  <si>
    <t>topsy</t>
  </si>
  <si>
    <t>Agua Nestle sabor</t>
  </si>
  <si>
    <t>Knorr fideos verdeo</t>
  </si>
  <si>
    <t>Leche sachet seren</t>
  </si>
  <si>
    <t>Danette</t>
  </si>
  <si>
    <t>Alco Mermelada frut</t>
  </si>
  <si>
    <t>Serenisima Crema</t>
  </si>
  <si>
    <t>Tang x 6</t>
  </si>
  <si>
    <t>Italiana Capelletinis</t>
  </si>
  <si>
    <t>Bananas</t>
  </si>
  <si>
    <t>Caldos verdeo crema</t>
  </si>
  <si>
    <t>Giacomo capelettinis</t>
  </si>
  <si>
    <t>Pan Lactal Salteña</t>
  </si>
  <si>
    <t>Scott papel</t>
  </si>
  <si>
    <t>Palitos Pep</t>
  </si>
  <si>
    <t>Ilolay Queso untable</t>
  </si>
  <si>
    <t>Reggianito Queso</t>
  </si>
  <si>
    <t>25--07</t>
  </si>
  <si>
    <t>Bastones Trekking</t>
  </si>
  <si>
    <t>Canelones Beltran</t>
  </si>
  <si>
    <t>lavado auto marcelo</t>
  </si>
  <si>
    <t>pan de carne beltran</t>
  </si>
  <si>
    <t>Regalo Cris</t>
  </si>
  <si>
    <t>Regalo franco</t>
  </si>
  <si>
    <t>dia del padre</t>
  </si>
  <si>
    <t>Viaje Mensual (pico city)</t>
  </si>
  <si>
    <t>Viaje Pros Pinos Cuevas</t>
  </si>
  <si>
    <t>Salamin Paladini</t>
  </si>
  <si>
    <t>super</t>
  </si>
  <si>
    <t>Nafta kachito</t>
  </si>
  <si>
    <t>sandwich mila</t>
  </si>
  <si>
    <t>Bomba 05-11</t>
  </si>
  <si>
    <t>Devolucion Plaquita Lore</t>
  </si>
  <si>
    <t>Topsy Alto 07-11</t>
  </si>
  <si>
    <t>Correciones</t>
  </si>
  <si>
    <t>Correcciones</t>
  </si>
  <si>
    <t>MARZO 2008 - Productividad</t>
  </si>
  <si>
    <t>Sac Premio Productividad</t>
  </si>
  <si>
    <t>Premio Productividad</t>
  </si>
  <si>
    <t>Zona Desfavorab S/productivi</t>
  </si>
  <si>
    <t>Tickets Lore p/super</t>
  </si>
  <si>
    <t>Cena MM 01-09</t>
  </si>
  <si>
    <t>Desayuno MM 02-09</t>
  </si>
  <si>
    <t>Lorena</t>
  </si>
  <si>
    <t>Asado MM 02-09</t>
  </si>
  <si>
    <t>fanta cumple sayi</t>
  </si>
  <si>
    <t>sandwich miga</t>
  </si>
  <si>
    <t>Cena Las Tintas</t>
  </si>
  <si>
    <t>Monedas a Chancho</t>
  </si>
  <si>
    <t>Alquiler Video "300"</t>
  </si>
  <si>
    <t>Libro y Mapa Alborde</t>
  </si>
  <si>
    <t>Cena 05-09 MM</t>
  </si>
  <si>
    <t>07--9</t>
  </si>
  <si>
    <t>Cena 08-09 Casa</t>
  </si>
  <si>
    <t>Cena Pizzas de Martes</t>
  </si>
  <si>
    <t>Cerveza c/martin</t>
  </si>
  <si>
    <t>02--09</t>
  </si>
  <si>
    <t>03--09</t>
  </si>
  <si>
    <t>04--09</t>
  </si>
  <si>
    <t>09--09</t>
  </si>
  <si>
    <t>10--09</t>
  </si>
  <si>
    <t>Pancitos saborizados</t>
  </si>
  <si>
    <t>Tarta cena barrio</t>
  </si>
  <si>
    <t>11--9</t>
  </si>
  <si>
    <t>12--09</t>
  </si>
  <si>
    <t>alfajores</t>
  </si>
  <si>
    <t>14--9</t>
  </si>
  <si>
    <t>bombones</t>
  </si>
  <si>
    <t>Cena Viernes 12-9</t>
  </si>
  <si>
    <t xml:space="preserve"> </t>
  </si>
  <si>
    <t>Service Bici + Cadena</t>
  </si>
  <si>
    <t>16--09</t>
  </si>
  <si>
    <t>Giacomo Capellettin</t>
  </si>
  <si>
    <t>Queso rallado Ilolay</t>
  </si>
  <si>
    <t>Copago Medico</t>
  </si>
  <si>
    <t>Cena 16-9 barrio</t>
  </si>
  <si>
    <t>17--09</t>
  </si>
  <si>
    <t>18--09</t>
  </si>
  <si>
    <t>Hamburguesas x 4</t>
  </si>
  <si>
    <t>Cena 20-09 Asado</t>
  </si>
  <si>
    <t>Caldos alicante</t>
  </si>
  <si>
    <t>tang x 1</t>
  </si>
  <si>
    <t>Dannete x 2</t>
  </si>
  <si>
    <t>Vino Colon</t>
  </si>
  <si>
    <t>Bomba 29/06</t>
  </si>
  <si>
    <t>Ravioles Matarazo</t>
  </si>
  <si>
    <t>Spaguetti Favorita</t>
  </si>
  <si>
    <t>22--09</t>
  </si>
  <si>
    <t>Saldo Campera Lore</t>
  </si>
  <si>
    <t xml:space="preserve">Queso rallado  </t>
  </si>
  <si>
    <t>Margarina</t>
  </si>
  <si>
    <t>Arroz Gallo Oro</t>
  </si>
  <si>
    <t>Tang x 1</t>
  </si>
  <si>
    <t>Milanesas pollo x 2</t>
  </si>
  <si>
    <t>24--09</t>
  </si>
  <si>
    <t>Pizzas 23--09</t>
  </si>
  <si>
    <t xml:space="preserve">Regalo Lucho </t>
  </si>
  <si>
    <t>Viaje a San Martin</t>
  </si>
  <si>
    <t>Cuota Cole</t>
  </si>
  <si>
    <t>Pizza Cena 25-09</t>
  </si>
  <si>
    <t>26--9</t>
  </si>
  <si>
    <t>Rollo Cocina</t>
  </si>
  <si>
    <t>vivere</t>
  </si>
  <si>
    <t>Fosforos</t>
  </si>
  <si>
    <t>Papel higienico</t>
  </si>
  <si>
    <t>Paño Amarillo</t>
  </si>
  <si>
    <t>Glade Enchuf x 3</t>
  </si>
  <si>
    <t>Shampoo</t>
  </si>
  <si>
    <t>Acondicionador</t>
  </si>
  <si>
    <t>Desod Lysoform</t>
  </si>
  <si>
    <t>Rexo Cob x 2</t>
  </si>
  <si>
    <t>Liquido Lysfoform</t>
  </si>
  <si>
    <t>Jabon Rexon x 3</t>
  </si>
  <si>
    <t>Rexo Sensi x 1</t>
  </si>
  <si>
    <t>Repuesto inodor</t>
  </si>
  <si>
    <t>Pila 9V x 2</t>
  </si>
  <si>
    <t>Asado Casa Jose</t>
  </si>
  <si>
    <t>27--09</t>
  </si>
  <si>
    <t>Souflé Zapallito 27-9</t>
  </si>
  <si>
    <t>Empanadas 28-09</t>
  </si>
  <si>
    <t>Crema</t>
  </si>
  <si>
    <t>mermelada</t>
  </si>
  <si>
    <t>Hamburguesas x 2</t>
  </si>
  <si>
    <t>Picada Fiambres</t>
  </si>
  <si>
    <t>Facturas 1/2 docena</t>
  </si>
  <si>
    <t>Queso Reggianito</t>
  </si>
  <si>
    <t>Caldos x 6</t>
  </si>
  <si>
    <t>SUPER WALMART</t>
  </si>
  <si>
    <t>Nescafe</t>
  </si>
  <si>
    <t>H2O Citrus x 2 lts</t>
  </si>
  <si>
    <t>Tallarin Matarazox2</t>
  </si>
  <si>
    <t>Mayonesa RiK</t>
  </si>
  <si>
    <t>Giacomo Capeletinis</t>
  </si>
  <si>
    <t>Queso Sancor crema</t>
  </si>
  <si>
    <t>Tang x 10</t>
  </si>
  <si>
    <t>Leche caja</t>
  </si>
  <si>
    <t>29--9</t>
  </si>
  <si>
    <t>30--9</t>
  </si>
  <si>
    <t>Cena 30-09 Rotis Bo</t>
  </si>
  <si>
    <t>Regalo cumple Guille</t>
  </si>
  <si>
    <t>Regalo Franco(mabel)</t>
  </si>
  <si>
    <t>Regalo Jorge (mabel)</t>
  </si>
  <si>
    <t>Regalo Cristina (mabel)</t>
  </si>
  <si>
    <t>Regalo Juan (Mabel)</t>
  </si>
  <si>
    <t>Libro Ombroni (mabel)</t>
  </si>
  <si>
    <t>01--10</t>
  </si>
  <si>
    <t>02--10</t>
  </si>
  <si>
    <t>Cena Tarta 02-10</t>
  </si>
  <si>
    <t>03--10</t>
  </si>
  <si>
    <t>DVDs p/backups fotos</t>
  </si>
  <si>
    <t>Pizza y Empanad finde</t>
  </si>
  <si>
    <t>bomba 16-05</t>
  </si>
  <si>
    <t>bomba 18-05</t>
  </si>
  <si>
    <t>paquete con 08 x cheva a pico</t>
  </si>
  <si>
    <t>mila pollo beltran</t>
  </si>
  <si>
    <t>asado casa fer</t>
  </si>
  <si>
    <t>Inflador Bici</t>
  </si>
  <si>
    <t>06--10</t>
  </si>
  <si>
    <t>lomo</t>
  </si>
  <si>
    <t>mila pollo</t>
  </si>
  <si>
    <t>Cena 06-10 barrio</t>
  </si>
  <si>
    <t>Viaje Hielos</t>
  </si>
  <si>
    <t>07--10</t>
  </si>
  <si>
    <t>Asado Casa Hernan</t>
  </si>
  <si>
    <t>Pizzas Martes anden</t>
  </si>
  <si>
    <t>paz social (65%)</t>
  </si>
  <si>
    <t>paz social (35%)</t>
  </si>
  <si>
    <t>bomba 06-04</t>
  </si>
  <si>
    <t>Alikal</t>
  </si>
  <si>
    <t>08--10</t>
  </si>
  <si>
    <t>Noquis Cena 08-09</t>
  </si>
  <si>
    <t>09--10</t>
  </si>
  <si>
    <t>Tang x 9</t>
  </si>
  <si>
    <t>Sancor Untable</t>
  </si>
  <si>
    <t>Caldos Sabor</t>
  </si>
  <si>
    <t>Ravioles Superiora</t>
  </si>
  <si>
    <t>Pizzas cipo 22-07</t>
  </si>
  <si>
    <t>Propina vidrios</t>
  </si>
  <si>
    <t>Helado Pire</t>
  </si>
  <si>
    <t>Mc Donald</t>
  </si>
  <si>
    <t>Helados Esso</t>
  </si>
  <si>
    <t>ahorro Noviemb 2010</t>
  </si>
  <si>
    <t>Netbook Asus</t>
  </si>
  <si>
    <t>Bomba 08/07</t>
  </si>
  <si>
    <t>Bomba 10/07</t>
  </si>
  <si>
    <t>Bomba 16/07</t>
  </si>
  <si>
    <t>19--07</t>
  </si>
  <si>
    <t>Regalo Torto Vino</t>
  </si>
  <si>
    <t>Bomba 21/07</t>
  </si>
  <si>
    <t>Funda Netbook</t>
  </si>
  <si>
    <t>Crema Serenisima</t>
  </si>
  <si>
    <t>Reggianito Rallar</t>
  </si>
  <si>
    <t>Entrega 6</t>
  </si>
  <si>
    <t>(11-10-08)</t>
  </si>
  <si>
    <t>Taxis Viaje Pico</t>
  </si>
  <si>
    <t>Palitos y Agua ETON</t>
  </si>
  <si>
    <t>Wallmart 14-10</t>
  </si>
  <si>
    <t>16--10</t>
  </si>
  <si>
    <t>Topsy 16--10</t>
  </si>
  <si>
    <t>17--10</t>
  </si>
  <si>
    <t>Asado 18--10 Rotis</t>
  </si>
  <si>
    <t>20--10</t>
  </si>
  <si>
    <t>Pasajes a Pico</t>
  </si>
  <si>
    <t>Copago Médico</t>
  </si>
  <si>
    <t>Arreglo Reloj</t>
  </si>
  <si>
    <t>21--10</t>
  </si>
  <si>
    <t>Regalo Dia la madre</t>
  </si>
  <si>
    <t>Topsy 21--10</t>
  </si>
  <si>
    <t>22--10</t>
  </si>
  <si>
    <t>Regalo Piluqui</t>
  </si>
  <si>
    <t>23--10</t>
  </si>
  <si>
    <t>Taxi dia viaje a Villa</t>
  </si>
  <si>
    <t>zapatos</t>
  </si>
  <si>
    <t>Mila pure y agua Beltran</t>
  </si>
  <si>
    <t>jean ferraciolli</t>
  </si>
  <si>
    <t>remeras en legacy</t>
  </si>
  <si>
    <t>Taxis Pico</t>
  </si>
  <si>
    <t>chapon carter</t>
  </si>
  <si>
    <t>barras porta kayac</t>
  </si>
  <si>
    <t>polarizado</t>
  </si>
  <si>
    <t>alarma</t>
  </si>
  <si>
    <t>facturas merienda rincon</t>
  </si>
  <si>
    <t>24--10</t>
  </si>
  <si>
    <t>27--10</t>
  </si>
  <si>
    <t>Topsy 27--10</t>
  </si>
  <si>
    <t>Video Hielos + Mapas</t>
  </si>
  <si>
    <t>Cochera Noviembre</t>
  </si>
  <si>
    <t>Expensas Octubre</t>
  </si>
  <si>
    <t>carne y papas beltran</t>
  </si>
  <si>
    <t>tomates asado</t>
  </si>
  <si>
    <t>tarta y coca beltran</t>
  </si>
  <si>
    <t>bomba 25-06</t>
  </si>
  <si>
    <t>junio  --  2010</t>
  </si>
  <si>
    <t>ahorro Julio 2010</t>
  </si>
  <si>
    <t>Saldo Final a AHORRO</t>
  </si>
  <si>
    <t>29--10</t>
  </si>
  <si>
    <t>Caldos sabor knor</t>
  </si>
  <si>
    <t>Alfajor postre</t>
  </si>
  <si>
    <t>Helado YPF</t>
  </si>
  <si>
    <t>Pizzas Rincon Club</t>
  </si>
  <si>
    <t>30--10</t>
  </si>
  <si>
    <t>Topsy 30-10</t>
  </si>
  <si>
    <t>facturas 1/2 doc</t>
  </si>
  <si>
    <t>Pan lactal</t>
  </si>
  <si>
    <t>Sancor Por Salut</t>
  </si>
  <si>
    <t>cerealitas x 3</t>
  </si>
  <si>
    <t>Vino Ventus</t>
  </si>
  <si>
    <t>Arroz Doble Carolina</t>
  </si>
  <si>
    <t>Leche Sachet</t>
  </si>
  <si>
    <t>Fideos Luchetti</t>
  </si>
  <si>
    <t>Tang x 7</t>
  </si>
  <si>
    <t>Rexona jabon x 3</t>
  </si>
  <si>
    <t>correcciones</t>
  </si>
  <si>
    <t>31--10</t>
  </si>
  <si>
    <t>Fruta</t>
  </si>
  <si>
    <t>Asado 31-11</t>
  </si>
  <si>
    <t>02--11</t>
  </si>
  <si>
    <t>El Asador 02--11</t>
  </si>
  <si>
    <t>03--11</t>
  </si>
  <si>
    <t>04--11</t>
  </si>
  <si>
    <t>Pizza de Martes</t>
  </si>
  <si>
    <t>05--11</t>
  </si>
  <si>
    <t>Milas con Papas 5-11</t>
  </si>
  <si>
    <t>06--11</t>
  </si>
  <si>
    <t>Tarta cena 04-11</t>
  </si>
  <si>
    <t>Asado 06-11</t>
  </si>
  <si>
    <t>Gaseosa</t>
  </si>
  <si>
    <t>07--11</t>
  </si>
  <si>
    <t>Entrada Playa Aventura</t>
  </si>
  <si>
    <t>Facturas</t>
  </si>
  <si>
    <t>Pan Isla Jordan</t>
  </si>
  <si>
    <t>Facturas x 1/2 doc</t>
  </si>
  <si>
    <t>Queso Finlandia light</t>
  </si>
  <si>
    <t>Reggianito Ilolay</t>
  </si>
  <si>
    <t>mermelada Alco</t>
  </si>
  <si>
    <t>Serenisima Creama</t>
  </si>
  <si>
    <t>Fernet Rubi</t>
  </si>
  <si>
    <t>Fernet La Morocha</t>
  </si>
  <si>
    <t>bomba 12-05</t>
  </si>
  <si>
    <t>bomba 13-05</t>
  </si>
  <si>
    <t>10--11</t>
  </si>
  <si>
    <t>Mila con Papas 10-11</t>
  </si>
  <si>
    <t>11--11</t>
  </si>
  <si>
    <t>12--11</t>
  </si>
  <si>
    <t>Tarta 12-11</t>
  </si>
  <si>
    <t>Agua Ser</t>
  </si>
  <si>
    <t>13--11</t>
  </si>
  <si>
    <t>14--11</t>
  </si>
  <si>
    <t>17--11</t>
  </si>
  <si>
    <t>Helado</t>
  </si>
  <si>
    <t>Quilems Stout</t>
  </si>
  <si>
    <t>(15-11-08)</t>
  </si>
  <si>
    <t>Entrega 7</t>
  </si>
  <si>
    <t>Taxi Nqn Pico</t>
  </si>
  <si>
    <t>Taxi en pico</t>
  </si>
  <si>
    <t>Taxi Pico Nqn</t>
  </si>
  <si>
    <t>Pila AAA</t>
  </si>
  <si>
    <t>H2O en Sta Rosa</t>
  </si>
  <si>
    <t>Milas con papas 17-11</t>
  </si>
  <si>
    <t>18--11</t>
  </si>
  <si>
    <t>Pizza en tato 18-11</t>
  </si>
  <si>
    <t>19--11</t>
  </si>
  <si>
    <t>20--11</t>
  </si>
  <si>
    <t>Mila con Papas 20-11</t>
  </si>
  <si>
    <t>Suma Extra Nov TASA</t>
  </si>
  <si>
    <t>21--11</t>
  </si>
  <si>
    <t>Helado 21-11</t>
  </si>
  <si>
    <t>Pizza 21--11</t>
  </si>
  <si>
    <t>22--11</t>
  </si>
  <si>
    <t>24--11</t>
  </si>
  <si>
    <t>coca Cola x 2lt</t>
  </si>
  <si>
    <t>Facturas Mamuki</t>
  </si>
  <si>
    <t>Vino Almuerzo Guille</t>
  </si>
  <si>
    <t>Papel Higienico x3</t>
  </si>
  <si>
    <t>Picada fiambre</t>
  </si>
  <si>
    <t>Mandarinas</t>
  </si>
  <si>
    <t>Queso Sardo Rallar</t>
  </si>
  <si>
    <t>Tallarines Matarazo</t>
  </si>
  <si>
    <t>Jugo Zuko x 2</t>
  </si>
  <si>
    <t>25--11</t>
  </si>
  <si>
    <t>Ahorro Viaje Hielos</t>
  </si>
  <si>
    <t>Regalo Cumple Flopy</t>
  </si>
  <si>
    <t>Calf Noviembre</t>
  </si>
  <si>
    <t>Pata Cambio Bici Lore</t>
  </si>
  <si>
    <t>leche merienda</t>
  </si>
  <si>
    <t>Asado y papas 25-11</t>
  </si>
  <si>
    <t>AHORRO</t>
  </si>
  <si>
    <t>Pesos</t>
  </si>
  <si>
    <t>Dolares</t>
  </si>
  <si>
    <t>Patente Noviembre</t>
  </si>
  <si>
    <t>Cochera Diciembre</t>
  </si>
  <si>
    <t>Expensas Noviembre</t>
  </si>
  <si>
    <t>Grupo Travesias Dic</t>
  </si>
  <si>
    <t>facturas santarelli</t>
  </si>
  <si>
    <t>Verificacion en gendarmeria</t>
  </si>
  <si>
    <t>26--11</t>
  </si>
  <si>
    <t>27--11</t>
  </si>
  <si>
    <t>28--11</t>
  </si>
  <si>
    <t>02--12</t>
  </si>
  <si>
    <t>Ahorro saldo finde mes</t>
  </si>
  <si>
    <t>Pizza en Dr Bar 26--11</t>
  </si>
  <si>
    <t>H2O en YPF</t>
  </si>
  <si>
    <t>Helado en Petrobras</t>
  </si>
  <si>
    <t>asado casa ariino</t>
  </si>
  <si>
    <t>revista lonely planet</t>
  </si>
  <si>
    <t>Regalo Claudio</t>
  </si>
  <si>
    <t xml:space="preserve">   </t>
  </si>
  <si>
    <t>tarta 27-11 cena</t>
  </si>
  <si>
    <t>Empanadas y video</t>
  </si>
  <si>
    <t>03--12</t>
  </si>
  <si>
    <t>Jugo Baggio</t>
  </si>
  <si>
    <t>Milas con Papas</t>
  </si>
  <si>
    <t>Octubre</t>
  </si>
  <si>
    <t>Noviembre</t>
  </si>
  <si>
    <t>Diciembre</t>
  </si>
  <si>
    <t>Enero</t>
  </si>
  <si>
    <t>-</t>
  </si>
  <si>
    <t>Credito Standart Bank</t>
  </si>
  <si>
    <t>Service Bici en Beto</t>
  </si>
  <si>
    <t>Bono 1/2 Hielos</t>
  </si>
  <si>
    <t>bomba 19-06</t>
  </si>
  <si>
    <t>adado c/jorge y fer</t>
  </si>
  <si>
    <t>pizzas martes 22-06</t>
  </si>
  <si>
    <t>SALDO &gt;&gt;</t>
  </si>
  <si>
    <t>balerina</t>
  </si>
  <si>
    <t>cif crema</t>
  </si>
  <si>
    <t>Talco pies</t>
  </si>
  <si>
    <t>Lysoform baños</t>
  </si>
  <si>
    <t>Lavandina</t>
  </si>
  <si>
    <t>Crema enjuague</t>
  </si>
  <si>
    <t>Jabon x 3</t>
  </si>
  <si>
    <t>Noc 10</t>
  </si>
  <si>
    <t>04--12</t>
  </si>
  <si>
    <t>Fideos knorr</t>
  </si>
  <si>
    <t>mila y papas beltran</t>
  </si>
  <si>
    <t>Ventus</t>
  </si>
  <si>
    <t>Yerba Merced</t>
  </si>
  <si>
    <t>Bomba 12-02-11</t>
  </si>
  <si>
    <t>Diferencia Viatico Viaje Dic</t>
  </si>
  <si>
    <t>desodorante x 2</t>
  </si>
  <si>
    <t>Bomba 16-02-11</t>
  </si>
  <si>
    <t>Camuzzi x 2 (17+11)</t>
  </si>
  <si>
    <t>Ma Antonieta</t>
  </si>
  <si>
    <t>Expensas (Ene 60, Feb 53, Ext 105)</t>
  </si>
  <si>
    <t>Sanguches de miga</t>
  </si>
  <si>
    <t>Bomba 26-02</t>
  </si>
  <si>
    <t>Bomba 27-02</t>
  </si>
  <si>
    <t>Expensas Marzo</t>
  </si>
  <si>
    <t>Viaje Mensual (vacaciones Hitos)</t>
  </si>
  <si>
    <t>barreros</t>
  </si>
  <si>
    <t>)535$(Cuota 4/18 credito TASA</t>
  </si>
  <si>
    <t>Pizza Martes 01-03</t>
  </si>
  <si>
    <t>sachet de leche</t>
  </si>
  <si>
    <t>Prepizza</t>
  </si>
  <si>
    <t>Taxi a Chidoro</t>
  </si>
  <si>
    <t>bomba 04-03</t>
  </si>
  <si>
    <t>bomba 07-03</t>
  </si>
  <si>
    <t>Pasa a Marzo 2011</t>
  </si>
  <si>
    <t>FEBRERO -- 2011</t>
  </si>
  <si>
    <t>Viene de Febrero 2011</t>
  </si>
  <si>
    <t>CD chino sanador</t>
  </si>
  <si>
    <t>bomba 11-03</t>
  </si>
  <si>
    <t>Deposito de Vacaciones</t>
  </si>
  <si>
    <t>Patente Febrero</t>
  </si>
  <si>
    <t>Cochera (Marzo)</t>
  </si>
  <si>
    <t>bomba 15-03</t>
  </si>
  <si>
    <t>Viaje Mensual (laguna negra)</t>
  </si>
  <si>
    <t>bomba 21-03</t>
  </si>
  <si>
    <t>)535$(Cuota 5/18 credito TASA</t>
  </si>
  <si>
    <t>bomba 22-03</t>
  </si>
  <si>
    <t>bomba 25-03</t>
  </si>
  <si>
    <t>Sandwich Kiosco Alberdi</t>
  </si>
  <si>
    <t>Bomba 30-03</t>
  </si>
  <si>
    <t>Control Remoto Grunding</t>
  </si>
  <si>
    <t>Bomba 02-04</t>
  </si>
  <si>
    <t>Patente Marzo</t>
  </si>
  <si>
    <t xml:space="preserve">Camuzzi </t>
  </si>
  <si>
    <t>Cochera (Abril)</t>
  </si>
  <si>
    <t>Expensas Abril</t>
  </si>
  <si>
    <t>Devolucion a Fer (pague 07-04-11)</t>
  </si>
  <si>
    <t>limpiavidrio</t>
  </si>
  <si>
    <t>beldent</t>
  </si>
  <si>
    <t>PAGUE!!!! 07-04-11</t>
  </si>
  <si>
    <t>Marzo -- 2011</t>
  </si>
  <si>
    <t>Credito Standart Bank (4/36)</t>
  </si>
  <si>
    <t>07--04</t>
  </si>
  <si>
    <t>Bomba 08-04</t>
  </si>
  <si>
    <t>OWE</t>
  </si>
  <si>
    <t>Dominio WS.com x 2 años</t>
  </si>
  <si>
    <t>desodorantes Farmacia</t>
  </si>
  <si>
    <t>bomba 12-04</t>
  </si>
  <si>
    <t>Luz bici JM Bikes</t>
  </si>
  <si>
    <t>Cena Irish</t>
  </si>
  <si>
    <t>Ajuste conos mazas</t>
  </si>
  <si>
    <t>camara repuesto 1.5</t>
  </si>
  <si>
    <t>kiosco</t>
  </si>
  <si>
    <t>Oconells</t>
  </si>
  <si>
    <t>Topsy 19-03</t>
  </si>
  <si>
    <t>Ahorro (100 u$s nico)</t>
  </si>
  <si>
    <t>cubre asiento post trote</t>
  </si>
  <si>
    <t>almuerzo jueves santo</t>
  </si>
  <si>
    <t>Viaje Mensual (pico. Pasajes 418 resto taxis)</t>
  </si>
  <si>
    <t>Regalo Bautista</t>
  </si>
  <si>
    <t>Pago Roberto Movistar</t>
  </si>
  <si>
    <t>Merienda Terminal</t>
  </si>
  <si>
    <t>Cochera (Mayo)</t>
  </si>
  <si>
    <t>Expensas Mayo</t>
  </si>
  <si>
    <t>Cuota 2/3 impuesto Dpto</t>
  </si>
  <si>
    <t>Credito Standart Bank (5/36)</t>
  </si>
  <si>
    <t>)535$(Cuota 6/18 credito TASA</t>
  </si>
  <si>
    <t>Viene de Abril 2011</t>
  </si>
  <si>
    <t>Viene de Marzo 2011</t>
  </si>
  <si>
    <t>Trimestre Hosting Dattatec</t>
  </si>
  <si>
    <t>Regalo Galle Cumple 40</t>
  </si>
  <si>
    <t>Pizza de Martes (26-04)</t>
  </si>
  <si>
    <t>Pasa a Mayo de 2011</t>
  </si>
  <si>
    <t>Abril -- 2011</t>
  </si>
  <si>
    <t>chapon eco</t>
  </si>
  <si>
    <t>polarizado eco</t>
  </si>
  <si>
    <t>cadenas eco</t>
  </si>
  <si>
    <t>alarma eco</t>
  </si>
  <si>
    <t>cargador pillas 220 y auto</t>
  </si>
  <si>
    <t>luz delantera bici</t>
  </si>
  <si>
    <t>porta kayac y bici eco</t>
  </si>
  <si>
    <t>empanadas fer</t>
  </si>
  <si>
    <t>bomba 28-04</t>
  </si>
  <si>
    <t>agua  ypf</t>
  </si>
  <si>
    <t>sanguchitos</t>
  </si>
  <si>
    <t>inflar gomas</t>
  </si>
  <si>
    <t>fernet ricky y martin</t>
  </si>
  <si>
    <t>pizza martes 10</t>
  </si>
  <si>
    <t>cena guada</t>
  </si>
  <si>
    <t>empanadas bairoletto</t>
  </si>
  <si>
    <t>matafuego eco</t>
  </si>
  <si>
    <t>matafuego</t>
  </si>
  <si>
    <t>cadenas</t>
  </si>
  <si>
    <t>coca y helados</t>
  </si>
  <si>
    <t>facturas ypf</t>
  </si>
  <si>
    <t>cipo</t>
  </si>
  <si>
    <t>krosty</t>
  </si>
  <si>
    <t>mamuki</t>
  </si>
  <si>
    <t>diario y facturas</t>
  </si>
  <si>
    <t>pebetes mercadito</t>
  </si>
  <si>
    <t>pres</t>
  </si>
  <si>
    <t>25--05</t>
  </si>
  <si>
    <t>topsy 23-05</t>
  </si>
  <si>
    <t>topsy 17-05</t>
  </si>
  <si>
    <t>topsy 26--05</t>
  </si>
  <si>
    <t>Viene de Mayo 2011</t>
  </si>
  <si>
    <t>Patente Mayo</t>
  </si>
  <si>
    <t>Cochera (Junio)</t>
  </si>
  <si>
    <t>Expensas Junio</t>
  </si>
  <si>
    <t>Cuota 3/3 impuesto Dpto</t>
  </si>
  <si>
    <t>)535$(Cuota 7/18 credito TASA</t>
  </si>
  <si>
    <t>topsy 28-05</t>
  </si>
  <si>
    <t>Remeras x 2 Leutthe</t>
  </si>
  <si>
    <t>pizza owe ricki galle</t>
  </si>
  <si>
    <t>31--05</t>
  </si>
  <si>
    <t>Bomba 31-05</t>
  </si>
  <si>
    <t>Café con Fer</t>
  </si>
  <si>
    <t>Cena con Martin</t>
  </si>
  <si>
    <t>cena recibida ariino</t>
  </si>
  <si>
    <t>Medias y Slips</t>
  </si>
  <si>
    <t>Jumbo 02-06</t>
  </si>
  <si>
    <t>alfajores helados x 2</t>
  </si>
  <si>
    <t>Pizza de martes</t>
  </si>
  <si>
    <t>bomba 10-06-2011</t>
  </si>
  <si>
    <t>Empanadas Mallorca</t>
  </si>
  <si>
    <t>leche y agua despensa</t>
  </si>
  <si>
    <t>chocolate</t>
  </si>
  <si>
    <t>Terra x 15 Dias Junio</t>
  </si>
  <si>
    <t>tomate y rucula</t>
  </si>
  <si>
    <t>dulce de leche y agua</t>
  </si>
  <si>
    <t>mexicas</t>
  </si>
  <si>
    <t>pub irlandes</t>
  </si>
  <si>
    <t>linterna energizer</t>
  </si>
  <si>
    <t>1 jean</t>
  </si>
  <si>
    <t>zapatillas</t>
  </si>
  <si>
    <t>2 remeras</t>
  </si>
  <si>
    <t>1 calza corta</t>
  </si>
  <si>
    <t>lavado auto</t>
  </si>
  <si>
    <t>Bomba 13-06-2011</t>
  </si>
  <si>
    <t>Bomba 22-06</t>
  </si>
  <si>
    <t>Terra x Julio</t>
  </si>
  <si>
    <t>)535$(Cuota 8/18 credito TASA</t>
  </si>
  <si>
    <t>Facturas mamuki</t>
  </si>
  <si>
    <t>Viene de Junio 2011</t>
  </si>
  <si>
    <t>Bomba 27-06</t>
  </si>
  <si>
    <t>Pasa a Julio de 2011</t>
  </si>
  <si>
    <t>impuestos&gt;&gt;</t>
  </si>
  <si>
    <t>Credito Standart Bank (6/36)</t>
  </si>
  <si>
    <t>Credito Standart Bank (7/36)</t>
  </si>
  <si>
    <t>Devoluc Nico Julio 11 (u$s 100)</t>
  </si>
  <si>
    <t>Pasa a Julio 2011</t>
  </si>
  <si>
    <t>Cds para backup PC UNLP</t>
  </si>
  <si>
    <t>Estacionamiento ETON</t>
  </si>
  <si>
    <t>Cena Deleite</t>
  </si>
  <si>
    <t>29--06</t>
  </si>
  <si>
    <t>Remera Manga Larga Kende</t>
  </si>
  <si>
    <t>Pizza Domingo</t>
  </si>
  <si>
    <t>Cena El Tio</t>
  </si>
  <si>
    <t>facturas Ofi</t>
  </si>
  <si>
    <t>Diario y galletas zapala</t>
  </si>
  <si>
    <t>Espadol Farmacia</t>
  </si>
  <si>
    <t>Cochera (Julio)</t>
  </si>
  <si>
    <t>Regalo Torto</t>
  </si>
  <si>
    <t>1 pantalon corto + 3 medias</t>
  </si>
  <si>
    <t>Bomba 07-07</t>
  </si>
  <si>
    <t>Bomba 09-07</t>
  </si>
  <si>
    <t>empanadas maestro piz</t>
  </si>
  <si>
    <t>Milanesas Lainez</t>
  </si>
  <si>
    <t>Facturas merienda fer</t>
  </si>
  <si>
    <t>diario Islas malvinas</t>
  </si>
  <si>
    <t>Foquitos BiPin Sala</t>
  </si>
  <si>
    <t>09--07</t>
  </si>
  <si>
    <t>Facturas Nico y Mabel</t>
  </si>
  <si>
    <t>Alfajores Pire</t>
  </si>
  <si>
    <t>Patente Junio y Julio (214+59)</t>
  </si>
  <si>
    <t>Pasajes a Pico (220 + 285)</t>
  </si>
  <si>
    <t>Pizza c/Mauro Pico</t>
  </si>
  <si>
    <t>Taxis y Propinas viaje pico</t>
  </si>
  <si>
    <t>Tallarines dia amigo</t>
  </si>
  <si>
    <t>facturas Beltran</t>
  </si>
  <si>
    <t>Pizza Malvinas626</t>
  </si>
  <si>
    <t>bomba 25-07-11</t>
  </si>
  <si>
    <t>Viene de Julio 2011</t>
  </si>
  <si>
    <t>Cochera (Agosto)</t>
  </si>
  <si>
    <t>Curso Orientacion Agreste</t>
  </si>
  <si>
    <t>Bandera WS</t>
  </si>
  <si>
    <t>)535$(Cuota 9/18 credito TASA</t>
  </si>
  <si>
    <t>Credito Standart Bank (8/36)</t>
  </si>
  <si>
    <t>Ahorro (u$s 200)</t>
  </si>
  <si>
    <t>Herrajes teclado Otorino Pan</t>
  </si>
  <si>
    <t>Bomba 28-07</t>
  </si>
  <si>
    <t>Mercadito victor</t>
  </si>
  <si>
    <t>facturas casa ariino</t>
  </si>
  <si>
    <t>MC Donald 29-07</t>
  </si>
  <si>
    <t>MC Donald 31-07</t>
  </si>
  <si>
    <t>Galletitas Alberdi</t>
  </si>
  <si>
    <t>Brujula</t>
  </si>
  <si>
    <t>Pasa a Agosto 2011</t>
  </si>
  <si>
    <t>Postre y bebida Esso</t>
  </si>
  <si>
    <t>bomba 04-08</t>
  </si>
  <si>
    <t>Curaplus Farmacia Pueblo</t>
  </si>
  <si>
    <t>Pizza y Coca Domingo</t>
  </si>
  <si>
    <t>Asado Deleite</t>
  </si>
  <si>
    <t>Empanadas Fer</t>
  </si>
  <si>
    <t>Bastones Regalo Fer</t>
  </si>
  <si>
    <t>Plus Regalo Torto</t>
  </si>
  <si>
    <t>Cuota 1 de 2 Plantillas ($200)</t>
  </si>
  <si>
    <t>Fruteria Betran</t>
  </si>
  <si>
    <t>cena ypf islas malvinas</t>
  </si>
  <si>
    <t>Estacionamiento LU5 + peaje</t>
  </si>
  <si>
    <t>Camisa NF</t>
  </si>
  <si>
    <t>Café Comahue</t>
  </si>
  <si>
    <t>Deleite</t>
  </si>
  <si>
    <t>Jumbo p/Cumple</t>
  </si>
  <si>
    <t>Topsy para Lasagna</t>
  </si>
  <si>
    <t>Costura Bandera</t>
  </si>
  <si>
    <t>Bomba Beltran</t>
  </si>
  <si>
    <t>panaderia</t>
  </si>
  <si>
    <t>Bomba 28-08</t>
  </si>
  <si>
    <t>)535$(Cuota 10/18 credito TASA</t>
  </si>
  <si>
    <t>Credito Standart Bank (9/36)</t>
  </si>
  <si>
    <t>diario Domingo</t>
  </si>
  <si>
    <t>Saguara</t>
  </si>
  <si>
    <t>Pizzas casa Toni</t>
  </si>
  <si>
    <t>Café Esquina Patricia</t>
  </si>
  <si>
    <t>Heladitos ESSO</t>
  </si>
  <si>
    <t>Limpieza Vidrios</t>
  </si>
  <si>
    <t>Bomba 30-08</t>
  </si>
  <si>
    <t>Rosetas bastones fer</t>
  </si>
  <si>
    <t>Sawara</t>
  </si>
  <si>
    <t>Pire Alfajores</t>
  </si>
  <si>
    <t>Bomba 03-09</t>
  </si>
  <si>
    <t>Curso Cuerdas Agreste 450</t>
  </si>
  <si>
    <t>Vacio Deleite</t>
  </si>
  <si>
    <t>Sandwichs de Miga</t>
  </si>
  <si>
    <t>Sponsoreo TASA</t>
  </si>
  <si>
    <t>Viene de Agosto 2011</t>
  </si>
  <si>
    <t>Ahorro (u$s 500)</t>
  </si>
  <si>
    <t>Hamburguesas ariino</t>
  </si>
  <si>
    <t>Bomba 10-09</t>
  </si>
  <si>
    <t>mila y papas deleite</t>
  </si>
  <si>
    <t>Pilas</t>
  </si>
  <si>
    <t>Marce</t>
  </si>
  <si>
    <t>Pizzas casa Fer</t>
  </si>
  <si>
    <t>Kiosoco agua y alfajor</t>
  </si>
  <si>
    <t>Regalo Cumple Marcelo</t>
  </si>
  <si>
    <t>Sandwich Kiosco</t>
  </si>
  <si>
    <t>Empanadas C/fer y Guada</t>
  </si>
  <si>
    <t>Bomba 22-09</t>
  </si>
  <si>
    <t>Viaje Mensual (cuerda chocon)</t>
  </si>
  <si>
    <t>Terra x Agosto</t>
  </si>
  <si>
    <t>Cuota 2/2 Plantillas ($200)</t>
  </si>
  <si>
    <t>Ahorro Final Mes (u$s 300)</t>
  </si>
  <si>
    <t>Ahorro (pasa a Septiblebre)</t>
  </si>
  <si>
    <t>)535$(Cuota 11/18 credito TASA</t>
  </si>
  <si>
    <t>Bomba 29-09</t>
  </si>
  <si>
    <t>Patente Septiembre</t>
  </si>
  <si>
    <t>Patente Octubre</t>
  </si>
  <si>
    <t>Pizzas casa fer domingo</t>
  </si>
  <si>
    <t>YPF ida y vuelta operaciones</t>
  </si>
  <si>
    <t>Anteojos seguridad olmar</t>
  </si>
  <si>
    <t>rifa mariano karate</t>
  </si>
  <si>
    <t>1/2 facturas</t>
  </si>
  <si>
    <t>chomps</t>
  </si>
  <si>
    <t>3 mts cinta + 1 metro cordin 5mm</t>
  </si>
  <si>
    <t>Sandwich de suprema</t>
  </si>
  <si>
    <t>Milanes y choco Esso</t>
  </si>
  <si>
    <t>Maestro pizzero hnos fer</t>
  </si>
  <si>
    <t>facturas morena</t>
  </si>
  <si>
    <t>Birra OWE Chupakabra</t>
  </si>
  <si>
    <t>Service Schwinn L´Beté</t>
  </si>
  <si>
    <t>bomba 16-10</t>
  </si>
  <si>
    <t>cinta toni dragonera</t>
  </si>
  <si>
    <t>Inscripcion Chupakabra</t>
  </si>
  <si>
    <t>Curso Expedicionario</t>
  </si>
  <si>
    <t>bomba 24-10</t>
  </si>
  <si>
    <t>cena jueves hotel</t>
  </si>
  <si>
    <t>taxi a la ida AANN</t>
  </si>
  <si>
    <t>taxi a la vuelta AANN</t>
  </si>
  <si>
    <t>cursos</t>
  </si>
  <si>
    <t>pagos</t>
  </si>
  <si>
    <t>&lt;&lt; agreste</t>
  </si>
  <si>
    <t>Empanadas mallora Fer</t>
  </si>
  <si>
    <t>Viaje Mensual (Loncopue 30, nafta 161, facturas 24, comida 164)</t>
  </si>
  <si>
    <t>Credito Standart Bank (10/36)</t>
  </si>
  <si>
    <t>Credito Standart Bank (11/36)</t>
  </si>
  <si>
    <t>2 remeras / camisas</t>
  </si>
  <si>
    <t>)535$(Cuota 12/18 credito TASA</t>
  </si>
  <si>
    <t>camara bici</t>
  </si>
  <si>
    <t>slime  250 cc</t>
  </si>
  <si>
    <t>empanadas con ariino, martin, fer</t>
  </si>
  <si>
    <t>Billete loteria torto</t>
  </si>
  <si>
    <t>28--10</t>
  </si>
  <si>
    <t>bomba 29-10</t>
  </si>
  <si>
    <t>Expensas Sept</t>
  </si>
  <si>
    <t>Cochera (Sept)</t>
  </si>
  <si>
    <t>Cochera (Octubre)</t>
  </si>
  <si>
    <t>Cochera (Noviembre)</t>
  </si>
  <si>
    <t>bomba 02-11</t>
  </si>
  <si>
    <t>Pasajes Ida y vuelta Pico</t>
  </si>
  <si>
    <t>Pilas chupakabra</t>
  </si>
  <si>
    <t>Agua chupakabra</t>
  </si>
  <si>
    <t>Taxis Ida y vuelta Pico</t>
  </si>
  <si>
    <t>Jumbo x Copahue</t>
  </si>
  <si>
    <t>Bomba 09-11</t>
  </si>
  <si>
    <t>Viaje Mensual (100 copahue + 325 lanin)</t>
  </si>
  <si>
    <t>Bomba 21-11</t>
  </si>
  <si>
    <t>Cobro Viaticos</t>
  </si>
  <si>
    <t>Soldadura PortaAlforjas</t>
  </si>
  <si>
    <t>Sanguches Dina Huapi</t>
  </si>
  <si>
    <t>Viene de Octubre</t>
  </si>
  <si>
    <t>Pasa a Noviembre</t>
  </si>
  <si>
    <t>diclofenac farm del pblo</t>
  </si>
  <si>
    <t>guantes farm andina</t>
  </si>
  <si>
    <t>cuota 100 imp</t>
  </si>
  <si>
    <t>diseño carpetas</t>
  </si>
  <si>
    <t>viaje en bici a chile</t>
  </si>
  <si>
    <t>Servicio 15000 + Alin y Balan</t>
  </si>
  <si>
    <t>)535$(Cuota 13/18 credito TASA</t>
  </si>
  <si>
    <t>Credito Standart Bank (12/36)</t>
  </si>
  <si>
    <t>Cochera (Diciembre)</t>
  </si>
  <si>
    <t>Confeccion bolsa vivac</t>
  </si>
  <si>
    <t>Expensas Diciembre</t>
  </si>
  <si>
    <t>Empanadas fer adrian martin</t>
  </si>
  <si>
    <t>Regalo Claudio Cumple</t>
  </si>
  <si>
    <t>Diferencia camisa regalo cumple</t>
  </si>
  <si>
    <t>Topsy 01-12</t>
  </si>
  <si>
    <t>torta ricota</t>
  </si>
  <si>
    <t>coca cola</t>
  </si>
  <si>
    <t>sprite</t>
  </si>
  <si>
    <t>transporte</t>
  </si>
  <si>
    <t>las lajas</t>
  </si>
  <si>
    <t>agua chosma</t>
  </si>
  <si>
    <t>varvarco</t>
  </si>
  <si>
    <t>pilas</t>
  </si>
  <si>
    <t>Viaje Mensual (WN 294 + Solv 47 - Fede 166 + 410)</t>
  </si>
  <si>
    <t>13--12</t>
  </si>
  <si>
    <t>Regalo cumple nelson</t>
  </si>
  <si>
    <t>Bomba 14-12</t>
  </si>
  <si>
    <t>Venta reposera TASA</t>
  </si>
  <si>
    <t>)535$(Cuota 14/18 credito TASA</t>
  </si>
  <si>
    <t>facturas sabado</t>
  </si>
  <si>
    <t>facturas beltran</t>
  </si>
  <si>
    <t>Reparacion pedal L Bete</t>
  </si>
  <si>
    <t>Regalo Pablo Pissk</t>
  </si>
  <si>
    <t>farmacia del pueblo</t>
  </si>
  <si>
    <t>Pire x 2 alfajores</t>
  </si>
  <si>
    <t>El noble repulgue</t>
  </si>
  <si>
    <t>Productos limpieza jumbo</t>
  </si>
  <si>
    <t>Limpieza Mabel 20-12-11</t>
  </si>
  <si>
    <t>Asado casa toni</t>
  </si>
  <si>
    <t>Bomba 22-12</t>
  </si>
  <si>
    <t>Curso Expedicionario CUENTA FINAL</t>
  </si>
  <si>
    <t>Cinta Arnes y Hebilla Mochi</t>
  </si>
  <si>
    <t>arreglo cierre carpa guille</t>
  </si>
  <si>
    <t>Cerveza Navidad casa fer</t>
  </si>
  <si>
    <t>Cochera (Enero)</t>
  </si>
  <si>
    <t>Hebilla y herrajes mochi</t>
  </si>
  <si>
    <t>Alpargatas Nico</t>
  </si>
  <si>
    <t>Regalo Adrian Ariino</t>
  </si>
  <si>
    <t>Pasaporte + DNI</t>
  </si>
  <si>
    <t>Cred Standart CANCELAcion</t>
  </si>
  <si>
    <t>Facturas Morena</t>
  </si>
  <si>
    <t>Patente Enero</t>
  </si>
  <si>
    <t>Productos Odontologicos</t>
  </si>
  <si>
    <t>Bomba 28-12</t>
  </si>
  <si>
    <t>Libro Sackleton Nunatak</t>
  </si>
  <si>
    <t>Limpieza Mabel 27-12-11</t>
  </si>
  <si>
    <t>Pizza La Tartaruga</t>
  </si>
  <si>
    <t>verduras macedonia</t>
  </si>
  <si>
    <t>Peaje + Vidrios</t>
  </si>
  <si>
    <t>crema y papas macedonia</t>
  </si>
  <si>
    <t>burrito y nachos</t>
  </si>
  <si>
    <t>helado malvina</t>
  </si>
  <si>
    <t>Viaje a pico Año Nuevo</t>
  </si>
  <si>
    <t>Pizzas Krosty</t>
  </si>
  <si>
    <t>Arreglo carpa y pantalon rosita</t>
  </si>
  <si>
    <t>Ravioles Salusso</t>
  </si>
  <si>
    <t>cerrajero gu</t>
  </si>
  <si>
    <t>Yogurt</t>
  </si>
  <si>
    <t>Helados YPF</t>
  </si>
  <si>
    <t>Helado Pire Gu</t>
  </si>
  <si>
    <t>Papitas y Heineken</t>
  </si>
  <si>
    <t>Cindor</t>
  </si>
  <si>
    <t>Pizza Noble repulgue</t>
  </si>
  <si>
    <t>Ahorro (compra de 1000 dolares)</t>
  </si>
  <si>
    <t>Limpieza Mabel 10-01-12</t>
  </si>
  <si>
    <t>Scones y Pepas Beltran</t>
  </si>
  <si>
    <t>Desayuno Bonafide</t>
  </si>
  <si>
    <t>Almuerzo Margot</t>
  </si>
  <si>
    <t>Bomba 11-01</t>
  </si>
  <si>
    <t>&lt;&lt; cancelacion credito</t>
  </si>
  <si>
    <t>eco</t>
  </si>
  <si>
    <t>fer</t>
  </si>
  <si>
    <t>osde</t>
  </si>
  <si>
    <t>servipet</t>
  </si>
  <si>
    <t>surstore</t>
  </si>
  <si>
    <t>pire</t>
  </si>
  <si>
    <t>ahorro mio</t>
  </si>
  <si>
    <t>retroactivo categoria</t>
  </si>
  <si>
    <t>sueldo marzo</t>
  </si>
  <si>
    <t>lartirigoyen</t>
  </si>
  <si>
    <t>telefonica</t>
  </si>
  <si>
    <t>saurus</t>
  </si>
  <si>
    <t>verna</t>
  </si>
  <si>
    <t>Pasajes Pico (ida 283, vuelta 256)</t>
  </si>
  <si>
    <t>Cuidado Berta Finde Lago</t>
  </si>
  <si>
    <t>Fiesta 80 años Nico</t>
  </si>
  <si>
    <t>Pizza Nova + El santo</t>
  </si>
  <si>
    <t>Taxi Pico</t>
  </si>
  <si>
    <t>13--01</t>
  </si>
  <si>
    <t>Seguro Ecosport</t>
  </si>
  <si>
    <t>)535$(Cuota 15/18 credito TASA</t>
  </si>
  <si>
    <t>Cochera (Febrero)</t>
  </si>
  <si>
    <t>Expensas Enero</t>
  </si>
  <si>
    <t>Cartelito Plotter venta ECO</t>
  </si>
  <si>
    <t>Impresiones carpetas Planeta</t>
  </si>
  <si>
    <t>yogurt</t>
  </si>
  <si>
    <t>Limpieza Mabel 24-01-12</t>
  </si>
  <si>
    <t>Lavado  Eco 26-01-12</t>
  </si>
  <si>
    <t>Electrodos Ergometria</t>
  </si>
  <si>
    <t>Finde Lago y Bodega</t>
  </si>
  <si>
    <t>Bomba 26-01-12</t>
  </si>
  <si>
    <t>Bomba 25-01-12</t>
  </si>
  <si>
    <t>Farmacia Andina</t>
  </si>
  <si>
    <t>sanguches de miga</t>
  </si>
  <si>
    <t>Limpieza Vidrios ECO</t>
  </si>
  <si>
    <t>bombones pire</t>
  </si>
  <si>
    <t xml:space="preserve">Señora pidiendo </t>
  </si>
  <si>
    <t>Estacionamiento Aerop</t>
  </si>
  <si>
    <t>Envio Ropa Rosario</t>
  </si>
  <si>
    <t>Publicacion Aviso Rio Negro</t>
  </si>
  <si>
    <t>Limpieza Mabel 31-01-2012</t>
  </si>
  <si>
    <t>Facturas edu y ceci</t>
  </si>
  <si>
    <t>2 Yoghurt + fruta</t>
  </si>
  <si>
    <t>Comida pub irlandes</t>
  </si>
  <si>
    <t>Sorrentinos Lujanera</t>
  </si>
  <si>
    <t>Pizza Maestro Pizzeros</t>
  </si>
  <si>
    <t>peaje cipo</t>
  </si>
  <si>
    <t>Celular 93 mios + 22 robert</t>
  </si>
  <si>
    <t>Quintana</t>
  </si>
  <si>
    <t>Viaje Mensual - Finde Bari Topo+Willie</t>
  </si>
  <si>
    <t>Honorarios Nutricion FEDE</t>
  </si>
  <si>
    <t>Preparados FEDE</t>
  </si>
  <si>
    <t>Formulario Recupero Prenda ECO</t>
  </si>
  <si>
    <t>No se que</t>
  </si>
  <si>
    <t>Empanadas piedra libre</t>
  </si>
  <si>
    <t>sanguche suprema</t>
  </si>
  <si>
    <t>leche + agua</t>
  </si>
  <si>
    <t>Cena con Pablo y Fer</t>
  </si>
  <si>
    <t>Vaso Mezclador</t>
  </si>
  <si>
    <t>envio bolsa de dormir Pilar</t>
  </si>
  <si>
    <t>Desodorantes farm andina</t>
  </si>
  <si>
    <t>yoghurt</t>
  </si>
  <si>
    <t>Topsy 09-02/12</t>
  </si>
  <si>
    <t>Aviso Sabado y domingo ECO</t>
  </si>
  <si>
    <t>Lavado ECO 10-02-12</t>
  </si>
  <si>
    <t>EVEREST</t>
  </si>
  <si>
    <t>14--02</t>
  </si>
  <si>
    <t>alfajores pire</t>
  </si>
  <si>
    <t>cena mac donald</t>
  </si>
  <si>
    <t>Limpieza Mabel 14-02-12</t>
  </si>
  <si>
    <t>)535$(Cuota 16/18 credito TASA</t>
  </si>
  <si>
    <t>Formulario Verificacion ECO</t>
  </si>
  <si>
    <t>Trek Paso Cordoba y Asado</t>
  </si>
  <si>
    <t>Bastones Regalo Guada</t>
  </si>
  <si>
    <t>Sandguches de miga</t>
  </si>
  <si>
    <t>tela</t>
  </si>
  <si>
    <t>helado</t>
  </si>
  <si>
    <t>Sanguches</t>
  </si>
  <si>
    <t>agua primeros pin</t>
  </si>
  <si>
    <t>cerveza franz</t>
  </si>
  <si>
    <t>helado grido viernes</t>
  </si>
  <si>
    <t>sanguches marte</t>
  </si>
  <si>
    <t>ni idea en que los gasté</t>
  </si>
  <si>
    <t>sanguches 06-03</t>
  </si>
  <si>
    <t>cordines garodnik</t>
  </si>
  <si>
    <t>Rosa guada</t>
  </si>
  <si>
    <t>Limpieza Mabel 28-02-12</t>
  </si>
  <si>
    <t>lavado de auto (bollito)</t>
  </si>
  <si>
    <t>remera Agreste</t>
  </si>
  <si>
    <t>Asado Con Fer casa guada</t>
  </si>
  <si>
    <t>Ni idea en que gasté</t>
  </si>
  <si>
    <t>Maria Antonieta 07-03-2012</t>
  </si>
  <si>
    <t>Limpieza Mabel 06-03-2012</t>
  </si>
  <si>
    <t>Compra Dolares Marce</t>
  </si>
  <si>
    <t>Taxis Post Venta Ecosport</t>
  </si>
  <si>
    <t>lavado tintoreria camp raptor</t>
  </si>
  <si>
    <t>Caja de T4 - Primera</t>
  </si>
  <si>
    <t>Marzo</t>
  </si>
  <si>
    <t>paracetamol 600</t>
  </si>
  <si>
    <t>ACA Nafta piedra del aguila</t>
  </si>
  <si>
    <t>Telas Todo Tela</t>
  </si>
  <si>
    <t>Cubremochila Ferraciolli</t>
  </si>
  <si>
    <t>Telas Porca Miseria</t>
  </si>
  <si>
    <t>Topsy compra heladera Guada</t>
  </si>
  <si>
    <t>Nafta jumbo viaje pros pinos</t>
  </si>
  <si>
    <t>nafta plaza huincul</t>
  </si>
  <si>
    <t>resto asado guada fer (162 pesos)</t>
  </si>
  <si>
    <t>lomo estacion quilmes</t>
  </si>
  <si>
    <t>curaplus y pastillas tos</t>
  </si>
  <si>
    <t>hilo</t>
  </si>
  <si>
    <t>Viaje Mensual Pico 256x2</t>
  </si>
  <si>
    <t>Limpieza Mabel 13-03-12</t>
  </si>
  <si>
    <t>spray</t>
  </si>
  <si>
    <t>empanadas piedra libre</t>
  </si>
  <si>
    <t>envio carta morressi</t>
  </si>
  <si>
    <t>Sobrante ECO Luego Verdes</t>
  </si>
  <si>
    <t>crocs</t>
  </si>
  <si>
    <t>Pablo</t>
  </si>
  <si>
    <t>goma eva 2mm</t>
  </si>
  <si>
    <t>remeras geeks</t>
  </si>
  <si>
    <t>Pago comun refu y guias bari</t>
  </si>
  <si>
    <t>x</t>
  </si>
  <si>
    <t>cordines primera vez garodnik</t>
  </si>
  <si>
    <t>Cordines segunda vez garodnik</t>
  </si>
  <si>
    <t>aca piedra ida bariloche</t>
  </si>
  <si>
    <t>tela roja monos</t>
  </si>
  <si>
    <t>refu mailing y guias</t>
  </si>
  <si>
    <t>impresión remeras geeks</t>
  </si>
  <si>
    <t>precintos y poxirran</t>
  </si>
  <si>
    <t>remera salomon</t>
  </si>
  <si>
    <t>xx</t>
  </si>
  <si>
    <t>(solo la mia)</t>
  </si>
  <si>
    <t>imp + tvs + cta extra imp</t>
  </si>
  <si>
    <t>Jumbo compra heladera guada</t>
  </si>
  <si>
    <t>MC donald con guada</t>
  </si>
  <si>
    <t>Farmacia andina Neumonitis</t>
  </si>
  <si>
    <t>Coseguros Maria Antonieta</t>
  </si>
  <si>
    <t>Taxis X 6</t>
  </si>
  <si>
    <t>Alicia Limpieza Belgrano</t>
  </si>
  <si>
    <t>Botiquin compra 1</t>
  </si>
  <si>
    <t>Botiquin compra 2</t>
  </si>
  <si>
    <t>Remera Salomon Geekhive</t>
  </si>
  <si>
    <t>Medias varias Ferraciolli</t>
  </si>
  <si>
    <t>Poxirran + Precintos</t>
  </si>
  <si>
    <t>Gorro Montagne</t>
  </si>
  <si>
    <t>Guantes finos + Ductape easy</t>
  </si>
  <si>
    <t>Fotos Tisuki</t>
  </si>
  <si>
    <t>grasa guantes</t>
  </si>
  <si>
    <t>plantillas</t>
  </si>
  <si>
    <t>pizzas grupo TVS</t>
  </si>
  <si>
    <t>bananita helada y aquarius</t>
  </si>
  <si>
    <t>asado casa martin</t>
  </si>
  <si>
    <t>parches cipo</t>
  </si>
  <si>
    <t>Grido</t>
  </si>
  <si>
    <t>billetera tehuelche</t>
  </si>
  <si>
    <t>arreglo cierre</t>
  </si>
  <si>
    <t>papitas picada</t>
  </si>
  <si>
    <t>Mabel 27-03</t>
  </si>
  <si>
    <t>taxis</t>
  </si>
  <si>
    <t>diclo, ibuprofeno, caramelos tos</t>
  </si>
  <si>
    <t>yerba topsy</t>
  </si>
  <si>
    <t>diamox</t>
  </si>
  <si>
    <t>)535$(Cuota 17/18 credito TASA</t>
  </si>
  <si>
    <t>guada bariloche</t>
  </si>
  <si>
    <t>everest!!!</t>
  </si>
  <si>
    <t>helados guada</t>
  </si>
  <si>
    <t>Viajes, hotel, etc regreso nepal</t>
  </si>
  <si>
    <t>sandwichs de miga</t>
  </si>
  <si>
    <t>Server Dattate x 3 meses</t>
  </si>
  <si>
    <t>Lavado Bollito 13-06</t>
  </si>
  <si>
    <t>boliche alberto contadores</t>
  </si>
  <si>
    <t>Vianda ODAS</t>
  </si>
  <si>
    <t>sponsoreo magnet</t>
  </si>
  <si>
    <t>ahorro mio previo a venta eco</t>
  </si>
  <si>
    <t>mio de comprar verdes con 69mil de la venta de la eco</t>
  </si>
  <si>
    <t>sponsors neuquinos fer</t>
  </si>
  <si>
    <t>saldo</t>
  </si>
  <si>
    <t>no olvidar que a este saldo hay que sumarle el prestamos los 18000 de cancelacion de Ecosport</t>
  </si>
  <si>
    <t>heladera macedonia</t>
  </si>
  <si>
    <t>cena la birra UNCOMA</t>
  </si>
  <si>
    <t>Lavado tintoreria Paimun</t>
  </si>
  <si>
    <t>Compra Topsy heladera</t>
  </si>
  <si>
    <t>no olvidar las compras de cosas comunes en neuquen con saldo a favor de fer</t>
  </si>
  <si>
    <t>entrega a willie bariloche</t>
  </si>
  <si>
    <t>deposito en USA willie</t>
  </si>
  <si>
    <t>prestamo del Nico Carracedo</t>
  </si>
  <si>
    <t>Prestamo Guada</t>
  </si>
  <si>
    <t>Llevé a Nepal en el bolsillo</t>
  </si>
  <si>
    <t>pago de equipo comprado por damian (los 800 son aproximados) (esos son los 2000 dolares que llevo fer por los dos)</t>
  </si>
  <si>
    <t>pesos&gt;&gt;</t>
  </si>
  <si>
    <t>dolares&gt;&gt;</t>
  </si>
  <si>
    <t>Expensas Abril, Mayo, Junio</t>
  </si>
  <si>
    <t>Telefono Fijo Venc Mayo</t>
  </si>
  <si>
    <t>Asado x 2 Casa Martin</t>
  </si>
  <si>
    <t>Rexona Clinical 2 Cajas</t>
  </si>
  <si>
    <t>Calf Mayo 41 y Junio 40</t>
  </si>
  <si>
    <t>Caja de T4 - 21-06-2012</t>
  </si>
  <si>
    <t>Limpieza(Mabel)</t>
  </si>
  <si>
    <t>Pizza El Noble</t>
  </si>
  <si>
    <t>no olvidar pagos de hoteles y cosas asi de fer en Katmandu (con tarjeta creo)</t>
  </si>
  <si>
    <t>Pan casero calle brown</t>
  </si>
  <si>
    <t>macedonia asado</t>
  </si>
  <si>
    <t>Guada</t>
  </si>
  <si>
    <t>Willie</t>
  </si>
  <si>
    <t>10000 dolares</t>
  </si>
  <si>
    <t>Visa (tarjeta)</t>
  </si>
  <si>
    <t>Calf Julio</t>
  </si>
  <si>
    <t>Helado en grido</t>
  </si>
  <si>
    <t>madedonia leche y gallet</t>
  </si>
  <si>
    <t>Telefono Fijo Julio</t>
  </si>
  <si>
    <t>JUNIO  --  2012</t>
  </si>
  <si>
    <t>HELADO GRIDO</t>
  </si>
  <si>
    <t>ECONOMIA DEL HOGAR</t>
  </si>
  <si>
    <t>ECONOMIA HOGAR</t>
  </si>
  <si>
    <t>Disco Rigido 1Tera</t>
  </si>
  <si>
    <t>Graciela Francesquini</t>
  </si>
  <si>
    <t>Vino Sushi</t>
  </si>
  <si>
    <t>Compra Walmart</t>
  </si>
  <si>
    <t>Helado Pire Sushi</t>
  </si>
  <si>
    <t>Rexona Clinical</t>
  </si>
  <si>
    <t>Envio a Topo Bolsas y camp</t>
  </si>
  <si>
    <t>Enroque lavarropas</t>
  </si>
  <si>
    <t>Super Guada</t>
  </si>
  <si>
    <t>GUADA</t>
  </si>
  <si>
    <t>Sushi</t>
  </si>
  <si>
    <t>Pizza Piedra Libre</t>
  </si>
  <si>
    <t>Rifa Horacio</t>
  </si>
  <si>
    <t>5 cds ink jet</t>
  </si>
  <si>
    <t>super 11-07</t>
  </si>
  <si>
    <t>feria verduras</t>
  </si>
  <si>
    <t>carne madedonia</t>
  </si>
  <si>
    <t>merienda calle san martin</t>
  </si>
  <si>
    <t>café aeropuerto</t>
  </si>
  <si>
    <t>chicles aeroparque</t>
  </si>
  <si>
    <t>Cable + Internet</t>
  </si>
  <si>
    <t>Gas Camuzzi</t>
  </si>
  <si>
    <t>Luz Calf</t>
  </si>
  <si>
    <t>estacionmiento ETON</t>
  </si>
  <si>
    <t>Pincel y cinta pared</t>
  </si>
  <si>
    <t>sand miga 13-07</t>
  </si>
  <si>
    <t>Pago CDs impresos</t>
  </si>
  <si>
    <t>Feria verduras sabado 13</t>
  </si>
  <si>
    <t>Mabel 04-07</t>
  </si>
  <si>
    <t>Mabel 18-07</t>
  </si>
  <si>
    <t>chocolates petrobras</t>
  </si>
  <si>
    <t>MCDonald Jumbo</t>
  </si>
  <si>
    <t>Asado con Martin</t>
  </si>
  <si>
    <t>Pago Tarjeta 550 dolars</t>
  </si>
  <si>
    <t>Compras Topsy p/namunc</t>
  </si>
  <si>
    <t>Cd Regalo Guada</t>
  </si>
  <si>
    <t>Jean Wrangler</t>
  </si>
  <si>
    <t>Helado Malvinas</t>
  </si>
  <si>
    <t>Nafta Peugeot</t>
  </si>
  <si>
    <t>Cinto Cardon</t>
  </si>
  <si>
    <t>Bomba de Luis Beltran</t>
  </si>
  <si>
    <t>Asado y Leña Macedonia</t>
  </si>
  <si>
    <t>Vino y Leña Macedonia</t>
  </si>
  <si>
    <t>Pizza y Emp Piedra Libre</t>
  </si>
  <si>
    <t>Taxis Viaje Bs As</t>
  </si>
  <si>
    <t>Impresiones y Portarretratos</t>
  </si>
  <si>
    <t>Taxis por Nqn</t>
  </si>
  <si>
    <t>super 21-07-2012</t>
  </si>
  <si>
    <t>Pizzas casa ariino</t>
  </si>
  <si>
    <t>Bomba Beltran visita Nico y Mabel</t>
  </si>
  <si>
    <t>920 dolares</t>
  </si>
  <si>
    <t>Diario Rio Negro</t>
  </si>
  <si>
    <t>Topsy 27-07-2012</t>
  </si>
  <si>
    <t>Comida La Tapera</t>
  </si>
  <si>
    <t>Feria 28-07-2012</t>
  </si>
  <si>
    <t>grido</t>
  </si>
  <si>
    <t>Pago Tarjeta u$s377 y $260</t>
  </si>
  <si>
    <t>impuestos guada</t>
  </si>
  <si>
    <t>diario rio negro</t>
  </si>
  <si>
    <t>Queso Cremon Macedonia</t>
  </si>
  <si>
    <t>Telefono Fijo Agosto</t>
  </si>
  <si>
    <t>ExpensasAgosto</t>
  </si>
  <si>
    <t>Almuerzo con PP en ACA</t>
  </si>
  <si>
    <t>Mabel 25-07</t>
  </si>
  <si>
    <t>Arreglo Inodoro Namuncurá</t>
  </si>
  <si>
    <t>Chocolates Esso</t>
  </si>
  <si>
    <t>Chocolate Esso</t>
  </si>
  <si>
    <t>Pomada Zapatos</t>
  </si>
  <si>
    <t>llaves para Mabel</t>
  </si>
  <si>
    <t>Ajuste a lata de ahorro</t>
  </si>
  <si>
    <t>Grido 1/4</t>
  </si>
  <si>
    <t>pizza con Martin Alvarez</t>
  </si>
  <si>
    <t>1/4 grido (2)</t>
  </si>
  <si>
    <t>Agua San Martin</t>
  </si>
  <si>
    <t>Chocolates Junin de los Andes</t>
  </si>
  <si>
    <t>Supermercado SMA</t>
  </si>
  <si>
    <t>topsy 07-08-2012</t>
  </si>
  <si>
    <t>Bebida pizzas con Toni</t>
  </si>
  <si>
    <t>1/4 Pire</t>
  </si>
  <si>
    <t>08-08-2012 Mabel</t>
  </si>
  <si>
    <t>01-08-2012 Mabel</t>
  </si>
  <si>
    <t>Caramelos dia Niño Sauce</t>
  </si>
  <si>
    <t>Facturas Mamuki x 3</t>
  </si>
  <si>
    <t>pullover 590 - 300(mabel)</t>
  </si>
  <si>
    <t>mamuki 1 docena</t>
  </si>
  <si>
    <t>super jumbo</t>
  </si>
  <si>
    <t>Pago por unica Vez Acuerdo</t>
  </si>
  <si>
    <t>cena OWE con fer y nadia</t>
  </si>
  <si>
    <t>pintureria materiales mueble</t>
  </si>
  <si>
    <t>compra 1 caviahue</t>
  </si>
  <si>
    <t>compra 2 caviahue</t>
  </si>
  <si>
    <t>15-08-2012 Mabel</t>
  </si>
  <si>
    <t>22-08-2012 Mabel</t>
  </si>
  <si>
    <t>15000 pesos 16-08-2012</t>
  </si>
  <si>
    <t>Deposito BBE</t>
  </si>
  <si>
    <t>Ahorro Junio</t>
  </si>
  <si>
    <t>Ahorro Julio</t>
  </si>
  <si>
    <t>Ahorro Agosto</t>
  </si>
  <si>
    <t>Bebida</t>
  </si>
  <si>
    <t>Empanadas Cumple</t>
  </si>
  <si>
    <t>MCDonald cumple c/guada</t>
  </si>
  <si>
    <t>Telgopor Envio a Pico</t>
  </si>
  <si>
    <t>Entrega Mueble Santiago</t>
  </si>
  <si>
    <t>Heladeria Pire</t>
  </si>
  <si>
    <t>Empandas helado Noble</t>
  </si>
  <si>
    <t>Solvente Curso Piramide</t>
  </si>
  <si>
    <t>Taxi Casa Toni Viaje</t>
  </si>
  <si>
    <t>Papas y chizitos Las Lajas</t>
  </si>
  <si>
    <t>NI idea enq que</t>
  </si>
  <si>
    <t>Galletitas pepas Ofi</t>
  </si>
  <si>
    <t>Reparacion de Net y Notebook</t>
  </si>
  <si>
    <t>Viaje Mensual (caviahue curso)</t>
  </si>
  <si>
    <t>macedonia tomate y chorizo</t>
  </si>
  <si>
    <t>Viernes 24-08</t>
  </si>
  <si>
    <t>antonio auto 28-08</t>
  </si>
  <si>
    <t>anotonio auto 28-08</t>
  </si>
  <si>
    <t>29-08-2012 Mabel</t>
  </si>
  <si>
    <t>Instalador Pinnacle 9.5</t>
  </si>
  <si>
    <t>Rexona x 4</t>
  </si>
  <si>
    <t>Mercadito Carne Asado</t>
  </si>
  <si>
    <t>Caja Post Everest</t>
  </si>
  <si>
    <t>Empanadas El Noble solo</t>
  </si>
  <si>
    <t>bateria bollito</t>
  </si>
  <si>
    <t>Café Fer, Aleli, Patri</t>
  </si>
  <si>
    <t>Estacionamiento Termi</t>
  </si>
  <si>
    <t>1/4 Grido</t>
  </si>
  <si>
    <t>Pizza OWE curso orientacion</t>
  </si>
  <si>
    <t>Extra regalo torto cumple</t>
  </si>
  <si>
    <t>Rifa paleta moretti</t>
  </si>
  <si>
    <t>monedas</t>
  </si>
  <si>
    <t>Pinnacle 12, copía 2 DVD</t>
  </si>
  <si>
    <t>gotas oido</t>
  </si>
  <si>
    <t>Crema Enjuague</t>
  </si>
  <si>
    <t>Server Dattatec x 3 meses</t>
  </si>
  <si>
    <t>Camisa Legacy Cumple Santi</t>
  </si>
  <si>
    <t>Cambio Camisa x Pantalon</t>
  </si>
  <si>
    <t>Jumbo Sabado 08-09</t>
  </si>
  <si>
    <t>diario Rio Negro 09-09</t>
  </si>
  <si>
    <t>Regalo Cumpl Marce Araoz</t>
  </si>
  <si>
    <t>Expensas Septiembre</t>
  </si>
  <si>
    <t>Calf Septiembre</t>
  </si>
  <si>
    <t>F</t>
  </si>
  <si>
    <t>E</t>
  </si>
  <si>
    <t>R</t>
  </si>
  <si>
    <t>Owe con grupo orientac.</t>
  </si>
  <si>
    <t>Super 19-09-2012</t>
  </si>
  <si>
    <t>Super para Chocon</t>
  </si>
  <si>
    <t>curaplus y vick</t>
  </si>
  <si>
    <t>Pilas linterna naranja</t>
  </si>
  <si>
    <t>Barra dominadas</t>
  </si>
  <si>
    <t>pizza el noble</t>
  </si>
  <si>
    <t>topsy cena con coco</t>
  </si>
  <si>
    <t>Antibioticos farm el pueblo</t>
  </si>
  <si>
    <t>Te vick</t>
  </si>
  <si>
    <t>Camisa o Jean</t>
  </si>
  <si>
    <t>Super 25-09-2012</t>
  </si>
  <si>
    <t>19-09-2012 Mabel</t>
  </si>
  <si>
    <t>26-09-2012 Mabel</t>
  </si>
  <si>
    <t>nafta bollito</t>
  </si>
  <si>
    <t>nafta bollito arroyito</t>
  </si>
  <si>
    <t>No SE!</t>
  </si>
  <si>
    <t>Pizza Chocon</t>
  </si>
  <si>
    <t>Churros Mamuki</t>
  </si>
  <si>
    <t>Ahorro Sept</t>
  </si>
  <si>
    <t>Aporte a la lata!</t>
  </si>
  <si>
    <t>Manteca cacao</t>
  </si>
  <si>
    <t>Cena Fer, Nahuel, Norbi</t>
  </si>
  <si>
    <t>Regalo Catalina 9 Lunas</t>
  </si>
  <si>
    <t>Tornillos</t>
  </si>
  <si>
    <t>Pizza y coca el noble</t>
  </si>
  <si>
    <t>pizza y emp para chocon</t>
  </si>
  <si>
    <t>Compra topsy 01-10-12</t>
  </si>
  <si>
    <t>Agua y caramelos termi</t>
  </si>
  <si>
    <t>Propinas viaje pico</t>
  </si>
  <si>
    <t>Betos Lomo</t>
  </si>
  <si>
    <t>Pago Tarjeta a tope</t>
  </si>
  <si>
    <t>macetas</t>
  </si>
  <si>
    <t>Nafta Bollito 03-10</t>
  </si>
  <si>
    <t>03-10-2012 Mabel</t>
  </si>
  <si>
    <t>Carne y Papas Deleite</t>
  </si>
  <si>
    <t>cordones botas plasticas</t>
  </si>
  <si>
    <t>Bono Contrib Bulder Cup</t>
  </si>
  <si>
    <t>Packs Fideos Knorr</t>
  </si>
  <si>
    <t>Torta Café Pico</t>
  </si>
  <si>
    <t>Arbol Regalo Jorge</t>
  </si>
  <si>
    <t>Planta Mabel</t>
  </si>
  <si>
    <t>Puchito extra pasajes Guada</t>
  </si>
  <si>
    <t>Pago Damian</t>
  </si>
  <si>
    <t>0  !!!</t>
  </si>
  <si>
    <t>0 !!!</t>
  </si>
  <si>
    <t>Regalo guada Dia Odontolog</t>
  </si>
  <si>
    <t>1 litro solvente</t>
  </si>
  <si>
    <t>Mila y Coca Zapala</t>
  </si>
  <si>
    <t>Cuidado Berta</t>
  </si>
  <si>
    <t>Cerveza Owe vta copahue</t>
  </si>
  <si>
    <t>dif pago trafic copahue</t>
  </si>
  <si>
    <t>FECHA</t>
  </si>
  <si>
    <t>IMPORTE</t>
  </si>
  <si>
    <t>CONCEPTO</t>
  </si>
  <si>
    <t>Devolución</t>
  </si>
  <si>
    <t>pago expensas</t>
  </si>
  <si>
    <t>Galletitas ofi</t>
  </si>
  <si>
    <t xml:space="preserve">Cena con Fer </t>
  </si>
  <si>
    <t>Lomos de Beto</t>
  </si>
  <si>
    <t>super copahue</t>
  </si>
  <si>
    <t>empanadas casa santi</t>
  </si>
  <si>
    <t>suyi</t>
  </si>
  <si>
    <t>huevos</t>
  </si>
  <si>
    <t>pago traffic copahue</t>
  </si>
  <si>
    <t>17-10-2012 mabel</t>
  </si>
  <si>
    <t>Verdura</t>
  </si>
  <si>
    <t>Topsy 13-10-2012</t>
  </si>
  <si>
    <t>verdura feria</t>
  </si>
  <si>
    <t>facturas domingo lluvia</t>
  </si>
  <si>
    <t>grido copa y 1/4</t>
  </si>
  <si>
    <t>facturas reunion ceppi</t>
  </si>
  <si>
    <t>diario Rio Negro Doming</t>
  </si>
  <si>
    <t>Guada para pagar palestra</t>
  </si>
  <si>
    <t>facturas calles brown</t>
  </si>
  <si>
    <t>nafta roca</t>
  </si>
  <si>
    <t>Farmacia del pueblo</t>
  </si>
  <si>
    <t>pasajes cono sur arroyito</t>
  </si>
  <si>
    <t>flores roca</t>
  </si>
  <si>
    <t>empanadas el noble</t>
  </si>
  <si>
    <t>CALF</t>
  </si>
  <si>
    <t>Super</t>
  </si>
  <si>
    <t>Service bollito</t>
  </si>
  <si>
    <t>Pago Sonda Grupo cta 1 / 2</t>
  </si>
  <si>
    <t>Aro Mavic 221</t>
  </si>
  <si>
    <t>Taxi Vta las perlas</t>
  </si>
  <si>
    <t>Taxi Ida a Termi y Arroyito</t>
  </si>
  <si>
    <t>Diario 21-10-2012</t>
  </si>
  <si>
    <t>Flores Madres Roca</t>
  </si>
  <si>
    <t>El noble empanadas</t>
  </si>
  <si>
    <t>Comida Mexicana</t>
  </si>
  <si>
    <t>Entradas Fuerza Bruta</t>
  </si>
  <si>
    <t>Charla Infor Chupakabra</t>
  </si>
  <si>
    <t>Pilas y linternas</t>
  </si>
  <si>
    <t>Diario 28-10-2012</t>
  </si>
  <si>
    <t>2 cuartos Grido</t>
  </si>
  <si>
    <t>Devolucion Guada</t>
  </si>
  <si>
    <t>Nafta Bollito (29-10)</t>
  </si>
  <si>
    <t>Service Schwinn</t>
  </si>
  <si>
    <t>Mitones Guada</t>
  </si>
  <si>
    <t>Rifa Hijas Torto</t>
  </si>
  <si>
    <t>mabel  31-10-2012</t>
  </si>
  <si>
    <t>GOMITAS</t>
  </si>
  <si>
    <t>CORDONES</t>
  </si>
  <si>
    <t>PARCHES Y SOLUCION</t>
  </si>
  <si>
    <t>Dulce de leche</t>
  </si>
  <si>
    <t>Francesccini</t>
  </si>
  <si>
    <t>tranporte mitones</t>
  </si>
  <si>
    <t>Ahorro Noviembre</t>
  </si>
  <si>
    <t>Compra de 350u$s a cotiz 6,30 para devolver a nico u$s 1000</t>
  </si>
  <si>
    <t>topsy 03-11</t>
  </si>
  <si>
    <t>Reintegro Compra Legacy 606</t>
  </si>
  <si>
    <t>Rotiseria Deleite</t>
  </si>
  <si>
    <t>Piré</t>
  </si>
  <si>
    <t>Rexona Clinical x 2</t>
  </si>
  <si>
    <t>Alicate Rosario</t>
  </si>
  <si>
    <t>CD Rosario</t>
  </si>
  <si>
    <t>Avannetes Galerias Pacifico</t>
  </si>
  <si>
    <t>Pizza la rey</t>
  </si>
  <si>
    <t>Agua hotel amba</t>
  </si>
  <si>
    <t>Agua hotel Rosario</t>
  </si>
  <si>
    <t>taxi 2</t>
  </si>
  <si>
    <t>taxi 3</t>
  </si>
  <si>
    <t>taxi 1</t>
  </si>
  <si>
    <t>taxi 4</t>
  </si>
  <si>
    <t>taxi 5</t>
  </si>
  <si>
    <t>Cena Ezeiza</t>
  </si>
  <si>
    <t>macedonia 2 birras</t>
  </si>
  <si>
    <t>para pagar mabel</t>
  </si>
  <si>
    <t>Helados + Agua Camino Aeropuert</t>
  </si>
  <si>
    <t>merienda florida y diagonal</t>
  </si>
  <si>
    <t>Sanguches miga</t>
  </si>
  <si>
    <t>piré</t>
  </si>
  <si>
    <t>macedonia Asado</t>
  </si>
  <si>
    <t>guada no se que</t>
  </si>
  <si>
    <t>Diario x 2</t>
  </si>
  <si>
    <t>pilas guada y agua levite</t>
  </si>
  <si>
    <t>resto Zapala</t>
  </si>
  <si>
    <t>propina bodegon</t>
  </si>
  <si>
    <t>rosa</t>
  </si>
  <si>
    <t>cerveza y sanguche baires</t>
  </si>
  <si>
    <t>mabel 28-11</t>
  </si>
  <si>
    <t>mabel 21-11</t>
  </si>
  <si>
    <t>agua baires</t>
  </si>
  <si>
    <t>Pago Sonda Grupo cta 2 / 2</t>
  </si>
  <si>
    <t>el noble</t>
  </si>
  <si>
    <t>freddo</t>
  </si>
  <si>
    <t>bodegon tres catorce</t>
  </si>
  <si>
    <t>facturas plaza HUINCUL</t>
  </si>
  <si>
    <t>taxi 6</t>
  </si>
  <si>
    <t>taxi 7</t>
  </si>
  <si>
    <t>Aritos y mate Guada rosario</t>
  </si>
  <si>
    <t>Grido x 2</t>
  </si>
  <si>
    <t>Bairleto</t>
  </si>
  <si>
    <t>Entradas A Lean x Agreste</t>
  </si>
  <si>
    <t>Mabel 05-12-2012</t>
  </si>
  <si>
    <t>DATTATEC Diciembre</t>
  </si>
  <si>
    <t>Desodorante</t>
  </si>
  <si>
    <t>Pizzas con toni en Belgrano</t>
  </si>
  <si>
    <t>Cerezas en Arroyito</t>
  </si>
  <si>
    <t>diferencia compra dolares</t>
  </si>
  <si>
    <t>Viatico 1</t>
  </si>
  <si>
    <t>Viatico 2</t>
  </si>
  <si>
    <t>Viatico 3</t>
  </si>
  <si>
    <t>Reintegro por Gananc Fondo</t>
  </si>
  <si>
    <t>pasajes guada bari</t>
  </si>
  <si>
    <t>Nafta bollito Lago</t>
  </si>
  <si>
    <t>Asado macedonia</t>
  </si>
  <si>
    <t>Lago el Domingo</t>
  </si>
  <si>
    <t>facturas lago</t>
  </si>
  <si>
    <t>Sponsor Empresa Vial</t>
  </si>
  <si>
    <t>Charla en General Pico</t>
  </si>
  <si>
    <t>Viaje Mensual Pico 291+233+42+extras 80</t>
  </si>
  <si>
    <t>Cuota pago Retrib Ceferino</t>
  </si>
  <si>
    <t>Topsy 18-12-2012</t>
  </si>
  <si>
    <t>Ahorro Diciembre</t>
  </si>
  <si>
    <t>Helados pire</t>
  </si>
  <si>
    <t>Empanadas</t>
  </si>
  <si>
    <t>Merienda Morena</t>
  </si>
  <si>
    <t>Estacionamiento Centro</t>
  </si>
  <si>
    <t>Estacionamiento Carrefour</t>
  </si>
  <si>
    <t>Aguas Poli ADOS</t>
  </si>
  <si>
    <t>Sellado x libre deuda Muni</t>
  </si>
  <si>
    <t>patri</t>
  </si>
  <si>
    <t>aleli</t>
  </si>
  <si>
    <t>taxi rosario</t>
  </si>
  <si>
    <t>taxi ezeiza</t>
  </si>
  <si>
    <t>multa pasajes</t>
  </si>
  <si>
    <t>cd silvina</t>
  </si>
  <si>
    <t>Alineacion Bollito</t>
  </si>
  <si>
    <t>Linternas regalo navidad</t>
  </si>
  <si>
    <t>gaseosas Rolo´s house</t>
  </si>
  <si>
    <t>Camara + Manoplas Bici</t>
  </si>
  <si>
    <t>PRESTAMOS FER POR EVEREST (CANCELACION ECO, COMPRAS PREVIAS Y DOLARES NEPAL)</t>
  </si>
  <si>
    <t>PESOS</t>
  </si>
  <si>
    <t>Prestamo en Billetes Verdes</t>
  </si>
  <si>
    <t>Prestamo en Pesos para cancelar ECOSPORT</t>
  </si>
  <si>
    <t>Compras previas saldo a Favor de FER</t>
  </si>
  <si>
    <t>DOLARES</t>
  </si>
  <si>
    <t>Almuerzo 21-12-12</t>
  </si>
  <si>
    <t>Oconnels</t>
  </si>
  <si>
    <t>piedra libre</t>
  </si>
  <si>
    <t>asado macedonia</t>
  </si>
  <si>
    <t>piedra libre birras</t>
  </si>
  <si>
    <t>santino</t>
  </si>
  <si>
    <t>Alquiler Dpto Febrero 2013</t>
  </si>
  <si>
    <t>Alquiler Dpto Enero 2013</t>
  </si>
  <si>
    <t>Alquiler Dpto Diciembre 2012</t>
  </si>
  <si>
    <t>deposito grimberg</t>
  </si>
  <si>
    <t>estacionamiento</t>
  </si>
  <si>
    <t>mcdonald</t>
  </si>
  <si>
    <t>nafta chachil</t>
  </si>
  <si>
    <t>nafta zapala</t>
  </si>
  <si>
    <t>nafta petrosurco</t>
  </si>
  <si>
    <t>Ahorro Enero</t>
  </si>
  <si>
    <t>Devolucion 1k verde Fer</t>
  </si>
  <si>
    <t>jumbo x chachil</t>
  </si>
  <si>
    <t>Cbio remera y buff ariino</t>
  </si>
  <si>
    <t>Cartera Guada</t>
  </si>
  <si>
    <t>Regalo elefante catalina</t>
  </si>
  <si>
    <t>Slime Motos Nqn</t>
  </si>
  <si>
    <t>Agua Tonica</t>
  </si>
  <si>
    <t>Nafta 25 de mayo</t>
  </si>
  <si>
    <t>nafta santa isabel</t>
  </si>
  <si>
    <t>Rexona Clinical x 3</t>
  </si>
  <si>
    <t>Alquiler Dpto Abril 2013</t>
  </si>
  <si>
    <t>Alquiler Dpto Marzo 2013</t>
  </si>
  <si>
    <t>Alquiler Dpto Mayo 2013</t>
  </si>
  <si>
    <t>Alquiler Dpto Junio 2013</t>
  </si>
  <si>
    <t>Alquiler Dpto Julio 2013</t>
  </si>
  <si>
    <t>Alquiler Dpto Agosto 2013</t>
  </si>
  <si>
    <t>Alquiler Dpto Septiembre 2013</t>
  </si>
  <si>
    <t>Alquiler Dpto Noviembre 2012</t>
  </si>
  <si>
    <t>Alquiler Dpto Octubre 2012</t>
  </si>
  <si>
    <t>Alquiler Dpto Septiembre 2012</t>
  </si>
  <si>
    <t>Alquiler Dpto Agosto 2012</t>
  </si>
  <si>
    <t>Alquiler Dpto Octubre 2013</t>
  </si>
  <si>
    <t>Alquiler Dpto Noviembre 2013</t>
  </si>
  <si>
    <t>Alquiler Dpto Diciembre 2013</t>
  </si>
  <si>
    <t>Cobro CD Rosario</t>
  </si>
  <si>
    <t>Mayo</t>
  </si>
  <si>
    <t>Julio</t>
  </si>
  <si>
    <t>Agosto</t>
  </si>
  <si>
    <t>Septiembre</t>
  </si>
  <si>
    <t>BCR</t>
  </si>
  <si>
    <t>macedona asado sabado</t>
  </si>
  <si>
    <t>Topsy 07-01-2013</t>
  </si>
  <si>
    <t>Ensaladas de fruta x 2</t>
  </si>
  <si>
    <t>expensas</t>
  </si>
  <si>
    <t>A guada para expensas</t>
  </si>
  <si>
    <t>Yoghurt x 3</t>
  </si>
  <si>
    <t>Aguas plaza banderas</t>
  </si>
  <si>
    <t>calf</t>
  </si>
  <si>
    <t>Comprometido</t>
  </si>
  <si>
    <t>Pago</t>
  </si>
  <si>
    <t>Saldo</t>
  </si>
  <si>
    <t>Camisa TNF</t>
  </si>
  <si>
    <t>nafta honda FIT</t>
  </si>
  <si>
    <t>Bastones y otros accesorios</t>
  </si>
  <si>
    <t>mamuki para arroyito</t>
  </si>
  <si>
    <t>Carbon arroyito</t>
  </si>
  <si>
    <t>Frutas Macedonia</t>
  </si>
  <si>
    <t>Control Porton</t>
  </si>
  <si>
    <t>Paredes electricidad</t>
  </si>
  <si>
    <t>Macedonia asado</t>
  </si>
  <si>
    <t>Tarjeta estacionamiento</t>
  </si>
  <si>
    <t>Lavado Fit U9</t>
  </si>
  <si>
    <t>Agua Mineral</t>
  </si>
  <si>
    <t>Viaje (210 nafta esso viaje pico // 333 nafta castex  // 150 nafta barda del medio)</t>
  </si>
  <si>
    <t>NO SE - Error en cuentas</t>
  </si>
  <si>
    <t>Asado toni laura</t>
  </si>
  <si>
    <t>topsy 28-01</t>
  </si>
  <si>
    <t>Sabor de reyes</t>
  </si>
  <si>
    <t>2 lts solvevente</t>
  </si>
  <si>
    <t>topsy 06-02</t>
  </si>
  <si>
    <t>Agua en El Noble</t>
  </si>
  <si>
    <t>linterna cuota 1/2</t>
  </si>
  <si>
    <t>taxi a casa laura toni</t>
  </si>
  <si>
    <t>chivo puesto jara</t>
  </si>
  <si>
    <t>taxi a casa de moni x berta</t>
  </si>
  <si>
    <t>lavado auto viaje</t>
  </si>
  <si>
    <t>Nafta Esso salida MZA</t>
  </si>
  <si>
    <t>Rexona Clinical x 4</t>
  </si>
  <si>
    <t>Nafta shell tunuyan</t>
  </si>
  <si>
    <t>Empanadas el Noble</t>
  </si>
  <si>
    <t>Topsy cumple guada</t>
  </si>
  <si>
    <t>Viaje Mensual Vacas MZA</t>
  </si>
  <si>
    <t>Regalo cumple Guada</t>
  </si>
  <si>
    <t>linterna cuota 2/2</t>
  </si>
  <si>
    <t>jean o camisa</t>
  </si>
  <si>
    <t>Pizza el Noble</t>
  </si>
  <si>
    <t>Cuota 02/21 Aires</t>
  </si>
  <si>
    <t>Reintegro Promo JM Casco</t>
  </si>
  <si>
    <t>Ahorro Febrero</t>
  </si>
  <si>
    <t>INGRESOS X CHARLAS</t>
  </si>
  <si>
    <t xml:space="preserve"> -1000 U$S</t>
  </si>
  <si>
    <r>
      <rPr>
        <b/>
        <sz val="10"/>
        <color indexed="17"/>
        <rFont val="Arial"/>
        <family val="2"/>
      </rPr>
      <t>12800</t>
    </r>
    <r>
      <rPr>
        <sz val="10"/>
        <rFont val="Arial"/>
        <family val="2"/>
      </rPr>
      <t xml:space="preserve"> dolares</t>
    </r>
  </si>
  <si>
    <r>
      <rPr>
        <b/>
        <sz val="10"/>
        <color indexed="17"/>
        <rFont val="Arial"/>
        <family val="2"/>
      </rPr>
      <t>21315</t>
    </r>
    <r>
      <rPr>
        <sz val="10"/>
        <rFont val="Arial"/>
        <family val="2"/>
      </rPr>
      <t xml:space="preserve"> pesos</t>
    </r>
  </si>
  <si>
    <t>Ahorro Marzo</t>
  </si>
  <si>
    <t>guada</t>
  </si>
  <si>
    <t>Mabel 27-02-2013</t>
  </si>
  <si>
    <t>Farmacia andina</t>
  </si>
  <si>
    <t>Helado pire Cipo</t>
  </si>
  <si>
    <t>Gastos super Guada</t>
  </si>
  <si>
    <t>diferencia bolsa guada</t>
  </si>
  <si>
    <t>2 hojitas sierra</t>
  </si>
  <si>
    <t>Mabel 06-03-2013</t>
  </si>
  <si>
    <t>Cablevision</t>
  </si>
  <si>
    <t>Mabel 13-03-2013</t>
  </si>
  <si>
    <t>Gaseosas san juan</t>
  </si>
  <si>
    <t xml:space="preserve"> 16/03/2013</t>
  </si>
  <si>
    <t>lavado duvet Pehuen</t>
  </si>
  <si>
    <t>Pizzas casa toni</t>
  </si>
  <si>
    <t>Helado Piré San Juan</t>
  </si>
  <si>
    <t>Nafta Bollito</t>
  </si>
  <si>
    <t>mabel 20-03-2013</t>
  </si>
  <si>
    <t>Cuota 03/21 Aires</t>
  </si>
  <si>
    <t>super para plata</t>
  </si>
  <si>
    <t>credito estacionamiento</t>
  </si>
  <si>
    <t>Compra posta corrida</t>
  </si>
  <si>
    <t>compra macedonia asado</t>
  </si>
  <si>
    <t>almendras y dietetica</t>
  </si>
  <si>
    <t>El noble dos noches</t>
  </si>
  <si>
    <t>compras Plata 2 anonima</t>
  </si>
  <si>
    <t>topsy asado domingo</t>
  </si>
  <si>
    <t>Mabel</t>
  </si>
  <si>
    <t>Viaje Mensual Vallecitos Tom</t>
  </si>
  <si>
    <t>Domino puntocom</t>
  </si>
  <si>
    <t>El Noble Repulgue</t>
  </si>
  <si>
    <t>Malon 235 x 2</t>
  </si>
  <si>
    <t>Expensas OCT</t>
  </si>
  <si>
    <t>Expensas NOV</t>
  </si>
  <si>
    <t>Expensas DIC</t>
  </si>
  <si>
    <t>Expensas FEB</t>
  </si>
  <si>
    <t>Cabañas Chocon</t>
  </si>
  <si>
    <t>Morfi Chocon</t>
  </si>
  <si>
    <t>Asado Con fer macedonia</t>
  </si>
  <si>
    <t>Pizza guada amelie</t>
  </si>
  <si>
    <t>pizza travesieros amelie</t>
  </si>
  <si>
    <t>Ahorro Abril</t>
  </si>
  <si>
    <t>Macedonia sabado</t>
  </si>
  <si>
    <t>Regalo Anita Cumple 15</t>
  </si>
  <si>
    <t xml:space="preserve">comida tower </t>
  </si>
  <si>
    <t>mabel</t>
  </si>
  <si>
    <t>birras santi cristi</t>
  </si>
  <si>
    <t>camisa y pant tintoreria</t>
  </si>
  <si>
    <t>medicamentos guada piel</t>
  </si>
  <si>
    <t>dietetica</t>
  </si>
  <si>
    <t>sanguches</t>
  </si>
  <si>
    <t>papas</t>
  </si>
  <si>
    <t>guada sueldos</t>
  </si>
  <si>
    <t>pague 3 cuotas 1000 verdes a 5,5 c/ cuota</t>
  </si>
  <si>
    <t>deleite</t>
  </si>
  <si>
    <t>aguas bahia</t>
  </si>
  <si>
    <t>cena cipo</t>
  </si>
  <si>
    <t>comida sabor reyes</t>
  </si>
  <si>
    <t>mantecol guada</t>
  </si>
  <si>
    <t>amelie tvs</t>
  </si>
  <si>
    <t>parches y solucion</t>
  </si>
  <si>
    <t>hamburguesa</t>
  </si>
  <si>
    <t>farm andina</t>
  </si>
  <si>
    <t xml:space="preserve">Viaje a Pico </t>
  </si>
  <si>
    <t>Zapatillas Columbia</t>
  </si>
  <si>
    <t>mueble 2/2</t>
  </si>
  <si>
    <t>pizza piedra libre</t>
  </si>
  <si>
    <t>café y papas chocon</t>
  </si>
  <si>
    <t>pizzas Toni</t>
  </si>
  <si>
    <t>inflada ruedas</t>
  </si>
  <si>
    <t>Cena con Fer</t>
  </si>
  <si>
    <t>Easy por barra</t>
  </si>
  <si>
    <t>Encomienda Tomi</t>
  </si>
  <si>
    <t>pizzas casa jose luis</t>
  </si>
  <si>
    <t>Doble agonia</t>
  </si>
  <si>
    <t>comida con gato</t>
  </si>
  <si>
    <t>service schwinn</t>
  </si>
  <si>
    <t>Pago Nahuel Notas</t>
  </si>
  <si>
    <t>Pago Patri folletos</t>
  </si>
  <si>
    <t>espuma cabeza</t>
  </si>
  <si>
    <t>maderas barra</t>
  </si>
  <si>
    <t>saluzzo</t>
  </si>
  <si>
    <t>DAMATEC</t>
  </si>
  <si>
    <t>regalo luis</t>
  </si>
  <si>
    <t>shampo cabeza</t>
  </si>
  <si>
    <t>Bebidas casa santiago</t>
  </si>
  <si>
    <t>Ahorro Mayo</t>
  </si>
  <si>
    <t>Dedal Catalina</t>
  </si>
  <si>
    <t>Mabel 05/06/2013</t>
  </si>
  <si>
    <t>Expensas Belgrano</t>
  </si>
  <si>
    <t>afeitadora</t>
  </si>
  <si>
    <t>pintura barra</t>
  </si>
  <si>
    <t>rompecabezas nico</t>
  </si>
  <si>
    <t>Bollito lavadero</t>
  </si>
  <si>
    <t>mabel 12-06</t>
  </si>
  <si>
    <t>cable freno</t>
  </si>
  <si>
    <t>macedonia</t>
  </si>
  <si>
    <t xml:space="preserve">MES </t>
  </si>
  <si>
    <t>MONTO</t>
  </si>
  <si>
    <t>regalo cata</t>
  </si>
  <si>
    <t>cd sergio</t>
  </si>
  <si>
    <t>shampoo</t>
  </si>
  <si>
    <t>parche rueda</t>
  </si>
  <si>
    <t>desped toni</t>
  </si>
  <si>
    <t>Mouse inalambrico</t>
  </si>
  <si>
    <t>te vick y cura</t>
  </si>
  <si>
    <t>Consultar Frances</t>
  </si>
  <si>
    <t>diferencia Q-sys</t>
  </si>
  <si>
    <t>mabel 18-06</t>
  </si>
  <si>
    <t>yerba y galles oficina</t>
  </si>
  <si>
    <t>vendas kinesio x 2</t>
  </si>
  <si>
    <t>mabel 26-06</t>
  </si>
  <si>
    <t>casa empanadas</t>
  </si>
  <si>
    <t>cordin Gardonik</t>
  </si>
  <si>
    <t>beto lomo</t>
  </si>
  <si>
    <t>eton</t>
  </si>
  <si>
    <t>te vick y pastillas</t>
  </si>
  <si>
    <t>farm del pueblo</t>
  </si>
  <si>
    <t>papel creppe</t>
  </si>
  <si>
    <t>topsy 25-06-2013</t>
  </si>
  <si>
    <t>farmacia x gripe mia</t>
  </si>
  <si>
    <t>reparación zapas TNF</t>
  </si>
  <si>
    <t>reparación arnes y mochi</t>
  </si>
  <si>
    <t>libro regalo Guada</t>
  </si>
  <si>
    <t>No Se</t>
  </si>
  <si>
    <t>Diferencia pago Planeta</t>
  </si>
  <si>
    <t>cuaderno guada</t>
  </si>
  <si>
    <t>El noble con raul</t>
  </si>
  <si>
    <t>Dos vendas Kinesio Leo</t>
  </si>
  <si>
    <t>arreglos Milla</t>
  </si>
  <si>
    <t>vauqitas</t>
  </si>
  <si>
    <t>medias</t>
  </si>
  <si>
    <t>nafta</t>
  </si>
  <si>
    <t>miguitas Esso</t>
  </si>
  <si>
    <t>pire san juan</t>
  </si>
  <si>
    <t>farmacia botiquin</t>
  </si>
  <si>
    <t>galletias toddy</t>
  </si>
  <si>
    <t>Gorro Guada</t>
  </si>
  <si>
    <t>MCDonald</t>
  </si>
  <si>
    <t>mabel 03-07-2013</t>
  </si>
  <si>
    <t>tarjeta estacionamiento</t>
  </si>
  <si>
    <t>para expensas belgrano</t>
  </si>
  <si>
    <t>super por Viaje Bolivia</t>
  </si>
  <si>
    <t>compra Wallmart</t>
  </si>
  <si>
    <t>llevé</t>
  </si>
  <si>
    <t>825  + 2500 + 155</t>
  </si>
  <si>
    <t>Sacado para Bolivia</t>
  </si>
  <si>
    <t>gaste</t>
  </si>
  <si>
    <t>lomo beto</t>
  </si>
  <si>
    <t>ploter venta bollito</t>
  </si>
  <si>
    <t>Mables x 2 Miercoles</t>
  </si>
  <si>
    <t>Placa Out para Guada</t>
  </si>
  <si>
    <t>Helado Piré cristinos</t>
  </si>
  <si>
    <t xml:space="preserve">El Noble  </t>
  </si>
  <si>
    <t>420  + 750 + 155</t>
  </si>
  <si>
    <t>saqué para bolivia</t>
  </si>
  <si>
    <t>carpa Stormtrack</t>
  </si>
  <si>
    <t>CABLEVISION</t>
  </si>
  <si>
    <t>CAMUZZI</t>
  </si>
  <si>
    <t>lavado peugeot</t>
  </si>
  <si>
    <t>helado grido</t>
  </si>
  <si>
    <t>Mabel 31-07-2013</t>
  </si>
  <si>
    <t>Comida asador</t>
  </si>
  <si>
    <t>Rodillo x barra</t>
  </si>
  <si>
    <t>Viene de Q-SYS</t>
  </si>
  <si>
    <t>para 1200 dolares</t>
  </si>
  <si>
    <t>formulario 12</t>
  </si>
  <si>
    <t>cardigan azul Uomini</t>
  </si>
  <si>
    <t>Cardigan Uomini Gris</t>
  </si>
  <si>
    <t>Tres Remeras Bowen</t>
  </si>
  <si>
    <t>carteles fiesta planeta</t>
  </si>
  <si>
    <t>regalos cata y cris</t>
  </si>
  <si>
    <t>Reintegro x compra ropa promo</t>
  </si>
  <si>
    <t>Nafta peugeot arroyito</t>
  </si>
  <si>
    <t>Formulario 12</t>
  </si>
  <si>
    <t>Kiosco arroyito</t>
  </si>
  <si>
    <t>pan arroyito</t>
  </si>
  <si>
    <t>Alfajores fantoche</t>
  </si>
  <si>
    <t>galletitas ofi</t>
  </si>
  <si>
    <t>Prestamo Everest</t>
  </si>
  <si>
    <t>Mabel 07-08-2013</t>
  </si>
  <si>
    <t>pastafrolas</t>
  </si>
  <si>
    <t>pan y facturas</t>
  </si>
  <si>
    <t>Regalo CATALINA</t>
  </si>
  <si>
    <t>betos</t>
  </si>
  <si>
    <t>mamuki x 4</t>
  </si>
  <si>
    <t>mabel 12-08-2013</t>
  </si>
  <si>
    <t>inflador regalo martin</t>
  </si>
  <si>
    <t>empanadas pda libre</t>
  </si>
  <si>
    <t>Regalo cumple Fer</t>
  </si>
  <si>
    <t>helados zapala</t>
  </si>
  <si>
    <t>lavado bollito</t>
  </si>
  <si>
    <t>Moni Berta</t>
  </si>
  <si>
    <t>macedonia leche</t>
  </si>
  <si>
    <t>otros gastos caviahue</t>
  </si>
  <si>
    <t>sorrentinos con  fer</t>
  </si>
  <si>
    <t>mabel 21-08-2013</t>
  </si>
  <si>
    <t>pizzas caviahue</t>
  </si>
  <si>
    <t>coca casa toni</t>
  </si>
  <si>
    <t>agua loncopue</t>
  </si>
  <si>
    <t>nafta ypf jujuy x caviahue</t>
  </si>
  <si>
    <t>Topsy compra Caviahue</t>
  </si>
  <si>
    <t>nafta en Zapala</t>
  </si>
  <si>
    <t>ganancias</t>
  </si>
  <si>
    <t>patentes viejas bollito</t>
  </si>
  <si>
    <t>le di a guad</t>
  </si>
  <si>
    <t>Lomo la estacion</t>
  </si>
  <si>
    <t>Asado en La Anonima</t>
  </si>
  <si>
    <t>Freddo en la Anonima</t>
  </si>
  <si>
    <t>llave ruedas bollito</t>
  </si>
  <si>
    <t>Asado casa patricio</t>
  </si>
  <si>
    <t>queso despensita</t>
  </si>
  <si>
    <t>Devolucion Ganancias SAC</t>
  </si>
  <si>
    <t>Camisa Legacy</t>
  </si>
  <si>
    <t>topsy 02-09-2013</t>
  </si>
  <si>
    <t>El Noble</t>
  </si>
  <si>
    <t>Entras feria libro</t>
  </si>
  <si>
    <t>Mabel 04-09-2013</t>
  </si>
  <si>
    <t>para pago expensas Belgrano</t>
  </si>
  <si>
    <t>facturas bsas</t>
  </si>
  <si>
    <t>buzo TNF + Jean diferencia regalo</t>
  </si>
  <si>
    <t>starbucks</t>
  </si>
  <si>
    <t>pizza alto palermo</t>
  </si>
  <si>
    <t>Viaje a Bs As</t>
  </si>
  <si>
    <t>Ahorro Septiembre</t>
  </si>
  <si>
    <t>CUOTAS</t>
  </si>
  <si>
    <t>PAGOS</t>
  </si>
  <si>
    <t>MES</t>
  </si>
  <si>
    <t>% devuelto</t>
  </si>
  <si>
    <t>Mabel 11-09-2013</t>
  </si>
  <si>
    <t>macedonia sabado 14</t>
  </si>
  <si>
    <t>bebida pizzas cristinos</t>
  </si>
  <si>
    <t>fotocopia factura 308</t>
  </si>
  <si>
    <t>#</t>
  </si>
  <si>
    <t>FECHA PAGO</t>
  </si>
  <si>
    <t>Topsy 13-09-2013</t>
  </si>
  <si>
    <t>Mabel 18-09-2013</t>
  </si>
  <si>
    <t>DAMATEC S.A.</t>
  </si>
  <si>
    <t>JAGA S.A.</t>
  </si>
  <si>
    <t>NEXOCOM</t>
  </si>
  <si>
    <t>TELEFAX</t>
  </si>
  <si>
    <t>COPYLE</t>
  </si>
  <si>
    <t>SUBTOTALES</t>
  </si>
  <si>
    <t>macedonia 18-09</t>
  </si>
  <si>
    <t>topsy 17-09-2013</t>
  </si>
  <si>
    <t>la tapera carnes</t>
  </si>
  <si>
    <t>Licencia Internacional</t>
  </si>
  <si>
    <t>Almuerzo Arroyito</t>
  </si>
  <si>
    <t>Beto´s Lomo</t>
  </si>
  <si>
    <t>y pague  2 cuotas de 1000 verd a 6 pesos</t>
  </si>
  <si>
    <r>
      <t>Eso me deja</t>
    </r>
    <r>
      <rPr>
        <sz val="10"/>
        <color indexed="57"/>
        <rFont val="Arial"/>
        <family val="2"/>
      </rPr>
      <t xml:space="preserve"> </t>
    </r>
    <r>
      <rPr>
        <b/>
        <sz val="10"/>
        <color indexed="57"/>
        <rFont val="Arial"/>
        <family val="2"/>
      </rPr>
      <t>7,</t>
    </r>
    <r>
      <rPr>
        <b/>
        <sz val="10"/>
        <color indexed="17"/>
        <rFont val="Arial"/>
        <family val="2"/>
      </rPr>
      <t xml:space="preserve">800 U$S </t>
    </r>
    <r>
      <rPr>
        <sz val="10"/>
        <rFont val="Arial"/>
        <family val="2"/>
      </rPr>
      <t xml:space="preserve">a 6,00 &gt; </t>
    </r>
    <r>
      <rPr>
        <b/>
        <sz val="10"/>
        <color indexed="10"/>
        <rFont val="Arial"/>
        <family val="2"/>
      </rPr>
      <t>52800</t>
    </r>
  </si>
  <si>
    <t>Alquileres a Oct de 2013 &gt;&gt; 18850</t>
  </si>
  <si>
    <r>
      <t xml:space="preserve">Eso me deja deuda en pesos </t>
    </r>
    <r>
      <rPr>
        <b/>
        <sz val="10"/>
        <color indexed="17"/>
        <rFont val="Arial"/>
        <family val="2"/>
      </rPr>
      <t xml:space="preserve">21315 </t>
    </r>
    <r>
      <rPr>
        <sz val="10"/>
        <rFont val="Arial"/>
        <family val="2"/>
      </rPr>
      <t xml:space="preserve">- 18850 = </t>
    </r>
    <r>
      <rPr>
        <b/>
        <sz val="10"/>
        <color indexed="10"/>
        <rFont val="Arial"/>
        <family val="2"/>
      </rPr>
      <t>2465</t>
    </r>
  </si>
  <si>
    <t>fantoche x 2</t>
  </si>
  <si>
    <t>Cuota 09/21 Aires</t>
  </si>
  <si>
    <t>Mabel 25-09-2013</t>
  </si>
  <si>
    <t>Pizza en El Noble</t>
  </si>
  <si>
    <t>Topsy 24-09-2013</t>
  </si>
  <si>
    <t>Mabel 22-02-2013</t>
  </si>
  <si>
    <t>Ahorro Octubre 2012</t>
  </si>
  <si>
    <t>Ahorro Octubre 2013</t>
  </si>
  <si>
    <t>Pizza Franz y Peppone</t>
  </si>
  <si>
    <t>Topsy 30-09-2013</t>
  </si>
  <si>
    <t>Pila Compu Bici</t>
  </si>
  <si>
    <t>Boliche Alberto c/rolo</t>
  </si>
  <si>
    <t>Mabel 02-10-2013</t>
  </si>
  <si>
    <t>Mabel 09-10-2013</t>
  </si>
  <si>
    <t>Spray Nasal</t>
  </si>
  <si>
    <t>frasquito pis</t>
  </si>
  <si>
    <t>galletitas oficina</t>
  </si>
  <si>
    <t>rifa marce araoz</t>
  </si>
  <si>
    <t>Pizza en Pizza Libre</t>
  </si>
  <si>
    <t>Nafta 308</t>
  </si>
  <si>
    <t>Empanadas Pirulo</t>
  </si>
  <si>
    <t>Mabel 16-10-2013</t>
  </si>
  <si>
    <t>Para expensas belgrano</t>
  </si>
  <si>
    <t>pizzas sarapogos</t>
  </si>
  <si>
    <t>medias cardon</t>
  </si>
  <si>
    <t>estudio alergias</t>
  </si>
  <si>
    <t>Diario y coca chupacabras</t>
  </si>
  <si>
    <t>topsy 22-10-2013</t>
  </si>
  <si>
    <t>Mabel 23-10-2013</t>
  </si>
  <si>
    <t>Devolucion 100u$s NICO</t>
  </si>
  <si>
    <t>Cena Santino Fernando</t>
  </si>
  <si>
    <t>Telefonica</t>
  </si>
  <si>
    <t>Credito TASA</t>
  </si>
  <si>
    <t>Almuerzo tomasa oficina</t>
  </si>
  <si>
    <t>Mabel 30-10-2013</t>
  </si>
  <si>
    <t>u$s posta</t>
  </si>
  <si>
    <t>GLOBAL SOLUTIONS</t>
  </si>
  <si>
    <t>FANELLO</t>
  </si>
  <si>
    <t>ACONCAGUA</t>
  </si>
  <si>
    <t>Almuerzo Estacion oficina</t>
  </si>
  <si>
    <t>Comida Mexicas</t>
  </si>
  <si>
    <t>El noble Repulgue</t>
  </si>
  <si>
    <t>Expens Noviemb 152+207</t>
  </si>
  <si>
    <t>Topsy 05-11-2013</t>
  </si>
  <si>
    <t>adicional regalo marce</t>
  </si>
  <si>
    <t>Mabel 06-11-2013</t>
  </si>
  <si>
    <t>Arreglo Reloj Casio Titaniun</t>
  </si>
  <si>
    <t>Lavado 308</t>
  </si>
  <si>
    <t>tercera docena</t>
  </si>
  <si>
    <t>Ahorro Noviembre 2013</t>
  </si>
  <si>
    <t>(cheque)</t>
  </si>
  <si>
    <t>propina ypf</t>
  </si>
  <si>
    <t>arreglos rosita</t>
  </si>
  <si>
    <t>lomitos carrito</t>
  </si>
  <si>
    <t>Topsy 12-11-2013</t>
  </si>
  <si>
    <t>copia planeta</t>
  </si>
  <si>
    <t>Santino con Fer</t>
  </si>
  <si>
    <t>Mabel 13-11-2013</t>
  </si>
  <si>
    <t>Agua Levite</t>
  </si>
  <si>
    <t>Devolucion 3k verde Fer</t>
  </si>
  <si>
    <t>asado casa toni</t>
  </si>
  <si>
    <t>infle de rueda Esso</t>
  </si>
  <si>
    <t>Pizza tartaruga</t>
  </si>
  <si>
    <t>Bermuda Legacy</t>
  </si>
  <si>
    <t>Mabel 20-11-2013</t>
  </si>
  <si>
    <t>Pizzas TVS en Amelie</t>
  </si>
  <si>
    <t>Yerba oficina</t>
  </si>
  <si>
    <t>Guada para dolares</t>
  </si>
  <si>
    <t>parche pantalon verde</t>
  </si>
  <si>
    <t>Comahue cena</t>
  </si>
  <si>
    <t>Topsy 21-11-2013</t>
  </si>
  <si>
    <t>Regalo Cumple Nelson</t>
  </si>
  <si>
    <t>Regalo Cumple Claudio</t>
  </si>
  <si>
    <t>Reintegro Galeno Incrustac</t>
  </si>
  <si>
    <t>Monica cuidado Berta</t>
  </si>
  <si>
    <t>alimento Berta</t>
  </si>
  <si>
    <t>gastos Baires pre y post</t>
  </si>
  <si>
    <t>lomos betos</t>
  </si>
  <si>
    <t>Ingresos brutos</t>
  </si>
  <si>
    <t>Helado y Chistos</t>
  </si>
  <si>
    <t>Mabel x 2 miercoles</t>
  </si>
  <si>
    <t>diferencia navaja</t>
  </si>
  <si>
    <t>Ahorro Diciembre 2013</t>
  </si>
  <si>
    <t>Cable + Fibertel</t>
  </si>
  <si>
    <t>Alquiler Dpto Enero 2014</t>
  </si>
  <si>
    <t xml:space="preserve"> -21315 $ (alquiler a Dic 13)</t>
  </si>
  <si>
    <t xml:space="preserve"> -3000 U$S</t>
  </si>
  <si>
    <t>Juntada en Santino</t>
  </si>
  <si>
    <t>Envio Via Bariloche</t>
  </si>
  <si>
    <t>Lomo Estacion</t>
  </si>
  <si>
    <t>40000 pesos 27-09-2012</t>
  </si>
  <si>
    <t>Topsy 21-12-2013</t>
  </si>
  <si>
    <t>Beto Lomo</t>
  </si>
  <si>
    <t>Ahorro Enero 2014</t>
  </si>
  <si>
    <t>Vino Macedonia</t>
  </si>
  <si>
    <t>Mabel 27-12-2013</t>
  </si>
  <si>
    <t>Mabel Aguinaldo</t>
  </si>
  <si>
    <t>mastercard</t>
  </si>
  <si>
    <t>(cheque $1500 + regalo mamá $500)</t>
  </si>
  <si>
    <t>Vestido Regalo Navidad Guada</t>
  </si>
  <si>
    <t>almuerzo javi + ofi la anonima</t>
  </si>
  <si>
    <t>guada para depósito</t>
  </si>
  <si>
    <t>Topsy 03-01-2013</t>
  </si>
  <si>
    <t>Aritos Guada</t>
  </si>
  <si>
    <t>camuzzi</t>
  </si>
  <si>
    <t>lavadero</t>
  </si>
  <si>
    <t>Pago tarjeta Viaje USA</t>
  </si>
  <si>
    <t>Mabel 08-01-2014</t>
  </si>
  <si>
    <t>Rexona Clinical x 1</t>
  </si>
  <si>
    <t>Pago Tarjeta $19196 de ahorro</t>
  </si>
  <si>
    <t>DonWeb upgrade de 5 a 16 dominios</t>
  </si>
  <si>
    <t>Madera mueble bajo LCD</t>
  </si>
  <si>
    <t>Mabel 15-01-2014</t>
  </si>
  <si>
    <t>Cargador destornillador</t>
  </si>
  <si>
    <t>lijas</t>
  </si>
  <si>
    <t>lavado Peugeot</t>
  </si>
  <si>
    <t>Viaje a las grutas</t>
  </si>
  <si>
    <t>dos recortes extras mdf</t>
  </si>
  <si>
    <t>Pinturas mitres mueble</t>
  </si>
  <si>
    <t>PRESTAMOS GUADA PREVIO EVEREST Y CANCELACIONES POSTERIORES A LOS BENEGAS Y A FER</t>
  </si>
  <si>
    <t xml:space="preserve"> ??/02/2012</t>
  </si>
  <si>
    <t>Préstamo para comprar 1.000 dolares en Febrero 2012</t>
  </si>
  <si>
    <t>Préstamo para cancelar a Los Benegas  27/09/2012</t>
  </si>
  <si>
    <t>Préstamo para cancelar con Fernando 18/01/2014</t>
  </si>
  <si>
    <t>tapacantos</t>
  </si>
  <si>
    <t>cortes madera</t>
  </si>
  <si>
    <t>Saldo a Favor Alquileres utilizado para pagar u$s</t>
  </si>
  <si>
    <t xml:space="preserve"> -3800 U$S</t>
  </si>
  <si>
    <t>Alquiler Enero y resto Dic</t>
  </si>
  <si>
    <t>Devolucion 3,8k verde Fer</t>
  </si>
  <si>
    <r>
      <t>Devolución de</t>
    </r>
    <r>
      <rPr>
        <b/>
        <sz val="11"/>
        <rFont val="Arial"/>
        <family val="2"/>
      </rPr>
      <t xml:space="preserve"> 28.500 </t>
    </r>
    <r>
      <rPr>
        <sz val="10"/>
        <rFont val="Arial"/>
        <family val="2"/>
      </rPr>
      <t>pesos ($7,50)</t>
    </r>
  </si>
  <si>
    <r>
      <t xml:space="preserve">Devolucion de </t>
    </r>
    <r>
      <rPr>
        <b/>
        <sz val="11"/>
        <color indexed="8"/>
        <rFont val="Arial"/>
        <family val="2"/>
      </rPr>
      <t>19.500</t>
    </r>
    <r>
      <rPr>
        <sz val="10"/>
        <color indexed="8"/>
        <rFont val="Arial"/>
        <family val="2"/>
      </rPr>
      <t xml:space="preserve"> pesos ($6,50)</t>
    </r>
  </si>
  <si>
    <r>
      <t xml:space="preserve">Devolución de </t>
    </r>
    <r>
      <rPr>
        <b/>
        <sz val="11"/>
        <rFont val="Arial"/>
        <family val="2"/>
      </rPr>
      <t>6.000</t>
    </r>
    <r>
      <rPr>
        <sz val="10"/>
        <rFont val="Arial"/>
        <family val="2"/>
      </rPr>
      <t xml:space="preserve"> pesos  ($6,00)</t>
    </r>
  </si>
  <si>
    <r>
      <t xml:space="preserve">Devolución de </t>
    </r>
    <r>
      <rPr>
        <b/>
        <sz val="11"/>
        <rFont val="Arial"/>
        <family val="2"/>
      </rPr>
      <t xml:space="preserve">6.000 </t>
    </r>
    <r>
      <rPr>
        <sz val="10"/>
        <rFont val="Arial"/>
        <family val="2"/>
      </rPr>
      <t>pesos  ($6,00)</t>
    </r>
  </si>
  <si>
    <r>
      <t xml:space="preserve">Devolución de </t>
    </r>
    <r>
      <rPr>
        <b/>
        <sz val="11"/>
        <rFont val="Arial"/>
        <family val="2"/>
      </rPr>
      <t>6.000</t>
    </r>
    <r>
      <rPr>
        <sz val="10"/>
        <rFont val="Arial"/>
        <family val="2"/>
      </rPr>
      <t xml:space="preserve"> pesos  ($6,00)</t>
    </r>
  </si>
  <si>
    <r>
      <t>Devolución de</t>
    </r>
    <r>
      <rPr>
        <b/>
        <sz val="11"/>
        <rFont val="Arial"/>
        <family val="2"/>
      </rPr>
      <t xml:space="preserve"> 5.500</t>
    </r>
    <r>
      <rPr>
        <sz val="10"/>
        <rFont val="Arial"/>
        <family val="2"/>
      </rPr>
      <t xml:space="preserve"> pesos ($5,50)</t>
    </r>
  </si>
  <si>
    <r>
      <t xml:space="preserve">Devolución de </t>
    </r>
    <r>
      <rPr>
        <b/>
        <sz val="11"/>
        <rFont val="Arial"/>
        <family val="2"/>
      </rPr>
      <t>5.500</t>
    </r>
    <r>
      <rPr>
        <sz val="10"/>
        <rFont val="Arial"/>
        <family val="2"/>
      </rPr>
      <t xml:space="preserve"> pesos ($5,50)</t>
    </r>
  </si>
  <si>
    <r>
      <t>Devolución de</t>
    </r>
    <r>
      <rPr>
        <b/>
        <sz val="11"/>
        <rFont val="Arial"/>
        <family val="2"/>
      </rPr>
      <t xml:space="preserve"> 5.500</t>
    </r>
    <r>
      <rPr>
        <sz val="10"/>
        <rFont val="Arial"/>
        <family val="2"/>
      </rPr>
      <t xml:space="preserve"> pesos ($5,50)</t>
    </r>
  </si>
  <si>
    <t>madera socalo y tornillos</t>
  </si>
  <si>
    <t>Mabel 22-01-2014</t>
  </si>
  <si>
    <t>copia juego llaves</t>
  </si>
  <si>
    <t>Herrajes otorino pan</t>
  </si>
  <si>
    <t>Casi Rodriguez</t>
  </si>
  <si>
    <t>birra casa toni</t>
  </si>
  <si>
    <t>cable + Internet</t>
  </si>
  <si>
    <t>B</t>
  </si>
  <si>
    <t>L</t>
  </si>
  <si>
    <t>G</t>
  </si>
  <si>
    <t>A</t>
  </si>
  <si>
    <t>N</t>
  </si>
  <si>
    <t>O</t>
  </si>
  <si>
    <t>T</t>
  </si>
  <si>
    <t>S</t>
  </si>
  <si>
    <t>mabel 29-01-2014</t>
  </si>
  <si>
    <t>nafta 308</t>
  </si>
  <si>
    <t>feria pque central</t>
  </si>
  <si>
    <t>pizzas casa toni</t>
  </si>
  <si>
    <t>eton estacionamiento</t>
  </si>
  <si>
    <t>Ahorro Febrero 2014</t>
  </si>
  <si>
    <t>copia llave, puerta cochera 01-02-2014</t>
  </si>
  <si>
    <t>cremas farmacia del pueblo 31-01-2014</t>
  </si>
  <si>
    <t xml:space="preserve">topsy 31-01-2014 </t>
  </si>
  <si>
    <t>Narfta 03-02-2014</t>
  </si>
  <si>
    <t>Cena Green Dot</t>
  </si>
  <si>
    <t>Diva Total</t>
  </si>
  <si>
    <t>Eumicel</t>
  </si>
  <si>
    <t>Espuma</t>
  </si>
  <si>
    <t>Sorcis</t>
  </si>
  <si>
    <t>Expensas belgrano</t>
  </si>
  <si>
    <t>OBSERVACIONES</t>
  </si>
  <si>
    <t>Cuota 05 - Peugeot 308</t>
  </si>
  <si>
    <t>alcohol boricado</t>
  </si>
  <si>
    <t>mabel 05-02-2014</t>
  </si>
  <si>
    <t>pizzas casa Toni</t>
  </si>
  <si>
    <t>Walmart a Domuyo</t>
  </si>
  <si>
    <t>Expensas Enero (167+113)</t>
  </si>
  <si>
    <t>Walmart por Domuyo</t>
  </si>
  <si>
    <t>nafta islas malvinas</t>
  </si>
  <si>
    <t>mas pilas</t>
  </si>
  <si>
    <t>cargador celu auto</t>
  </si>
  <si>
    <t>Viaje a Domuyo</t>
  </si>
  <si>
    <t>Devolución (pago Davel)</t>
  </si>
  <si>
    <t>mabel 19-02</t>
  </si>
  <si>
    <t>torta guada</t>
  </si>
  <si>
    <t>topsy cumple guada</t>
  </si>
  <si>
    <t>pizza bokado</t>
  </si>
  <si>
    <t>almuerzo tomasa</t>
  </si>
  <si>
    <t>sandwich mila bokado</t>
  </si>
  <si>
    <t>ALOHA DISCO</t>
  </si>
  <si>
    <t>Alquiler Dpto</t>
  </si>
  <si>
    <t>nafta chosma (300 puso Tear)</t>
  </si>
  <si>
    <t>Lomo Betos</t>
  </si>
  <si>
    <t>Carne Asado Casa Toni</t>
  </si>
  <si>
    <t>Mabel 26-02-2014</t>
  </si>
  <si>
    <t>Ahorro Marzo 2014</t>
  </si>
  <si>
    <t>Enero ´14</t>
  </si>
  <si>
    <t>Alimento Berta 1kg</t>
  </si>
  <si>
    <t>Alquiler Dpto Feb (pago 27-02)</t>
  </si>
  <si>
    <t>Fecha Pago</t>
  </si>
  <si>
    <t>TOTAL</t>
  </si>
  <si>
    <t>AÑO 2014</t>
  </si>
  <si>
    <t>AÑO 2015</t>
  </si>
  <si>
    <t>cable + internet</t>
  </si>
  <si>
    <t>El Noble Pizza</t>
  </si>
  <si>
    <t>coca colas asado santa</t>
  </si>
  <si>
    <t>Mabel 05-03-2014</t>
  </si>
  <si>
    <t>alimento berta</t>
  </si>
  <si>
    <t>nafta peugeot</t>
  </si>
  <si>
    <t>super comida chocon</t>
  </si>
  <si>
    <t>Para Cuota 6 del Peugeot</t>
  </si>
  <si>
    <t>Guada para sueldos</t>
  </si>
  <si>
    <t>Marzo Primate</t>
  </si>
  <si>
    <t>sueldos guada</t>
  </si>
  <si>
    <t>Topsy 06-03-2014</t>
  </si>
  <si>
    <t>cena post charla agreste</t>
  </si>
  <si>
    <t>saldo expensas belgrano</t>
  </si>
  <si>
    <t>nafta ida atravesada</t>
  </si>
  <si>
    <t>Flores dia de la mujer</t>
  </si>
  <si>
    <t>1/2 Pizza Bokado</t>
  </si>
  <si>
    <t>Mabel 12-03-2014</t>
  </si>
  <si>
    <t>Pizzas con Travesias</t>
  </si>
  <si>
    <t>Devolución (pago de Sueldos)</t>
  </si>
  <si>
    <t>Nico (u$s)</t>
  </si>
  <si>
    <t>Guada ($)</t>
  </si>
  <si>
    <t>u$s</t>
  </si>
  <si>
    <t>leche y sprite</t>
  </si>
  <si>
    <t>pan cena Rolos</t>
  </si>
  <si>
    <t>Macedonia verdura y fruta</t>
  </si>
  <si>
    <t>macedonia verdyra y fruta</t>
  </si>
  <si>
    <t>inscripcion mountain meet</t>
  </si>
  <si>
    <t>Services x 2bicis Beto</t>
  </si>
  <si>
    <t>resto de pizza</t>
  </si>
  <si>
    <t>Turno Nutricionista</t>
  </si>
  <si>
    <t>Services x 2 bicis Beto</t>
  </si>
  <si>
    <t>comida mountain meet</t>
  </si>
  <si>
    <t>comida Mountain Meet</t>
  </si>
  <si>
    <t>finde primeros pinos</t>
  </si>
  <si>
    <t>Mabel 26-03-2014</t>
  </si>
  <si>
    <t>Mabel 19-03-2014</t>
  </si>
  <si>
    <t>Deleite Hamburguesas</t>
  </si>
  <si>
    <t>Turno Nutricionista 2da vez</t>
  </si>
  <si>
    <t>Macedonia frutas y milas</t>
  </si>
  <si>
    <t>Hosting 16 dominios</t>
  </si>
  <si>
    <t>Topsy 27-03-2014</t>
  </si>
  <si>
    <t>Topsy 29-03-2014</t>
  </si>
  <si>
    <t>Fondo mueble easy</t>
  </si>
  <si>
    <t>Nafta 308 - 31-03-2014</t>
  </si>
  <si>
    <t>Nafa a 1ros pinos</t>
  </si>
  <si>
    <t>Regalo Despedida Roxi</t>
  </si>
  <si>
    <t>pan San Juan</t>
  </si>
  <si>
    <t>Topsy 01-04-2014</t>
  </si>
  <si>
    <t>bombacha de goma</t>
  </si>
  <si>
    <t>Topsy 04-04-2014</t>
  </si>
  <si>
    <t>aniversario AGS Owe</t>
  </si>
  <si>
    <t>Febrero ´14</t>
  </si>
  <si>
    <t>Marzo ´14</t>
  </si>
  <si>
    <t>macedonia 08-04-2014</t>
  </si>
  <si>
    <t>Nafta 308 08-04-2014</t>
  </si>
  <si>
    <t>Topsy 08-04-2014</t>
  </si>
  <si>
    <t>parte marcos cuadros</t>
  </si>
  <si>
    <t>parte cuadros marcos</t>
  </si>
  <si>
    <t>helado pire casa Fer</t>
  </si>
  <si>
    <t>Marco cuadro</t>
  </si>
  <si>
    <t>Topsy 11-04-2014</t>
  </si>
  <si>
    <t>Viaje Chachil Semana Santa</t>
  </si>
  <si>
    <t>mabel 16-04-2014</t>
  </si>
  <si>
    <t>impresión foto cuadro</t>
  </si>
  <si>
    <t>regalo carla guada</t>
  </si>
  <si>
    <t>nutri x 2</t>
  </si>
  <si>
    <t>auto estacionamiento</t>
  </si>
  <si>
    <t>diario Rio Negro</t>
  </si>
  <si>
    <t>Nafta 308 para Chachil</t>
  </si>
  <si>
    <t>Topsy 21-04-2014</t>
  </si>
  <si>
    <t>Para Cuota 8 del Peugeot</t>
  </si>
  <si>
    <t>VIDRIOS PRATS</t>
  </si>
  <si>
    <t>Topsy 22-04-2014</t>
  </si>
  <si>
    <t>Mabel 23-04-2014</t>
  </si>
  <si>
    <t>Nafta 308 23-04-2014</t>
  </si>
  <si>
    <t>Helados Esso Dr Ramon</t>
  </si>
  <si>
    <t>Pizzas en OWE Agreste</t>
  </si>
  <si>
    <t>Aguarras, Rodillo, Pincel</t>
  </si>
  <si>
    <t>Nutri x 2</t>
  </si>
  <si>
    <t>Compra u$s 470 (8,10)</t>
  </si>
  <si>
    <t>PERCEPCION RG 3583</t>
  </si>
  <si>
    <t>Topsy 25-04-2014</t>
  </si>
  <si>
    <t>Birras casa Toni</t>
  </si>
  <si>
    <t>MalonBike(200+Puso Guada)</t>
  </si>
  <si>
    <t>Helado Post Malon</t>
  </si>
  <si>
    <t>Efectivo a Guada</t>
  </si>
  <si>
    <t>topsy 26-04-2014</t>
  </si>
  <si>
    <t>Yoghurt Kiosco</t>
  </si>
  <si>
    <t>Topsy 28-04-2014</t>
  </si>
  <si>
    <t>Mabel 30-04-2014</t>
  </si>
  <si>
    <t>El gran lomo 04-05-2014</t>
  </si>
  <si>
    <t>La Anonima 05-05-2014</t>
  </si>
  <si>
    <t>Mabel 07-05-2014</t>
  </si>
  <si>
    <t>Impresión fotos cuadritos</t>
  </si>
  <si>
    <t>diferencia expensas a guada</t>
  </si>
  <si>
    <t>Topsy 08-05-2014</t>
  </si>
  <si>
    <t>Pan Lactal Macedonia</t>
  </si>
  <si>
    <t>Topsy 10-05-2014</t>
  </si>
  <si>
    <t>Topsy 13-05-2014</t>
  </si>
  <si>
    <t>Mabel 14-05-2014</t>
  </si>
  <si>
    <t>Guada fotocopias</t>
  </si>
  <si>
    <t>Guada chocolate</t>
  </si>
  <si>
    <t>Queso en Macedonia</t>
  </si>
  <si>
    <t>Cajon Naranja</t>
  </si>
  <si>
    <t>4 bisagras nuevas mueble</t>
  </si>
  <si>
    <t>ASOC DE GUIAS</t>
  </si>
  <si>
    <t>Adrián Total</t>
  </si>
  <si>
    <t>TRANSFERENCIAS</t>
  </si>
  <si>
    <t>Nafta 308 - 16-05-2014</t>
  </si>
  <si>
    <t>Service 10mil km Peugeot</t>
  </si>
  <si>
    <t>Facturas casa Santiago</t>
  </si>
  <si>
    <t>Chocolate Guada</t>
  </si>
  <si>
    <t>Topsy 17-05-2014</t>
  </si>
  <si>
    <t>Mabel 21-05-2014</t>
  </si>
  <si>
    <t xml:space="preserve"> -      </t>
  </si>
  <si>
    <t>Topsy 27-05-2014</t>
  </si>
  <si>
    <t>Mabel 28-05-2014</t>
  </si>
  <si>
    <t>Taxi 28-05-2014</t>
  </si>
  <si>
    <t>Mercaditos en Cerro Policia</t>
  </si>
  <si>
    <t>Insc Doble Agon o Tort Fritas</t>
  </si>
  <si>
    <t>Topsy 29-05-2014</t>
  </si>
  <si>
    <t>Devolución (Viaje a Bahia, compra de Canon)</t>
  </si>
  <si>
    <t>Guada para Camara Canon</t>
  </si>
  <si>
    <t>Cuadritos Planeta Color</t>
  </si>
  <si>
    <t>Pastillas</t>
  </si>
  <si>
    <t>Nafta 308 - 31-05-2014</t>
  </si>
  <si>
    <t>Leña Asado - Macedonia</t>
  </si>
  <si>
    <t>Mabel 04-06-2014</t>
  </si>
  <si>
    <t>Topsy 02-06-2014</t>
  </si>
  <si>
    <t>3 Slips Eyelit</t>
  </si>
  <si>
    <t>Galletitas Rex Anto</t>
  </si>
  <si>
    <t>Remerita Emilia Comunión</t>
  </si>
  <si>
    <t>QSistemas</t>
  </si>
  <si>
    <t>Entradas Agarrate Catalina</t>
  </si>
  <si>
    <t>Topsy 05-06-2014</t>
  </si>
  <si>
    <t>Asado La Tapera</t>
  </si>
  <si>
    <t>Manteca panes Toni</t>
  </si>
  <si>
    <t>Birra Cena COT</t>
  </si>
  <si>
    <t>Propinas murga</t>
  </si>
  <si>
    <t>Para Cuota 10 del Peugeot</t>
  </si>
  <si>
    <t>Mabel 11-06-2014</t>
  </si>
  <si>
    <t>Caja de T4</t>
  </si>
  <si>
    <t>Cena Con Fer Noble Campo</t>
  </si>
  <si>
    <t>Cajon Naranjas</t>
  </si>
  <si>
    <t>Pizzas casa Zombie</t>
  </si>
  <si>
    <t>Nafta 308 - 15-06-2014</t>
  </si>
  <si>
    <t>Topsy 13-06-2014</t>
  </si>
  <si>
    <t>Mochila Camara Fotos</t>
  </si>
  <si>
    <t>topsy 16-06-2014</t>
  </si>
  <si>
    <t>Compra u$s 500 (8,21)</t>
  </si>
  <si>
    <t>Yogurt Quiosco</t>
  </si>
  <si>
    <t>Nutricionista 18-06 x 2</t>
  </si>
  <si>
    <t>Vasos y Jarra casa</t>
  </si>
  <si>
    <t>NIC - Renovacion Wikisendas</t>
  </si>
  <si>
    <t>Abril ´14</t>
  </si>
  <si>
    <t>Mayo ´14</t>
  </si>
  <si>
    <t>Viaje Pico (nafta $1680)</t>
  </si>
  <si>
    <t>Regalo Mate Chiche</t>
  </si>
  <si>
    <t>Comida Saluzzo</t>
  </si>
  <si>
    <t>Topsy 23-06-2014</t>
  </si>
  <si>
    <t>Cuota Auto</t>
  </si>
  <si>
    <t>Limpieza Casa</t>
  </si>
  <si>
    <t>Mabel 25-06-2014</t>
  </si>
  <si>
    <t>CREDITO TASA 6/18</t>
  </si>
  <si>
    <t>CREDITO TASA 5/18</t>
  </si>
  <si>
    <t>CREDITO TASA 4/18</t>
  </si>
  <si>
    <t>CREDITO TASA 7/18</t>
  </si>
  <si>
    <t>Mabel 02-07-2014</t>
  </si>
  <si>
    <t>Mabel 16-07-2014</t>
  </si>
  <si>
    <t>Mabel 23-07-2014</t>
  </si>
  <si>
    <t>Viaje Montaña</t>
  </si>
  <si>
    <t>Don Web venc  09-07-2014</t>
  </si>
  <si>
    <t>Cadenas Hielo del 308</t>
  </si>
  <si>
    <t>Nutricionista</t>
  </si>
  <si>
    <t>Levotiroxina - T4</t>
  </si>
  <si>
    <t>SUPERMERCADO Y MORFI</t>
  </si>
  <si>
    <t>Topsy y otros</t>
  </si>
  <si>
    <t>U</t>
  </si>
  <si>
    <t>P</t>
  </si>
  <si>
    <t>M</t>
  </si>
  <si>
    <t>D</t>
  </si>
  <si>
    <t>Patente Auto</t>
  </si>
  <si>
    <t>Patente 308</t>
  </si>
  <si>
    <t>Macedonia Naranjas</t>
  </si>
  <si>
    <t>comision cheque guada</t>
  </si>
  <si>
    <t>Charla Rosario</t>
  </si>
  <si>
    <t>Topsy 27-06-2014</t>
  </si>
  <si>
    <t>comision cheque rechazado</t>
  </si>
  <si>
    <t>helado Piré</t>
  </si>
  <si>
    <t>Sushi Shibar</t>
  </si>
  <si>
    <t>Tintoreria 2 camis y 1 pant</t>
  </si>
  <si>
    <t>Mabel S.A.C.</t>
  </si>
  <si>
    <t>Efectivo Guada por Consult</t>
  </si>
  <si>
    <t>Macedonia Pan Lactal</t>
  </si>
  <si>
    <t>Junio ´14</t>
  </si>
  <si>
    <t>INGRESOS SIST</t>
  </si>
  <si>
    <t>POWERGLASS</t>
  </si>
  <si>
    <t>deposit</t>
  </si>
  <si>
    <t>Gastos 2do intento cheque</t>
  </si>
  <si>
    <t>para pago sueldos</t>
  </si>
  <si>
    <t>Confeccion funda sillon ($240)</t>
  </si>
  <si>
    <t>Devolucion</t>
  </si>
  <si>
    <t>DEPOSITO</t>
  </si>
  <si>
    <t>Topsy 04-07-2014</t>
  </si>
  <si>
    <t>Juntada Casa Toni cumple siru</t>
  </si>
  <si>
    <t>Topsy 11-07-2014</t>
  </si>
  <si>
    <t>helado Piré (total 86)</t>
  </si>
  <si>
    <t>Leña Macedonia</t>
  </si>
  <si>
    <t>Celular Guada 2 meses</t>
  </si>
  <si>
    <t>Centrado de Rueda fixie</t>
  </si>
  <si>
    <t>Macedonia coca y pan lactal</t>
  </si>
  <si>
    <t>Asado Despedida rebekka</t>
  </si>
  <si>
    <t>Taxi 16-07-2014</t>
  </si>
  <si>
    <t>Primates Julio x 2</t>
  </si>
  <si>
    <t>Macedonia manzana y pan</t>
  </si>
  <si>
    <t>Topsy 18-07-2014</t>
  </si>
  <si>
    <t>Caramañola Bici</t>
  </si>
  <si>
    <t>Puños single speed</t>
  </si>
  <si>
    <t>Asiento Guada</t>
  </si>
  <si>
    <t>Regalo JB - Campera</t>
  </si>
  <si>
    <t>Mudanza Divan Roca a Nqn</t>
  </si>
  <si>
    <t>Coca y chocolate</t>
  </si>
  <si>
    <t>Asado Dia Amigo Casa Toni</t>
  </si>
  <si>
    <t>Helados EPA en la YPF</t>
  </si>
  <si>
    <t>diclofenac Guada</t>
  </si>
  <si>
    <t>Regalo Cumple Tortoriello</t>
  </si>
  <si>
    <t>Macedonia Naranjas y lechuga</t>
  </si>
  <si>
    <t>EXTREME EXP</t>
  </si>
  <si>
    <t>CULTURA PROTOCOL</t>
  </si>
  <si>
    <t>Topsy 23-07-2014</t>
  </si>
  <si>
    <t>OWE con Saporogos</t>
  </si>
  <si>
    <t>Helado Piré</t>
  </si>
  <si>
    <t>Mabel 30-07-2014</t>
  </si>
  <si>
    <t>Mabel 06-08-2014</t>
  </si>
  <si>
    <t>Mabel 20-08-2014</t>
  </si>
  <si>
    <t>Luces bici singlespeed</t>
  </si>
  <si>
    <t>Piré con Los Rolos</t>
  </si>
  <si>
    <t>Pedales Guada y SingleSpeed</t>
  </si>
  <si>
    <t>naranjas en puestito Alta Barda</t>
  </si>
  <si>
    <t>verduleria calle bahia Blanca</t>
  </si>
  <si>
    <t>Renovac everest2012.com.ar</t>
  </si>
  <si>
    <t>Topsy 28-07-2014</t>
  </si>
  <si>
    <t>CREDITO TASA 8/18</t>
  </si>
  <si>
    <t>Taxi a Nutri</t>
  </si>
  <si>
    <t>Devolucion 100u$s NICO (compra a elias)</t>
  </si>
  <si>
    <t>Estacionamiento Roca y Nqn</t>
  </si>
  <si>
    <t>Inscripcion Expe Aconcagua x 2</t>
  </si>
  <si>
    <t>estacionamiento SEIN</t>
  </si>
  <si>
    <t>Almohadon calle salta</t>
  </si>
  <si>
    <t>3 Rexonas Clinical</t>
  </si>
  <si>
    <t>Jumbo 03-08-2014</t>
  </si>
  <si>
    <t>Para Cuota 11 del Peugeot</t>
  </si>
  <si>
    <t>Macedonia Manzan y Naranj</t>
  </si>
  <si>
    <t>Macedonia Manzan y Naranj y ravioles</t>
  </si>
  <si>
    <t>Regalo Cumple Catalina</t>
  </si>
  <si>
    <t>Taxi a Consultorio</t>
  </si>
  <si>
    <t>Viaje Pico - Nafta 1620</t>
  </si>
  <si>
    <t>Mabel 15-08-2014</t>
  </si>
  <si>
    <t>Vinos de Regalo</t>
  </si>
  <si>
    <t>Topsy 12-08-2014 cumpleaños</t>
  </si>
  <si>
    <t>Yoghurt x 2</t>
  </si>
  <si>
    <t>Efectivo Guada para expensas</t>
  </si>
  <si>
    <t>Cambio para birra Toni</t>
  </si>
  <si>
    <t>Pizza y Birras regreso Caviahue</t>
  </si>
  <si>
    <t>Viaje a Caviahue - Topsy</t>
  </si>
  <si>
    <t>Viaje a Caviahue - Nafta</t>
  </si>
  <si>
    <t>Cena con Nadia, Santi y Fer</t>
  </si>
  <si>
    <t>Viaje a Caviahue - Solvente</t>
  </si>
  <si>
    <t>topsy 25-08-2014</t>
  </si>
  <si>
    <t>topsy 24-08-2014</t>
  </si>
  <si>
    <t>Julio ´14</t>
  </si>
  <si>
    <t>CREDITO TASA 9/18</t>
  </si>
  <si>
    <t>Mabel 27-08-2014</t>
  </si>
  <si>
    <t>Renovac hernancarracedo.com,ar</t>
  </si>
  <si>
    <t>Nutricionista x 2</t>
  </si>
  <si>
    <t>Mabel 03-09-2014</t>
  </si>
  <si>
    <t>Mabel 10-09-2014</t>
  </si>
  <si>
    <t>Mabel 17-09-2014</t>
  </si>
  <si>
    <t>Mabel 24-09-2014</t>
  </si>
  <si>
    <t>Verduras y naranjas</t>
  </si>
  <si>
    <t>Peluqueria Berta 25-08-2014</t>
  </si>
  <si>
    <t>Regalito Guada - Aritos</t>
  </si>
  <si>
    <t>Calzoncillos Eyelit x 2</t>
  </si>
  <si>
    <t>Lomos Estacion Guada y Santi</t>
  </si>
  <si>
    <t>Diferencia Camisa Legacy</t>
  </si>
  <si>
    <t>Helado Piré 2 1/4</t>
  </si>
  <si>
    <t>Renovac tomascamino.com,ar</t>
  </si>
  <si>
    <t>Retapizado de Sillon Pieza</t>
  </si>
  <si>
    <t>empanadas casa de las emp</t>
  </si>
  <si>
    <t>Compra u$s 490 (8,50)</t>
  </si>
  <si>
    <t>Primates Agosto x 2</t>
  </si>
  <si>
    <t>Primates Septiembre x 2</t>
  </si>
  <si>
    <t>topsy 29-08-2014</t>
  </si>
  <si>
    <t>agua saborizada aeropuerto</t>
  </si>
  <si>
    <t>cartulina recepcion Cristina</t>
  </si>
  <si>
    <t>Estacionamiento aeropuerto</t>
  </si>
  <si>
    <t>Cena en Casa de la Bodega</t>
  </si>
  <si>
    <t>Macedonia - Pan Lactal</t>
  </si>
  <si>
    <t>Yoghurt Quiosco</t>
  </si>
  <si>
    <t>Luz Bici mia</t>
  </si>
  <si>
    <t>Regalo Guada - Luz Bici</t>
  </si>
  <si>
    <t>deleite 04-09</t>
  </si>
  <si>
    <t>Sandwich YPF Roca</t>
  </si>
  <si>
    <t>topsy 04-09-2014</t>
  </si>
  <si>
    <t>Torta Mamuki para Roca</t>
  </si>
  <si>
    <t>Estacionamiento Gral Roca</t>
  </si>
  <si>
    <t>Macedonia Fruta y verdura</t>
  </si>
  <si>
    <t>coca cola casa selva</t>
  </si>
  <si>
    <t>helado pire casa selva</t>
  </si>
  <si>
    <t>topsy 08-09-2014</t>
  </si>
  <si>
    <t>Topsy 15-09-2014</t>
  </si>
  <si>
    <t>Topsy 16-09-2014</t>
  </si>
  <si>
    <t>Viaticos Viajes</t>
  </si>
  <si>
    <t>Rotiseria La Tapera</t>
  </si>
  <si>
    <t>helado piré san juan</t>
  </si>
  <si>
    <t>Diferencia Jean Levis</t>
  </si>
  <si>
    <t>Billetera Levis</t>
  </si>
  <si>
    <t>OWE Solo</t>
  </si>
  <si>
    <t>OWE con Guada</t>
  </si>
  <si>
    <t>Reforma Funda Sillon</t>
  </si>
  <si>
    <t>Movistar Guada 2 Facturas</t>
  </si>
  <si>
    <t>Rexona Clinica x 1</t>
  </si>
  <si>
    <t>Topsy 23-09-2014</t>
  </si>
  <si>
    <t>Server Don Web Octubre</t>
  </si>
  <si>
    <t>Mabel 01-10-2014</t>
  </si>
  <si>
    <t>Mabel 08-10-2014</t>
  </si>
  <si>
    <t>Mabel 15-10-2014</t>
  </si>
  <si>
    <t>Mabel 22-10-2014</t>
  </si>
  <si>
    <t>Asado Allen</t>
  </si>
  <si>
    <t>Ahorro Octubre</t>
  </si>
  <si>
    <t>Pago Cuota 13 del Peugeot</t>
  </si>
  <si>
    <t>topsy 29-09-2014</t>
  </si>
  <si>
    <t>Pizzas con Toni y Laura</t>
  </si>
  <si>
    <t>Propina Boliche alberto</t>
  </si>
  <si>
    <t>Coca Cola Club</t>
  </si>
  <si>
    <t>Verduleria 27-09-2014</t>
  </si>
  <si>
    <t>Pastillas Diva</t>
  </si>
  <si>
    <t>Zapatos + Cinto Amici</t>
  </si>
  <si>
    <t>Regalo Toni</t>
  </si>
  <si>
    <t>Topsy 02-10-2014</t>
  </si>
  <si>
    <t>Alfajor Pire</t>
  </si>
  <si>
    <t>Cumple Guille Amellie</t>
  </si>
  <si>
    <t>topsy 05-10-2014</t>
  </si>
  <si>
    <t>La Tapera 05-10-2014</t>
  </si>
  <si>
    <t>lomitos en el Carrito</t>
  </si>
  <si>
    <t>Coca Cola Kiosco</t>
  </si>
  <si>
    <t>buffet de bulder cup</t>
  </si>
  <si>
    <t>Despedida de Fer</t>
  </si>
  <si>
    <t>Sueldo Basico</t>
  </si>
  <si>
    <t>Adicional Especial</t>
  </si>
  <si>
    <t>adic. Vales Alimentarios</t>
  </si>
  <si>
    <t>acuerdo 17-06-13</t>
  </si>
  <si>
    <t>Acuerdo Parit 2014 Pto 0</t>
  </si>
  <si>
    <t>Comp Mensual por viatico</t>
  </si>
  <si>
    <t>Comp Tarifa telefonica</t>
  </si>
  <si>
    <t>Cat 4</t>
  </si>
  <si>
    <t>Cat X</t>
  </si>
  <si>
    <t>Cat Y</t>
  </si>
  <si>
    <t>Cat Z</t>
  </si>
  <si>
    <t>Cat W</t>
  </si>
  <si>
    <t>Adic 4C</t>
  </si>
  <si>
    <t>SUELDO</t>
  </si>
  <si>
    <t>Sueldo ENE ´15</t>
  </si>
  <si>
    <t>2 Semestre 2014</t>
  </si>
  <si>
    <t>Enero de 2015</t>
  </si>
  <si>
    <t>***</t>
  </si>
  <si>
    <t>los conceptos de antigüedad y zona desfavorable</t>
  </si>
  <si>
    <r>
      <rPr>
        <b/>
        <sz val="10"/>
        <color indexed="17"/>
        <rFont val="Arial"/>
        <family val="2"/>
      </rPr>
      <t>***</t>
    </r>
    <r>
      <rPr>
        <sz val="10"/>
        <rFont val="Arial"/>
        <family val="2"/>
      </rPr>
      <t xml:space="preserve"> No se incluyen para aplicar el 8% del adicional Posic</t>
    </r>
  </si>
  <si>
    <t>c/ret</t>
  </si>
  <si>
    <t>s/ret</t>
  </si>
  <si>
    <t>Primates Octubre x 2</t>
  </si>
  <si>
    <t>Taxi a nutri</t>
  </si>
  <si>
    <t>Topsy 06-10-2014</t>
  </si>
  <si>
    <t>Corbata y medias</t>
  </si>
  <si>
    <t>Agosto ´14</t>
  </si>
  <si>
    <t>Viaje Mensual - ROSARIO</t>
  </si>
  <si>
    <t>Yogur Kiosco</t>
  </si>
  <si>
    <t>Limpieza Traje Santiago</t>
  </si>
  <si>
    <t>Pago Cuota 14 del Peugeot</t>
  </si>
  <si>
    <t>Topsy 15-10-2014</t>
  </si>
  <si>
    <t>Estacionamiento 308. Recarga</t>
  </si>
  <si>
    <t>Naranjas Macedonia</t>
  </si>
  <si>
    <t>parte empanadas post p luces</t>
  </si>
  <si>
    <t>entradas cine</t>
  </si>
  <si>
    <t>Pochoclos y coca Cine</t>
  </si>
  <si>
    <t>Helado Pire 2 1/4</t>
  </si>
  <si>
    <t>Hernan</t>
  </si>
  <si>
    <t>0300</t>
  </si>
  <si>
    <t>0301</t>
  </si>
  <si>
    <t>2716</t>
  </si>
  <si>
    <t>Adicional Posicionamiento</t>
  </si>
  <si>
    <t>0311</t>
  </si>
  <si>
    <t>2626</t>
  </si>
  <si>
    <t>Adic. Vales Alimentarios</t>
  </si>
  <si>
    <t>2638</t>
  </si>
  <si>
    <t>Acuerdo 17-6-13</t>
  </si>
  <si>
    <t>9681</t>
  </si>
  <si>
    <t>9686</t>
  </si>
  <si>
    <t>Acuerdo Parit 2014 Pto 1</t>
  </si>
  <si>
    <t>Comp. Mensual por Viático</t>
  </si>
  <si>
    <t>Compen. Tarifa telefónica</t>
  </si>
  <si>
    <t>2680</t>
  </si>
  <si>
    <t>2665</t>
  </si>
  <si>
    <t>bonificación Anitgüedad</t>
  </si>
  <si>
    <t>/321</t>
  </si>
  <si>
    <t>/351</t>
  </si>
  <si>
    <t>/361</t>
  </si>
  <si>
    <t>7313</t>
  </si>
  <si>
    <t>7334</t>
  </si>
  <si>
    <t>7340</t>
  </si>
  <si>
    <t>7351</t>
  </si>
  <si>
    <t>7381</t>
  </si>
  <si>
    <t>Aporte SIJP sobre sueldo</t>
  </si>
  <si>
    <t>Aporte INSSJP sobre suel</t>
  </si>
  <si>
    <t>Aporte O.SOC. sobre suel.</t>
  </si>
  <si>
    <t>Desc Varios ACTRA</t>
  </si>
  <si>
    <t>Contr. Solid FOEESIT</t>
  </si>
  <si>
    <t>Super + Verduleria Guada</t>
  </si>
  <si>
    <t>Y</t>
  </si>
  <si>
    <t>4C</t>
  </si>
  <si>
    <t>X</t>
  </si>
  <si>
    <t>(Enero 2015)</t>
  </si>
  <si>
    <t xml:space="preserve">X   </t>
  </si>
  <si>
    <t>Estacionamiento</t>
  </si>
  <si>
    <t>Pastillas diva</t>
  </si>
  <si>
    <t>Supermercado y morfi</t>
  </si>
  <si>
    <t>Primates</t>
  </si>
  <si>
    <t>Viaje Cordillera</t>
  </si>
  <si>
    <t>Celular Guada</t>
  </si>
  <si>
    <t>Celular Hernan</t>
  </si>
  <si>
    <t>Peluqueria Hernan</t>
  </si>
  <si>
    <t>Nafta Auto</t>
  </si>
  <si>
    <t>Nuticionista x 2</t>
  </si>
  <si>
    <t>Hab. C/Ret</t>
  </si>
  <si>
    <t>Unid</t>
  </si>
  <si>
    <t>Val</t>
  </si>
  <si>
    <t>val</t>
  </si>
  <si>
    <t>Cod</t>
  </si>
  <si>
    <t>Hab. S/Ret</t>
  </si>
  <si>
    <t>INCREMENTO</t>
  </si>
  <si>
    <t>GASTOS</t>
  </si>
  <si>
    <t>Gastos Grales Hernan</t>
  </si>
  <si>
    <t>Sept ´14</t>
  </si>
  <si>
    <t>Tintoreria x 2 camisas</t>
  </si>
  <si>
    <t>CREDITO TASA 10/18</t>
  </si>
  <si>
    <t>Services Bici x 2 (Le Beté)</t>
  </si>
  <si>
    <t>diario + coca</t>
  </si>
  <si>
    <t>Compras super p/chupakabras</t>
  </si>
  <si>
    <t>Mabel 29-09-2014</t>
  </si>
  <si>
    <t>Mabel 05-11-2014</t>
  </si>
  <si>
    <t>Mabel 12-11-2014</t>
  </si>
  <si>
    <t>Mabel 19-11-2014</t>
  </si>
  <si>
    <t>Regalo Cumple Lourdes</t>
  </si>
  <si>
    <t>Birra Toni</t>
  </si>
  <si>
    <t>Chupakabras x 2</t>
  </si>
  <si>
    <t>CREDITO TASA 11/18</t>
  </si>
  <si>
    <t>Asado Casa Toni</t>
  </si>
  <si>
    <t>Topsy 28-10-2014</t>
  </si>
  <si>
    <t>Compra u$s 500 (8,57)</t>
  </si>
  <si>
    <t>Yogurt Kiosco 29-10-2014</t>
  </si>
  <si>
    <t>Serv 308 - 20mil -total $2900</t>
  </si>
  <si>
    <t>Facturas post trote</t>
  </si>
  <si>
    <t>Walmart 02-11</t>
  </si>
  <si>
    <t>Topsy 31-10-2014</t>
  </si>
  <si>
    <t>Primates Noviembre x 2</t>
  </si>
  <si>
    <t>Arreglo Pantalones Luciana</t>
  </si>
  <si>
    <t>Topsy 05-10-2014</t>
  </si>
  <si>
    <t>Viaje Mensual (Lanin)</t>
  </si>
  <si>
    <t>Guada para Bici Single Speed</t>
  </si>
  <si>
    <t>Guada para Chupakabras Santiago</t>
  </si>
  <si>
    <t>Guada para perra lola de Santiago</t>
  </si>
  <si>
    <t>topsy17-11-2014</t>
  </si>
  <si>
    <t>Viaticos Viaje Bs As</t>
  </si>
  <si>
    <t>Guada para expensas</t>
  </si>
  <si>
    <t>Arreglo Lavarropas</t>
  </si>
  <si>
    <t>Piré 1/4</t>
  </si>
  <si>
    <t>Bodegon 314 Gato y Fer</t>
  </si>
  <si>
    <t>birras casa Toni</t>
  </si>
  <si>
    <t>Noble Campo c/Guada</t>
  </si>
  <si>
    <t>Birras casa Toni 17-11</t>
  </si>
  <si>
    <t>Taxi a Aeropuerto</t>
  </si>
  <si>
    <t>Chicles aeropuerto</t>
  </si>
  <si>
    <t>Lomitos El Carrito</t>
  </si>
  <si>
    <t>Yogur Kiosco x 3</t>
  </si>
  <si>
    <t>Macedonia Naranjas y Pan</t>
  </si>
  <si>
    <t>Merienda Aeroparque</t>
  </si>
  <si>
    <t>Leche en kiosco</t>
  </si>
  <si>
    <t>Macedonia frutas</t>
  </si>
  <si>
    <t>Mabel 17-12-2014</t>
  </si>
  <si>
    <t>Mabel 10-12-2014</t>
  </si>
  <si>
    <t>Mabel 03-12-2014</t>
  </si>
  <si>
    <t>Mabel 26-11-2014</t>
  </si>
  <si>
    <t>Viaje Mensual (Pico)</t>
  </si>
  <si>
    <t>CREDITO TASA 12/18</t>
  </si>
  <si>
    <t>Ahorro Diciembre 2014</t>
  </si>
  <si>
    <t>Compra u$s 500 (8,59)</t>
  </si>
  <si>
    <t>Topsy 25-11-2014</t>
  </si>
  <si>
    <t>Yogur Kiosco 26-11-2014</t>
  </si>
  <si>
    <t>Macedonia 26-11-2014</t>
  </si>
  <si>
    <t>Rifa Toscanis pro aconcagua</t>
  </si>
  <si>
    <t>lomito la estacion</t>
  </si>
  <si>
    <t>yogur kiosco 28-11-2014</t>
  </si>
  <si>
    <t>carne macedonia</t>
  </si>
  <si>
    <t>Alimento Berta</t>
  </si>
  <si>
    <t>ESSO</t>
  </si>
  <si>
    <t>yogur</t>
  </si>
  <si>
    <t>Topsy 28-11-2014</t>
  </si>
  <si>
    <t>verduleria y naranjas</t>
  </si>
  <si>
    <t>yogur 03-12</t>
  </si>
  <si>
    <t>yogur 04-12</t>
  </si>
  <si>
    <t>yogur 05-12</t>
  </si>
  <si>
    <t>Primates Diciembre x 2</t>
  </si>
  <si>
    <t>Viaje Travesia Negro-Tromen</t>
  </si>
  <si>
    <t>Walmart para viaje a tromen</t>
  </si>
  <si>
    <t>La Tapera - Carne y papas</t>
  </si>
  <si>
    <t>facturas cutral</t>
  </si>
  <si>
    <t>yogur 9-12-14</t>
  </si>
  <si>
    <t>Parche rueda 308</t>
  </si>
  <si>
    <t>Pago Cuota 16 del Peugeot</t>
  </si>
  <si>
    <t>Topsy 09-12-14</t>
  </si>
  <si>
    <t>/</t>
  </si>
  <si>
    <t>2 =</t>
  </si>
  <si>
    <t>Abono VPS DonWEB x 3</t>
  </si>
  <si>
    <t>cotto Casa</t>
  </si>
  <si>
    <t>helado y agua ESSO</t>
  </si>
  <si>
    <t>Compra u$s 500 (8,63)</t>
  </si>
  <si>
    <t xml:space="preserve"> le di su mitad a Fer antes de Aconcagua junto con</t>
  </si>
  <si>
    <t>lo que le debia de las entradas de pedro aznar</t>
  </si>
  <si>
    <t>cuando fui a buscar los mitones</t>
  </si>
  <si>
    <t>Mabel 21-01-2015</t>
  </si>
  <si>
    <t>SUMA Unica Vez</t>
  </si>
  <si>
    <t>Ahorro Enero 2015</t>
  </si>
  <si>
    <t>Permisos ACG x 2</t>
  </si>
  <si>
    <t>Wallmart ACG</t>
  </si>
  <si>
    <t>Almuerzo "la tapera"</t>
  </si>
  <si>
    <t>Botiquin ACG</t>
  </si>
  <si>
    <t>Renovacion Dom QSys.com.ar</t>
  </si>
  <si>
    <t>WebHostinga DonWeb</t>
  </si>
  <si>
    <t>Betos Lomos</t>
  </si>
  <si>
    <t>Estacion de Servicio 25 Mayo</t>
  </si>
  <si>
    <t>Librería ACG</t>
  </si>
  <si>
    <t>Vinos Penitentes</t>
  </si>
  <si>
    <t>Cocas y Sandwich Confluencia</t>
  </si>
  <si>
    <t>Topsy 18-01-2015</t>
  </si>
  <si>
    <t>Pasaje Sta Rosa - Nqn</t>
  </si>
  <si>
    <t>Dumas Sta rosa Pico</t>
  </si>
  <si>
    <t>Pasaje Nqn - Sta Rosa</t>
  </si>
  <si>
    <t>Interior Piernas Pico</t>
  </si>
  <si>
    <t>Pago a Vicky Luc</t>
  </si>
  <si>
    <t>Panchos salida Aznar</t>
  </si>
  <si>
    <t>taxi nutricionista</t>
  </si>
  <si>
    <t>Pizzas Amelie TVS</t>
  </si>
  <si>
    <t>Efectivo Guada</t>
  </si>
  <si>
    <t>COTO para ACG</t>
  </si>
  <si>
    <t>Arreglos ropa Rosita</t>
  </si>
  <si>
    <t>Entradas Pedro Aznar</t>
  </si>
  <si>
    <t>Retributivos Dpto</t>
  </si>
  <si>
    <t>Retributivos Cochera</t>
  </si>
  <si>
    <t>Picada casa Toni</t>
  </si>
  <si>
    <t>Topsy 22-01-2015</t>
  </si>
  <si>
    <t>CREDITO TASA 13/18</t>
  </si>
  <si>
    <t>Moni Cuidado de Berta</t>
  </si>
  <si>
    <t>Topsy 23-01-2015</t>
  </si>
  <si>
    <t>Vianda Saluzzo 26-01-15</t>
  </si>
  <si>
    <t>Mabel 28-01-2015</t>
  </si>
  <si>
    <t>Mabel 11-02-2015</t>
  </si>
  <si>
    <t>Mabel 18-02-2015</t>
  </si>
  <si>
    <t>Mabel 04-02-2015</t>
  </si>
  <si>
    <t>CREDITO TASA 14/18</t>
  </si>
  <si>
    <t>Mabel Deuda atrasada</t>
  </si>
  <si>
    <t>Compra u$s 520 (8,72)</t>
  </si>
  <si>
    <t>Yogur 27-01-2015</t>
  </si>
  <si>
    <t>Retributivo Cochera</t>
  </si>
  <si>
    <t>Retributivo Depto</t>
  </si>
  <si>
    <t>Yogur 28-01-2015</t>
  </si>
  <si>
    <t>Topsy 28-01-2015</t>
  </si>
  <si>
    <t>Topsy 29-01-2015</t>
  </si>
  <si>
    <t>Coca Cola empanadas c/Fer</t>
  </si>
  <si>
    <t>Yogur 30-01-2015</t>
  </si>
  <si>
    <t>Vianda Saluzzo</t>
  </si>
  <si>
    <t>Helados Pire</t>
  </si>
  <si>
    <t>Despensa Calle BsAs</t>
  </si>
  <si>
    <t>macedonia naranjas y pan</t>
  </si>
  <si>
    <t>Efectivo a Guada para sueldos</t>
  </si>
  <si>
    <t>Tarjetas asado ACG x 4</t>
  </si>
  <si>
    <t>Pepsi Senillosa</t>
  </si>
  <si>
    <t>Helado en Kiosco</t>
  </si>
  <si>
    <t>La Casa de las empanadas</t>
  </si>
  <si>
    <t>Hielo Asado Agreste.</t>
  </si>
  <si>
    <t>Helado Grido</t>
  </si>
  <si>
    <t>La Anonima Brown</t>
  </si>
  <si>
    <t>Pastillas Diva Guada</t>
  </si>
  <si>
    <t>cerveza y coca casa rolos</t>
  </si>
  <si>
    <t xml:space="preserve">macedonia </t>
  </si>
  <si>
    <t>Tintoreria - pantalón</t>
  </si>
  <si>
    <t>Kiosco - chicles</t>
  </si>
  <si>
    <t>Octubre '14</t>
  </si>
  <si>
    <t>Nov ´14</t>
  </si>
  <si>
    <t>Pizza casa de P Pissk</t>
  </si>
  <si>
    <t>Agua mineral kiosco</t>
  </si>
  <si>
    <t>Pago Cuota 17 del Peugeot</t>
  </si>
  <si>
    <t>Coca cola Pizzas casa fer</t>
  </si>
  <si>
    <t>Aceite Oliva - 5 Litros</t>
  </si>
  <si>
    <t>Viaje Mensual (Casam Chicho)</t>
  </si>
  <si>
    <t>Pizza en Bokado</t>
  </si>
  <si>
    <t>La casa de las empanadas</t>
  </si>
  <si>
    <t>Anillo Guada</t>
  </si>
  <si>
    <t>Birra Cumple Guada</t>
  </si>
  <si>
    <t>Remera Bici Regalo Guada</t>
  </si>
  <si>
    <t>COPYLE MOVILES</t>
  </si>
  <si>
    <t>SOL PUNTANO</t>
  </si>
  <si>
    <t>AFIP</t>
  </si>
  <si>
    <t>IIBB (mínimo aprox)</t>
  </si>
  <si>
    <t>CONTADORA</t>
  </si>
  <si>
    <t>VPS</t>
  </si>
  <si>
    <r>
      <t>Hernán Sistemas (</t>
    </r>
    <r>
      <rPr>
        <b/>
        <sz val="11"/>
        <color indexed="53"/>
        <rFont val="Calibri"/>
        <family val="2"/>
      </rPr>
      <t>35% / 30%</t>
    </r>
    <r>
      <rPr>
        <b/>
        <sz val="11"/>
        <color indexed="8"/>
        <rFont val="Calibri"/>
        <family val="2"/>
      </rPr>
      <t>)</t>
    </r>
  </si>
  <si>
    <r>
      <t>Adrián Sistemas (</t>
    </r>
    <r>
      <rPr>
        <b/>
        <sz val="11"/>
        <color indexed="53"/>
        <rFont val="Calibri"/>
        <family val="2"/>
      </rPr>
      <t>65% / 70%</t>
    </r>
    <r>
      <rPr>
        <b/>
        <sz val="11"/>
        <color indexed="8"/>
        <rFont val="Calibri"/>
        <family val="2"/>
      </rPr>
      <t>)</t>
    </r>
  </si>
  <si>
    <t>ExpensEnero + Tapas $187</t>
  </si>
  <si>
    <t>promedio mensual 2013</t>
  </si>
  <si>
    <t>promedio mensual 2014</t>
  </si>
  <si>
    <t>promedio mensual 2015</t>
  </si>
  <si>
    <t>Primates Marzo x 2</t>
  </si>
  <si>
    <t>CREDITO TASA 15/18</t>
  </si>
  <si>
    <t>Mabel 25-02-2015</t>
  </si>
  <si>
    <t>Mabel 11-03-2015</t>
  </si>
  <si>
    <t>Mabel 18-03-2015</t>
  </si>
  <si>
    <t>Mabel 25-03-2015</t>
  </si>
  <si>
    <t>Pago Cuota 18 del Peugeot</t>
  </si>
  <si>
    <t>interruptores</t>
  </si>
  <si>
    <t>bateria celu</t>
  </si>
  <si>
    <t>Asado Casa Gaby</t>
  </si>
  <si>
    <t>Bebidas para asado Casa Gaby</t>
  </si>
  <si>
    <t>Milas y matambre la tapera</t>
  </si>
  <si>
    <t>Helado Pire 1/4</t>
  </si>
  <si>
    <t>La Anonima - Brown 23-02-15</t>
  </si>
  <si>
    <t>Pizzas Güemes con los chicos</t>
  </si>
  <si>
    <t>Viaje Mensual Pico</t>
  </si>
  <si>
    <t>1 doc facturas</t>
  </si>
  <si>
    <t>Helado Piré 2 de 1/4</t>
  </si>
  <si>
    <t>La Anonima - Brown 01-03-15</t>
  </si>
  <si>
    <t>Mabel 03-03-2015</t>
  </si>
  <si>
    <t>cuota 6 consorcio Ceferino</t>
  </si>
  <si>
    <t>Pan en Macedonia</t>
  </si>
  <si>
    <t>Gaseosa cena casa Gatica</t>
  </si>
  <si>
    <t>Dic ´14</t>
  </si>
  <si>
    <t>estacionamiento ETON</t>
  </si>
  <si>
    <t>Asado Casa Manuel x 2</t>
  </si>
  <si>
    <t>Lomos Betos</t>
  </si>
  <si>
    <t>La Anonima - Brown</t>
  </si>
  <si>
    <t>CLOUD SERVER DONWEB</t>
  </si>
  <si>
    <t>Copos Relleno Almohadones</t>
  </si>
  <si>
    <t>Primates Enero x 2</t>
  </si>
  <si>
    <t>Primates Febrero x 2</t>
  </si>
  <si>
    <t>yogur kiosco 12-03-15</t>
  </si>
  <si>
    <t>macedonia naranjas 11-03-15</t>
  </si>
  <si>
    <t>Ahorro MARZO 2015</t>
  </si>
  <si>
    <t>Ahorro Febrero 2015</t>
  </si>
  <si>
    <t>helados mega Kiosco</t>
  </si>
  <si>
    <t>lomos en Bar Calle Olascoaga</t>
  </si>
  <si>
    <t>Sandwich en Centenario</t>
  </si>
  <si>
    <t>La Anonima - Brown 16-03-15</t>
  </si>
  <si>
    <t>Primates Abril x 2</t>
  </si>
  <si>
    <t>Camisa The North Face Bariloche</t>
  </si>
  <si>
    <t>Yogur kiosco 26-03-15</t>
  </si>
  <si>
    <t>Pago Cuota 19 del Peugeot</t>
  </si>
  <si>
    <t>Viatico Viaje a Bariloche</t>
  </si>
  <si>
    <t>CREDITO TASA 16/18</t>
  </si>
  <si>
    <t>Zapatillas Assics</t>
  </si>
  <si>
    <t>Mabel 01-04-2015</t>
  </si>
  <si>
    <t>Mabel 08-04-2015</t>
  </si>
  <si>
    <t>Mabel 15-04-2015</t>
  </si>
  <si>
    <t>Mabel 22-04-2015</t>
  </si>
  <si>
    <t>Compra u$s 540 (8,89)</t>
  </si>
  <si>
    <t>Ahorro ABRIL 2015</t>
  </si>
  <si>
    <t>FECHA COMPRA</t>
  </si>
  <si>
    <t>COTIZACION</t>
  </si>
  <si>
    <t>PESOS a u$s</t>
  </si>
  <si>
    <t>PESOS RG 3583</t>
  </si>
  <si>
    <t>TOTAL $</t>
  </si>
  <si>
    <t>Renovacion magnetingles.com.ar</t>
  </si>
  <si>
    <t>Expensas Marzo BN - 2do Mes</t>
  </si>
  <si>
    <t>Devolucion Viatico Mal Pagado</t>
  </si>
  <si>
    <t>Devolucion IVA Frances Mes 11-2014</t>
  </si>
  <si>
    <t>Kms Movilidad Viaje a Bariloche</t>
  </si>
  <si>
    <t>Pizza Piedra libre p/Mountain meet</t>
  </si>
  <si>
    <t>Mountain meet x 2</t>
  </si>
  <si>
    <t>La anonima Brown</t>
  </si>
  <si>
    <t>Pire Helados</t>
  </si>
  <si>
    <t>Comida en Mexicas</t>
  </si>
  <si>
    <t>Pintureria esmalte y aguarras</t>
  </si>
  <si>
    <t>medias en reverpass</t>
  </si>
  <si>
    <t>birras cumpleaño agreste</t>
  </si>
  <si>
    <t>helado piré</t>
  </si>
  <si>
    <t>rotiseria la tapera</t>
  </si>
  <si>
    <t>Expensas Febrero BN - Mes Inicial</t>
  </si>
  <si>
    <t>Carga tarjeta Estacionam 308</t>
  </si>
  <si>
    <t>Pago Cuota 20 del Peugeot</t>
  </si>
  <si>
    <t>Sachet leche macedonia</t>
  </si>
  <si>
    <t>Expensas Extras Cuota 7</t>
  </si>
  <si>
    <t>Expensas Extras Cuota 8</t>
  </si>
  <si>
    <t>La anonima Brown 09-04</t>
  </si>
  <si>
    <t>bodegon 314</t>
  </si>
  <si>
    <t>La anonima Brown 10-04</t>
  </si>
  <si>
    <t>Escritorio (total pagado 3540)</t>
  </si>
  <si>
    <t>Macedonia Pan y queso rallar</t>
  </si>
  <si>
    <t>3 Interruptores combinados</t>
  </si>
  <si>
    <t>Service 308 -30k - Costo Total 3435</t>
  </si>
  <si>
    <t>Aguarras para pintar mueble</t>
  </si>
  <si>
    <t>Empanadas con Fer y Nadia</t>
  </si>
  <si>
    <t>Mexicas</t>
  </si>
  <si>
    <t>Inyecciones y Descartables</t>
  </si>
  <si>
    <t>Bokado - Sandwich</t>
  </si>
  <si>
    <t>Repuestos bici</t>
  </si>
  <si>
    <t>CREDITO TASA 17/18</t>
  </si>
  <si>
    <t>Expensas Abril BN - 3er Mes</t>
  </si>
  <si>
    <t>Mabel 29-04-2015</t>
  </si>
  <si>
    <t>Mabel 06-05-2015</t>
  </si>
  <si>
    <t>Mabel 13-05-2015</t>
  </si>
  <si>
    <t>Mabel 20-05-2015</t>
  </si>
  <si>
    <t>La Anonima - Calle Brown</t>
  </si>
  <si>
    <t>La Tapera - Rotiseria</t>
  </si>
  <si>
    <t>Club Cervecero</t>
  </si>
  <si>
    <t>lomos carrito x 2</t>
  </si>
  <si>
    <t>Gaseosas Kiosoco</t>
  </si>
  <si>
    <t>Helado "el chocon"</t>
  </si>
  <si>
    <t>Helado "las Malvinas"</t>
  </si>
  <si>
    <t>Compra u$s 550 (8,99)</t>
  </si>
  <si>
    <t>propina resto alberdi</t>
  </si>
  <si>
    <t>envio carta guada</t>
  </si>
  <si>
    <t>Helados en Piré</t>
  </si>
  <si>
    <t>Gotas "calmador"</t>
  </si>
  <si>
    <t>Pastillas Blokium Flex</t>
  </si>
  <si>
    <t>Carne en Macedonia</t>
  </si>
  <si>
    <t>La Anonima - 02-05-15</t>
  </si>
  <si>
    <t>Pizza en Piedra libre</t>
  </si>
  <si>
    <t>Taxi a Caviahue y Santa Fe</t>
  </si>
  <si>
    <t>Selva 1er sesión</t>
  </si>
  <si>
    <t>Docena Facturas Arroyito</t>
  </si>
  <si>
    <t>efectivo Guada</t>
  </si>
  <si>
    <t>Enero ´15</t>
  </si>
  <si>
    <t>Pago Cuota 21 del Peugeot</t>
  </si>
  <si>
    <t>La Anonimas - 11-05-15</t>
  </si>
  <si>
    <t>Ahorro MAYO 2015</t>
  </si>
  <si>
    <t>crema p/frutillas super</t>
  </si>
  <si>
    <t>piré 2 de 1/4</t>
  </si>
  <si>
    <t>carne en La Tapera</t>
  </si>
  <si>
    <t>La Anonima - 15-05-2015</t>
  </si>
  <si>
    <t>La Anonima - 17-05-2015</t>
  </si>
  <si>
    <t>Compras Yesi p/casa Toni</t>
  </si>
  <si>
    <t>grido para juntada Tear</t>
  </si>
  <si>
    <t>Coca Cola Casa Tear</t>
  </si>
  <si>
    <t>Selva 2da sesión</t>
  </si>
  <si>
    <t>pantalon algodón</t>
  </si>
  <si>
    <t>Camisa Ferracioli</t>
  </si>
  <si>
    <t>Aporte c/Fer p/Callupan</t>
  </si>
  <si>
    <t>La Anonima - 20-05-2015</t>
  </si>
  <si>
    <t>La Anonima - 21-05-2015</t>
  </si>
  <si>
    <t>Bonificacion Antigüedad</t>
  </si>
  <si>
    <t>complem Posicionamiento</t>
  </si>
  <si>
    <t>incentivo</t>
  </si>
  <si>
    <t>Acuerdo 17-06-13</t>
  </si>
  <si>
    <t>Acuerdo Parit 2014 Pto 3</t>
  </si>
  <si>
    <t>Cat 4 C</t>
  </si>
  <si>
    <t>Cat 5</t>
  </si>
  <si>
    <t>Mabel 27-05-2015</t>
  </si>
  <si>
    <t>Mabel 03-06-2015</t>
  </si>
  <si>
    <t>Mabel 10-06-2015</t>
  </si>
  <si>
    <t>Mabel 17-06-2015</t>
  </si>
  <si>
    <t>Mabel 24-06-2015</t>
  </si>
  <si>
    <t>CREDITO TASA 18/18</t>
  </si>
  <si>
    <t>Repuestos bici (frenos)</t>
  </si>
  <si>
    <t>Selva 3ra sesion</t>
  </si>
  <si>
    <t>Campera</t>
  </si>
  <si>
    <t>Pizza Franz y Pepone</t>
  </si>
  <si>
    <t>Dos Cont Rem Pta Blindex</t>
  </si>
  <si>
    <t>Asado casa Maureira</t>
  </si>
  <si>
    <t>Service Beté Bici Guada</t>
  </si>
  <si>
    <t>Primates Mayo x 1</t>
  </si>
  <si>
    <t>taxi vuelta BsAs</t>
  </si>
  <si>
    <t>taxi ida Bs As</t>
  </si>
  <si>
    <t>Agua mineral kiosco BsAs</t>
  </si>
  <si>
    <t>Cena 1ra Noche BsAs</t>
  </si>
  <si>
    <t>Viatico Viaje a Bs AS</t>
  </si>
  <si>
    <t>lomo estac Quilm 29.05</t>
  </si>
  <si>
    <t>lomo en Aeroparque</t>
  </si>
  <si>
    <t>Compra u$s 560 (9,08)</t>
  </si>
  <si>
    <t>saluzzo 01-06-2015</t>
  </si>
  <si>
    <t>saluzzo 02-06-2015</t>
  </si>
  <si>
    <t xml:space="preserve">La anonima - Brown </t>
  </si>
  <si>
    <t>Helado Piré - 1/4kg</t>
  </si>
  <si>
    <t>Nona Francesca c/fer y nadia</t>
  </si>
  <si>
    <t>Waffles x 3</t>
  </si>
  <si>
    <t>Taxi a casa toni</t>
  </si>
  <si>
    <t>Beto's Lomos</t>
  </si>
  <si>
    <t>Cena casa Toni</t>
  </si>
  <si>
    <t>1/2 pizza bokado</t>
  </si>
  <si>
    <t>lavado de Auto 03-05-15</t>
  </si>
  <si>
    <t>La anonima - Brown 03-05</t>
  </si>
  <si>
    <t>salusso 04-06</t>
  </si>
  <si>
    <t>salusso 05-06</t>
  </si>
  <si>
    <t>AÑO 2016</t>
  </si>
  <si>
    <t>salusso 08-06</t>
  </si>
  <si>
    <t>Comida Mexicana 06-06</t>
  </si>
  <si>
    <t>Alquiler</t>
  </si>
  <si>
    <t xml:space="preserve"> -</t>
  </si>
  <si>
    <t>lavado camisas</t>
  </si>
  <si>
    <t>La anonima - Brow - 08-06</t>
  </si>
  <si>
    <t>Compra u$s 285 (8,81)</t>
  </si>
  <si>
    <t>Compra u$s 255 (8,81)</t>
  </si>
  <si>
    <t>Expensas Mayo BN - 4to Mes</t>
  </si>
  <si>
    <t>HILARIA</t>
  </si>
  <si>
    <t>Salusso 09-06</t>
  </si>
  <si>
    <t>Total Ingresos Administrativos</t>
  </si>
  <si>
    <t>HOSTING REVENDEDORES</t>
  </si>
  <si>
    <t>MORICCI</t>
  </si>
  <si>
    <t>Plata a Guada para expensas</t>
  </si>
  <si>
    <t>DONWEB - Cloud Server</t>
  </si>
  <si>
    <t>Waffles</t>
  </si>
  <si>
    <t>Sanguche en Bokado</t>
  </si>
  <si>
    <t>Nahue, quería pedirte que vayamos actualizando un poco el Alquiler porque ha quedado muy lejos de los precios actuales.</t>
  </si>
  <si>
    <t>Como te decia ya hace bastante mi idea no es cobrarte lo que pagan los vecinos pero si queria ver alguna manera de que no quede tan desactualizado con el correr del tiempo.</t>
  </si>
  <si>
    <t>Estuve consultando con un par de vecinos y hoy estan pagando entre 3500 y 4000 dependiendo los casos y ademas pagan las expensas que hoy están $300 aprox.</t>
  </si>
  <si>
    <t>Te adjunto un plancito que armé que en lineas generales sería llegar de a poco a pagar dentro de un año (Julio de 2016) lo que por los otros dptos se están pagando hoy ($3500)</t>
  </si>
  <si>
    <t>De las expensas me seguiría haciendo cargo yo como hasta hoy.</t>
  </si>
  <si>
    <t>Salusso 11-06</t>
  </si>
  <si>
    <t>Salusso 12-06</t>
  </si>
  <si>
    <t>Salusso 15-06-2015</t>
  </si>
  <si>
    <t>Deposito</t>
  </si>
  <si>
    <t>Salusso 16-06-2015</t>
  </si>
  <si>
    <t>LANIN</t>
  </si>
  <si>
    <t>Bokado 17-06</t>
  </si>
  <si>
    <t>Salusso 18-06-2015</t>
  </si>
  <si>
    <t>Rendicion Viaje BA Taxis</t>
  </si>
  <si>
    <t>Salusoo 19-06-2015</t>
  </si>
  <si>
    <t>fotocopias planos</t>
  </si>
  <si>
    <t>Primates Junio x 2</t>
  </si>
  <si>
    <t>Bici Single Guada 2 Cuota</t>
  </si>
  <si>
    <t>Selva 4ta sesion</t>
  </si>
  <si>
    <t>Mabel 01-07-2015</t>
  </si>
  <si>
    <t>Mabel 08-07-2015</t>
  </si>
  <si>
    <t>Mabel 15-07-2015</t>
  </si>
  <si>
    <t>Mabel 22-07-2015</t>
  </si>
  <si>
    <t>Mabel 29-07-2015</t>
  </si>
  <si>
    <t>Ahorro JUNIO 2015</t>
  </si>
  <si>
    <t xml:space="preserve">1° Mes SIN credito TASA </t>
  </si>
  <si>
    <t>Salusso 22-06-2015</t>
  </si>
  <si>
    <t>Salusso 23-06-2015</t>
  </si>
  <si>
    <t>Sandwich Bokado</t>
  </si>
  <si>
    <t>Salusso 25-06-2015</t>
  </si>
  <si>
    <t>Ahorro JULIO 2015</t>
  </si>
  <si>
    <t>Entrega Baulera Herrero Marcos</t>
  </si>
  <si>
    <t>Owe Post Charla Curso Toni</t>
  </si>
  <si>
    <t>Te vick x 5</t>
  </si>
  <si>
    <t>Mabel - Aguinaldo</t>
  </si>
  <si>
    <t>Salusso 29-06-2015</t>
  </si>
  <si>
    <t>salusso 26-06-2015</t>
  </si>
  <si>
    <t>Selva 5ta sesion</t>
  </si>
  <si>
    <t>mexicas - 28-06-2015</t>
  </si>
  <si>
    <t>bokado 01-07-2015</t>
  </si>
  <si>
    <t>Cena Gato, Fer y Adrian</t>
  </si>
  <si>
    <t>parche en rueda 308</t>
  </si>
  <si>
    <t>Salusso 02-07-2015</t>
  </si>
  <si>
    <t>Viaje Mensual Pico  (nafta 1500)</t>
  </si>
  <si>
    <t>Empanadas en la ESSO</t>
  </si>
  <si>
    <t>Saluzzo 06-07-2015</t>
  </si>
  <si>
    <t>birras casa toni despedida</t>
  </si>
  <si>
    <t>Saluzzo 07-07-2015</t>
  </si>
  <si>
    <t>bokado 08-07-2015</t>
  </si>
  <si>
    <t>Lomo estacion 10-07-2015</t>
  </si>
  <si>
    <t>Pizza + Coca Piedra Libre</t>
  </si>
  <si>
    <t>Cena La Nonnina Coco y emi</t>
  </si>
  <si>
    <t>Renovacion Dominio Wikisendas</t>
  </si>
  <si>
    <t>regalo Nico y Mabel</t>
  </si>
  <si>
    <t>Expensas Junio BN - 5to Mes</t>
  </si>
  <si>
    <t>Saluzzo 13-07-15</t>
  </si>
  <si>
    <t>Vital</t>
  </si>
  <si>
    <t>Pan Lactal en Macedonia</t>
  </si>
  <si>
    <t>saluzzo 14-07-2015</t>
  </si>
  <si>
    <t>bokado 15-07-2015</t>
  </si>
  <si>
    <t>VIAJE S.M. LOS ANDES</t>
  </si>
  <si>
    <t>DOMINIOS NUEVOS</t>
  </si>
  <si>
    <t>milas pollo despensa independencia</t>
  </si>
  <si>
    <t>verduras y cajon naranjas</t>
  </si>
  <si>
    <t>Saluzzo 16-07-2015</t>
  </si>
  <si>
    <t>Estacion Quilmes Rolo y guada</t>
  </si>
  <si>
    <t>La Anonima Brown - Bebida festejo consultorio</t>
  </si>
  <si>
    <t>parte de Lomo El carrito</t>
  </si>
  <si>
    <t>juntada dia del amigo</t>
  </si>
  <si>
    <t>Flete Baulera</t>
  </si>
  <si>
    <t>Bokado 22-07-15</t>
  </si>
  <si>
    <t>Saluzzo 20-07-15</t>
  </si>
  <si>
    <t>Saluzzo 21-07-15</t>
  </si>
  <si>
    <t>Saluzzo 23-07-15</t>
  </si>
  <si>
    <t>Saluzzo 24-07-15</t>
  </si>
  <si>
    <t>Mabel 05-08-2015</t>
  </si>
  <si>
    <t>Mabel 12-08-2015</t>
  </si>
  <si>
    <t>Mabel 19-08-2015</t>
  </si>
  <si>
    <t>Renovacion Dominio Everest2012</t>
  </si>
  <si>
    <t>GASTO OLVIDADO</t>
  </si>
  <si>
    <t>Saluzzo 28-07-2015</t>
  </si>
  <si>
    <t>Saluzzo 27-07-2015</t>
  </si>
  <si>
    <t>Cuota 9 Impuesto Namuncura</t>
  </si>
  <si>
    <t>Gaseosa y fritas Allen</t>
  </si>
  <si>
    <t>Regalo gustavo Cañon</t>
  </si>
  <si>
    <t>guantes EASY</t>
  </si>
  <si>
    <t>Copia llaves Bouquet Roldan</t>
  </si>
  <si>
    <t>Bokado 29-07-2015</t>
  </si>
  <si>
    <t>Vinos compra con Fer</t>
  </si>
  <si>
    <t>Rotiseria Cena casa Fer</t>
  </si>
  <si>
    <t>Rotiseria  Rosiganno Guada</t>
  </si>
  <si>
    <t>Saluzzo 31-07-2015</t>
  </si>
  <si>
    <t>saluzzo 30-07-2015</t>
  </si>
  <si>
    <t>naranjas macedonia</t>
  </si>
  <si>
    <t>facturas tiempo de dulzura</t>
  </si>
  <si>
    <t>super - cerveza juntada</t>
  </si>
  <si>
    <t>betos Lomos</t>
  </si>
  <si>
    <t>Recarga estacionam SEIN</t>
  </si>
  <si>
    <t>Saluzzo 03-08-2015</t>
  </si>
  <si>
    <t>Saluzzo 04-08-2015</t>
  </si>
  <si>
    <t>Deleite 05-08-2015</t>
  </si>
  <si>
    <t>pizzas Casa del Roquita</t>
  </si>
  <si>
    <t>Saluzzo 06-08-2015</t>
  </si>
  <si>
    <t>Saluzzo 07-08-2015</t>
  </si>
  <si>
    <t>Levotiroxina - T4 X 2 cajas</t>
  </si>
  <si>
    <t>Verduras + Cajon Naranjas</t>
  </si>
  <si>
    <t>Poseidon - reunion guada</t>
  </si>
  <si>
    <t>Juntada casa toni</t>
  </si>
  <si>
    <t>Pizza Bokado</t>
  </si>
  <si>
    <t>Docena Facturas</t>
  </si>
  <si>
    <t>Apto medico renovacion carnet</t>
  </si>
  <si>
    <t>Pizza Bokado 12-08</t>
  </si>
  <si>
    <t>Saluzzo 11-08</t>
  </si>
  <si>
    <t>Saluzzo 10-08</t>
  </si>
  <si>
    <t>Ahorro AGOSTO 2015</t>
  </si>
  <si>
    <t>Compra u$s 600 (9,33)</t>
  </si>
  <si>
    <t>Camara Repuesto Bici</t>
  </si>
  <si>
    <t>Saldo Baulera Herrero 3300 (Guada puso 2000)</t>
  </si>
  <si>
    <t>licencia</t>
  </si>
  <si>
    <t>aporte capilla</t>
  </si>
  <si>
    <t>la anonima</t>
  </si>
  <si>
    <t>Saluzzo 14-08</t>
  </si>
  <si>
    <t>deleite 18-08-2015</t>
  </si>
  <si>
    <t>saluzzo 18-08-2015</t>
  </si>
  <si>
    <t>saluzzo 13-08</t>
  </si>
  <si>
    <t>bokado 19-08-2015</t>
  </si>
  <si>
    <t>saluzzo 20-08</t>
  </si>
  <si>
    <t>empanadas con gato y benja</t>
  </si>
  <si>
    <t>Viaje Mensual Pico (nafta)</t>
  </si>
  <si>
    <t>Cadenita Bautismo Cata</t>
  </si>
  <si>
    <t>macedoni pan y queso</t>
  </si>
  <si>
    <t>chorizos Speluzzi</t>
  </si>
  <si>
    <t>Pizzas x mi cumple (bokado)</t>
  </si>
  <si>
    <t>Saluzzo 21-08</t>
  </si>
  <si>
    <t>Asado casa Manuel x 2</t>
  </si>
  <si>
    <t>Pizza Casa Toni</t>
  </si>
  <si>
    <t>Saluzzo 24-08-2015</t>
  </si>
  <si>
    <t>Local Independencia 555</t>
  </si>
  <si>
    <t xml:space="preserve">   &lt;&lt;&lt; El 23/08/2015 le pregunté a guada y me dijo "ya hablé ese tema con mi papá".  Entendí como que los pagos se</t>
  </si>
  <si>
    <t xml:space="preserve">   suspenden para compra de materiales consultorio pero ademas mezclado con prestamo de plata en Diciembre 2014 </t>
  </si>
  <si>
    <t>Mabel 27-08-2015</t>
  </si>
  <si>
    <t>Mabel 02-09-2015</t>
  </si>
  <si>
    <t>Mabel 09-09-2015</t>
  </si>
  <si>
    <t>Mabel 16-09-2015</t>
  </si>
  <si>
    <t>Mabel 23-09-2015</t>
  </si>
  <si>
    <t>Renovacion Dominio HernanCarracedo</t>
  </si>
  <si>
    <t>Renovacion Dominio TomasCamino</t>
  </si>
  <si>
    <t>Saluzzo 25-08-2015</t>
  </si>
  <si>
    <t>El noble - Pizza</t>
  </si>
  <si>
    <t>estacion quilmes el 27-08-2015</t>
  </si>
  <si>
    <t>saluzzo 26-08-2015</t>
  </si>
  <si>
    <t>Saluzzo 28-08-2015</t>
  </si>
  <si>
    <t>Efectivo Guada para IVA e IIBB</t>
  </si>
  <si>
    <t>Impuesto Inmobiliario Dpto Belgrano</t>
  </si>
  <si>
    <t>Impuesto Inmobiliario Cochera Belgrano</t>
  </si>
  <si>
    <t>lavadero auto 308</t>
  </si>
  <si>
    <t>Pizzas x 2 Casa del Roca</t>
  </si>
  <si>
    <t>facturas morena x mi cumple</t>
  </si>
  <si>
    <t>MDF Blanco revestimiento Baulera</t>
  </si>
  <si>
    <t>Pulpito para pegar madera</t>
  </si>
  <si>
    <t>Empanadas Cena C/fer</t>
  </si>
  <si>
    <t>Diferencia cambio bermudas</t>
  </si>
  <si>
    <t>La Tapera 30-08-2015</t>
  </si>
  <si>
    <t>Saluzzo 31-08-2015</t>
  </si>
  <si>
    <t>La Estacion 03-09-2015</t>
  </si>
  <si>
    <t>Ahorro SEPTIEMBRE 2015</t>
  </si>
  <si>
    <t>Compra u$s 600 (9,405)</t>
  </si>
  <si>
    <t>saluzzo 04-09-2015</t>
  </si>
  <si>
    <t>Saluzzo 01-09-2015</t>
  </si>
  <si>
    <t>Saluzzo 07-09-2015</t>
  </si>
  <si>
    <t>Deposito BIOSONIC $9147 (guada me dio $2000, yo puse 2147 y los 5000 restantes salieron del cheque regalo cumple de 5mil -chaia-)</t>
  </si>
  <si>
    <t>burguer king 06-09-2015</t>
  </si>
  <si>
    <t>impuesto al Cheque - Lili Chaia</t>
  </si>
  <si>
    <t>REGALO Libro Lunes Felices</t>
  </si>
  <si>
    <t>REGALO Libro Confianza Total</t>
  </si>
  <si>
    <t>&lt;--</t>
  </si>
  <si>
    <t>Encomienta del Biosonic</t>
  </si>
  <si>
    <t>Juntada con Toni y Laura en Casa</t>
  </si>
  <si>
    <t>macedonia - lechuga</t>
  </si>
  <si>
    <t>2 kilos milanesas calle independ</t>
  </si>
  <si>
    <t>Pizzas en carrito post charla</t>
  </si>
  <si>
    <t>Saluzzo 08-09-2015</t>
  </si>
  <si>
    <t xml:space="preserve">   (prestamo hija &gt;&gt; padre) o sea que el saldo no seria el que aparece acá sino menos.  Pero ni idea cuanto </t>
  </si>
  <si>
    <t xml:space="preserve">    corresponde restar del saldo</t>
  </si>
  <si>
    <t>macedonias leche y naranjas</t>
  </si>
  <si>
    <t>Estac quilmes 09-09-15.  lomo</t>
  </si>
  <si>
    <t>Saluzzo 10-09-2015</t>
  </si>
  <si>
    <t>Diclofenac para Guada</t>
  </si>
  <si>
    <t>Saluzzo 11-09-2015</t>
  </si>
  <si>
    <t>Saluzzo 14-09-2015</t>
  </si>
  <si>
    <t>Compra u$s 800 (9,44)</t>
  </si>
  <si>
    <t>con autorización de Guada</t>
  </si>
  <si>
    <t>regalo marce araoz cumple</t>
  </si>
  <si>
    <t>pastillas diva</t>
  </si>
  <si>
    <t>Saluzzo 15-09-2014</t>
  </si>
  <si>
    <t>Tamara Vianda a domicilio</t>
  </si>
  <si>
    <t>saluzzo 17-09-2015</t>
  </si>
  <si>
    <t>Libro "nunca comas Solo"</t>
  </si>
  <si>
    <t>Guada pago de IVA</t>
  </si>
  <si>
    <t>saluzzo 18-09-2015</t>
  </si>
  <si>
    <t>Efectivo Guada Zapatillas</t>
  </si>
  <si>
    <t>Viaticos Viaje a BsAs</t>
  </si>
  <si>
    <t>saluzzo 22-09-2015</t>
  </si>
  <si>
    <t>saluzzo 21-09-2015</t>
  </si>
  <si>
    <t>Empanadas Juan Bautista</t>
  </si>
  <si>
    <t>Primates septiembre x 2</t>
  </si>
  <si>
    <t>Sandwich bocado 23-09</t>
  </si>
  <si>
    <t>Mabel 30-09-2015</t>
  </si>
  <si>
    <t>Mabel 07-10-2015</t>
  </si>
  <si>
    <t>Mabel 14-10-2015</t>
  </si>
  <si>
    <t>Mabel 21-10-2015</t>
  </si>
  <si>
    <t>Mabel 28-10-2015</t>
  </si>
  <si>
    <t>Saluzzo 25-09-2015</t>
  </si>
  <si>
    <t>Saluzzo 24-09-2015</t>
  </si>
  <si>
    <t>Cable HDMI</t>
  </si>
  <si>
    <t>Le di $9000 redondos a Guada</t>
  </si>
  <si>
    <t>Regalo Juan - Cuchillo</t>
  </si>
  <si>
    <t>Saluzzo 28-09-2015</t>
  </si>
  <si>
    <t>Regalo - Libro Nunca comas solo</t>
  </si>
  <si>
    <t>Chicles kiosco</t>
  </si>
  <si>
    <t>macedonia leche y fiambre</t>
  </si>
  <si>
    <t>Cena en Pippo con Juan</t>
  </si>
  <si>
    <t>Factura telefono rola</t>
  </si>
  <si>
    <t>pizza Bokado 30-09-2015</t>
  </si>
  <si>
    <t xml:space="preserve">la casa de las Empanadas </t>
  </si>
  <si>
    <t>Ahorro OCTUBRE 2015</t>
  </si>
  <si>
    <t>Compra u$s 600 (9,53)</t>
  </si>
  <si>
    <t>saluzzo 02-10-2015</t>
  </si>
  <si>
    <t>saluzzo 06-10-2015</t>
  </si>
  <si>
    <t>Saluzzo 05-10-2015</t>
  </si>
  <si>
    <t>la tapera</t>
  </si>
  <si>
    <t>café ypf roca</t>
  </si>
  <si>
    <t>macedona naranja y pan</t>
  </si>
  <si>
    <t>Beto Lomos</t>
  </si>
  <si>
    <t>Efectivo Guada vuelto waffles</t>
  </si>
  <si>
    <t>Cajon Naranjas y verduras</t>
  </si>
  <si>
    <t>Saluzzo 08-10-2015</t>
  </si>
  <si>
    <t>Saluzzo 09-10-2015</t>
  </si>
  <si>
    <t>saluzzo 01-10-2015</t>
  </si>
  <si>
    <t>Gaseosas san martin</t>
  </si>
  <si>
    <t>Saluzzo 13-10-2015</t>
  </si>
  <si>
    <t>saluzzo 15-10-2015</t>
  </si>
  <si>
    <t>La Anonima 15-10-2015</t>
  </si>
  <si>
    <t>La Anonima 14-10-2015</t>
  </si>
  <si>
    <t>rotiseria deleite</t>
  </si>
  <si>
    <t>Rosignano 14-10-2015</t>
  </si>
  <si>
    <t>2 kg milas de pollo</t>
  </si>
  <si>
    <t>Saluzzo 16-10-2015</t>
  </si>
  <si>
    <t>colaboracion p/leche en TASA</t>
  </si>
  <si>
    <t>birras post prueba luces</t>
  </si>
  <si>
    <t>llanta mavic 221</t>
  </si>
  <si>
    <t>bokado 21-10-15 - pizza</t>
  </si>
  <si>
    <t>cubiertas pago a Rolo</t>
  </si>
  <si>
    <t>Saluzzo 19-10-15</t>
  </si>
  <si>
    <t>Saluzzo 20-10-15</t>
  </si>
  <si>
    <t>La Anonima 21-10-15</t>
  </si>
  <si>
    <t>La Anonima 22-10-15</t>
  </si>
  <si>
    <t>Saluzzo 22-10-2015</t>
  </si>
  <si>
    <t>asado en macedonia</t>
  </si>
  <si>
    <t>Enero '15</t>
  </si>
  <si>
    <t>Febrero'15</t>
  </si>
  <si>
    <t>Saluzzo 23-10-2015</t>
  </si>
  <si>
    <t>a guada para sushi y macedonia</t>
  </si>
  <si>
    <t>armado rueda pirincho</t>
  </si>
  <si>
    <t>La Anonima 26-10-2015</t>
  </si>
  <si>
    <t>Saluzzo 26-10-2015</t>
  </si>
  <si>
    <t>Viaje Montaña - Ferry Pirihueico</t>
  </si>
  <si>
    <t>Tintoreria Camisa Dior</t>
  </si>
  <si>
    <t>repuesto espejo rojo</t>
  </si>
  <si>
    <t>Saluzzo 27-10-2015</t>
  </si>
  <si>
    <t>Mabel 04-11-2015</t>
  </si>
  <si>
    <t>Mabel 11-11-2015</t>
  </si>
  <si>
    <t>Mabel 18-11-2015</t>
  </si>
  <si>
    <t>Mabel 25-11-2015</t>
  </si>
  <si>
    <t>horquilla GT Roja</t>
  </si>
  <si>
    <t>Plastificar Tarjeta Seguro</t>
  </si>
  <si>
    <t>2 camaras bici CST</t>
  </si>
  <si>
    <t>sachet leche macedonia</t>
  </si>
  <si>
    <t>rosignano 28-10-2015</t>
  </si>
  <si>
    <t>Saluzzo 30-10-2015</t>
  </si>
  <si>
    <t>Ahorro NOVIEMBRE 2015</t>
  </si>
  <si>
    <t>Compra u$s 600 (9,67)</t>
  </si>
  <si>
    <t>saluzzo 03-11-15</t>
  </si>
  <si>
    <t>saluzzo 02-11-15</t>
  </si>
  <si>
    <t>pizzas bokado 04-11-15</t>
  </si>
  <si>
    <t>La Anonima 04-11-15</t>
  </si>
  <si>
    <t>Saluzzo 05-11-15</t>
  </si>
  <si>
    <t>facturas panaderia</t>
  </si>
  <si>
    <t>saluzzo 09-11-15</t>
  </si>
  <si>
    <t>El noble pizza + helado</t>
  </si>
  <si>
    <t>saluzzo 06-11-15</t>
  </si>
  <si>
    <t>Saluzzo 10-11-15</t>
  </si>
  <si>
    <t>Marzo´15</t>
  </si>
  <si>
    <t>Bokado 11-11-2015</t>
  </si>
  <si>
    <t>pizzas prechupakabras</t>
  </si>
  <si>
    <t>traslado bicis chupakabras</t>
  </si>
  <si>
    <t>asado post chk (fueron 200 en realidad)</t>
  </si>
  <si>
    <t>taxi al club para chk</t>
  </si>
  <si>
    <t>efectivo a guada para alimento berta</t>
  </si>
  <si>
    <t>Pava electrica en Fravega</t>
  </si>
  <si>
    <t>piré - helados</t>
  </si>
  <si>
    <t>manguera camelbak casero</t>
  </si>
  <si>
    <t>Primates Noviembre x 2 ($560)</t>
  </si>
  <si>
    <t>Saluzzo 12-11-2015</t>
  </si>
  <si>
    <t>Almuerzo en Abadia c/Fer</t>
  </si>
  <si>
    <t>saluzzo 13-11-2015</t>
  </si>
  <si>
    <t>efectivo Guada - Sellado Poder Judicial</t>
  </si>
  <si>
    <t>Birras en Club Alta Barda</t>
  </si>
  <si>
    <t>Repuesto mochila inodoro</t>
  </si>
  <si>
    <t>regalo Sergio Filippi</t>
  </si>
  <si>
    <t>deleite casa Rolos</t>
  </si>
  <si>
    <t>saluzzo 17-11-2015</t>
  </si>
  <si>
    <t>saluzzo 16-11-2015</t>
  </si>
  <si>
    <t>Recarga tarheta SEIN</t>
  </si>
  <si>
    <t>Arreglo Mochila Salomon</t>
  </si>
  <si>
    <t>Diferencia camisa en JOE</t>
  </si>
  <si>
    <t>La Anonima</t>
  </si>
  <si>
    <t>Bokado 18-11-2015 - Pizza</t>
  </si>
  <si>
    <t>Viaje Montaña (1ros pinos)</t>
  </si>
  <si>
    <t>El noble pizza</t>
  </si>
  <si>
    <t>Saluzzo 23-11-2015</t>
  </si>
  <si>
    <t>Saluzzo 19-11-2015</t>
  </si>
  <si>
    <t>Saluzzo 20-11-2015</t>
  </si>
  <si>
    <t>La anonima</t>
  </si>
  <si>
    <t>MC Donals 22-11-15</t>
  </si>
  <si>
    <t>Saluzzo 24-11-2015</t>
  </si>
  <si>
    <t>Misa 1ra comunicion</t>
  </si>
  <si>
    <t>birra y lechuga cena c/toni</t>
  </si>
  <si>
    <t>Regalo Vino Ariel Howes</t>
  </si>
  <si>
    <t>Repuesto mochila inodoro 2do</t>
  </si>
  <si>
    <t>La Anonima 24-11-2015</t>
  </si>
  <si>
    <t>Efectivo Guada - Vuelto Naranjas</t>
  </si>
  <si>
    <t>Mabel 02-12-2015</t>
  </si>
  <si>
    <t>Mabel 09-12-2015</t>
  </si>
  <si>
    <t>Mabel 16-12-2015</t>
  </si>
  <si>
    <t>Mabel 23-12-2015</t>
  </si>
  <si>
    <t>Bokado 25-11-2015</t>
  </si>
  <si>
    <t>Aporta</t>
  </si>
  <si>
    <t>Periodo</t>
  </si>
  <si>
    <t>Interes PF</t>
  </si>
  <si>
    <t>Fondo Comun</t>
  </si>
  <si>
    <t>la tapera 26-11</t>
  </si>
  <si>
    <t>Saluzzo 30-11</t>
  </si>
  <si>
    <t>Saluzzo 26-11</t>
  </si>
  <si>
    <t>Rosignano 02-12</t>
  </si>
  <si>
    <t>Sandwich miga 01-12-15</t>
  </si>
  <si>
    <t>La Casa de las Empanadas 01-12</t>
  </si>
  <si>
    <t>coca cola chica</t>
  </si>
  <si>
    <t>pizza y coca piedra libre</t>
  </si>
  <si>
    <t>Saluzzo 03-12-2015</t>
  </si>
  <si>
    <t>Saluzzo 04-12-2015</t>
  </si>
  <si>
    <t>Regalo 50 de Claudio</t>
  </si>
  <si>
    <t>Rosignano 09-12</t>
  </si>
  <si>
    <t>Recarga SEIN</t>
  </si>
  <si>
    <t>Ahorro DICIEMBRE 2015</t>
  </si>
  <si>
    <t>Compra u$s 655 (9,85)</t>
  </si>
  <si>
    <t>Saluzzo 10-12-2015</t>
  </si>
  <si>
    <t>Viaje Montaña (Domuyo)</t>
  </si>
  <si>
    <t>mac donals</t>
  </si>
  <si>
    <t>Saluzzo 11-12-2015</t>
  </si>
  <si>
    <t>Saluzzo 14-12-2015</t>
  </si>
  <si>
    <t>entradas fiesta x 2</t>
  </si>
  <si>
    <t>Rossigano 16-12-2015</t>
  </si>
  <si>
    <t>birras</t>
  </si>
  <si>
    <t>Mabel AGUINALDO</t>
  </si>
  <si>
    <t>saluzzo 17-12-2015</t>
  </si>
  <si>
    <t>la anonima 17-12-2015</t>
  </si>
  <si>
    <t>lavado 308</t>
  </si>
  <si>
    <t>Carpa COTO</t>
  </si>
  <si>
    <t>Entrega a Martin de 17000. Guada Puso 15 y yo puse 2</t>
  </si>
  <si>
    <t>coca</t>
  </si>
  <si>
    <t>verduleria</t>
  </si>
  <si>
    <t>macedonia carne</t>
  </si>
  <si>
    <t>Waffle</t>
  </si>
  <si>
    <t>COTO 17-12-15</t>
  </si>
  <si>
    <t>Malla Legacy</t>
  </si>
  <si>
    <t>Saluzzo 18-12-15</t>
  </si>
  <si>
    <t>Piré 1/4 x 2</t>
  </si>
  <si>
    <t>saluzzo 22-12-2015</t>
  </si>
  <si>
    <t>la anonima 21-12-2015</t>
  </si>
  <si>
    <t>Service 40k 308 - 21-12-15</t>
  </si>
  <si>
    <t>Mabel 30-12-2015</t>
  </si>
  <si>
    <t>Mabel 13-01-2016</t>
  </si>
  <si>
    <t>grisines</t>
  </si>
  <si>
    <t>veterinaria</t>
  </si>
  <si>
    <t>pago sueldos</t>
  </si>
  <si>
    <t>propina vidrios</t>
  </si>
  <si>
    <t>hielo navidad</t>
  </si>
  <si>
    <t>Remeras Domuyo x 2</t>
  </si>
  <si>
    <t>regalo papa noel guada</t>
  </si>
  <si>
    <t>Saluzzo 28-12-2015</t>
  </si>
  <si>
    <t>Renovacion Q-Sys.com.ar</t>
  </si>
  <si>
    <t>GRAFICA</t>
  </si>
  <si>
    <t>ALQUIMIA</t>
  </si>
  <si>
    <t>RYTEL</t>
  </si>
  <si>
    <t>AGPM</t>
  </si>
  <si>
    <t>Obs</t>
  </si>
  <si>
    <t>$12000 puestos 30 dias TNA 26,5%</t>
  </si>
  <si>
    <t>nafta ACA Nqn</t>
  </si>
  <si>
    <t>lomitos 24 de Mayo</t>
  </si>
  <si>
    <t>nafta petrosurcpico</t>
  </si>
  <si>
    <t>nafta 25 de mayo</t>
  </si>
  <si>
    <t>regalo catalina</t>
  </si>
  <si>
    <t>rossignano</t>
  </si>
  <si>
    <t>Saluzzo 29-12-2015</t>
  </si>
  <si>
    <t>diferencia zapatillas</t>
  </si>
  <si>
    <t>burger king</t>
  </si>
  <si>
    <t>Mabel 06-01-2016</t>
  </si>
  <si>
    <t>NO se</t>
  </si>
  <si>
    <t>pizzas y empanadas pico</t>
  </si>
  <si>
    <t>nafta petrobras pico</t>
  </si>
  <si>
    <t>nafta guamini</t>
  </si>
  <si>
    <t>propina ypf pringles</t>
  </si>
  <si>
    <t>mercadito marisol 1ra vez</t>
  </si>
  <si>
    <t>mercadito marisol 2da vez</t>
  </si>
  <si>
    <t>pizzas marisol</t>
  </si>
  <si>
    <t>sombrero guada y regalos</t>
  </si>
  <si>
    <t>criollitas agua mineral y papas fritas</t>
  </si>
  <si>
    <t>peajes x 2</t>
  </si>
  <si>
    <t>nafta en Oriente</t>
  </si>
  <si>
    <t>toallitas pringles</t>
  </si>
  <si>
    <t>petropringles</t>
  </si>
  <si>
    <t>hamburguesas pringles</t>
  </si>
  <si>
    <t>petrosurco vuelta a nqn</t>
  </si>
  <si>
    <t>pizza y coca</t>
  </si>
  <si>
    <t>efectivo a guada</t>
  </si>
  <si>
    <t>nafta sta isabel</t>
  </si>
  <si>
    <t>desinfeccion</t>
  </si>
  <si>
    <t>propina en alberto</t>
  </si>
  <si>
    <t>casa en marisol x 4 dias</t>
  </si>
  <si>
    <t>desayuno V-Mondo</t>
  </si>
  <si>
    <t>coca colas BR</t>
  </si>
  <si>
    <t>macedonia pan y tomates</t>
  </si>
  <si>
    <t>juntada ravioles gato y fer</t>
  </si>
  <si>
    <t>propina semaforo poetas</t>
  </si>
  <si>
    <t>leche macedonia</t>
  </si>
  <si>
    <t>pizzas en bokado</t>
  </si>
  <si>
    <t>Marzop´15</t>
  </si>
  <si>
    <t>Abril ´15</t>
  </si>
  <si>
    <t>Mayo´13</t>
  </si>
  <si>
    <t>Junio´13</t>
  </si>
  <si>
    <t>Julio'13</t>
  </si>
  <si>
    <t>Agosto'13</t>
  </si>
  <si>
    <t>VITAL</t>
  </si>
  <si>
    <t>Saluzzo 18-01-2016</t>
  </si>
  <si>
    <t>La Anonima 16-01-2016</t>
  </si>
  <si>
    <t>efectivo</t>
  </si>
  <si>
    <t>debito</t>
  </si>
  <si>
    <t>Vacaciones en Marisol Enero 2016</t>
  </si>
  <si>
    <t>VACACIONES ENERO 2016 EN MARISOL</t>
  </si>
  <si>
    <t>Pago Adelantado Dia Telefonico</t>
  </si>
  <si>
    <t>Saluzzo 19-01-2016</t>
  </si>
  <si>
    <t>Mabel 20-01-2016</t>
  </si>
  <si>
    <t>2014-04</t>
  </si>
  <si>
    <t>2014-06</t>
  </si>
  <si>
    <t>2014-07</t>
  </si>
  <si>
    <t>2014-08</t>
  </si>
  <si>
    <t>2014-10</t>
  </si>
  <si>
    <t>2014-11</t>
  </si>
  <si>
    <t>2014-12</t>
  </si>
  <si>
    <t>2015-01</t>
  </si>
  <si>
    <t>2015-02</t>
  </si>
  <si>
    <t>2015-03</t>
  </si>
  <si>
    <t>2015-04</t>
  </si>
  <si>
    <t>2015-05</t>
  </si>
  <si>
    <t>2015-06</t>
  </si>
  <si>
    <t>2015-07</t>
  </si>
  <si>
    <t>2015-08</t>
  </si>
  <si>
    <t>2015-09</t>
  </si>
  <si>
    <t>2015-10</t>
  </si>
  <si>
    <t>2015-11</t>
  </si>
  <si>
    <t>Visa 1</t>
  </si>
  <si>
    <t>Visa 2</t>
  </si>
  <si>
    <t>Visa 3</t>
  </si>
  <si>
    <t>Rossignano 20-01-2016</t>
  </si>
  <si>
    <t>Agua mineral Quique</t>
  </si>
  <si>
    <t>Saluzzo 21-01-2016</t>
  </si>
  <si>
    <t>agua mate</t>
  </si>
  <si>
    <t>Saluzzo 25-01-2016</t>
  </si>
  <si>
    <t>Otros Ingresos</t>
  </si>
  <si>
    <t>Mabel 03-02-2016</t>
  </si>
  <si>
    <t>Mabel 10-02-2016</t>
  </si>
  <si>
    <t>Mabel 17-02-2016</t>
  </si>
  <si>
    <t>Mabel  24-02-2016</t>
  </si>
  <si>
    <t>Saluzzo 26-01-2016</t>
  </si>
  <si>
    <t>Saluzzo 22-01-2016</t>
  </si>
  <si>
    <t>La Tapera 25-01-2016</t>
  </si>
  <si>
    <t>Descarrillador bicicleta</t>
  </si>
  <si>
    <t>Rosignano 27-01-2016</t>
  </si>
  <si>
    <t>Ahorro ENERO 2016</t>
  </si>
  <si>
    <t>Mabel 28-01-2016</t>
  </si>
  <si>
    <t>gaseosas bari</t>
  </si>
  <si>
    <t>fotocopias facturacion circulo</t>
  </si>
  <si>
    <t>recarga tarjeta SEIN</t>
  </si>
  <si>
    <t>chica pidiendo en Roti</t>
  </si>
  <si>
    <t>Saluzzo 28-01-2016</t>
  </si>
  <si>
    <t>$16261 puestos 31 dias TNA 23%</t>
  </si>
  <si>
    <t>Abril´15</t>
  </si>
  <si>
    <t>La Anonima 29-01-2016</t>
  </si>
  <si>
    <t>saluzzo 01-02-2016</t>
  </si>
  <si>
    <t>llave puerta edificio</t>
  </si>
  <si>
    <t>saluzzo 29-01-2016</t>
  </si>
  <si>
    <t>Milanesas Mercadito Indep</t>
  </si>
  <si>
    <t>Naranjas y verdura E Rios</t>
  </si>
  <si>
    <t>1/2 doc facturas mamuki</t>
  </si>
  <si>
    <t>Inscripcion Infierno Salitral</t>
  </si>
  <si>
    <t>Birra en Owe</t>
  </si>
  <si>
    <t>vuelto guita guada</t>
  </si>
  <si>
    <t>Saluzzo 02-02-2016</t>
  </si>
  <si>
    <t>Saluzzo 04-02-2016</t>
  </si>
  <si>
    <t>Rosignano 10-02-2016</t>
  </si>
  <si>
    <t>saluzzo 05-02-2016</t>
  </si>
  <si>
    <t>pochoclos en villages cines</t>
  </si>
  <si>
    <t>Devolucion AFIP compra Dolares 2014</t>
  </si>
  <si>
    <t>Saluzzo 11-02-2016</t>
  </si>
  <si>
    <t>Saluzzo 12-02-2016</t>
  </si>
  <si>
    <t>Adaptador mini SD a SD</t>
  </si>
  <si>
    <t>Cena con rolos Cantina Alberto</t>
  </si>
  <si>
    <t>Cena Pollo Fer y Gato</t>
  </si>
  <si>
    <t>Piré 1kg</t>
  </si>
  <si>
    <t>lomitos el carrito</t>
  </si>
  <si>
    <t>Saluzzo 15-02-2016</t>
  </si>
  <si>
    <t>Barras Peugeot</t>
  </si>
  <si>
    <t>libretitas</t>
  </si>
  <si>
    <t>taxi a brillito</t>
  </si>
  <si>
    <t>saluzzo 18-02-2016</t>
  </si>
  <si>
    <t>Saluzzo 16-02-2016</t>
  </si>
  <si>
    <t>saluzzo 19-02-2016</t>
  </si>
  <si>
    <t>gaseosa H2O en BR</t>
  </si>
  <si>
    <t>hielo Arroyito</t>
  </si>
  <si>
    <t>Mayo´15</t>
  </si>
  <si>
    <t>Mabel 02-03-2016</t>
  </si>
  <si>
    <t>Mabel 23-03-2016</t>
  </si>
  <si>
    <t>Mabel 16-03-2016</t>
  </si>
  <si>
    <t>Mabel 09-03-2016</t>
  </si>
  <si>
    <r>
      <rPr>
        <b/>
        <i/>
        <sz val="10"/>
        <color indexed="57"/>
        <rFont val="Arial"/>
        <family val="2"/>
      </rPr>
      <t>INTERES PLAZO FIJO</t>
    </r>
    <r>
      <rPr>
        <b/>
        <i/>
        <sz val="10"/>
        <rFont val="Arial"/>
        <family val="2"/>
      </rPr>
      <t xml:space="preserve"> =&gt;</t>
    </r>
    <r>
      <rPr>
        <sz val="10"/>
        <rFont val="Arial"/>
        <family val="2"/>
      </rPr>
      <t xml:space="preserve"> $12000 puestos 30 dias TNA 26,5%</t>
    </r>
  </si>
  <si>
    <r>
      <rPr>
        <b/>
        <i/>
        <sz val="10"/>
        <color indexed="57"/>
        <rFont val="Arial"/>
        <family val="2"/>
      </rPr>
      <t>INTERES PLAZO FIJO</t>
    </r>
    <r>
      <rPr>
        <b/>
        <i/>
        <sz val="10"/>
        <rFont val="Arial"/>
        <family val="2"/>
      </rPr>
      <t xml:space="preserve"> =&gt;</t>
    </r>
    <r>
      <rPr>
        <sz val="10"/>
        <rFont val="Arial"/>
        <family val="2"/>
      </rPr>
      <t xml:space="preserve"> $32522 puestos 31 dias TNA 23,0%</t>
    </r>
  </si>
  <si>
    <t>Ahorro FEBRERO 2016</t>
  </si>
  <si>
    <t>Ahorro MARZO 2016</t>
  </si>
  <si>
    <t>empanadas cumple guada</t>
  </si>
  <si>
    <t>helado pire 23-02-16</t>
  </si>
  <si>
    <t>Saluzzo 23-02-16</t>
  </si>
  <si>
    <t>Saluzzo 22-02-2016</t>
  </si>
  <si>
    <t>Tortas Cumple Guada</t>
  </si>
  <si>
    <t>cierra asiento y camara</t>
  </si>
  <si>
    <t>lomo estac quilmes 24-02</t>
  </si>
  <si>
    <t>Yoghurt 25-02-16</t>
  </si>
  <si>
    <t>Saluzzo 25-02-2016</t>
  </si>
  <si>
    <t>La Anonima 25-02-2016</t>
  </si>
  <si>
    <t>Rosignano 03-02-2016</t>
  </si>
  <si>
    <t>fotocopias planilla OOSS</t>
  </si>
  <si>
    <t>Taxi a Nutricionista</t>
  </si>
  <si>
    <t>Frenos Cantilever a Enrique</t>
  </si>
  <si>
    <t>Despensa Yesi</t>
  </si>
  <si>
    <t xml:space="preserve">Llave juego mio </t>
  </si>
  <si>
    <r>
      <rPr>
        <b/>
        <i/>
        <sz val="10"/>
        <color indexed="57"/>
        <rFont val="Arial"/>
        <family val="2"/>
      </rPr>
      <t>INTERES PLAZO FIJO</t>
    </r>
    <r>
      <rPr>
        <b/>
        <i/>
        <sz val="10"/>
        <rFont val="Arial"/>
        <family val="2"/>
      </rPr>
      <t xml:space="preserve"> =&gt;</t>
    </r>
    <r>
      <rPr>
        <sz val="10"/>
        <rFont val="Arial"/>
        <family val="2"/>
      </rPr>
      <t xml:space="preserve"> $41157 puestos 30 dias TNA 23,5%</t>
    </r>
  </si>
  <si>
    <t>Gaseosas Asado Jujuy</t>
  </si>
  <si>
    <t>Saluzzo 26-02-2016</t>
  </si>
  <si>
    <t>La Anonima 28-02-2016</t>
  </si>
  <si>
    <t>$20578 puestos 30 dias TNA 23.5%</t>
  </si>
  <si>
    <t>Ahorro Pesos</t>
  </si>
  <si>
    <t>Saluzzo 04-03</t>
  </si>
  <si>
    <t>Saluzzo 03-03</t>
  </si>
  <si>
    <t>Rossignano 02-03</t>
  </si>
  <si>
    <t>Saluzzo 01-03</t>
  </si>
  <si>
    <t>Saluzzo 29-02</t>
  </si>
  <si>
    <t>La Anonima 02-03-16</t>
  </si>
  <si>
    <t>La Anonima 06-03-16</t>
  </si>
  <si>
    <t>Birras en Berlina</t>
  </si>
  <si>
    <t>Saluzzo 07-03-2016</t>
  </si>
  <si>
    <t>Libro Diego de las Ratas</t>
  </si>
  <si>
    <t>Facturas Visita a Santi Iglesias</t>
  </si>
  <si>
    <t>Canelones con Toni y Gato</t>
  </si>
  <si>
    <t>Devolucion AFIP compra Tarjeta Exterior 2014</t>
  </si>
  <si>
    <t>saluzzo 08-03-2016</t>
  </si>
  <si>
    <t>Expensas Julio BN - 6to Mes</t>
  </si>
  <si>
    <t>Expensas Agosto BN - 7mo Mes</t>
  </si>
  <si>
    <t>Expensas Sept BN - 8vo Mes</t>
  </si>
  <si>
    <t>Expensas Octubre BN - 9no Mes</t>
  </si>
  <si>
    <t>Expensas Noviembre BN - 10mo Mes</t>
  </si>
  <si>
    <t>Expensas Diciembre BN - 11mo Mes</t>
  </si>
  <si>
    <t>Regalo Guada Bolso LowePro</t>
  </si>
  <si>
    <t>Macedonia - Naranjas</t>
  </si>
  <si>
    <t>La Anonima 11-03-2016</t>
  </si>
  <si>
    <t>Saluzzo 14-03-2016</t>
  </si>
  <si>
    <t>Deleite 09-03-16</t>
  </si>
  <si>
    <t>Rosignano el 09-03-2016</t>
  </si>
  <si>
    <t>Saluzzo 10-03-16</t>
  </si>
  <si>
    <t>Saluzzo 11-03-16</t>
  </si>
  <si>
    <t>intereses</t>
  </si>
  <si>
    <t>La Anonima 14-03-2016</t>
  </si>
  <si>
    <t>Saluzzo 15-03-2016</t>
  </si>
  <si>
    <t>La Anonima 20-03-2016</t>
  </si>
  <si>
    <t>Saluzzo 17-03-2016</t>
  </si>
  <si>
    <t>Rossignano 16-03-2016</t>
  </si>
  <si>
    <t>la tapera 19-03-2016</t>
  </si>
  <si>
    <t>deleite 19-03-2016</t>
  </si>
  <si>
    <t>La Anonima 17-03-2016</t>
  </si>
  <si>
    <t>tartas rincon natural mendoza</t>
  </si>
  <si>
    <t>pilas AA x2</t>
  </si>
  <si>
    <t>gomero calibracion ruedas</t>
  </si>
  <si>
    <t>Saluzzo 21-03-2016</t>
  </si>
  <si>
    <t>Saluzzo 22-03-2016</t>
  </si>
  <si>
    <t>nafta plata</t>
  </si>
  <si>
    <t>nafta plata - Shell San Rafael</t>
  </si>
  <si>
    <t>nafta plata - YPF Alvear</t>
  </si>
  <si>
    <t>nafta plata - ACA 25 de mayo</t>
  </si>
  <si>
    <t>$24976 puestos 31 dias TNA 27,0%</t>
  </si>
  <si>
    <r>
      <rPr>
        <b/>
        <i/>
        <sz val="10"/>
        <color indexed="57"/>
        <rFont val="Arial"/>
        <family val="2"/>
      </rPr>
      <t>INTERES PLAZO FIJO</t>
    </r>
    <r>
      <rPr>
        <b/>
        <i/>
        <sz val="10"/>
        <rFont val="Arial"/>
        <family val="2"/>
      </rPr>
      <t xml:space="preserve"> =&gt;</t>
    </r>
    <r>
      <rPr>
        <sz val="10"/>
        <rFont val="Arial"/>
        <family val="2"/>
      </rPr>
      <t xml:space="preserve"> $49952 puestos 31 dias TNA 27,0%</t>
    </r>
  </si>
  <si>
    <t>intereses PF</t>
  </si>
  <si>
    <t>Ahorro ABRIL 2016</t>
  </si>
  <si>
    <t>pizza amelie</t>
  </si>
  <si>
    <t>pizzas refu san bernardo</t>
  </si>
  <si>
    <t>milas + empanadas Plata Rosignando</t>
  </si>
  <si>
    <t>Rosignano 23-03-2016</t>
  </si>
  <si>
    <t>Saluzzo 05-04</t>
  </si>
  <si>
    <t>Rosignano 06-04-2016</t>
  </si>
  <si>
    <t>Saluzzo 07-04-16</t>
  </si>
  <si>
    <t>La tapera 07-04-2016</t>
  </si>
  <si>
    <t>Saluzzo 08-04-2016</t>
  </si>
  <si>
    <t>Saluzzo 01-04-2016</t>
  </si>
  <si>
    <t>La Anonima 02-04-16</t>
  </si>
  <si>
    <t>La anonima 04-04-16</t>
  </si>
  <si>
    <t>La anonima 05-04-16</t>
  </si>
  <si>
    <t>Saluzzo 31-03-16</t>
  </si>
  <si>
    <t>Viaje Montaña (El Plata)</t>
  </si>
  <si>
    <t>EXPE al cerro PLATA</t>
  </si>
  <si>
    <t>Macedonia</t>
  </si>
  <si>
    <t>Yoghurt Kiosco x 2</t>
  </si>
  <si>
    <t>Expensas Enero BN - 12mo Mes</t>
  </si>
  <si>
    <t>Expensas Febrero BN - 13mo Mes</t>
  </si>
  <si>
    <t>Coca Cola x 2</t>
  </si>
  <si>
    <t>OWE post presenta curso</t>
  </si>
  <si>
    <t>Renovacion NIC dom Magnet</t>
  </si>
  <si>
    <t>Solvente 2 litros p/MSR</t>
  </si>
  <si>
    <t>Super la anonima 10-04-2016</t>
  </si>
  <si>
    <t>Expensas Febrero BN - 14mo Mes</t>
  </si>
  <si>
    <t>Mabel 30-03-2016</t>
  </si>
  <si>
    <t>Mabel 06-04-2016</t>
  </si>
  <si>
    <t>Mabel 20-04-2016</t>
  </si>
  <si>
    <t>Mabel 13-04-2016</t>
  </si>
  <si>
    <t>Entras Fiesta Agreste x 2</t>
  </si>
  <si>
    <t>Pintura Horquillas x 3</t>
  </si>
  <si>
    <t>Coca cola el carrito</t>
  </si>
  <si>
    <t>Lomitos el Carrito</t>
  </si>
  <si>
    <t>Recarga Tarjeta SEIN</t>
  </si>
  <si>
    <t>Efectivo Guada p/expensas</t>
  </si>
  <si>
    <t>Diferencia viaje Mendoza</t>
  </si>
  <si>
    <t>Multa Estac Doble Fila</t>
  </si>
  <si>
    <t>Mayo'15</t>
  </si>
  <si>
    <t>Junio'15</t>
  </si>
  <si>
    <r>
      <rPr>
        <b/>
        <sz val="9"/>
        <color indexed="9"/>
        <rFont val="Calibri"/>
        <family val="2"/>
      </rPr>
      <t xml:space="preserve">1580 </t>
    </r>
    <r>
      <rPr>
        <b/>
        <sz val="9"/>
        <color indexed="12"/>
        <rFont val="Calibri"/>
        <family val="2"/>
      </rPr>
      <t>+ 420</t>
    </r>
  </si>
  <si>
    <t>Saluzzo 11-04-2016</t>
  </si>
  <si>
    <t>Cuota 10 Ceferino p/impuestos</t>
  </si>
  <si>
    <t>naranjas mercadito talero</t>
  </si>
  <si>
    <t>rossignano 13-04-16</t>
  </si>
  <si>
    <t>Saluzzo 15-04-2016</t>
  </si>
  <si>
    <t>La Anonima 16-04-16</t>
  </si>
  <si>
    <t>debia a consorcio ceferino</t>
  </si>
  <si>
    <t>yoghurt kiosco 18-04-2016</t>
  </si>
  <si>
    <t>Saluzzo 18-04-2016</t>
  </si>
  <si>
    <t>propina</t>
  </si>
  <si>
    <t>la tapera 20-04-2016</t>
  </si>
  <si>
    <t>aportes</t>
  </si>
  <si>
    <t>(pagado con ahorros)</t>
  </si>
  <si>
    <t>almuerzo fer y pablo</t>
  </si>
  <si>
    <t>pizza amelie bacon</t>
  </si>
  <si>
    <t>PRESTAMO A GUADA PAGO BIENES PERSONALES</t>
  </si>
  <si>
    <t>Saluzzo 21-04-2016</t>
  </si>
  <si>
    <t>Saluzzo 22-04-2016</t>
  </si>
  <si>
    <t>Saluzzo 25-04-2016</t>
  </si>
  <si>
    <t>Rossignano 27-04-2016</t>
  </si>
  <si>
    <t>Macedonia pan y naranjas 27-04-2016</t>
  </si>
  <si>
    <t>verduras en BR y Belgrano</t>
  </si>
  <si>
    <t>Cena con Selva en Brauer</t>
  </si>
  <si>
    <t>1/3 del interes</t>
  </si>
  <si>
    <t>2/3 del interes</t>
  </si>
  <si>
    <t>Capital Fondo Comun</t>
  </si>
  <si>
    <t>Capital Ahorro Hernan</t>
  </si>
  <si>
    <t>Mabel 04-05-2016</t>
  </si>
  <si>
    <t>naranjas BR y Belgrano</t>
  </si>
  <si>
    <t>Café con Patri y Marité</t>
  </si>
  <si>
    <t>Mabel 27-04-2016</t>
  </si>
  <si>
    <t>Mabel 18-05-2016</t>
  </si>
  <si>
    <t>Mabel 11-05-2016</t>
  </si>
  <si>
    <t>$29549 puestos 30 dias TNA 27,5%</t>
  </si>
  <si>
    <t>efectivo guada vuelto pizza</t>
  </si>
  <si>
    <t>tarjeta SEIN recarga</t>
  </si>
  <si>
    <t>Saluzzo 06-05-2016</t>
  </si>
  <si>
    <t>Saluzzo 05-05-2016</t>
  </si>
  <si>
    <t>MC Donals 02-05-16</t>
  </si>
  <si>
    <t>Saluzzo 03-05-2016</t>
  </si>
  <si>
    <t>Saluzzo 02-05-2016</t>
  </si>
  <si>
    <t>La anonima 30-04-2016</t>
  </si>
  <si>
    <t>Saluzzo 29-04-2016</t>
  </si>
  <si>
    <t>Saluzzo 28-04-2016</t>
  </si>
  <si>
    <t>La tapera 10-05-2016</t>
  </si>
  <si>
    <t>Mery por zapatillas Guada</t>
  </si>
  <si>
    <t>yoghurt kiosco</t>
  </si>
  <si>
    <t>Saluzzo 10-05-2016</t>
  </si>
  <si>
    <t>Aporte para Biosonic</t>
  </si>
  <si>
    <t>Aporte para compra equipamiento (Martin)</t>
  </si>
  <si>
    <t xml:space="preserve">Revestimiento Blanco Rectificado Baño 9.5 mts + Pastina </t>
  </si>
  <si>
    <t>PAGOS QUE FALTAN HACERSE</t>
  </si>
  <si>
    <t>Marcos, cuota 2/2</t>
  </si>
  <si>
    <t>muebles que faltan de adrian</t>
  </si>
  <si>
    <t>saldo final de fabio narcisi</t>
  </si>
  <si>
    <t>Benitez cuota 02/03</t>
  </si>
  <si>
    <t>Benitez cuota 03/03</t>
  </si>
  <si>
    <t>Patricia Anticipo de presupuesto</t>
  </si>
  <si>
    <t>Patricia Saldo de presupuesto</t>
  </si>
  <si>
    <t>pagado</t>
  </si>
  <si>
    <t>falta pagar</t>
  </si>
  <si>
    <t>Benitez cuota 01/03</t>
  </si>
  <si>
    <t>04/04/2016</t>
  </si>
  <si>
    <t>11/05/2016</t>
  </si>
  <si>
    <t>Dinero Hernan para Bouquet Roldan</t>
  </si>
  <si>
    <t>Saluzzo 14-04-2016</t>
  </si>
  <si>
    <t>Saluzzo 12-04-2016</t>
  </si>
  <si>
    <t>cena bs as</t>
  </si>
  <si>
    <t>macedonia pan naranj queso</t>
  </si>
  <si>
    <t>Rossignano 11-05-2016</t>
  </si>
  <si>
    <t>La Anonima 11-05-2016</t>
  </si>
  <si>
    <t>Saluzzo 12-05-2016</t>
  </si>
  <si>
    <t xml:space="preserve">Rosignano 04-05-2016 </t>
  </si>
  <si>
    <t>Macedonia Carne Asado</t>
  </si>
  <si>
    <t>La Anonima 14-05-2016</t>
  </si>
  <si>
    <t>Dos focos quemados 308</t>
  </si>
  <si>
    <t>Saluzzo 16-05-2016</t>
  </si>
  <si>
    <t>Saluzzo 17-05-2016</t>
  </si>
  <si>
    <t>Rossignano 18-05-2016</t>
  </si>
  <si>
    <t>Remedios - Loción betamet</t>
  </si>
  <si>
    <t>Remedios - Crema Codos</t>
  </si>
  <si>
    <t>Remedios - Champu Betamet</t>
  </si>
  <si>
    <t>Remedios - Champú Neuttro</t>
  </si>
  <si>
    <t>lomitos carrito x 2</t>
  </si>
  <si>
    <t>Revestimiento Blanco Rectificado Esterilizacion 4 mts + Pastina</t>
  </si>
  <si>
    <t>La Anonima 19-05-2016</t>
  </si>
  <si>
    <t>Saluzzo 19-05-2016</t>
  </si>
  <si>
    <t>Samsung J1 para consultorio BR</t>
  </si>
  <si>
    <t>Celular Samnsung J1 para consultorio</t>
  </si>
  <si>
    <t>amelie c/rolos</t>
  </si>
  <si>
    <t>Mabel 26-05-2016</t>
  </si>
  <si>
    <t>Primates Abril x 1</t>
  </si>
  <si>
    <t>Primates Junio x 1</t>
  </si>
  <si>
    <t>Viaje Montaña (movida vivac chocon)</t>
  </si>
  <si>
    <t>Rifa escuela Ricardo</t>
  </si>
  <si>
    <t>mimo regarlo lupe</t>
  </si>
  <si>
    <t>saluzzo 20-05-16</t>
  </si>
  <si>
    <t>La Anonima 25-05-16</t>
  </si>
  <si>
    <t>la anonima 23-05-16</t>
  </si>
  <si>
    <t>saluzzo 23-05-16</t>
  </si>
  <si>
    <t>saluzzo 24-05-16</t>
  </si>
  <si>
    <t>saluzzo 26-05-16</t>
  </si>
  <si>
    <t>Saluzzo 27-05-2016</t>
  </si>
  <si>
    <t>Ahorro MAYO 2016</t>
  </si>
  <si>
    <t>Mabel 08-06-2016</t>
  </si>
  <si>
    <t>Mabel 15-06-2016</t>
  </si>
  <si>
    <t>Mabel 22-06-2016</t>
  </si>
  <si>
    <t>La Anonima 27-05-2016</t>
  </si>
  <si>
    <t>La Anonima 28-05-2016</t>
  </si>
  <si>
    <t>Galletitas Kiosco BR y Belgrano</t>
  </si>
  <si>
    <t>Pizzas con Toni y Lavetti</t>
  </si>
  <si>
    <t>Rebo, ultimo equipo aire</t>
  </si>
  <si>
    <t>6 plafones 60x60 copados LED</t>
  </si>
  <si>
    <t>pago Guada</t>
  </si>
  <si>
    <t>8 picaportes + manijon entrada</t>
  </si>
  <si>
    <t>Saluzzo 30-05-2016</t>
  </si>
  <si>
    <t>Marcos, cuota 1/2</t>
  </si>
  <si>
    <r>
      <rPr>
        <b/>
        <i/>
        <sz val="10"/>
        <color indexed="57"/>
        <rFont val="Arial"/>
        <family val="2"/>
      </rPr>
      <t>INTERES PLAZO FIJO</t>
    </r>
    <r>
      <rPr>
        <b/>
        <i/>
        <sz val="10"/>
        <rFont val="Arial"/>
        <family val="2"/>
      </rPr>
      <t xml:space="preserve"> =&gt;</t>
    </r>
    <r>
      <rPr>
        <sz val="10"/>
        <rFont val="Arial"/>
        <family val="2"/>
      </rPr>
      <t xml:space="preserve"> $70000 puestos 30 dias TNA 27,0%</t>
    </r>
  </si>
  <si>
    <r>
      <rPr>
        <b/>
        <i/>
        <sz val="10"/>
        <color indexed="57"/>
        <rFont val="Arial"/>
        <family val="2"/>
      </rPr>
      <t>INTERES PLAZO FIJO</t>
    </r>
    <r>
      <rPr>
        <b/>
        <i/>
        <sz val="10"/>
        <rFont val="Arial"/>
        <family val="2"/>
      </rPr>
      <t xml:space="preserve"> =&gt;</t>
    </r>
    <r>
      <rPr>
        <sz val="10"/>
        <rFont val="Arial"/>
        <family val="2"/>
      </rPr>
      <t xml:space="preserve"> $59098 puestos 30 dias TNA 27,0%</t>
    </r>
  </si>
  <si>
    <t>Deleite 01-06-2016</t>
  </si>
  <si>
    <t>Saluzzo 31-05-2016</t>
  </si>
  <si>
    <t>Naranjas BR y Belgrano</t>
  </si>
  <si>
    <t>Efectivo Guada p/sueldos</t>
  </si>
  <si>
    <t>Mabel 02-06-2016</t>
  </si>
  <si>
    <t>Recarga de SEIN</t>
  </si>
  <si>
    <t>Otros Ingresos Viatico curso parte 1</t>
  </si>
  <si>
    <t>la anonima 02-06-2016</t>
  </si>
  <si>
    <t>Saluzzo 03-06-2016</t>
  </si>
  <si>
    <t>pizza Amelie 03-06-2016</t>
  </si>
  <si>
    <t>Saluzzo 02-06-2016</t>
  </si>
  <si>
    <t>pago Guada con plata regalo Marta</t>
  </si>
  <si>
    <t>pago Rolo</t>
  </si>
  <si>
    <t>listo</t>
  </si>
  <si>
    <t>Marcos, saldo cuota 2/2</t>
  </si>
  <si>
    <t>macedonia narajas 11-06</t>
  </si>
  <si>
    <t>Reglao Cumple Luis Presso</t>
  </si>
  <si>
    <t>lemon pie gatito</t>
  </si>
  <si>
    <t>cena 05-06</t>
  </si>
  <si>
    <t>choco y agua</t>
  </si>
  <si>
    <t>almuerzo 06-06</t>
  </si>
  <si>
    <t>Cena 06-06</t>
  </si>
  <si>
    <t>almuerzo 07-06</t>
  </si>
  <si>
    <t>propina gal pacifico</t>
  </si>
  <si>
    <t>Cena 07-06</t>
  </si>
  <si>
    <t>Almuerzo 08-06</t>
  </si>
  <si>
    <t>Cena 08-06 - Burguer King</t>
  </si>
  <si>
    <t>Almuerzo 09-06</t>
  </si>
  <si>
    <t>Cena 09-06</t>
  </si>
  <si>
    <t>Almuerzo 10-06</t>
  </si>
  <si>
    <t>Cena Maureiras</t>
  </si>
  <si>
    <t>Rifa Pro Peru a Juani</t>
  </si>
  <si>
    <t>2 calcos Pro Peru Juani</t>
  </si>
  <si>
    <t>Yoghurt kiosco 16-06</t>
  </si>
  <si>
    <t>saluzzo 16-06</t>
  </si>
  <si>
    <t>rossignano 15-06</t>
  </si>
  <si>
    <t>Saluzzo 14-06</t>
  </si>
  <si>
    <t>Saluzzo 21-06-2016</t>
  </si>
  <si>
    <t>Yoghurt kiosco 21-06</t>
  </si>
  <si>
    <t>Compra Botas Spantik</t>
  </si>
  <si>
    <t>Seña Muebles "Del Alto"</t>
  </si>
  <si>
    <t>Seña 2 Arboles Vereda</t>
  </si>
  <si>
    <t>La Anonima 23-06-2016</t>
  </si>
  <si>
    <t>Saluzzo 24-06-2016</t>
  </si>
  <si>
    <t>Rosignano 22-06-2016</t>
  </si>
  <si>
    <t>Saluzzo 23-06-2016</t>
  </si>
  <si>
    <t>beto lomo x 2</t>
  </si>
  <si>
    <t>almuerzo 27-06</t>
  </si>
  <si>
    <t>botella agua 27-06</t>
  </si>
  <si>
    <t>birra y coca cena c/tear</t>
  </si>
  <si>
    <t>jean levis x 2</t>
  </si>
  <si>
    <t>regalo guada - cuesta blanca x 2</t>
  </si>
  <si>
    <t>regalos aeropuerto viaje1</t>
  </si>
  <si>
    <t>almuerzo 28-06</t>
  </si>
  <si>
    <t>cena 27-06</t>
  </si>
  <si>
    <t>cena 28-06</t>
  </si>
  <si>
    <t>almuerzo 29-06</t>
  </si>
  <si>
    <t>cena 29-06</t>
  </si>
  <si>
    <t>taxis x 2 ambos</t>
  </si>
  <si>
    <t>almuerzo 30-06</t>
  </si>
  <si>
    <t>chocolate y agua</t>
  </si>
  <si>
    <t>30/06/2016</t>
  </si>
  <si>
    <t>cena 30-06</t>
  </si>
  <si>
    <t>almuerzo 01-07</t>
  </si>
  <si>
    <t>propina auto toscana</t>
  </si>
  <si>
    <t>propina mozo toscana</t>
  </si>
  <si>
    <t>La Tapera 03-07-16</t>
  </si>
  <si>
    <t>La Anonima 02-07-16</t>
  </si>
  <si>
    <t>Saluzzo 04-07-16</t>
  </si>
  <si>
    <t>Cena 26-07 hotel partido</t>
  </si>
  <si>
    <t>Guada en 1er Viaje Curso BsAs</t>
  </si>
  <si>
    <t>Guada para salvar error fecha cheque Aurelio</t>
  </si>
  <si>
    <t>Guada en 2do Viaje Curso BsAs</t>
  </si>
  <si>
    <t>Guada para detalles Fin de Obra</t>
  </si>
  <si>
    <t>$</t>
  </si>
  <si>
    <t>FONDO COMUN</t>
  </si>
  <si>
    <t>naranjas</t>
  </si>
  <si>
    <t>chomps guada</t>
  </si>
  <si>
    <t>saluzzo 05-07-2016</t>
  </si>
  <si>
    <t>Efectivo a Guada 1er viaje curso</t>
  </si>
  <si>
    <t>1/2 cubiertas x2 y alineacion</t>
  </si>
  <si>
    <t>2/2 cubiertas x2 y alineacion</t>
  </si>
  <si>
    <t>Farmacia Recetas Vasallo</t>
  </si>
  <si>
    <t>Otros Ingresos Viatico curso parte 2</t>
  </si>
  <si>
    <t>Regalo cumple Torto</t>
  </si>
  <si>
    <t>Zapatillas Sportiva a Lavetti</t>
  </si>
  <si>
    <t>Mabel - AGUINALDO</t>
  </si>
  <si>
    <t>Mabel 29-06-2016</t>
  </si>
  <si>
    <t>Mabel 06-07-2016</t>
  </si>
  <si>
    <t>Mabel 13-07-2016</t>
  </si>
  <si>
    <t>Mabel 20-07-2016</t>
  </si>
  <si>
    <t>Expensas Febrero BN - 15mo Mes</t>
  </si>
  <si>
    <t>Expensas Febrero BN - 16mo Mes</t>
  </si>
  <si>
    <t>Adelanto TASA arreglo gremio</t>
  </si>
  <si>
    <t>Regalo Guada - Ambos Oh x2</t>
  </si>
  <si>
    <t>Disco Externo 1TB</t>
  </si>
  <si>
    <t>Cena 26-07</t>
  </si>
  <si>
    <t>comida 1er semana curso</t>
  </si>
  <si>
    <t>comida 2da semana curso</t>
  </si>
  <si>
    <t>facturas tiempo dulzura</t>
  </si>
  <si>
    <t>naranjas madedonia</t>
  </si>
  <si>
    <t>Rossignano 06-07-2016</t>
  </si>
  <si>
    <t>Birras Casa de las GG</t>
  </si>
  <si>
    <t>Saluzzo 07-07-2016</t>
  </si>
  <si>
    <t>para yamina medi</t>
  </si>
  <si>
    <t>la casa de las empanadas</t>
  </si>
  <si>
    <t>martin cables audio</t>
  </si>
  <si>
    <t>martin arreglo amplificador</t>
  </si>
  <si>
    <t>la tapera con rolito</t>
  </si>
  <si>
    <t>sprite kiosco a guada</t>
  </si>
  <si>
    <t>Mesa Adrian p/oficina cuota 1/2</t>
  </si>
  <si>
    <t>Mesa Adrian p/oficina cuota 2/2</t>
  </si>
  <si>
    <t>Selva  18-07</t>
  </si>
  <si>
    <t>taxi Selva desde Cipo a NQN</t>
  </si>
  <si>
    <t>Vianda Tomasa 18-07</t>
  </si>
  <si>
    <t>copias color contenido libro en planeta</t>
  </si>
  <si>
    <t>para naranjas</t>
  </si>
  <si>
    <t>naranjas y finlandia macedonia</t>
  </si>
  <si>
    <t>Sello Guada</t>
  </si>
  <si>
    <t>Ferreteria acople recortadora yeso</t>
  </si>
  <si>
    <t>Facturas (Docena y media)</t>
  </si>
  <si>
    <t>naranajas en BR y Belgrano</t>
  </si>
  <si>
    <t>Saldo Pizza Vienes Noche</t>
  </si>
  <si>
    <t>copias llaves puerta BR</t>
  </si>
  <si>
    <t>canilla manguera recortadora yeso</t>
  </si>
  <si>
    <t>pizza en BR Amuerzo 27-07</t>
  </si>
  <si>
    <t>la anonima 09-07-2016</t>
  </si>
  <si>
    <t>saluzzo 11-07-2016</t>
  </si>
  <si>
    <t>saluzzo 12-07-2016</t>
  </si>
  <si>
    <t>Saluzzo 15-07-2016</t>
  </si>
  <si>
    <t>Saluzzo 14-07-2016</t>
  </si>
  <si>
    <t>Rossignano 13-07-2016</t>
  </si>
  <si>
    <t>Saluzzo 19-07-2016</t>
  </si>
  <si>
    <t>Rossignano 20-07-2016</t>
  </si>
  <si>
    <t>Saluzzo 21-07-2016</t>
  </si>
  <si>
    <t>Rossignano Empanadas sabado BR</t>
  </si>
  <si>
    <t>Saluzzo 25-07-2016</t>
  </si>
  <si>
    <t>La anonima 25-07-2016</t>
  </si>
  <si>
    <t>Saluzzo 26-07-2016</t>
  </si>
  <si>
    <t>efectivo Guada para pago Feliciano y Juan 21-07</t>
  </si>
  <si>
    <t>naranajas y verduras en BR y Belgrano</t>
  </si>
  <si>
    <t>carniceria y Belgrano</t>
  </si>
  <si>
    <t>dni</t>
  </si>
  <si>
    <t>pagó Guada efectivo 04-08-16.  Patricia descontó $5000 porque faltaron cosas</t>
  </si>
  <si>
    <t>Martin, honorarios cableado, audio, etc -adelanto-</t>
  </si>
  <si>
    <t xml:space="preserve"> efectivo</t>
  </si>
  <si>
    <t>Renato + Silicona + Tortas Fritas - Sabado 30-07-2016</t>
  </si>
  <si>
    <t>pizza 30-07-2016</t>
  </si>
  <si>
    <t>Saluzzo 05-08-2016</t>
  </si>
  <si>
    <t>Saluzzo 04-08-2016</t>
  </si>
  <si>
    <t>Rossignano 03-08-2016</t>
  </si>
  <si>
    <t>Saluzzo 02-08-2016</t>
  </si>
  <si>
    <t>Saluzzo 29-07-2016</t>
  </si>
  <si>
    <t>Saluzzo 28-07-2016</t>
  </si>
  <si>
    <t>RPG SELVA 01-08-2016</t>
  </si>
  <si>
    <t>Martin, honorarios cableado, audio, etc -saldo-</t>
  </si>
  <si>
    <t>Guada 5000 -- Hernan 2000</t>
  </si>
  <si>
    <t>pago Hernan</t>
  </si>
  <si>
    <t>pagó Guada</t>
  </si>
  <si>
    <t>Marcos. Diseño Paisajistico Patio</t>
  </si>
  <si>
    <t>(presupuesto en mail 11-06-2016)</t>
  </si>
  <si>
    <t>Martin, Factura Capelletti x Cerradura y Monitor</t>
  </si>
  <si>
    <t>Martin, Transformador bateria cerradura Magnetica</t>
  </si>
  <si>
    <t>Martin, Cablo USB y algo Mas</t>
  </si>
  <si>
    <t xml:space="preserve">Martin, Cables audio extras </t>
  </si>
  <si>
    <t>Martin, Reparación Amplificador</t>
  </si>
  <si>
    <t>Martin, Modem WIFI Ubikiti</t>
  </si>
  <si>
    <t>Service 50k - 308</t>
  </si>
  <si>
    <t>cambio 4 pastillas freno</t>
  </si>
  <si>
    <t>La Anonima Grande 08-08-2016</t>
  </si>
  <si>
    <t>La Anonima Grande para BR</t>
  </si>
  <si>
    <t>La Anonima Brown - 08-08-2016</t>
  </si>
  <si>
    <t>propina alberto</t>
  </si>
  <si>
    <t>propina auto alberto</t>
  </si>
  <si>
    <t>turneros patricia</t>
  </si>
  <si>
    <t>colita pelo Guada</t>
  </si>
  <si>
    <t>Colaboracion para seña 7000 mesa Guada</t>
  </si>
  <si>
    <t>expensas Belgrano</t>
  </si>
  <si>
    <t>birras Agreste</t>
  </si>
  <si>
    <t>Mexicas 07-08-2016 - Domingo</t>
  </si>
  <si>
    <t>Adrian - Vinilos en vidrios</t>
  </si>
  <si>
    <t>Resposable</t>
  </si>
  <si>
    <t>Prioridad</t>
  </si>
  <si>
    <t>Tema pendiente</t>
  </si>
  <si>
    <t>Mueble TV y Biblioteca</t>
  </si>
  <si>
    <t>Adrian</t>
  </si>
  <si>
    <t>Mesa Privado Guada</t>
  </si>
  <si>
    <t>Segundo Compresor</t>
  </si>
  <si>
    <t>Benitez</t>
  </si>
  <si>
    <t>Parlantes que faltan</t>
  </si>
  <si>
    <t>Martin</t>
  </si>
  <si>
    <t>Cuadros Pared de Sillas</t>
  </si>
  <si>
    <t>Vidrio Separador Oficina Stella</t>
  </si>
  <si>
    <t>Decks en el Patio</t>
  </si>
  <si>
    <t>Cambiar Tanque Agua</t>
  </si>
  <si>
    <t>Renato</t>
  </si>
  <si>
    <t>Instalar Forzadores de Ventilacion</t>
  </si>
  <si>
    <t>Placa Faltante y Revear en Fachada</t>
  </si>
  <si>
    <t>Eduardo</t>
  </si>
  <si>
    <t>Enduido Pared de Baño</t>
  </si>
  <si>
    <t>Cortina Paño fijo Frente</t>
  </si>
  <si>
    <t>Impakto</t>
  </si>
  <si>
    <t>Espejo Adoracion en Baño</t>
  </si>
  <si>
    <t>Marcos</t>
  </si>
  <si>
    <t>Volumenes de Cemento en Patio</t>
  </si>
  <si>
    <t>Estante para UPS y Amplificador Audio</t>
  </si>
  <si>
    <t>Letras Volumétricas en Fachada</t>
  </si>
  <si>
    <t>Monitor Blanco en Consultorio G8</t>
  </si>
  <si>
    <t>Detalles Varios Adrian</t>
  </si>
  <si>
    <t>Caja Blanca para baterias y Cables Ofi Secretaria</t>
  </si>
  <si>
    <t>Rossignano 10-08-2016</t>
  </si>
  <si>
    <t>Compra de 4 remotos adicionales cerradura Magnetica</t>
  </si>
  <si>
    <t>Reemplazar sistema Roto Cortina Consultorio 2</t>
  </si>
  <si>
    <t>Saluzzo 11-08-2016</t>
  </si>
  <si>
    <t>Taxi desde Correo a BR</t>
  </si>
  <si>
    <t>naranajas br y belgrano</t>
  </si>
  <si>
    <t>Transferencias Pacientes</t>
  </si>
  <si>
    <t>Galvan Pablo Andres - PMR</t>
  </si>
  <si>
    <t>Pablo Ala Rue - Mantenimiento</t>
  </si>
  <si>
    <t xml:space="preserve">Tranferencia bancaria </t>
  </si>
  <si>
    <t>Regalo Cumpleaño Catalina</t>
  </si>
  <si>
    <t>Regalo Cumple Rolo (Gorra)</t>
  </si>
  <si>
    <t>Regalo Cumple Franco (Remera)</t>
  </si>
  <si>
    <t>Zapatillas electricas x 2 BR</t>
  </si>
  <si>
    <t>Saluzzo 12-08-2016</t>
  </si>
  <si>
    <t>Davel Delfina</t>
  </si>
  <si>
    <t>Vera Roberto (dice Tear Jorge Enrique)</t>
  </si>
  <si>
    <t>pagó Hernán</t>
  </si>
  <si>
    <t>Marcos. Para compra Materiales Jardin en BsAs</t>
  </si>
  <si>
    <t>10 Rola + 11 Guada + 3 Hernan + 2 Fondo Comun</t>
  </si>
  <si>
    <t>Adrian - Pago de 2 Decks Patio</t>
  </si>
  <si>
    <t>Prestamo Rola</t>
  </si>
  <si>
    <t>Fernandez Matias - RVG</t>
  </si>
  <si>
    <t>Liria Claudia</t>
  </si>
  <si>
    <t>Denholm Debora</t>
  </si>
  <si>
    <t>AÑO 2017</t>
  </si>
  <si>
    <t>botiquin para Consultorio</t>
  </si>
  <si>
    <t>goma espuma bomba vacio</t>
  </si>
  <si>
    <t>saluzzo 23-08</t>
  </si>
  <si>
    <t>rosginano 24-08</t>
  </si>
  <si>
    <t>Saluzzo 26-08</t>
  </si>
  <si>
    <t>saluzzo 29-08</t>
  </si>
  <si>
    <t>la anonima 27-08</t>
  </si>
  <si>
    <t>saluzzo 30-08</t>
  </si>
  <si>
    <t>Diferencias camisas legacy</t>
  </si>
  <si>
    <t>coto</t>
  </si>
  <si>
    <t>rosigano 31-08</t>
  </si>
  <si>
    <t>saluzzo 01-09</t>
  </si>
  <si>
    <t>Saluzzo 02-09</t>
  </si>
  <si>
    <t>Inmobiliario Dpto 1,2,3y4 2016</t>
  </si>
  <si>
    <t>Inmobiliario Cochera 1,2,3y4 2016</t>
  </si>
  <si>
    <t>Para marcos para materiales Jardin BsAs</t>
  </si>
  <si>
    <t>Pizza Bokado 03-09-206</t>
  </si>
  <si>
    <t>Betos Lomos x 2 04-09-2016</t>
  </si>
  <si>
    <t>Mabel 24-08-2016</t>
  </si>
  <si>
    <t>Mabel 31-08-2016</t>
  </si>
  <si>
    <t>Queso rayar en coto</t>
  </si>
  <si>
    <t>nugattones aeroparque</t>
  </si>
  <si>
    <t>tornillos 1000 bulones</t>
  </si>
  <si>
    <t>Saluzzo 05-09</t>
  </si>
  <si>
    <t>Bandejas Madera Santa Isabel</t>
  </si>
  <si>
    <t>Trafo Cerradura magnetica a Martin</t>
  </si>
  <si>
    <t>RPG SELVA 22-08-2016</t>
  </si>
  <si>
    <t>Mabel 17-08-2016</t>
  </si>
  <si>
    <t>Idas varias por naranjas</t>
  </si>
  <si>
    <t>perchitas toalla esterilizacion</t>
  </si>
  <si>
    <t>Te vick x 5 Guada</t>
  </si>
  <si>
    <t>Expensas AGOSTO BN</t>
  </si>
  <si>
    <t>Regalo cumple Araoz</t>
  </si>
  <si>
    <t>DESPELOTE GASTOS</t>
  </si>
  <si>
    <t>Mabel 07-09-2016</t>
  </si>
  <si>
    <t>Mabel 14-09-2016</t>
  </si>
  <si>
    <t>Mabel 21-09-2016</t>
  </si>
  <si>
    <t>La Anonima 05-09-2016</t>
  </si>
  <si>
    <t>Marité Encuentros 11, 12 y 13</t>
  </si>
  <si>
    <t>Curso Reparacion Bici</t>
  </si>
  <si>
    <t>Juntada Cerne y Toni</t>
  </si>
  <si>
    <t>Cuota 11 Ceferino p/Inmob</t>
  </si>
  <si>
    <t>Expensas JULIO BN</t>
  </si>
  <si>
    <t>Viatico Reunion BA 08-2016</t>
  </si>
  <si>
    <t>Mabel 27-07-2016</t>
  </si>
  <si>
    <t>Mabel 03-08-2016</t>
  </si>
  <si>
    <t>Mabel 10-08-2016</t>
  </si>
  <si>
    <t>leche acedonia 30-07-2016</t>
  </si>
  <si>
    <t>Pago Encuentros 1, 2 y 3 Marité</t>
  </si>
  <si>
    <t>Marité Encuentros 4, 5, 6 y 7</t>
  </si>
  <si>
    <t>Marité Encuentros 8, 9, 10 y 11</t>
  </si>
  <si>
    <t>Expensas JUNIO</t>
  </si>
  <si>
    <t>Selva RPG</t>
  </si>
  <si>
    <t>SEIN recarga</t>
  </si>
  <si>
    <t>efect Guada yerba</t>
  </si>
  <si>
    <t>efect guada - adaptador plug</t>
  </si>
  <si>
    <t>efect guada - curitas</t>
  </si>
  <si>
    <t>efect guada - tortas amalia y chani</t>
  </si>
  <si>
    <r>
      <rPr>
        <b/>
        <i/>
        <sz val="10"/>
        <color indexed="57"/>
        <rFont val="Arial"/>
        <family val="2"/>
      </rPr>
      <t>INTERES PLAZO FIJO</t>
    </r>
    <r>
      <rPr>
        <b/>
        <i/>
        <sz val="10"/>
        <rFont val="Arial"/>
        <family val="2"/>
      </rPr>
      <t xml:space="preserve"> =&gt;</t>
    </r>
    <r>
      <rPr>
        <sz val="10"/>
        <rFont val="Arial"/>
        <family val="2"/>
      </rPr>
      <t xml:space="preserve"> $90000 puestos 30 dias TNA 20,25%</t>
    </r>
  </si>
  <si>
    <t>Ahorro JUNIO 2016</t>
  </si>
  <si>
    <t>Ahorro JULIO 2016</t>
  </si>
  <si>
    <t>Devolucion AFIP compra Dolares 2015</t>
  </si>
  <si>
    <t>Ahorro AGOSTO 2016</t>
  </si>
  <si>
    <t>Doble Agonia 2016 x 2</t>
  </si>
  <si>
    <t>Juntada Casa Toni birra</t>
  </si>
  <si>
    <t>Saluzzo 06-09-2016</t>
  </si>
  <si>
    <t>Rosigano 07-09-2016</t>
  </si>
  <si>
    <t>Transferencias Circulo Odontologico</t>
  </si>
  <si>
    <t>naranjas en Urbano</t>
  </si>
  <si>
    <t>Martin instalacion sofware y config x 4 PC</t>
  </si>
  <si>
    <t>Martin, honorarios cableado, audio, etc -2da entrega-</t>
  </si>
  <si>
    <t>Entrega 2 - $4500 Hernán + $500 Guada</t>
  </si>
  <si>
    <t xml:space="preserve">Entrega 1 - 30/07/2016 - De los $5000 de los $15000. </t>
  </si>
  <si>
    <t>Entrega 2 a Martin (4500 yo y 500 guada)</t>
  </si>
  <si>
    <t>Saluzzo 08-09-2016</t>
  </si>
  <si>
    <t>Portaequipaje bici GIANT</t>
  </si>
  <si>
    <t>Camara respuesto bici CST</t>
  </si>
  <si>
    <t xml:space="preserve">Caramañola y Solucion </t>
  </si>
  <si>
    <t>1er pago a Fer p/bici mabel</t>
  </si>
  <si>
    <t>2do pago a Fer p/bici mabel</t>
  </si>
  <si>
    <t>Primates Sept x 2 (yo 120 + guada 600)</t>
  </si>
  <si>
    <t>Selva RPG 12-09-2016</t>
  </si>
  <si>
    <t>Saluzzo 09-09-2016</t>
  </si>
  <si>
    <t>Fantoche Quiosco</t>
  </si>
  <si>
    <t>Regalo Hija Pablo Vega</t>
  </si>
  <si>
    <t>Macedonia Naranjas y coca</t>
  </si>
  <si>
    <t>para expensas</t>
  </si>
  <si>
    <t>Saluzzo 13-09</t>
  </si>
  <si>
    <t>Rossignano 14-09</t>
  </si>
  <si>
    <t>La Anonima 13-09</t>
  </si>
  <si>
    <t>caja plastica equipel</t>
  </si>
  <si>
    <t>cable USB camara IO</t>
  </si>
  <si>
    <t>Web Cam PC Stella</t>
  </si>
  <si>
    <t>Propina coche parrilla alberto</t>
  </si>
  <si>
    <t>Martin, Web Cam PC Stella</t>
  </si>
  <si>
    <t>Martin; Cable USB largo para Camara Intraoral</t>
  </si>
  <si>
    <t>Martin, Caja plastica Equipel para ocultar cables</t>
  </si>
  <si>
    <t>Envío Regalo Marcelo</t>
  </si>
  <si>
    <t>Saluzzo 15-09</t>
  </si>
  <si>
    <t>Saluzzo 16-09</t>
  </si>
  <si>
    <t>Mabel 19-09-2016</t>
  </si>
  <si>
    <t>promedio mensual 2016</t>
  </si>
  <si>
    <t>Saluzzo 26-09</t>
  </si>
  <si>
    <t>Saluzzo 27-09</t>
  </si>
  <si>
    <t>Pan Lactal macedonia</t>
  </si>
  <si>
    <t>Naranaja y Verdura Urbano</t>
  </si>
  <si>
    <t>GrafiK</t>
  </si>
  <si>
    <t>Materiales Arreglos Finales. Clavos, pintura, Casa Instalador</t>
  </si>
  <si>
    <t>Mabel 28-09-2016</t>
  </si>
  <si>
    <t>Mabel 05-10-2016</t>
  </si>
  <si>
    <t>Mabel 12-10-2016</t>
  </si>
  <si>
    <t>Mabel 26-10-2016</t>
  </si>
  <si>
    <t>Mabel 19-10-2016</t>
  </si>
  <si>
    <t>aporte para Inmobiliario Belgrano</t>
  </si>
  <si>
    <t>Boliche Alberto con Fer y Enrique</t>
  </si>
  <si>
    <t>Aporte para pago a Benitez 23-09-2016</t>
  </si>
  <si>
    <t>1/2 metro cubico de piedras patio</t>
  </si>
  <si>
    <t>Adelanto a Renato por Tanque y Ventilaciones</t>
  </si>
  <si>
    <t>Comida Viernes en BR</t>
  </si>
  <si>
    <t>Shampoos x 2 Farmacia</t>
  </si>
  <si>
    <t>Ahorro SEPTIEMBRE 2016</t>
  </si>
  <si>
    <t>Primates Oct x 2</t>
  </si>
  <si>
    <t>Expensas SEPTIEMBRE BN</t>
  </si>
  <si>
    <t>Anillado libro version final Marité</t>
  </si>
  <si>
    <r>
      <rPr>
        <b/>
        <i/>
        <sz val="10"/>
        <color indexed="57"/>
        <rFont val="Arial"/>
        <family val="2"/>
      </rPr>
      <t>INTERES PLAZO FIJO</t>
    </r>
    <r>
      <rPr>
        <b/>
        <i/>
        <sz val="10"/>
        <rFont val="Arial"/>
        <family val="2"/>
      </rPr>
      <t xml:space="preserve"> =&gt;</t>
    </r>
    <r>
      <rPr>
        <sz val="10"/>
        <rFont val="Arial"/>
        <family val="2"/>
      </rPr>
      <t xml:space="preserve"> $110000 puestos 31 dias TNA 20,6%</t>
    </r>
  </si>
  <si>
    <t>Ahorro OCTUBRE 2016</t>
  </si>
  <si>
    <t>2 Pizzas cumple Toni</t>
  </si>
  <si>
    <t>Saluzzo 30-09-2016</t>
  </si>
  <si>
    <t>Saluzzo 29-09-2016</t>
  </si>
  <si>
    <t>Rossignano 28-09-2016</t>
  </si>
  <si>
    <t>Castro Gabriel</t>
  </si>
  <si>
    <t>Ferreira Veronica</t>
  </si>
  <si>
    <t>efectivo 01-10-2016 a Martin</t>
  </si>
  <si>
    <t>Tranferencia bancaria 03-10-2016</t>
  </si>
  <si>
    <t>Martin, 1 Gabinete exterior y 2 Camaras adicionales</t>
  </si>
  <si>
    <t>Martin, Balum, cables y fuentes camaras extras</t>
  </si>
  <si>
    <t>Betos Lomos x 2</t>
  </si>
  <si>
    <t>Cena con Toni</t>
  </si>
  <si>
    <t>La Anonima 01-10-2016</t>
  </si>
  <si>
    <t>Macedonia Fruta y Verdura</t>
  </si>
  <si>
    <t>contribucion APANC</t>
  </si>
  <si>
    <t>Saluzzo 03-10-2016</t>
  </si>
  <si>
    <t>Saluzzo 04-10-2016</t>
  </si>
  <si>
    <t>Rossignano 05-10-2016</t>
  </si>
  <si>
    <t>La Anonima 05-10-2016</t>
  </si>
  <si>
    <t>birras pizzas casa mery</t>
  </si>
  <si>
    <t>Saluzzo 11-10</t>
  </si>
  <si>
    <t>Saluzzo 06-10</t>
  </si>
  <si>
    <t>Saluzzo 07-10</t>
  </si>
  <si>
    <t>fotocopias perito</t>
  </si>
  <si>
    <t>lavadero auto</t>
  </si>
  <si>
    <t>lavadero ropa linares</t>
  </si>
  <si>
    <t>sanwich miga</t>
  </si>
  <si>
    <t>tortas fritas mamuki</t>
  </si>
  <si>
    <t>facturas brown</t>
  </si>
  <si>
    <t>vinos supermer</t>
  </si>
  <si>
    <t>helado toni</t>
  </si>
  <si>
    <t>naranjas BR</t>
  </si>
  <si>
    <t>birras casa roquita</t>
  </si>
  <si>
    <t>comida en BR</t>
  </si>
  <si>
    <t>Rossignano 12-10</t>
  </si>
  <si>
    <t>Saluzzo 13-10</t>
  </si>
  <si>
    <t>La anonima 12-10</t>
  </si>
  <si>
    <t>Saluzzo 14-10</t>
  </si>
  <si>
    <t>helados pire</t>
  </si>
  <si>
    <t>pollo y fritas saluzzo nico y mabel</t>
  </si>
  <si>
    <t>La anonima 22-10</t>
  </si>
  <si>
    <t>Saluzzo con Nico y Mabel</t>
  </si>
  <si>
    <t>Wallmart 23-10</t>
  </si>
  <si>
    <t>la anonima 25-10</t>
  </si>
  <si>
    <t>Saluzzo 28-10</t>
  </si>
  <si>
    <t>regalo catalina flipper</t>
  </si>
  <si>
    <t>Saluzzo 31-10</t>
  </si>
  <si>
    <t>Selva RPG 18-10</t>
  </si>
  <si>
    <t>Ahorro NOVIEMBRE 2016</t>
  </si>
  <si>
    <t>INTERES PLAZO FIJO =&gt; $130000 puestos 30 dias TNA 19,9%</t>
  </si>
  <si>
    <t>Mabel 02-11-2016</t>
  </si>
  <si>
    <t>Birra en buffet club</t>
  </si>
  <si>
    <t>Guantes descartables BR</t>
  </si>
  <si>
    <t>Viaje Montaña (caviahue)</t>
  </si>
  <si>
    <t>factura a Martin por materiales varios</t>
  </si>
  <si>
    <t xml:space="preserve">para pago contadora cuenta final vivi </t>
  </si>
  <si>
    <t>llave mandril motor colgante</t>
  </si>
  <si>
    <t>stella para caja guantes consultorio</t>
  </si>
  <si>
    <t>pago a Roman materiales</t>
  </si>
  <si>
    <t>Aporte para pago de mesa privado</t>
  </si>
  <si>
    <t>Saluzzo 01-11-2016</t>
  </si>
  <si>
    <t>Primates Nov x 2</t>
  </si>
  <si>
    <t>Mabel 09-11-2016</t>
  </si>
  <si>
    <t>Mabel 16-11-2016</t>
  </si>
  <si>
    <t>Mabel 23-11-2016</t>
  </si>
  <si>
    <t>Mabel 30-11-2016</t>
  </si>
  <si>
    <t>Saluzzo 03-11</t>
  </si>
  <si>
    <t>Saluzzo 04-11</t>
  </si>
  <si>
    <t>Saluzzo 07-11</t>
  </si>
  <si>
    <t>Cena c/Guada en Abadia</t>
  </si>
  <si>
    <t>Gaseosas Asado Santi</t>
  </si>
  <si>
    <t>Café en el Museo</t>
  </si>
  <si>
    <t>Pizza Sabado 05-11</t>
  </si>
  <si>
    <t>la anonima 07-11</t>
  </si>
  <si>
    <t>Rossignano 09-11</t>
  </si>
  <si>
    <t>Saluzzo 10-11</t>
  </si>
  <si>
    <t>Expensas OCTUBRE BN</t>
  </si>
  <si>
    <t>Saluzzo 11-11</t>
  </si>
  <si>
    <t>Saluzzo 08-11</t>
  </si>
  <si>
    <t>sahumerio semaforo</t>
  </si>
  <si>
    <t>Naranjas en Macedonia</t>
  </si>
  <si>
    <t>Corte barba</t>
  </si>
  <si>
    <t>Veterinario Berta</t>
  </si>
  <si>
    <t>Parte pago en Sorlet</t>
  </si>
  <si>
    <t>Chocolato en kiosco</t>
  </si>
  <si>
    <t>Saluzzo 14-11</t>
  </si>
  <si>
    <t>Pan y chocos Macedonia</t>
  </si>
  <si>
    <t>Naranjas Urbano</t>
  </si>
  <si>
    <t>Rossignano 16-11</t>
  </si>
  <si>
    <t>antibioticos berta</t>
  </si>
  <si>
    <t>reunion 2 en museo</t>
  </si>
  <si>
    <t>macedonia 16-11</t>
  </si>
  <si>
    <t>Dominios</t>
  </si>
  <si>
    <t>sorlet guada</t>
  </si>
  <si>
    <t>propina owe</t>
  </si>
  <si>
    <t>propina brauer</t>
  </si>
  <si>
    <t>guada arreglos luciana</t>
  </si>
  <si>
    <t>naranjas urbano</t>
  </si>
  <si>
    <t>cena post evento fotos</t>
  </si>
  <si>
    <t>libros a toni x 2</t>
  </si>
  <si>
    <t>sanwichs de miga</t>
  </si>
  <si>
    <t>diferencia oculta</t>
  </si>
  <si>
    <t>saluzzo 15-11</t>
  </si>
  <si>
    <t>saluzzo 17-11</t>
  </si>
  <si>
    <t>diferencia camisa JOE</t>
  </si>
  <si>
    <t>la anonima 19-11</t>
  </si>
  <si>
    <t>Saluzzo 21-11</t>
  </si>
  <si>
    <t>la anonima 22-11</t>
  </si>
  <si>
    <t>saldo sorlet</t>
  </si>
  <si>
    <t>taxi aeroparque</t>
  </si>
  <si>
    <t>puma gurruchaga</t>
  </si>
  <si>
    <t>wendys</t>
  </si>
  <si>
    <t>wendys alto palermo</t>
  </si>
  <si>
    <t>jean levis</t>
  </si>
  <si>
    <t>zapas adidas</t>
  </si>
  <si>
    <t>saluzzo 29-11</t>
  </si>
  <si>
    <t>rosignano 30-11</t>
  </si>
  <si>
    <t>Saluzzo 01-12-2016</t>
  </si>
  <si>
    <t>Saluzzo 02-12</t>
  </si>
  <si>
    <t>BONOS</t>
  </si>
  <si>
    <t>saluzzo 05-12</t>
  </si>
  <si>
    <t>saluzzo 06-12</t>
  </si>
  <si>
    <t>dulce de leche cristinos</t>
  </si>
  <si>
    <t>propina cerne bsas</t>
  </si>
  <si>
    <t>barberia</t>
  </si>
  <si>
    <t>paragua</t>
  </si>
  <si>
    <t>birras cumple laura</t>
  </si>
  <si>
    <t>taxis ida y vuelta nqn aerop</t>
  </si>
  <si>
    <t>cena pizzeria</t>
  </si>
  <si>
    <t>almuerzo bodegon</t>
  </si>
  <si>
    <t>bondiolas costanera</t>
  </si>
  <si>
    <t>café aeroparque</t>
  </si>
  <si>
    <t>taxis en BsAs</t>
  </si>
  <si>
    <t>Giorgetti Matias</t>
  </si>
  <si>
    <t>Etchebarne Hernan</t>
  </si>
  <si>
    <t>Rossignano 07-12</t>
  </si>
  <si>
    <t>Saluzzo 23-12</t>
  </si>
  <si>
    <t>Saluzzo 22-12</t>
  </si>
  <si>
    <t>helado cuore de panna</t>
  </si>
  <si>
    <t>Rossigano 21-12</t>
  </si>
  <si>
    <t>Saluzzo 20-12</t>
  </si>
  <si>
    <t>Saluzzo 19-12</t>
  </si>
  <si>
    <t>renovacion Q-Sys</t>
  </si>
  <si>
    <t>pañuelo regalo Mabel</t>
  </si>
  <si>
    <t>Rossigano 14-12</t>
  </si>
  <si>
    <t>Nafta</t>
  </si>
  <si>
    <t>Rossigano 07-12</t>
  </si>
  <si>
    <t>Nafta Gral Alvear</t>
  </si>
  <si>
    <t>Nafta Tunuyan</t>
  </si>
  <si>
    <t>Nafta ypf jujuy y san martin</t>
  </si>
  <si>
    <t>regalo arbolito guada</t>
  </si>
  <si>
    <t>Viaje Mensual Pico (flechabus)</t>
  </si>
  <si>
    <t>Primates Dic x 2</t>
  </si>
  <si>
    <t>Mabel 07-12-2016</t>
  </si>
  <si>
    <t>Mabel 14-12-2016</t>
  </si>
  <si>
    <t>naranjas jugo</t>
  </si>
  <si>
    <t>owe post libro toni</t>
  </si>
  <si>
    <t>buff regalo guad</t>
  </si>
  <si>
    <t>Ahorro DICIEMBRE 2016</t>
  </si>
  <si>
    <t>INTERES PLAZO FIJO =&gt; $110000 puestos 31 dias TNA 18,25%</t>
  </si>
  <si>
    <t>PLAZO FIJO</t>
  </si>
  <si>
    <t>CAJA AHORRO</t>
  </si>
  <si>
    <t>Aporte para plantas Jardin Vertical</t>
  </si>
  <si>
    <t>Guada gastos VISA Casorio</t>
  </si>
  <si>
    <t>Aporte para Cuadro Sala Espera</t>
  </si>
  <si>
    <t>Regalo Cumple Martin</t>
  </si>
  <si>
    <t>Saluzzo 26-12-2016</t>
  </si>
  <si>
    <t>Macedonia, milas, pan, gaseosa</t>
  </si>
  <si>
    <t>Viaje Mensual Pico (año nuevo)</t>
  </si>
  <si>
    <t>Mabel 21-12-2016 - Guada</t>
  </si>
  <si>
    <t>Mabel 28-12-2016</t>
  </si>
  <si>
    <t>Mabel 04-01-2017</t>
  </si>
  <si>
    <t>Mabel 18-01-2017</t>
  </si>
  <si>
    <t>Mabel  11-01-2017</t>
  </si>
  <si>
    <t>Saluzzo 27-12-2016</t>
  </si>
  <si>
    <t>Shampoo Sorsis</t>
  </si>
  <si>
    <t>Shampoo Biferdil Neutro</t>
  </si>
  <si>
    <t>Corte cupon trimestral Dic16 BONAR17 - Inversion $20041</t>
  </si>
  <si>
    <t>Comision + IVA Inversion bono</t>
  </si>
  <si>
    <t>Rossigano 28-12-2016</t>
  </si>
  <si>
    <t>INTERES PLAZO FIJO =&gt; $135000 puestos 30 dias TNA 18,25%</t>
  </si>
  <si>
    <t>Saluzzo 02-01-17</t>
  </si>
  <si>
    <t>Saluzzo 03-01-17</t>
  </si>
  <si>
    <t>Regalo Cumple Gato</t>
  </si>
  <si>
    <t>Cena Casa Toni</t>
  </si>
  <si>
    <t>Primates Ene x 2</t>
  </si>
  <si>
    <t>Cena Empanadas con Cerne</t>
  </si>
  <si>
    <t>Rossignano 04-01-17</t>
  </si>
  <si>
    <t>Tarjeta Cuota 1/12</t>
  </si>
  <si>
    <t>Enchufes cama Rolos</t>
  </si>
  <si>
    <t>Mabel 25-01-2017</t>
  </si>
  <si>
    <t>Mabel 01-02-2017</t>
  </si>
  <si>
    <t>Mabel 08-02-2017</t>
  </si>
  <si>
    <t>Mabel  15-02-2017</t>
  </si>
  <si>
    <t>Mabel 22-02-2017</t>
  </si>
  <si>
    <t>Saluzzo 09-01</t>
  </si>
  <si>
    <t>Saluzzo 06-01</t>
  </si>
  <si>
    <t>Saluzzo 05-01</t>
  </si>
  <si>
    <t>Saluzzo 10-01</t>
  </si>
  <si>
    <t>helados cuore di panna</t>
  </si>
  <si>
    <t>Saluzzo 12-01-2017</t>
  </si>
  <si>
    <t>Rossignano 11-01-17</t>
  </si>
  <si>
    <t>coca cola casa cristinos</t>
  </si>
  <si>
    <t>hamb casa selva</t>
  </si>
  <si>
    <t>Saluzzo 20-01</t>
  </si>
  <si>
    <t>Saluzzo 19-01</t>
  </si>
  <si>
    <t>Rosignano Gourmet 18-01</t>
  </si>
  <si>
    <t>Saluzzo 17-01</t>
  </si>
  <si>
    <t>Saluzzo 16-01</t>
  </si>
  <si>
    <t>la anonima asado arroyito</t>
  </si>
  <si>
    <t>camara vasco</t>
  </si>
  <si>
    <t>Saluzzo 13-01</t>
  </si>
  <si>
    <t>Saluzzo 23-01</t>
  </si>
  <si>
    <t>Saluzzo 24-01</t>
  </si>
  <si>
    <t>Picada con Mauro</t>
  </si>
  <si>
    <t>Cena Fer y Gato en Brauer</t>
  </si>
  <si>
    <t>Inmob Dpto x 6 meses</t>
  </si>
  <si>
    <t>inmob Cochera x 6 meses</t>
  </si>
  <si>
    <t>promedio mensual 2017</t>
  </si>
  <si>
    <t>Saluzzo 26-01</t>
  </si>
  <si>
    <t>Rossignano 25-01</t>
  </si>
  <si>
    <t>Tarjeta Cuota 2/12</t>
  </si>
  <si>
    <t>Reunion museo</t>
  </si>
  <si>
    <t>Expensas ENERO BN</t>
  </si>
  <si>
    <t>Para Pago de Diciembre Maria Jose (limpieza)</t>
  </si>
  <si>
    <t>saluzzo 27-01-17</t>
  </si>
  <si>
    <t>Agua Mineral Plaza Huincul</t>
  </si>
  <si>
    <t>Saluzzo 30-01-17</t>
  </si>
  <si>
    <t>Saluzzo 31-01-17</t>
  </si>
  <si>
    <t>$15.000 al 16.75% de interes puestos 30 dias</t>
  </si>
  <si>
    <t>$20.000 al 16.00% de interes puestos 30 dias</t>
  </si>
  <si>
    <t>Renta</t>
  </si>
  <si>
    <t>INTERES PLAZO FIJO =&gt; $150000 puestos 30 dias TNA 17,50%</t>
  </si>
  <si>
    <t>rossignano 01-02-17</t>
  </si>
  <si>
    <t>Saluzzo 02-02-17</t>
  </si>
  <si>
    <t>Saluzzo 03-02-17</t>
  </si>
  <si>
    <t>Saluzo 06-02-17</t>
  </si>
  <si>
    <t>macedonia naranjas y verdura</t>
  </si>
  <si>
    <t>sandias y melones</t>
  </si>
  <si>
    <t>naranjas y tomates</t>
  </si>
  <si>
    <t>marité 10-02-2017</t>
  </si>
  <si>
    <t>saluzzo 07-02-2017</t>
  </si>
  <si>
    <t>Rosignano 08-02-2017</t>
  </si>
  <si>
    <t>Saluzzo 09-02-2017</t>
  </si>
  <si>
    <t>Cuore di panna 1/4</t>
  </si>
  <si>
    <t>Saluzzo 10-02-2017</t>
  </si>
  <si>
    <t>$25.000 al 15.75% de interes puestos 32 dias</t>
  </si>
  <si>
    <t>PLAZOS FIJOS</t>
  </si>
  <si>
    <t>saluzzo 17-02-2017</t>
  </si>
  <si>
    <t>la anonima 16-02-17</t>
  </si>
  <si>
    <t>saluzzo 20-02-17</t>
  </si>
  <si>
    <t>saluzzo 21-02-17</t>
  </si>
  <si>
    <t>la anonima 22-02-17</t>
  </si>
  <si>
    <t>saluzzo 24/02/2017</t>
  </si>
  <si>
    <t>easy perchas y felpudo</t>
  </si>
  <si>
    <t>saluzzo 02-03-17</t>
  </si>
  <si>
    <t>bermuda outscape</t>
  </si>
  <si>
    <t>saluzzo 06/03/2017</t>
  </si>
  <si>
    <t>saluzzo 07-03-2017</t>
  </si>
  <si>
    <t>rossignano 08-03-2017</t>
  </si>
  <si>
    <t>la anonima 07-03-2017</t>
  </si>
  <si>
    <t>heladeria pire</t>
  </si>
  <si>
    <t>saluzzo 10-03-2017</t>
  </si>
  <si>
    <t>saluzzo 09-03-2017</t>
  </si>
  <si>
    <t>saluzzo 13-03-2017</t>
  </si>
  <si>
    <t>Saluzzo 14-03-2017</t>
  </si>
  <si>
    <t>saluzzo 16-03-17</t>
  </si>
  <si>
    <t>Café en YPF Roca</t>
  </si>
  <si>
    <t>saluzzo 16-02-2017</t>
  </si>
  <si>
    <t>Saluzzo 14-02-2017</t>
  </si>
  <si>
    <t>Saluzzo 13-02-2017</t>
  </si>
  <si>
    <t>Saluzzo 20-03-17</t>
  </si>
  <si>
    <t>Mabel 22-03-2017</t>
  </si>
  <si>
    <t>Saluzzo 21-03-17</t>
  </si>
  <si>
    <t>Rossignano 22-03-2017</t>
  </si>
  <si>
    <t>Saluzzo 23-03-2017</t>
  </si>
  <si>
    <t>Saluzzo con Guada noche</t>
  </si>
  <si>
    <t>Saluzzo 27-03-2017</t>
  </si>
  <si>
    <t>Saluzzo 28-03-2017</t>
  </si>
  <si>
    <t>Mabel 29-03-2017</t>
  </si>
  <si>
    <t>Carrilomo</t>
  </si>
  <si>
    <t>pizza bocado</t>
  </si>
  <si>
    <t>tomasa 31/03</t>
  </si>
  <si>
    <t>tiempo de dulzura</t>
  </si>
  <si>
    <t>mecha copa 60mm</t>
  </si>
  <si>
    <t>Saluzzo 30-03</t>
  </si>
  <si>
    <t>dos cubiertas alinear y balancear</t>
  </si>
  <si>
    <t>Saluzzo 03-04-2017</t>
  </si>
  <si>
    <t>tomasa</t>
  </si>
  <si>
    <t>anillado</t>
  </si>
  <si>
    <t>cena c/Guada en Holly</t>
  </si>
  <si>
    <t>garrafita gas</t>
  </si>
  <si>
    <t>naranajas Salta y Sgto Cabral</t>
  </si>
  <si>
    <t>Birras 23 años agreste</t>
  </si>
  <si>
    <t>tomasa 11-04-2017</t>
  </si>
  <si>
    <t>naranajas talero y santa fe</t>
  </si>
  <si>
    <t>libro el origen alienigena del wing</t>
  </si>
  <si>
    <t>rifa moretti</t>
  </si>
  <si>
    <t>empanadas colaboracion torto</t>
  </si>
  <si>
    <t>tomasa 12-04</t>
  </si>
  <si>
    <t>tomasa 13-04</t>
  </si>
  <si>
    <t>Brauer Pizzas</t>
  </si>
  <si>
    <t>Sushi - rotiseria</t>
  </si>
  <si>
    <t>propina en museo</t>
  </si>
  <si>
    <t>matayuyos para BR</t>
  </si>
  <si>
    <t>comida berta</t>
  </si>
  <si>
    <t>hotel en traful</t>
  </si>
  <si>
    <t>resto movida traful</t>
  </si>
  <si>
    <t>museo 09-02-2017</t>
  </si>
  <si>
    <t>macedonia naranj y verdura</t>
  </si>
  <si>
    <t>Nafta viaje a Traful</t>
  </si>
  <si>
    <t>Tarjeta Cuota 3/12</t>
  </si>
  <si>
    <t>Saluzzo 04-04</t>
  </si>
  <si>
    <t>saluzzo 10-04</t>
  </si>
  <si>
    <t>SABE DIOS!!!! Despelote cuentas</t>
  </si>
  <si>
    <t>Radio VHF Boafeng</t>
  </si>
  <si>
    <t>Primates Marzo + Matricula x 2</t>
  </si>
  <si>
    <t>Café en Jauja con Patricia</t>
  </si>
  <si>
    <t xml:space="preserve">Mabel </t>
  </si>
  <si>
    <t>Tomasa almuerzo ofi</t>
  </si>
  <si>
    <t>Peluqueria - Las Hormigas</t>
  </si>
  <si>
    <t>Tarjeta Cuota 4/12</t>
  </si>
  <si>
    <t>Service 60K 308 - (total 22000)</t>
  </si>
  <si>
    <t>Expensas NOVIEMBRE BN</t>
  </si>
  <si>
    <t>Expensas DICIEMBRE BN</t>
  </si>
  <si>
    <t>Expensas FEBRERO BN</t>
  </si>
  <si>
    <t>Expensas MARZO BN</t>
  </si>
  <si>
    <t>otrorino pan perfil aluminio</t>
  </si>
  <si>
    <t>Mabel 05-04-2017</t>
  </si>
  <si>
    <t>Mabel 12-04-2017</t>
  </si>
  <si>
    <t>Para pago sueldo Stella Feb17</t>
  </si>
  <si>
    <t>Aporte para compra de PCs (Martin)</t>
  </si>
  <si>
    <t>Compra Revestimientos blancos baño</t>
  </si>
  <si>
    <t>Compra Revestimientos blancos esterilizacion</t>
  </si>
  <si>
    <t>(****)</t>
  </si>
  <si>
    <r>
      <t xml:space="preserve">Aportes Varios a final de obra BR según detalle </t>
    </r>
    <r>
      <rPr>
        <b/>
        <sz val="10"/>
        <color rgb="FFFF0000"/>
        <rFont val="Arial"/>
        <family val="2"/>
      </rPr>
      <t>(****)</t>
    </r>
  </si>
  <si>
    <t>Pago 1 / 2 a Grafica Latina x impresión 1000 libros full color</t>
  </si>
  <si>
    <t>Transferencia 4k / 15k a ignacio x 30 videos del libro</t>
  </si>
  <si>
    <t>Compra de BONAR-17</t>
  </si>
  <si>
    <t>Corte cupon trimestral Mar17 BONAR17 - Inversion $20041</t>
  </si>
  <si>
    <t>liquidacion cuenta custodia BONAR-17</t>
  </si>
  <si>
    <t>prueba piloto compra bonos $1114 de retorno en 105 días</t>
  </si>
  <si>
    <t>Mabel 19-04-2017</t>
  </si>
  <si>
    <t>Mabel 26-04-2017</t>
  </si>
  <si>
    <t>$30.000 al 15.00% de interes puestos 30 dias</t>
  </si>
  <si>
    <t>Macedonia naranjas y mas</t>
  </si>
  <si>
    <t>tintorereia camisa</t>
  </si>
  <si>
    <t>pad del mouse</t>
  </si>
  <si>
    <t>26/04 tomasa</t>
  </si>
  <si>
    <t>cafes reunion solido digital</t>
  </si>
  <si>
    <t>limpia vidrios</t>
  </si>
  <si>
    <t>galletitas plottier</t>
  </si>
  <si>
    <t>chicles</t>
  </si>
  <si>
    <t>leña casa toni</t>
  </si>
  <si>
    <t>saluzzo 17-04</t>
  </si>
  <si>
    <t>Saluzzo 18-04</t>
  </si>
  <si>
    <t>Rossignano 19-04</t>
  </si>
  <si>
    <t>Saluzzo 21-04</t>
  </si>
  <si>
    <t>mc donals</t>
  </si>
  <si>
    <t>saluzzo 24-04</t>
  </si>
  <si>
    <t>mouse inalambrico</t>
  </si>
  <si>
    <t>saluzzo 28-04</t>
  </si>
  <si>
    <t>Saluzzo 02-05</t>
  </si>
  <si>
    <t>Rossignano 03-05</t>
  </si>
  <si>
    <t>tomasa vianda</t>
  </si>
  <si>
    <t>Sommier ROSEN $33798 (guada puso 16000 y yo el resto)</t>
  </si>
  <si>
    <t>la anonima 15-04-17</t>
  </si>
  <si>
    <t>Mabel 03-05-2017</t>
  </si>
  <si>
    <t>Mabel 10-05-2017</t>
  </si>
  <si>
    <t>Mabel 17-05-2017</t>
  </si>
  <si>
    <t>Mabel 24-05-2017</t>
  </si>
  <si>
    <t>Pago 2 / 2 a Grafica Latina x impresión 1000 libros full color</t>
  </si>
  <si>
    <t>Ahorro ENERO 2017</t>
  </si>
  <si>
    <t>Ahorro FEBRERO 2017</t>
  </si>
  <si>
    <t>Ahorro MARZO 2017</t>
  </si>
  <si>
    <t>Ahorro ABRIL 2017</t>
  </si>
  <si>
    <t>Saluzzo 04-05</t>
  </si>
  <si>
    <r>
      <rPr>
        <b/>
        <sz val="9"/>
        <color theme="0"/>
        <rFont val="Arial"/>
        <family val="2"/>
      </rPr>
      <t>VISA =&gt;</t>
    </r>
    <r>
      <rPr>
        <sz val="9"/>
        <color theme="1"/>
        <rFont val="Arial"/>
        <family val="2"/>
      </rPr>
      <t xml:space="preserve"> cta 5 / 12 zapatos</t>
    </r>
  </si>
  <si>
    <r>
      <rPr>
        <b/>
        <sz val="9"/>
        <color theme="0"/>
        <rFont val="Arial"/>
        <family val="2"/>
      </rPr>
      <t>VISA =&gt;</t>
    </r>
    <r>
      <rPr>
        <b/>
        <sz val="9"/>
        <color rgb="FFFF0000"/>
        <rFont val="Arial"/>
        <family val="2"/>
      </rPr>
      <t xml:space="preserve"> </t>
    </r>
    <r>
      <rPr>
        <sz val="9"/>
        <color theme="1"/>
        <rFont val="Arial"/>
        <family val="2"/>
      </rPr>
      <t>cuota 1 / 6 aeromexico</t>
    </r>
  </si>
  <si>
    <r>
      <rPr>
        <b/>
        <sz val="9"/>
        <color theme="0"/>
        <rFont val="Arial"/>
        <family val="2"/>
      </rPr>
      <t>VISA =&gt;</t>
    </r>
    <r>
      <rPr>
        <b/>
        <sz val="9"/>
        <color rgb="FFFF0000"/>
        <rFont val="Arial"/>
        <family val="2"/>
      </rPr>
      <t xml:space="preserve"> </t>
    </r>
    <r>
      <rPr>
        <sz val="9"/>
        <rFont val="Arial"/>
        <family val="2"/>
      </rPr>
      <t>despegar pasajes</t>
    </r>
  </si>
  <si>
    <r>
      <rPr>
        <b/>
        <sz val="9"/>
        <color theme="0"/>
        <rFont val="Arial"/>
        <family val="2"/>
      </rPr>
      <t>VISA =&gt;</t>
    </r>
    <r>
      <rPr>
        <sz val="9"/>
        <rFont val="Arial"/>
        <family val="2"/>
      </rPr>
      <t xml:space="preserve"> IVA</t>
    </r>
  </si>
  <si>
    <r>
      <rPr>
        <b/>
        <sz val="9"/>
        <color theme="0"/>
        <rFont val="Arial"/>
        <family val="2"/>
      </rPr>
      <t xml:space="preserve">VISA =&gt; </t>
    </r>
    <r>
      <rPr>
        <sz val="9"/>
        <rFont val="Arial"/>
        <family val="2"/>
      </rPr>
      <t>mant cuenta</t>
    </r>
  </si>
  <si>
    <t>Birras con Toni Laura</t>
  </si>
  <si>
    <t>para Expensas Belgrano</t>
  </si>
  <si>
    <t>Saluzzo 05-05</t>
  </si>
  <si>
    <t>Rossignano 10-05</t>
  </si>
  <si>
    <t>Saluzzo 08-05</t>
  </si>
  <si>
    <t>Saluzzo 09-05</t>
  </si>
  <si>
    <t>la tapera 12/05</t>
  </si>
  <si>
    <t>taxi casa marite</t>
  </si>
  <si>
    <t>nafta obra muro club</t>
  </si>
  <si>
    <t>mamuki obra muro club</t>
  </si>
  <si>
    <t>tomasa 12/05</t>
  </si>
  <si>
    <t>cintas de razo</t>
  </si>
  <si>
    <t>tomasa 15/05</t>
  </si>
  <si>
    <t>Saluzzo 12-05</t>
  </si>
  <si>
    <t>Saluzzo 16-05</t>
  </si>
  <si>
    <t>la anonima 13-05</t>
  </si>
  <si>
    <t>tomas 17/05</t>
  </si>
  <si>
    <t>birras c/fer,gato y adrian</t>
  </si>
  <si>
    <t>Mauro x Consultoria x Web</t>
  </si>
  <si>
    <t>pizza y birra Piedra Libre</t>
  </si>
  <si>
    <t>saluzzo 18-05</t>
  </si>
  <si>
    <t>saluzzo 19-05</t>
  </si>
  <si>
    <t>la anonima 19-05</t>
  </si>
  <si>
    <t>saluzzo 22-05</t>
  </si>
  <si>
    <t>saluzzo 23-05</t>
  </si>
  <si>
    <t>saluzzo 26-06</t>
  </si>
  <si>
    <t>la tapera 25-06</t>
  </si>
  <si>
    <t>la anonima 27-05</t>
  </si>
  <si>
    <t>Saluzzo 01/06</t>
  </si>
  <si>
    <t>Saluzzo 02/06</t>
  </si>
  <si>
    <t>macedonia 03/06</t>
  </si>
  <si>
    <t>saluzo 05/06</t>
  </si>
  <si>
    <t>Saluzzo 06-06</t>
  </si>
  <si>
    <t>La anonima 06-06</t>
  </si>
  <si>
    <t>Macedonia 28-06</t>
  </si>
  <si>
    <t>asado casa lavetti</t>
  </si>
  <si>
    <t>birra asado lavetti</t>
  </si>
  <si>
    <t>El cid</t>
  </si>
  <si>
    <t>fiambre dia laburo muro</t>
  </si>
  <si>
    <t>bifes disco dia laburo muro</t>
  </si>
  <si>
    <t>beto lomo 02-07</t>
  </si>
  <si>
    <t>Tomasa 29-06</t>
  </si>
  <si>
    <t>saluzzo 30-06</t>
  </si>
  <si>
    <t>sandwich el cid</t>
  </si>
  <si>
    <t>bolsas residuo</t>
  </si>
  <si>
    <t>recarga sein</t>
  </si>
  <si>
    <t>estacionamiento rego</t>
  </si>
  <si>
    <t>carbon arroyito</t>
  </si>
  <si>
    <t>empanadas rossignano</t>
  </si>
  <si>
    <t>vinos calle roca</t>
  </si>
  <si>
    <t>birras con Cerne BR</t>
  </si>
  <si>
    <t>fotos flia crracedo</t>
  </si>
  <si>
    <t>Gastos USA '17 en efectivo</t>
  </si>
  <si>
    <t>saluzzo 03/07</t>
  </si>
  <si>
    <t>hebillas mochla cimma</t>
  </si>
  <si>
    <t>Regalo cumple Luis Presso</t>
  </si>
  <si>
    <t>saluzzo 04/07</t>
  </si>
  <si>
    <t>Viaje NQN-CHILE-USA</t>
  </si>
  <si>
    <t>coseguro instituto</t>
  </si>
  <si>
    <t>Rossignano 05/07</t>
  </si>
  <si>
    <t>Tomasa 07-07</t>
  </si>
  <si>
    <t>pastilla y chocolate rola termi cipo</t>
  </si>
  <si>
    <t>aguas mineral rola termi cipo</t>
  </si>
  <si>
    <t>Mabel 12-07-2017</t>
  </si>
  <si>
    <t>tomasa 12-07-2017</t>
  </si>
  <si>
    <t>bono construccion lean casamayor</t>
  </si>
  <si>
    <t>limpia vidrios semaforo</t>
  </si>
  <si>
    <t>Piré Helados</t>
  </si>
  <si>
    <t>gatorade Stella</t>
  </si>
  <si>
    <t>Mabel 19-07-2017</t>
  </si>
  <si>
    <t>taxi TASA a BR x Stella Guardia</t>
  </si>
  <si>
    <t xml:space="preserve">Tomasa </t>
  </si>
  <si>
    <t>Saluzzo 06-07</t>
  </si>
  <si>
    <t>Saluzzo 10-07</t>
  </si>
  <si>
    <t>Saluzzo 11-07</t>
  </si>
  <si>
    <t>Saluzzo 14-07</t>
  </si>
  <si>
    <t>Saluzzo 18-07</t>
  </si>
  <si>
    <t>la tapera 19-07</t>
  </si>
  <si>
    <t>Tomasa 20-07-2017</t>
  </si>
  <si>
    <t>Saluzzo 21-07</t>
  </si>
  <si>
    <t>Pizzas con Santi Piedra Libre</t>
  </si>
  <si>
    <t>Propina vidrios YPF</t>
  </si>
  <si>
    <t>estadcionamieno Aeropuerto</t>
  </si>
  <si>
    <t>La Anonima 23/07</t>
  </si>
  <si>
    <t>Libro Santi Ferreira</t>
  </si>
  <si>
    <t>La Tapera 24/07/2017</t>
  </si>
  <si>
    <t>Saluzzo 25/07/2017</t>
  </si>
  <si>
    <t>Mabel (llevé a la casa - enfermedad)</t>
  </si>
  <si>
    <t>O Connels con Enrique y Fer</t>
  </si>
  <si>
    <t>Birra Con Fer y Mauro casa</t>
  </si>
  <si>
    <t>GASTO NI IDEA ¿?</t>
  </si>
  <si>
    <t>Aida lect expres 2do encuent</t>
  </si>
  <si>
    <t>Bateria Nueva Peugeot</t>
  </si>
  <si>
    <t>Mabel 31-05-2017</t>
  </si>
  <si>
    <t>Mabel 07-06-2017</t>
  </si>
  <si>
    <t>Mabel 14-06-2017</t>
  </si>
  <si>
    <t>Mabel 21-06-2017</t>
  </si>
  <si>
    <r>
      <rPr>
        <b/>
        <sz val="9"/>
        <color theme="0"/>
        <rFont val="Arial"/>
        <family val="2"/>
      </rPr>
      <t>VISA =&gt;</t>
    </r>
    <r>
      <rPr>
        <b/>
        <sz val="9"/>
        <color rgb="FFFF0000"/>
        <rFont val="Arial"/>
        <family val="2"/>
      </rPr>
      <t xml:space="preserve"> </t>
    </r>
    <r>
      <rPr>
        <sz val="9"/>
        <color theme="1"/>
        <rFont val="Arial"/>
        <family val="2"/>
      </rPr>
      <t>cuota 2 / 6 aeromexico</t>
    </r>
  </si>
  <si>
    <r>
      <rPr>
        <b/>
        <sz val="9"/>
        <color theme="0"/>
        <rFont val="Arial"/>
        <family val="2"/>
      </rPr>
      <t>VISA =&gt;</t>
    </r>
    <r>
      <rPr>
        <sz val="9"/>
        <color theme="1"/>
        <rFont val="Arial"/>
        <family val="2"/>
      </rPr>
      <t xml:space="preserve"> cta 6 / 12 zapatos</t>
    </r>
  </si>
  <si>
    <t>Qdental</t>
  </si>
  <si>
    <t>Peluqueria - Las Hormigas (1 corte 29/06 + 1 barba)</t>
  </si>
  <si>
    <t>Mabel (dias enfermedad pague 05/07)</t>
  </si>
  <si>
    <t>perdido e/presenta LIBRO - viaje USA</t>
  </si>
  <si>
    <t>Mabel 29-06-2017</t>
  </si>
  <si>
    <t>Mabel 05-07-2017</t>
  </si>
  <si>
    <t>Mabel 26-07-2017</t>
  </si>
  <si>
    <t>Baronne 26/07/17</t>
  </si>
  <si>
    <t>Peluqueria - Las Hormigas (barba)</t>
  </si>
  <si>
    <t>Libro Paulucci</t>
  </si>
  <si>
    <t>Ahorro MAYO 2017</t>
  </si>
  <si>
    <t>Ahorro JUNIO 2017</t>
  </si>
  <si>
    <t>Ahorro JULIO 2017</t>
  </si>
  <si>
    <r>
      <rPr>
        <b/>
        <sz val="10"/>
        <rFont val="Arial"/>
        <family val="2"/>
      </rPr>
      <t>INTERES PLAZO FIJO</t>
    </r>
    <r>
      <rPr>
        <sz val="10"/>
        <rFont val="Arial"/>
        <family val="2"/>
      </rPr>
      <t xml:space="preserve"> =&gt; $160000 puestos 30 dias TNA 16,00%</t>
    </r>
  </si>
  <si>
    <r>
      <rPr>
        <b/>
        <sz val="10"/>
        <rFont val="Arial"/>
        <family val="2"/>
      </rPr>
      <t>INTERES PLAZO FIJO</t>
    </r>
    <r>
      <rPr>
        <sz val="10"/>
        <rFont val="Arial"/>
        <family val="2"/>
      </rPr>
      <t xml:space="preserve"> =&gt; $140000 puestos 31 dias TNA 16,75%</t>
    </r>
  </si>
  <si>
    <r>
      <rPr>
        <b/>
        <sz val="10"/>
        <rFont val="Arial"/>
        <family val="2"/>
      </rPr>
      <t>INTERES PLAZO FIJO</t>
    </r>
    <r>
      <rPr>
        <sz val="10"/>
        <rFont val="Arial"/>
        <family val="2"/>
      </rPr>
      <t xml:space="preserve"> =&gt; $150000 puestos 30 dias TNA 17,00%</t>
    </r>
  </si>
  <si>
    <r>
      <rPr>
        <b/>
        <sz val="9"/>
        <color theme="0"/>
        <rFont val="Arial"/>
        <family val="2"/>
      </rPr>
      <t>VISA =&gt;</t>
    </r>
    <r>
      <rPr>
        <b/>
        <sz val="9"/>
        <color rgb="FFFF0000"/>
        <rFont val="Arial"/>
        <family val="2"/>
      </rPr>
      <t xml:space="preserve"> </t>
    </r>
    <r>
      <rPr>
        <sz val="9"/>
        <color theme="1"/>
        <rFont val="Arial"/>
        <family val="2"/>
      </rPr>
      <t>cuota 3 / 6 aeromexico</t>
    </r>
  </si>
  <si>
    <r>
      <rPr>
        <b/>
        <sz val="9"/>
        <color theme="0"/>
        <rFont val="Arial"/>
        <family val="2"/>
      </rPr>
      <t>VISA =&gt;</t>
    </r>
    <r>
      <rPr>
        <sz val="9"/>
        <color theme="1"/>
        <rFont val="Arial"/>
        <family val="2"/>
      </rPr>
      <t xml:space="preserve"> cta 7 / 12 zapatos</t>
    </r>
  </si>
  <si>
    <r>
      <t xml:space="preserve">VISA =&gt; </t>
    </r>
    <r>
      <rPr>
        <sz val="9"/>
        <color theme="1"/>
        <rFont val="Arial"/>
        <family val="2"/>
      </rPr>
      <t>Facebook</t>
    </r>
  </si>
  <si>
    <r>
      <rPr>
        <b/>
        <sz val="9"/>
        <color theme="0"/>
        <rFont val="Arial"/>
        <family val="2"/>
      </rPr>
      <t>VISA =&gt;</t>
    </r>
    <r>
      <rPr>
        <sz val="9"/>
        <rFont val="Arial"/>
        <family val="2"/>
      </rPr>
      <t xml:space="preserve"> Amazon</t>
    </r>
  </si>
  <si>
    <t>Ceferino Inmobiliario Cta 12</t>
  </si>
  <si>
    <t>Libro Viky Luc</t>
  </si>
  <si>
    <t>Baronne 27/07/17</t>
  </si>
  <si>
    <t>Mabel 02-08-2017</t>
  </si>
  <si>
    <t>Mabel 09-08-2017</t>
  </si>
  <si>
    <t>Mabel 16-08-2017</t>
  </si>
  <si>
    <t>Mabel 23-08-2017</t>
  </si>
  <si>
    <t>Ceferino Inmobiliario Cta 13</t>
  </si>
  <si>
    <t>Libro Daniel Brunskole</t>
  </si>
  <si>
    <t>Libro Diego Rojas</t>
  </si>
  <si>
    <t>Libro Ruben Torres (negrito)</t>
  </si>
  <si>
    <t>Macedonia 27/07/2017</t>
  </si>
  <si>
    <t>Baronne 28/07/17</t>
  </si>
  <si>
    <t>Regalo a Joaquin con Fer</t>
  </si>
  <si>
    <t>Pan en Juntada libro</t>
  </si>
  <si>
    <t>Libro Daniel Remondegui</t>
  </si>
  <si>
    <t>Libro Chani (para regalar)</t>
  </si>
  <si>
    <t>Libro Ale Godoy</t>
  </si>
  <si>
    <t>Baronne 31/07/17</t>
  </si>
  <si>
    <t>Baronne 01/08/2017</t>
  </si>
  <si>
    <t>Naranjas Belgrano y BR</t>
  </si>
  <si>
    <t>Baronne 02/08/2017</t>
  </si>
  <si>
    <t>Renov Dominio Wikisendas</t>
  </si>
  <si>
    <t>Renov Dominio Everest2012</t>
  </si>
  <si>
    <t>Pago JUL Tarjeta Viaje USA Road Trip 2017 - parte en DOLARES</t>
  </si>
  <si>
    <t>Pago AGO Tarjeta Viaje USA Road Trip 2017 - parte en DOLARES</t>
  </si>
  <si>
    <t>Libro Selva Aleichuck</t>
  </si>
  <si>
    <t>Libro Mirta Suarez</t>
  </si>
  <si>
    <t>Libro Laura Rato de Uriz</t>
  </si>
  <si>
    <r>
      <rPr>
        <b/>
        <sz val="10"/>
        <rFont val="Arial"/>
        <family val="2"/>
      </rPr>
      <t>INTERES PLAZO FIJO</t>
    </r>
    <r>
      <rPr>
        <sz val="10"/>
        <rFont val="Arial"/>
        <family val="2"/>
      </rPr>
      <t xml:space="preserve"> =&gt; $190000 puestos 32 dias TNA 17,50%</t>
    </r>
  </si>
  <si>
    <t>contadora GUADA</t>
  </si>
  <si>
    <t>Pollo Mallorca Cernito y Toni</t>
  </si>
  <si>
    <t>Birra Artesanal Cernito y Toni</t>
  </si>
  <si>
    <t>coseguro ISSN</t>
  </si>
  <si>
    <t>Tomasa 03/08/2017</t>
  </si>
  <si>
    <t>SEÑA Quincho Club YPF</t>
  </si>
  <si>
    <t>Kiosco guada galles y jugo</t>
  </si>
  <si>
    <t>Baronne 04/08/2017</t>
  </si>
  <si>
    <t>Libro 2da Venta PV Susana</t>
  </si>
  <si>
    <t>sprite calle Roca y Jujuy</t>
  </si>
  <si>
    <t>Birra para Empanadas Casa Tear</t>
  </si>
  <si>
    <t>Celular 143 + 439</t>
  </si>
  <si>
    <t>Tomasa 07/08/2017</t>
  </si>
  <si>
    <t>Libro Mabel Retamal</t>
  </si>
  <si>
    <t>Libro Marce Araoz</t>
  </si>
  <si>
    <t>Libro Adrian Hernandorena</t>
  </si>
  <si>
    <t>Libro Cecilia Hernando (Petu)</t>
  </si>
  <si>
    <t>Libro Pablo Vega</t>
  </si>
  <si>
    <t>Viaticos Viaje a BsAs Reun Superv</t>
  </si>
  <si>
    <t>Libro Pablo Pissk</t>
  </si>
  <si>
    <t>Libro Claudio Moretti</t>
  </si>
  <si>
    <t>Libro Luis Presso p/regalar</t>
  </si>
  <si>
    <t>Libro Gonzalo Domingo</t>
  </si>
  <si>
    <t>chocolates aeroparque</t>
  </si>
  <si>
    <t>Cable miniplug-miniplug</t>
  </si>
  <si>
    <t>hielo para cumple en Shell</t>
  </si>
  <si>
    <t>propina malavaro</t>
  </si>
  <si>
    <t>Baronne 11/08</t>
  </si>
  <si>
    <t>para pizza bokado</t>
  </si>
  <si>
    <t>La anonima 12/08</t>
  </si>
  <si>
    <t>para pago FATSA guada</t>
  </si>
  <si>
    <t>Peluqueria - Las Hormigas (pelo 08/08)</t>
  </si>
  <si>
    <t>Barronne 15/08/17</t>
  </si>
  <si>
    <t>Cena con Superv Conf Cabildo</t>
  </si>
  <si>
    <t>Plato perdido en cumpleaños</t>
  </si>
  <si>
    <t>Libro Nilda Carracedo</t>
  </si>
  <si>
    <t>comida en mallorca</t>
  </si>
  <si>
    <t>naranjas en calle Sarmiento</t>
  </si>
  <si>
    <t>Baronne 16-08-2017</t>
  </si>
  <si>
    <t>Baronne 17/08/2017</t>
  </si>
  <si>
    <t>Baronne 18/08/2017</t>
  </si>
  <si>
    <t>Libro Daniel De La Mata</t>
  </si>
  <si>
    <t>Libro Osvaldo Ferrari</t>
  </si>
  <si>
    <t>Barone 22/08/2017</t>
  </si>
  <si>
    <t>Estacionamiento Aeropuerto</t>
  </si>
  <si>
    <t>Libro Carlos Menichelli</t>
  </si>
  <si>
    <t>Libro Lucho Catalan</t>
  </si>
  <si>
    <t>Libro Nelson Wiersma</t>
  </si>
  <si>
    <t>Libro Martin Llabres</t>
  </si>
  <si>
    <t>Libro Santiago del Canto</t>
  </si>
  <si>
    <t>Libro Marco Prenna</t>
  </si>
  <si>
    <t>Libro Ricardo Cejas</t>
  </si>
  <si>
    <t>Tortas Cumples Bertoldi</t>
  </si>
  <si>
    <t>Mamuki 23/08</t>
  </si>
  <si>
    <t>Baronne 23/08/2017</t>
  </si>
  <si>
    <t>lavado berta</t>
  </si>
  <si>
    <t>la anonima fruta</t>
  </si>
  <si>
    <t>calibracion gomas</t>
  </si>
  <si>
    <t>tomasa 28-08</t>
  </si>
  <si>
    <t>Cena en Hue-Quen</t>
  </si>
  <si>
    <t>chiche x encomienda santi ferreira</t>
  </si>
  <si>
    <t>barrera fitosanitaria</t>
  </si>
  <si>
    <r>
      <rPr>
        <b/>
        <sz val="9"/>
        <color theme="0"/>
        <rFont val="Arial"/>
        <family val="2"/>
      </rPr>
      <t>VISA =&gt;</t>
    </r>
    <r>
      <rPr>
        <sz val="9"/>
        <color theme="1"/>
        <rFont val="Arial"/>
        <family val="2"/>
      </rPr>
      <t xml:space="preserve"> cta 8 / 12 zapatos</t>
    </r>
  </si>
  <si>
    <r>
      <rPr>
        <b/>
        <sz val="9"/>
        <color theme="0"/>
        <rFont val="Arial"/>
        <family val="2"/>
      </rPr>
      <t>VISA =&gt;</t>
    </r>
    <r>
      <rPr>
        <b/>
        <sz val="9"/>
        <color rgb="FFFF0000"/>
        <rFont val="Arial"/>
        <family val="2"/>
      </rPr>
      <t xml:space="preserve"> </t>
    </r>
    <r>
      <rPr>
        <sz val="9"/>
        <color theme="1"/>
        <rFont val="Arial"/>
        <family val="2"/>
      </rPr>
      <t>cuota 4 / 6 aeromexico</t>
    </r>
  </si>
  <si>
    <r>
      <rPr>
        <b/>
        <sz val="9"/>
        <color theme="0"/>
        <rFont val="Arial"/>
        <family val="2"/>
      </rPr>
      <t>VISA =&gt;</t>
    </r>
    <r>
      <rPr>
        <b/>
        <sz val="9"/>
        <color rgb="FFFF0000"/>
        <rFont val="Arial"/>
        <family val="2"/>
      </rPr>
      <t xml:space="preserve"> </t>
    </r>
    <r>
      <rPr>
        <sz val="9"/>
        <color theme="1"/>
        <rFont val="Arial"/>
        <family val="2"/>
      </rPr>
      <t>cuota 5 / 6 aeromexico</t>
    </r>
  </si>
  <si>
    <r>
      <rPr>
        <b/>
        <sz val="9"/>
        <color theme="0"/>
        <rFont val="Arial"/>
        <family val="2"/>
      </rPr>
      <t>VISA =&gt;</t>
    </r>
    <r>
      <rPr>
        <sz val="9"/>
        <color theme="1"/>
        <rFont val="Arial"/>
        <family val="2"/>
      </rPr>
      <t xml:space="preserve"> cta 9 / 12 zapatos</t>
    </r>
  </si>
  <si>
    <t>Otros</t>
  </si>
  <si>
    <t>Baronne 29-08</t>
  </si>
  <si>
    <t>Pendrive</t>
  </si>
  <si>
    <t>Pago Adicional a Jose Franco</t>
  </si>
  <si>
    <t>Baronne 30-08</t>
  </si>
  <si>
    <t>Baronne 31-08</t>
  </si>
  <si>
    <t>milas macedonia</t>
  </si>
  <si>
    <t>lavado Peugeot en El Brillo</t>
  </si>
  <si>
    <t>cena Brauer 02/09</t>
  </si>
  <si>
    <t>Tiempo de dulzura</t>
  </si>
  <si>
    <t>La Tapera</t>
  </si>
  <si>
    <t>Libros Choli Guinder</t>
  </si>
  <si>
    <t>Libros Juan Garcia</t>
  </si>
  <si>
    <t>Libro Mirtha Mateo (bibliotecaria Uni)</t>
  </si>
  <si>
    <t>Mabel 30-08-2017</t>
  </si>
  <si>
    <t>Mabel 06-09-2017</t>
  </si>
  <si>
    <t>Mabel 13-09-2017</t>
  </si>
  <si>
    <t>Mabel 20-09-2017</t>
  </si>
  <si>
    <t>Baronne 04-09</t>
  </si>
  <si>
    <t>Baronne 05-09</t>
  </si>
  <si>
    <t>yoga con guada</t>
  </si>
  <si>
    <t>naranjas calle alberdi</t>
  </si>
  <si>
    <t>Baronne 06-09</t>
  </si>
  <si>
    <t>Farmacia x Vasallo</t>
  </si>
  <si>
    <t>Primates Septiembre</t>
  </si>
  <si>
    <t>Ahorro AGOSTO 2017</t>
  </si>
  <si>
    <r>
      <rPr>
        <b/>
        <sz val="10"/>
        <rFont val="Arial"/>
        <family val="2"/>
      </rPr>
      <t>INTERES PLAZO FIJO</t>
    </r>
    <r>
      <rPr>
        <sz val="10"/>
        <rFont val="Arial"/>
        <family val="2"/>
      </rPr>
      <t xml:space="preserve"> =&gt; $210000 puestos 30 dias TNA 18,25%</t>
    </r>
  </si>
  <si>
    <t>Renov Dominio hernancarracedo</t>
  </si>
  <si>
    <t>alicates</t>
  </si>
  <si>
    <t>recarga sist estacionamiento</t>
  </si>
  <si>
    <t>Consultoria con Gustavo Azar</t>
  </si>
  <si>
    <t>Baronne 01/09</t>
  </si>
  <si>
    <t>Libro Jose Franco</t>
  </si>
  <si>
    <t>Libro Ignacio Del Pin (NRC)</t>
  </si>
  <si>
    <t>Libro Familia Burgos (Feria Libro)</t>
  </si>
  <si>
    <t>Libro Roxana (Feria Libro)</t>
  </si>
  <si>
    <t>Baronne 07-09</t>
  </si>
  <si>
    <t>Libro Enrique Bueno</t>
  </si>
  <si>
    <t>Libro Marcelo Lucasiewicz</t>
  </si>
  <si>
    <t>Libro Ricardo Tortoriello</t>
  </si>
  <si>
    <t>martin configuracion pcs</t>
  </si>
  <si>
    <t>baronne 08-09-2017</t>
  </si>
  <si>
    <t>La anonima calle Brown</t>
  </si>
  <si>
    <t>Baronne 11-09-2017</t>
  </si>
  <si>
    <t>diferencia camisa</t>
  </si>
  <si>
    <t>Baronne 12-09-17</t>
  </si>
  <si>
    <t>Baronne 13-09-2017</t>
  </si>
  <si>
    <t>Libro Luis Frontini</t>
  </si>
  <si>
    <t>Libro Ruben Divan</t>
  </si>
  <si>
    <t>Libro Ariel Perez Ibargoyen (2do)</t>
  </si>
  <si>
    <t>Baronne 15/09</t>
  </si>
  <si>
    <t>Baronne 14/09</t>
  </si>
  <si>
    <t>entradas inauguracion CEEM</t>
  </si>
  <si>
    <t>yoga 13-09-2017</t>
  </si>
  <si>
    <t>macedonia 14-09-2017</t>
  </si>
  <si>
    <t>La Anonima 15/09/2017</t>
  </si>
  <si>
    <t>la tapera 16/09/2017</t>
  </si>
  <si>
    <t>pollo saluzzo</t>
  </si>
  <si>
    <t>Helados Pire 16/09/2017</t>
  </si>
  <si>
    <t>Libro Marcelo Ballari (Moni)</t>
  </si>
  <si>
    <t>Libro Juan Penna (Moni)</t>
  </si>
  <si>
    <t>Libro Fernanda Labarriel (Flopy)</t>
  </si>
  <si>
    <t>Baronne 18/09/2017</t>
  </si>
  <si>
    <t>pochoclo y agua cine</t>
  </si>
  <si>
    <t>Baronne 19/09/2017</t>
  </si>
  <si>
    <t>Baronne 20/09/2017</t>
  </si>
  <si>
    <t>La Anonima 19/09/2017</t>
  </si>
  <si>
    <t>Regalo Marce Araoz</t>
  </si>
  <si>
    <t>Barrone 21/09/2017</t>
  </si>
  <si>
    <t>Barrone 22/09/2017</t>
  </si>
  <si>
    <t>dermaglos farmacia del pueblo</t>
  </si>
  <si>
    <t>Cena c/Guada Bouquet de reves</t>
  </si>
  <si>
    <t>Service Beto</t>
  </si>
  <si>
    <t>Tomasa 26/09/2017</t>
  </si>
  <si>
    <t>Libro Leandro Maureira</t>
  </si>
  <si>
    <t>Baronne 27/09/2017</t>
  </si>
  <si>
    <t>Jumbo 23/09</t>
  </si>
  <si>
    <t>Baronne 28/09/2017</t>
  </si>
  <si>
    <t>Recaudacion Sala Rego</t>
  </si>
  <si>
    <t>baronne 02-10</t>
  </si>
  <si>
    <t>baronne 29-09</t>
  </si>
  <si>
    <t>rosas</t>
  </si>
  <si>
    <t>barrone 03-10</t>
  </si>
  <si>
    <t>baronne 04-10</t>
  </si>
  <si>
    <t>Primates Octubre</t>
  </si>
  <si>
    <r>
      <rPr>
        <b/>
        <sz val="9"/>
        <color theme="0"/>
        <rFont val="Arial"/>
        <family val="2"/>
      </rPr>
      <t>VISA =&gt;</t>
    </r>
    <r>
      <rPr>
        <sz val="9"/>
        <color theme="1"/>
        <rFont val="Arial"/>
        <family val="2"/>
      </rPr>
      <t xml:space="preserve"> cta 10 / 12 zapatos</t>
    </r>
  </si>
  <si>
    <r>
      <rPr>
        <b/>
        <sz val="9"/>
        <color theme="0"/>
        <rFont val="Arial"/>
        <family val="2"/>
      </rPr>
      <t>VISA =&gt;</t>
    </r>
    <r>
      <rPr>
        <b/>
        <sz val="9"/>
        <color rgb="FFFF0000"/>
        <rFont val="Arial"/>
        <family val="2"/>
      </rPr>
      <t xml:space="preserve"> </t>
    </r>
    <r>
      <rPr>
        <sz val="9"/>
        <color theme="1"/>
        <rFont val="Arial"/>
        <family val="2"/>
      </rPr>
      <t>cuota 6 / 6 aeromexico</t>
    </r>
  </si>
  <si>
    <t>Mabel 27-09-2017</t>
  </si>
  <si>
    <t>Mabel 04-10-2017</t>
  </si>
  <si>
    <t>Mabel 11-10-2017</t>
  </si>
  <si>
    <t>Mabel 18-10-2017</t>
  </si>
  <si>
    <t>Mabel 25-10-2017</t>
  </si>
  <si>
    <t>Grido para Guada Cena chicas</t>
  </si>
  <si>
    <t>Macedonia naranja y tomate</t>
  </si>
  <si>
    <t>Mamuki pasteles</t>
  </si>
  <si>
    <r>
      <rPr>
        <b/>
        <sz val="10"/>
        <rFont val="Arial"/>
        <family val="2"/>
      </rPr>
      <t>INTERES PLAZO FIJO</t>
    </r>
    <r>
      <rPr>
        <sz val="10"/>
        <rFont val="Arial"/>
        <family val="2"/>
      </rPr>
      <t xml:space="preserve"> =&gt; $250000 puestos 33 dias TNA 18,25%</t>
    </r>
  </si>
  <si>
    <t>Libro Taca Gonzalez (Mabel)</t>
  </si>
  <si>
    <t>Libro Eduardo Ferreira (pico)</t>
  </si>
  <si>
    <t>Libro Hernan Tosso</t>
  </si>
  <si>
    <t>Libro Pablo Enseñat</t>
  </si>
  <si>
    <t>Libro Cecilia Rosales (pico)</t>
  </si>
  <si>
    <t>CUMPLEAÑOS 40 - Gastos Festejo en Club YPF</t>
  </si>
  <si>
    <t>Cuota 1 / 3 Diseño Grafico libro color</t>
  </si>
  <si>
    <t>Cuota 2 / 3 Diseño Grafico libro color</t>
  </si>
  <si>
    <t>Cuota 3 / 3 Diseño Grafico libro color</t>
  </si>
  <si>
    <t xml:space="preserve"> Diseño Grafico libro Blanco y Negro (mi 50% del pago)</t>
  </si>
  <si>
    <t>Ahorro SEPTIEMBRE 2017</t>
  </si>
  <si>
    <t>Libro 1ra Venta PV Susana</t>
  </si>
  <si>
    <t>Levotiroxina - T4 x 2</t>
  </si>
  <si>
    <t>Baronne 05-10</t>
  </si>
  <si>
    <t>Baronne 06-10</t>
  </si>
  <si>
    <t>Facturas Oficina</t>
  </si>
  <si>
    <t>chocolate kiosco</t>
  </si>
  <si>
    <t>helado pire</t>
  </si>
  <si>
    <t>pizza y birra club prueba luces</t>
  </si>
  <si>
    <t xml:space="preserve">la tapera </t>
  </si>
  <si>
    <t>barrone 09-10</t>
  </si>
  <si>
    <t>carbon macedonia</t>
  </si>
  <si>
    <t>Saluzzo 10-10-17</t>
  </si>
  <si>
    <t>Baronne 11-10-2017</t>
  </si>
  <si>
    <t>baronne 12-10-2017</t>
  </si>
  <si>
    <t>macedonia naranja y pan</t>
  </si>
  <si>
    <t>milas la taperra</t>
  </si>
  <si>
    <t>Baronne 17-10-2017</t>
  </si>
  <si>
    <t>Libro Luis Presso</t>
  </si>
  <si>
    <t>Libros Miriam y Claudia (Labo)</t>
  </si>
  <si>
    <t>Libros Elias y Estela (Cris)</t>
  </si>
  <si>
    <t>Libro Luciana Otero 1</t>
  </si>
  <si>
    <t>Libro Luciana Otero 2</t>
  </si>
  <si>
    <t>Libro Mariela Herzig</t>
  </si>
  <si>
    <t>Libro Doctor Kermer (Marta)</t>
  </si>
  <si>
    <t>Libro Estela Davel (Arroyito)</t>
  </si>
  <si>
    <t>Libro Eduardo Don (Arroyito)</t>
  </si>
  <si>
    <t>Libro Osvaldo Luciani (Arroyito)</t>
  </si>
  <si>
    <t>Libro Carlos Barletta (Arroyito)</t>
  </si>
  <si>
    <t>Libro Mercedes Chocconi (Arroyito)</t>
  </si>
  <si>
    <t>Libros Patricia</t>
  </si>
  <si>
    <t>Libros Colegio Medico de Neuquen</t>
  </si>
  <si>
    <t>Libros feria cipo</t>
  </si>
  <si>
    <t>Libros Hospital Castro Rendón</t>
  </si>
  <si>
    <t>Baronne 18-10-2017</t>
  </si>
  <si>
    <t>cerveza y agua juntada mery</t>
  </si>
  <si>
    <t>Placar RENO - 50% del valor. El resto guada</t>
  </si>
  <si>
    <t>TV LED LG 32" Dormitorio - regalo dia madre Guada</t>
  </si>
  <si>
    <t>Baronne 19-10-2017</t>
  </si>
  <si>
    <t>Palitos saborizados mamuki</t>
  </si>
  <si>
    <t>Baronne 20-10-2017</t>
  </si>
  <si>
    <t>supermercado</t>
  </si>
  <si>
    <t>accesorios armado mueble</t>
  </si>
  <si>
    <t>Baronne 24-10-2017</t>
  </si>
  <si>
    <t>Baronne 25-10-2017</t>
  </si>
  <si>
    <t>lomo el carrito</t>
  </si>
  <si>
    <t>Prueba luces</t>
  </si>
  <si>
    <t>Foquitos peugeot</t>
  </si>
  <si>
    <t>Maderas</t>
  </si>
  <si>
    <t>Ganchitos collares</t>
  </si>
  <si>
    <t>QUE SE YO.  Perdido</t>
  </si>
  <si>
    <t>Libro Claudio Alvarez</t>
  </si>
  <si>
    <t>Libro Sergio Quilodran (ex guardia tasa)</t>
  </si>
  <si>
    <t>Libro Raquel Ramos (Moni)</t>
  </si>
  <si>
    <t>Libro Moni Carracedo (Mabel)</t>
  </si>
  <si>
    <t>Libro Cris Carracedo (Mabel)</t>
  </si>
  <si>
    <t>Libro Jorge Carracedo (Mabel)</t>
  </si>
  <si>
    <t>Libro Florencia Carracedo (Mabel)</t>
  </si>
  <si>
    <t>Libro Raquel Odonne (Mabel)</t>
  </si>
  <si>
    <t>Libro Rosana Guembe (Mabel)</t>
  </si>
  <si>
    <r>
      <rPr>
        <b/>
        <sz val="9"/>
        <color theme="0"/>
        <rFont val="Arial"/>
        <family val="2"/>
      </rPr>
      <t>VISA =&gt;</t>
    </r>
    <r>
      <rPr>
        <sz val="9"/>
        <color theme="1"/>
        <rFont val="Arial"/>
        <family val="2"/>
      </rPr>
      <t xml:space="preserve"> cta 11 / 12 zapatos</t>
    </r>
  </si>
  <si>
    <t>Primates Noviembre</t>
  </si>
  <si>
    <t>Mabel 01-11-2017</t>
  </si>
  <si>
    <t>Mabel 08-11-2017</t>
  </si>
  <si>
    <t>Mabel 15-11-2017</t>
  </si>
  <si>
    <t>Mabel 22-11-2017</t>
  </si>
  <si>
    <t>Mabel 29-11-2017</t>
  </si>
  <si>
    <t>Macedonia 26-10-2017</t>
  </si>
  <si>
    <t>Inscripcion Chupakabras</t>
  </si>
  <si>
    <t>Ahorro OCTUBRE 2017</t>
  </si>
  <si>
    <t>Baronne 27-10-2017</t>
  </si>
  <si>
    <t>torta fritas chocon</t>
  </si>
  <si>
    <t>lomo carrito</t>
  </si>
  <si>
    <t>La Anonima 28-10-2017</t>
  </si>
  <si>
    <t>Baronne 30-10-2017</t>
  </si>
  <si>
    <t>Baronne 31-10-2017</t>
  </si>
  <si>
    <t>Gaseosa Cena Jujuy</t>
  </si>
  <si>
    <t>Baronne 01-11-2017</t>
  </si>
  <si>
    <t>Frutas en Salta y Sgo Cabral</t>
  </si>
  <si>
    <t>Mamuki Pasteles</t>
  </si>
  <si>
    <t>Baronne 02-11-2017</t>
  </si>
  <si>
    <t>cinta escarapela chupakabras</t>
  </si>
  <si>
    <t>cargador y pilas recargables</t>
  </si>
  <si>
    <t>Cinta Aisladora</t>
  </si>
  <si>
    <t>Recarga SAEM</t>
  </si>
  <si>
    <t>Naranajas Macedonia</t>
  </si>
  <si>
    <t>Baronne 03-11-2017 x 2</t>
  </si>
  <si>
    <t>pizza caponne</t>
  </si>
  <si>
    <t>cantos melamina</t>
  </si>
  <si>
    <r>
      <rPr>
        <b/>
        <sz val="10"/>
        <rFont val="Arial"/>
        <family val="2"/>
      </rPr>
      <t>INTERES PLAZO FIJO</t>
    </r>
    <r>
      <rPr>
        <sz val="10"/>
        <rFont val="Arial"/>
        <family val="2"/>
      </rPr>
      <t xml:space="preserve"> =&gt; $290000 puestos 30 dias TNA 19,25%</t>
    </r>
  </si>
  <si>
    <t>complejo ceferino</t>
  </si>
  <si>
    <t>Baronne 06-11-2017</t>
  </si>
  <si>
    <t>SUPER Y MORFI</t>
  </si>
  <si>
    <t>Libro Luciana Barrera (regalo a Javier)</t>
  </si>
  <si>
    <t>Baronne 08-11-2017</t>
  </si>
  <si>
    <t>Baronne 07-11-2017</t>
  </si>
  <si>
    <t>Fruta Belgrano y BR</t>
  </si>
  <si>
    <t>Baronne 09-11-2017</t>
  </si>
  <si>
    <t>1/2 pollo y fritas saluzzo</t>
  </si>
  <si>
    <t>Baronne 10-11-2017</t>
  </si>
  <si>
    <t>Libro Roberto Catalá (para regalo españa)</t>
  </si>
  <si>
    <t>La Anonima 11-11-2017</t>
  </si>
  <si>
    <t>baronne 14-11-2017</t>
  </si>
  <si>
    <t>Baronne 15-11-2017</t>
  </si>
  <si>
    <t>Arreglo Embrague (total 11200)</t>
  </si>
  <si>
    <t>Baronne 16-11-2017</t>
  </si>
  <si>
    <t>birra artesanal 1 lt</t>
  </si>
  <si>
    <t>Baronne 17-11-2017</t>
  </si>
  <si>
    <t>Baronne 21-11-2017</t>
  </si>
  <si>
    <t>Pizza Pattino</t>
  </si>
  <si>
    <t>Lomos El Carrito 19-11-2017</t>
  </si>
  <si>
    <t>Baronne 22-11-2017</t>
  </si>
  <si>
    <t>pasteles mamuki</t>
  </si>
  <si>
    <t>Baronne 23-11-2017</t>
  </si>
  <si>
    <t>leña truchas</t>
  </si>
  <si>
    <t>cena truchas</t>
  </si>
  <si>
    <t>frutas macedonia</t>
  </si>
  <si>
    <t>La Anonima 26/11</t>
  </si>
  <si>
    <r>
      <rPr>
        <b/>
        <sz val="9"/>
        <color theme="0"/>
        <rFont val="Arial"/>
        <family val="2"/>
      </rPr>
      <t>VISA =&gt;</t>
    </r>
    <r>
      <rPr>
        <sz val="9"/>
        <color theme="1"/>
        <rFont val="Arial"/>
        <family val="2"/>
      </rPr>
      <t xml:space="preserve"> cta 12 / 12 zapatos</t>
    </r>
  </si>
  <si>
    <t>Primates Diciembre</t>
  </si>
  <si>
    <t>Papel regalo</t>
  </si>
  <si>
    <t>iman puerta pasillo</t>
  </si>
  <si>
    <t>Baronne 27-11</t>
  </si>
  <si>
    <t>Baronne 28-11</t>
  </si>
  <si>
    <t>Baronne 24-11-2017 x 2</t>
  </si>
  <si>
    <t>1/2 placa melamina</t>
  </si>
  <si>
    <t>cerveza</t>
  </si>
  <si>
    <t>Baronne 01-12</t>
  </si>
  <si>
    <t>Baronne 04-12</t>
  </si>
  <si>
    <t>nutri de guada</t>
  </si>
  <si>
    <t>Baronne 05-12</t>
  </si>
  <si>
    <t>Baronne 06-12</t>
  </si>
  <si>
    <t>ECO 5D</t>
  </si>
  <si>
    <t>Mabel 06-12-2017</t>
  </si>
  <si>
    <t>la anonima 04-12</t>
  </si>
  <si>
    <t>Regalo Nelson Wiersma</t>
  </si>
  <si>
    <t>Mabel 13-12-2017</t>
  </si>
  <si>
    <t>Mabel 20-12-2017</t>
  </si>
  <si>
    <r>
      <rPr>
        <b/>
        <sz val="10"/>
        <rFont val="Arial"/>
        <family val="2"/>
      </rPr>
      <t>INTERES PLAZO FIJO</t>
    </r>
    <r>
      <rPr>
        <sz val="10"/>
        <rFont val="Arial"/>
        <family val="2"/>
      </rPr>
      <t xml:space="preserve"> =&gt; $300000 puestos 32 dias TNA 20,00%</t>
    </r>
  </si>
  <si>
    <t>Ahorro NOVIEMBRE 2017</t>
  </si>
  <si>
    <t>AÑO 2018</t>
  </si>
  <si>
    <r>
      <t>(</t>
    </r>
    <r>
      <rPr>
        <sz val="9"/>
        <color rgb="FFFF0000"/>
        <rFont val="Arial"/>
        <family val="2"/>
      </rPr>
      <t>28/04/2017</t>
    </r>
    <r>
      <rPr>
        <sz val="9"/>
        <rFont val="Arial"/>
        <family val="2"/>
      </rPr>
      <t>)</t>
    </r>
  </si>
  <si>
    <r>
      <t>(</t>
    </r>
    <r>
      <rPr>
        <sz val="9"/>
        <color rgb="FFFF0000"/>
        <rFont val="Arial"/>
        <family val="2"/>
      </rPr>
      <t>23/08/2017</t>
    </r>
    <r>
      <rPr>
        <sz val="9"/>
        <rFont val="Arial"/>
        <family val="2"/>
      </rPr>
      <t>)</t>
    </r>
  </si>
  <si>
    <r>
      <t>(</t>
    </r>
    <r>
      <rPr>
        <sz val="9"/>
        <color rgb="FFFF0000"/>
        <rFont val="Arial"/>
        <family val="2"/>
      </rPr>
      <t>09/10/2017</t>
    </r>
    <r>
      <rPr>
        <sz val="9"/>
        <rFont val="Arial"/>
        <family val="2"/>
      </rPr>
      <t>)</t>
    </r>
  </si>
  <si>
    <r>
      <t>(</t>
    </r>
    <r>
      <rPr>
        <sz val="9"/>
        <color rgb="FFFF0000"/>
        <rFont val="Arial"/>
        <family val="2"/>
      </rPr>
      <t>06/12/2017</t>
    </r>
    <r>
      <rPr>
        <sz val="9"/>
        <rFont val="Arial"/>
        <family val="2"/>
      </rPr>
      <t>)</t>
    </r>
  </si>
  <si>
    <t>Baronne 07-12</t>
  </si>
  <si>
    <t>Expens Ord 878 + Ext 798</t>
  </si>
  <si>
    <t>fruta macedonia</t>
  </si>
  <si>
    <t>sacó guada para dolares</t>
  </si>
  <si>
    <t>Tomasa 18-12-2017</t>
  </si>
  <si>
    <t>naranjas Macedonia</t>
  </si>
  <si>
    <t>propina en Patio Juez</t>
  </si>
  <si>
    <t>Franco plus</t>
  </si>
  <si>
    <t>libro diego tellier</t>
  </si>
  <si>
    <t>Baronne 20-12-2017</t>
  </si>
  <si>
    <t>baronne 26-12-2017</t>
  </si>
  <si>
    <t>empanadas mallorca</t>
  </si>
  <si>
    <t>2 alfajores fantoche</t>
  </si>
  <si>
    <t>cuchillo santi navidad</t>
  </si>
  <si>
    <t>baronne 27-12-2017</t>
  </si>
  <si>
    <t>shampoos</t>
  </si>
  <si>
    <t>lomos el carrito</t>
  </si>
  <si>
    <t>churros</t>
  </si>
  <si>
    <t>cena con Nacho</t>
  </si>
  <si>
    <t>leña arroyito</t>
  </si>
  <si>
    <t>Ahorro DICIEMBRE 2017</t>
  </si>
  <si>
    <t>INTERES PLAZO FIJO =&gt; $300000 puestos 30 dias TNA 20,50%</t>
  </si>
  <si>
    <t>plus franco x guada</t>
  </si>
  <si>
    <t>Baronne 09-01-2018</t>
  </si>
  <si>
    <t>Baronne 08-01-2018</t>
  </si>
  <si>
    <t>naranjas calle salta</t>
  </si>
  <si>
    <t>mallorca</t>
  </si>
  <si>
    <t>Regalo Martin</t>
  </si>
  <si>
    <t>havanna merienda JB</t>
  </si>
  <si>
    <t>3 libros papel Diego Tellier</t>
  </si>
  <si>
    <t>Viaje Mensual Pico (Nafta)</t>
  </si>
  <si>
    <t>Primates ENERO</t>
  </si>
  <si>
    <t>Mabel 27-12-2017</t>
  </si>
  <si>
    <t>Mabel 03-01-2018</t>
  </si>
  <si>
    <t>Mabel 10-01-2018</t>
  </si>
  <si>
    <t>Mabel 17-01-2018</t>
  </si>
  <si>
    <t>Mabel 24-01-2018</t>
  </si>
  <si>
    <r>
      <rPr>
        <b/>
        <sz val="9"/>
        <color theme="0"/>
        <rFont val="Arial"/>
        <family val="2"/>
      </rPr>
      <t>VISA =&gt;</t>
    </r>
    <r>
      <rPr>
        <sz val="9"/>
        <color theme="1"/>
        <rFont val="Arial"/>
        <family val="2"/>
      </rPr>
      <t xml:space="preserve"> Amazon 1</t>
    </r>
  </si>
  <si>
    <r>
      <rPr>
        <b/>
        <sz val="9"/>
        <color theme="0"/>
        <rFont val="Arial"/>
        <family val="2"/>
      </rPr>
      <t>VISA =&gt;</t>
    </r>
    <r>
      <rPr>
        <sz val="9"/>
        <color theme="1"/>
        <rFont val="Arial"/>
        <family val="2"/>
      </rPr>
      <t xml:space="preserve"> Amazon 2</t>
    </r>
  </si>
  <si>
    <r>
      <rPr>
        <b/>
        <sz val="9"/>
        <color theme="0"/>
        <rFont val="Arial"/>
        <family val="2"/>
      </rPr>
      <t>VISA =&gt;</t>
    </r>
    <r>
      <rPr>
        <sz val="9"/>
        <color theme="1"/>
        <rFont val="Arial"/>
        <family val="2"/>
      </rPr>
      <t xml:space="preserve"> Amazon 3</t>
    </r>
  </si>
  <si>
    <r>
      <rPr>
        <b/>
        <sz val="9"/>
        <color theme="0"/>
        <rFont val="Arial"/>
        <family val="2"/>
      </rPr>
      <t>VISA =&gt;</t>
    </r>
    <r>
      <rPr>
        <sz val="9"/>
        <color theme="1"/>
        <rFont val="Arial"/>
        <family val="2"/>
      </rPr>
      <t>El Carrito</t>
    </r>
  </si>
  <si>
    <t>Baronne 10-01-2018</t>
  </si>
  <si>
    <t>Viaje a Temuco Compras Nafta</t>
  </si>
  <si>
    <t>birra con el hache</t>
  </si>
  <si>
    <t>tarjeta azul Hyundai</t>
  </si>
  <si>
    <t>foquitos bipin</t>
  </si>
  <si>
    <t>lavadero 308</t>
  </si>
  <si>
    <t>Renovacio Dominio QSys</t>
  </si>
  <si>
    <t>Encuentros Reingenieria Charla con El "H"</t>
  </si>
  <si>
    <t>Dos pasteles mamuki</t>
  </si>
  <si>
    <t>Yoga Guada 10-01-2018</t>
  </si>
  <si>
    <t>rexona clinica</t>
  </si>
  <si>
    <t>crema calendulas</t>
  </si>
  <si>
    <t>Rosignano</t>
  </si>
  <si>
    <t>Baronne 11-01-2018</t>
  </si>
  <si>
    <t>estacionamiento aeropuerto</t>
  </si>
  <si>
    <t>Baronne 15-01-2018</t>
  </si>
  <si>
    <t>Baronne 12-01-2018</t>
  </si>
  <si>
    <t>la taperra</t>
  </si>
  <si>
    <t>farmacia pueblo</t>
  </si>
  <si>
    <t>piré helados</t>
  </si>
  <si>
    <t>dos pasteles mamuki</t>
  </si>
  <si>
    <t>Baronne 16-01-2018</t>
  </si>
  <si>
    <t>Baronne 17-01-2018</t>
  </si>
  <si>
    <t>mimo mantita</t>
  </si>
  <si>
    <t>Amelie con moni</t>
  </si>
  <si>
    <t>Baronne 18-01-2018</t>
  </si>
  <si>
    <t>Agua poli</t>
  </si>
  <si>
    <t>Baronne 19-01-2018</t>
  </si>
  <si>
    <t>Asado Juncal Lavetti</t>
  </si>
  <si>
    <t>Vino y Cerveza Juncal</t>
  </si>
  <si>
    <t>verduleria entre rios</t>
  </si>
  <si>
    <t>baronne 22-01-2018</t>
  </si>
  <si>
    <t>Tarj recarga SAEM</t>
  </si>
  <si>
    <t>merienda Canting</t>
  </si>
  <si>
    <t>baronne 23-01-2018</t>
  </si>
  <si>
    <t>baronne 24-01-2018</t>
  </si>
  <si>
    <t>9 empanadas saluzzo</t>
  </si>
  <si>
    <t>La Anonima 19-01</t>
  </si>
  <si>
    <t>La Anonima 20-01</t>
  </si>
  <si>
    <t>La Anonima 24-01</t>
  </si>
  <si>
    <t>promedio mensual 2018</t>
  </si>
  <si>
    <t>Birra GGs</t>
  </si>
  <si>
    <t>Propina Benjamin</t>
  </si>
  <si>
    <t>mamuki pastel y churro</t>
  </si>
  <si>
    <t>Regalo Mery Indian Style</t>
  </si>
  <si>
    <t>Tortas Mamuki</t>
  </si>
  <si>
    <t>Lomos Carrito</t>
  </si>
  <si>
    <t>Mabel 31-01-2018</t>
  </si>
  <si>
    <t>Tomasa 30-01-2018</t>
  </si>
  <si>
    <t>Tomasa 01-02-2018</t>
  </si>
  <si>
    <t>encomienda libros</t>
  </si>
  <si>
    <t>mamuki churros</t>
  </si>
  <si>
    <t>Tomasa 02-02-2018</t>
  </si>
  <si>
    <t>Frutas Entre Rios</t>
  </si>
  <si>
    <t>OWE Presenta Toni</t>
  </si>
  <si>
    <t>Saluzzo</t>
  </si>
  <si>
    <t>Camuzzi x 2</t>
  </si>
  <si>
    <t>Libro Gustavo Prenna (regaló Rola)</t>
  </si>
  <si>
    <t>baronne 25-01-2018</t>
  </si>
  <si>
    <t>Libro Javier Sobelvio</t>
  </si>
  <si>
    <t>Libro Sergio Filippi</t>
  </si>
  <si>
    <t>SAEM</t>
  </si>
  <si>
    <t>Mabel 07-02-2018</t>
  </si>
  <si>
    <t>Asado con Filippi</t>
  </si>
  <si>
    <t>Tomassa 06-02-2018</t>
  </si>
  <si>
    <t>INTERES PLAZO FIJO =&gt; $310000 puestos 34 dias TNA 20,50%</t>
  </si>
  <si>
    <t>Irish Pub con Filippi</t>
  </si>
  <si>
    <t>Tomasa 07-02-2018</t>
  </si>
  <si>
    <t>Patente 308 x 6</t>
  </si>
  <si>
    <t>Retributivo Depto x 6</t>
  </si>
  <si>
    <t>Retributivo Cochera x 6</t>
  </si>
  <si>
    <t>Inmobiliario Cochera x 6</t>
  </si>
  <si>
    <t>Inmobiliario Dpto x 6</t>
  </si>
  <si>
    <t>Tomassa 26-01-2018</t>
  </si>
  <si>
    <t>Tomassa 29-01-2018</t>
  </si>
  <si>
    <t>Tomasa 28-12-2017</t>
  </si>
  <si>
    <t>Baronne 02-01-2018</t>
  </si>
  <si>
    <t>Tomasa 03-01-2018</t>
  </si>
  <si>
    <t>Baronne 05-01-2018</t>
  </si>
  <si>
    <t>Baronne 04-01-2018</t>
  </si>
  <si>
    <t>Saluzzo cena 04-01-2018</t>
  </si>
  <si>
    <t>Primates FEBRERO</t>
  </si>
  <si>
    <t>Viaje</t>
  </si>
  <si>
    <t>Mabel 14-02-2018</t>
  </si>
  <si>
    <t>Mabel 21-02-2018</t>
  </si>
  <si>
    <t>para inmobiliario BR</t>
  </si>
  <si>
    <t>Milas Toni</t>
  </si>
  <si>
    <t>Tomassa 08-02-2018</t>
  </si>
  <si>
    <t>Otros -Regalo Mabel Fiestas</t>
  </si>
  <si>
    <t>lavarropas reparacion (resto h/4000 guada)</t>
  </si>
  <si>
    <t>Cortinas en IMPAKTO (50% y el resto Guada) total 26mil</t>
  </si>
  <si>
    <t>Tarjeta VISA - Gastos Chile Cosas Martina</t>
  </si>
  <si>
    <t>Ahorro ENERO 2018</t>
  </si>
  <si>
    <t>Pago Imp Inmobil Ceferino</t>
  </si>
  <si>
    <t>la anonima 10/02</t>
  </si>
  <si>
    <t>piré 13/02</t>
  </si>
  <si>
    <t>la anonima 12/02</t>
  </si>
  <si>
    <t>la tapera 09/02</t>
  </si>
  <si>
    <t>amelie 16/02</t>
  </si>
  <si>
    <t>la tapera 17/02</t>
  </si>
  <si>
    <t>regalo guada cumple</t>
  </si>
  <si>
    <t>la anonima 20/02</t>
  </si>
  <si>
    <t>La anonima 23/02</t>
  </si>
  <si>
    <t>La anonima 27/02</t>
  </si>
  <si>
    <t>MC Donals 01/03</t>
  </si>
  <si>
    <t>La Anonima 04/03</t>
  </si>
  <si>
    <t>Malloraca 03/03</t>
  </si>
  <si>
    <t>La Anonima 11/03/2018</t>
  </si>
  <si>
    <t>Osvaldo Ferrari (Qdental)</t>
  </si>
  <si>
    <t>Irupé Ayala (Tromen Kinesiologia)</t>
  </si>
  <si>
    <t>Perfumes ambiente Cris Pico</t>
  </si>
  <si>
    <t>Qdental (08/03/18 pagó)</t>
  </si>
  <si>
    <t>Dinero a Guada de Sist Osvaldo</t>
  </si>
  <si>
    <t>Expensas Ceferino</t>
  </si>
  <si>
    <t>Dias Nacimiento Martina</t>
  </si>
  <si>
    <t>Mabel 28-02-2018</t>
  </si>
  <si>
    <t>Mabel 07-03-2018</t>
  </si>
  <si>
    <t>Mabel 14-03-2018</t>
  </si>
  <si>
    <t>Mabel 21-03-2018</t>
  </si>
  <si>
    <t>trilogia</t>
  </si>
  <si>
    <t>cena con toni y laura</t>
  </si>
  <si>
    <t>macedonia naranjas</t>
  </si>
  <si>
    <t>churros y tortafritas casa toni</t>
  </si>
  <si>
    <t>pizzza Amelie</t>
  </si>
  <si>
    <t>1/4 piré</t>
  </si>
  <si>
    <t>Tomasa 19-03-2018</t>
  </si>
  <si>
    <t>Tomasa 20-03-2018</t>
  </si>
  <si>
    <t>Tomasa 21-03-2018</t>
  </si>
  <si>
    <t>tarjeta SAEM Guada</t>
  </si>
  <si>
    <t>taxi a San Lucas</t>
  </si>
  <si>
    <t>La Anonima 20/03/2018</t>
  </si>
  <si>
    <t>La Anonima 19/03/2018</t>
  </si>
  <si>
    <t>chicles Aeroparque</t>
  </si>
  <si>
    <t>Lomito Aeroparque</t>
  </si>
  <si>
    <t>coseguro la natividad</t>
  </si>
  <si>
    <t>Tomassa 23/03/2018</t>
  </si>
  <si>
    <t>La Anonima 24/03/2018</t>
  </si>
  <si>
    <t>Pad de Mouse</t>
  </si>
  <si>
    <t>Otros -&gt; cubiertas 1100/viaitico 678</t>
  </si>
  <si>
    <t>Primates ABRIL</t>
  </si>
  <si>
    <t>Mabel 28-03-2018</t>
  </si>
  <si>
    <t>Mabel 04-04-2018</t>
  </si>
  <si>
    <t>Mabel 11-04-2018</t>
  </si>
  <si>
    <t>Mabel 18-04-2018</t>
  </si>
  <si>
    <t>Mabel 25-04-2018</t>
  </si>
  <si>
    <t xml:space="preserve">Otros -&gt; </t>
  </si>
  <si>
    <t>INTERES PLAZO FIJO =&gt; $320000 puestos 33 dias TNA 20,50%</t>
  </si>
  <si>
    <t>Tomasa 26-03-2018</t>
  </si>
  <si>
    <t>Ahorro FEBRERO 2018</t>
  </si>
  <si>
    <t>Ahorro MARZO 2018</t>
  </si>
  <si>
    <t>Libro Nelda Gaute</t>
  </si>
  <si>
    <t>Libro tio Raquel Ramos (regalo moni)</t>
  </si>
  <si>
    <t>guada para caty</t>
  </si>
  <si>
    <t>arreglo reloj guada</t>
  </si>
  <si>
    <t>Farmacia del Pueblo</t>
  </si>
  <si>
    <t>Libro Martin Alvarez (regalo Cordoba)</t>
  </si>
  <si>
    <t>Tomasa 03-04-18</t>
  </si>
  <si>
    <t>Tomasa 04-04-18</t>
  </si>
  <si>
    <t>pañales chango mas</t>
  </si>
  <si>
    <t>Service 70mil Peugeot</t>
  </si>
  <si>
    <t>Alegra Farmacia del pueblo</t>
  </si>
  <si>
    <t>Cuadro Kona Kilahuea</t>
  </si>
  <si>
    <t>Almuerzo Rio c/fer y nadia</t>
  </si>
  <si>
    <t>Patricia para regalar amigo en Clte Cordero</t>
  </si>
  <si>
    <t>Qdental (10/04/18 pagó)</t>
  </si>
  <si>
    <t>alfajores kiosco alberdi</t>
  </si>
  <si>
    <t>propina YPF</t>
  </si>
  <si>
    <t>La Tapera 05-04-2018</t>
  </si>
  <si>
    <t>Donweb hosting 5</t>
  </si>
  <si>
    <t>La anonimia 06-04-2018</t>
  </si>
  <si>
    <t>Toallitas la anonima</t>
  </si>
  <si>
    <t>Sampoos y lociones Farmacia</t>
  </si>
  <si>
    <t>La tapera 14-04-2018</t>
  </si>
  <si>
    <t>INTERES PLAZO FIJO =&gt; $350000 puestos 31 dias TNA 20,50%</t>
  </si>
  <si>
    <t>Guada para inesita</t>
  </si>
  <si>
    <t>Vacunas Marti 2 meses</t>
  </si>
  <si>
    <t>Paracetamol Marti</t>
  </si>
  <si>
    <t>Tomasa 27-03-2018</t>
  </si>
  <si>
    <t>Tomasa 05-04-18</t>
  </si>
  <si>
    <t>Tomasa 06-04-18</t>
  </si>
  <si>
    <t>Tomasa 09-04-18</t>
  </si>
  <si>
    <t>Tomasa 11-04-18</t>
  </si>
  <si>
    <t>Tomasa 12-04-18</t>
  </si>
  <si>
    <t>Tomasa 13-04-18</t>
  </si>
  <si>
    <t>Tomasa 16-04-18</t>
  </si>
  <si>
    <t>tarjeta SAEM</t>
  </si>
  <si>
    <t>Libro Debora Denholm (paciente en BR)</t>
  </si>
  <si>
    <t>levité casa gato</t>
  </si>
  <si>
    <t>lomitos del carrito</t>
  </si>
  <si>
    <t>La anonima 22-04-2018</t>
  </si>
  <si>
    <t>Cantina Alberto con Marta y rolo</t>
  </si>
  <si>
    <t>fichas, tomas, tapas electrolux</t>
  </si>
  <si>
    <t>guada para pagar a caty</t>
  </si>
  <si>
    <t>bomboncitos Piré a Cristina</t>
  </si>
  <si>
    <t>Tomassa 30-04-2018</t>
  </si>
  <si>
    <t>Tomassa 02-05-2018</t>
  </si>
  <si>
    <t>Mabel 02-05-2018</t>
  </si>
  <si>
    <t>limpieza parabrisas semaforo</t>
  </si>
  <si>
    <t>Tomassa 03-05-2018</t>
  </si>
  <si>
    <t>Tomassa 04-05-2018</t>
  </si>
  <si>
    <t>3 libros montana (casin, bonatti, buhl)</t>
  </si>
  <si>
    <t>La Anonima 18/04/2018</t>
  </si>
  <si>
    <t>via cargo</t>
  </si>
  <si>
    <t>Tomassa 07/05</t>
  </si>
  <si>
    <t>Tomassa 08/05</t>
  </si>
  <si>
    <t>Tomassa 09/05</t>
  </si>
  <si>
    <t>Tomassa 10/05</t>
  </si>
  <si>
    <t>Tomassa 11/05</t>
  </si>
  <si>
    <t>Tomassa 14/05</t>
  </si>
  <si>
    <t>Tomassa 15/05</t>
  </si>
  <si>
    <t>Tomassa 16/05</t>
  </si>
  <si>
    <t>Tomassa 18/05</t>
  </si>
  <si>
    <t>libros montana envio</t>
  </si>
  <si>
    <t>curso watkins</t>
  </si>
  <si>
    <t>empanadas curso watkins</t>
  </si>
  <si>
    <t>buzito cheecky martina</t>
  </si>
  <si>
    <t>morsetas</t>
  </si>
  <si>
    <t>la anonima 07/05</t>
  </si>
  <si>
    <t>la anonima 17/05</t>
  </si>
  <si>
    <t>Pizza Amelie 19/05</t>
  </si>
  <si>
    <t>carrito martin</t>
  </si>
  <si>
    <t>recarga saem</t>
  </si>
  <si>
    <t>transfe diego</t>
  </si>
  <si>
    <t>transfe fernando</t>
  </si>
  <si>
    <t>transfe saldo diego</t>
  </si>
  <si>
    <t>zapas puma</t>
  </si>
  <si>
    <t>vep x horquilla</t>
  </si>
  <si>
    <t>transfe pabloRPM</t>
  </si>
  <si>
    <t>Tomasa 18-04-18</t>
  </si>
  <si>
    <t>Tomasa 20-04-2018</t>
  </si>
  <si>
    <t>Tomasa 23-04-2018</t>
  </si>
  <si>
    <t>Tomasa 24-04-2018</t>
  </si>
  <si>
    <t>Tomasa 25-04-2018</t>
  </si>
  <si>
    <t>Viaje Pico (Nafta 3772 + 447 varios)</t>
  </si>
  <si>
    <t>Mabel 09-05-2018</t>
  </si>
  <si>
    <t>Tomasa 21/05</t>
  </si>
  <si>
    <t>Tomasa 22/05</t>
  </si>
  <si>
    <t>Tomasa 23/05</t>
  </si>
  <si>
    <t>Tomasa 24/05</t>
  </si>
  <si>
    <t>Tomasa 25/05</t>
  </si>
  <si>
    <t>Tomasa 28/05</t>
  </si>
  <si>
    <t>tomasa 04/06</t>
  </si>
  <si>
    <t>tomasa 05/06</t>
  </si>
  <si>
    <t>Tomasa 08/06</t>
  </si>
  <si>
    <t>tomasa 07/06</t>
  </si>
  <si>
    <t>Tomsa 11/06</t>
  </si>
  <si>
    <t>Perdido en caos</t>
  </si>
  <si>
    <t>Pizza vegeta Luis</t>
  </si>
  <si>
    <t>macedonia - naranjas</t>
  </si>
  <si>
    <t>tomasa 03/07</t>
  </si>
  <si>
    <t>tomasa 04/07</t>
  </si>
  <si>
    <t>JM repuestos armado kona</t>
  </si>
  <si>
    <t>tomasa 02/07</t>
  </si>
  <si>
    <t>tomasa 29/06</t>
  </si>
  <si>
    <t>tomasa 28/06</t>
  </si>
  <si>
    <t>envio via cargo PabloRPM</t>
  </si>
  <si>
    <t>Service Kona Beto</t>
  </si>
  <si>
    <t>adaptadores pata chata</t>
  </si>
  <si>
    <t>pizza F&amp;P</t>
  </si>
  <si>
    <t>taxi silvina</t>
  </si>
  <si>
    <t>rodillo</t>
  </si>
  <si>
    <t>tomasa 27/06</t>
  </si>
  <si>
    <t>tomasa 25/06</t>
  </si>
  <si>
    <t>tomasa 22/06</t>
  </si>
  <si>
    <t>tomasa 18/06</t>
  </si>
  <si>
    <t>helado Helarte</t>
  </si>
  <si>
    <t>Tomasa 14/06</t>
  </si>
  <si>
    <t>Tomasa 13/06</t>
  </si>
  <si>
    <t xml:space="preserve">Deleite </t>
  </si>
  <si>
    <t>tercera docena empanadas</t>
  </si>
  <si>
    <t>pizza franz y pepone</t>
  </si>
  <si>
    <t>Tartas tapera</t>
  </si>
  <si>
    <t>perdido en caos</t>
  </si>
  <si>
    <t>coca lasanas lean</t>
  </si>
  <si>
    <t>Despensa</t>
  </si>
  <si>
    <t>Qdental (06/07/18 pagó)</t>
  </si>
  <si>
    <t>Mabel 16-05-2018</t>
  </si>
  <si>
    <t>Mabel 23-05-2018</t>
  </si>
  <si>
    <t>Mabel 30-05-2018</t>
  </si>
  <si>
    <t>Viaje Pico</t>
  </si>
  <si>
    <t>Otros -&gt; ANSES ??</t>
  </si>
  <si>
    <t>Primates MAYO</t>
  </si>
  <si>
    <t>Otros -&gt; interes c/a</t>
  </si>
  <si>
    <t>VISA tarjeta</t>
  </si>
  <si>
    <t>Primates junio</t>
  </si>
  <si>
    <t>difusores cristi 2da compra</t>
  </si>
  <si>
    <t>difusores cristi 1ra compra</t>
  </si>
  <si>
    <t>Viaje Pico (nafta 4320 / otros 468)</t>
  </si>
  <si>
    <t>Primates julio</t>
  </si>
  <si>
    <t>SILVINA (1er mes pagamos 10.000)</t>
  </si>
  <si>
    <t>tomasa 05/07</t>
  </si>
  <si>
    <t>Libro Irene Farrugia</t>
  </si>
  <si>
    <t>Libros secretarias en escuela oeste (2)</t>
  </si>
  <si>
    <t>pizza fyp</t>
  </si>
  <si>
    <t>gaseosas cristinos</t>
  </si>
  <si>
    <t>A guada para devolucion Veron</t>
  </si>
  <si>
    <t>Renovacion Hosting Rev x 5</t>
  </si>
  <si>
    <t>Compra U$S 2345 (cotizacion 26.09)</t>
  </si>
  <si>
    <t>Compra U$S 3000 (cotizacion 26.34)</t>
  </si>
  <si>
    <t>Compra U$S 3000 (cotizacion 27.69)</t>
  </si>
  <si>
    <t>Compra U$S 3000 (cotizacion 29.69)</t>
  </si>
  <si>
    <t>tomassa 10/07</t>
  </si>
  <si>
    <t>tomassa 11/07</t>
  </si>
  <si>
    <t>Helado Piré 1/4</t>
  </si>
  <si>
    <t>reparacion suunto</t>
  </si>
  <si>
    <t>Cuota 15 - complejo ceferino</t>
  </si>
  <si>
    <t>Libro a Rolo y Marta</t>
  </si>
  <si>
    <t>Libro a Mabel y Nico</t>
  </si>
  <si>
    <t>Libro a Guada para Consultorio</t>
  </si>
  <si>
    <t xml:space="preserve">Libro a Eduardo Vitale </t>
  </si>
  <si>
    <t>recarga SAEM</t>
  </si>
  <si>
    <t>macedonia birras</t>
  </si>
  <si>
    <t>pizzas amelie</t>
  </si>
  <si>
    <t>vaporizador plancha</t>
  </si>
  <si>
    <t>tomassa 16-07-2018</t>
  </si>
  <si>
    <t>La Anonima 16-07-2018</t>
  </si>
  <si>
    <t>almuerzo santino</t>
  </si>
  <si>
    <t>INTERES PLAZO FIJO =&gt; $110000 puestos 30 dias TNA 29,75%</t>
  </si>
  <si>
    <t>Libros (Curso Fotografia Guada)</t>
  </si>
  <si>
    <t>Empanadas San Juan dia Rego libro</t>
  </si>
  <si>
    <t>anillado HE copia</t>
  </si>
  <si>
    <t>berta pancitas</t>
  </si>
  <si>
    <t>levadura cerveza guada</t>
  </si>
  <si>
    <t>macedonia huevos y naranjas</t>
  </si>
  <si>
    <t>Planeta Color 3 sobres A4 blancos</t>
  </si>
  <si>
    <t>Planeta Color 3 carpetas + 2 notas + 8stickers</t>
  </si>
  <si>
    <t>Angel Colombres (centenario - CMN)</t>
  </si>
  <si>
    <t>La anonima 28/07</t>
  </si>
  <si>
    <t>La Anonima 21-07</t>
  </si>
  <si>
    <t>tomassa 18-07-2018</t>
  </si>
  <si>
    <t>tomassa 19-07-2018</t>
  </si>
  <si>
    <t>tomassa 20-07-2018</t>
  </si>
  <si>
    <t>tomassa 23-07-2018</t>
  </si>
  <si>
    <t>tomassa 27-07-2018</t>
  </si>
  <si>
    <t>tomassa 24-07-2018</t>
  </si>
  <si>
    <t>tomasa 13/07/2018</t>
  </si>
  <si>
    <t>entradas a casciari x 2</t>
  </si>
  <si>
    <t>SILVINA (2do mes 11.000)</t>
  </si>
  <si>
    <t>Otros -&gt; ANSES</t>
  </si>
  <si>
    <t>Tomassa 30-07-2018</t>
  </si>
  <si>
    <t>Lomitos el Carrito del Parque</t>
  </si>
  <si>
    <t>Propina x Auto Boliche Alberto</t>
  </si>
  <si>
    <t>Libro a Tomas Camino</t>
  </si>
  <si>
    <t>Libro a Agutin Lesniak</t>
  </si>
  <si>
    <t>Libro a Christian Cerne</t>
  </si>
  <si>
    <t>Libro a Naty Coscararte</t>
  </si>
  <si>
    <t>Libro a Marilia Gonzalez</t>
  </si>
  <si>
    <t>Tomassa 31-07-2018</t>
  </si>
  <si>
    <t>café y alfajores quiosco</t>
  </si>
  <si>
    <t>coseguro otorrino Marti</t>
  </si>
  <si>
    <t>coseguro Guardia Poli Marti</t>
  </si>
  <si>
    <t>Asado con Cernito</t>
  </si>
  <si>
    <t>Envio stem y manubrio</t>
  </si>
  <si>
    <t>Tomassa 07-08</t>
  </si>
  <si>
    <t>Tomassa 08-08</t>
  </si>
  <si>
    <t>Tomassa 13-08</t>
  </si>
  <si>
    <t>Tomassa 09-08</t>
  </si>
  <si>
    <t>Tomassa 10-08</t>
  </si>
  <si>
    <t>Camisa Levis Charla</t>
  </si>
  <si>
    <t>INTERES PLAZO FIJO =&gt; $130000 puestos 32 dias TNA 31,75%</t>
  </si>
  <si>
    <t>talonario recibos</t>
  </si>
  <si>
    <t>stem y manubrio</t>
  </si>
  <si>
    <t>renovacion NIC</t>
  </si>
  <si>
    <t>pizzas amelie cumple mio</t>
  </si>
  <si>
    <t>frutas jumbo nqn</t>
  </si>
  <si>
    <t>maderas rinconera</t>
  </si>
  <si>
    <t>pila reloj</t>
  </si>
  <si>
    <t>Rifa Benja</t>
  </si>
  <si>
    <t>helados Cuori di Panna</t>
  </si>
  <si>
    <t>masilla mesadas consult</t>
  </si>
  <si>
    <t>Lomitos del Parque</t>
  </si>
  <si>
    <t>Dos docenas facturas cumple</t>
  </si>
  <si>
    <t>Tercera docena doc empanadas</t>
  </si>
  <si>
    <t>Venta a Rolo para compra H-RV</t>
  </si>
  <si>
    <t>lavado vidrios semaforo</t>
  </si>
  <si>
    <t>entradas agreste dia montañes</t>
  </si>
  <si>
    <t>lean casamayor pizzas en su casa</t>
  </si>
  <si>
    <t>HONDA HRV</t>
  </si>
  <si>
    <t>6 nutrilon</t>
  </si>
  <si>
    <t>la tapera 5 empanadas</t>
  </si>
  <si>
    <t>foquito 308</t>
  </si>
  <si>
    <t>rallador manzana</t>
  </si>
  <si>
    <t>chaira affila cuchillo</t>
  </si>
  <si>
    <t>vacuna gripe martina</t>
  </si>
  <si>
    <t>Beatriz Echenique (Marta)</t>
  </si>
  <si>
    <t>Micaela de Arroyito(Marta)</t>
  </si>
  <si>
    <t>Perla Piazzon (Marta)</t>
  </si>
  <si>
    <t>Matrimonio Viaje a china (Marta)</t>
  </si>
  <si>
    <t>tornillos y mecha ferreteria salta</t>
  </si>
  <si>
    <t>tomassa 31-08-2018</t>
  </si>
  <si>
    <t>tomassa 30-08-2018</t>
  </si>
  <si>
    <t>tomassa 29-08-2018</t>
  </si>
  <si>
    <t>Tomassa 14-08</t>
  </si>
  <si>
    <t>Tomasa 16-08</t>
  </si>
  <si>
    <t>Tomassa 17-08</t>
  </si>
  <si>
    <t>Tomassa 02-08</t>
  </si>
  <si>
    <t>Tomassa 03-08</t>
  </si>
  <si>
    <t>Tomassa x 2</t>
  </si>
  <si>
    <t>impresiones notas</t>
  </si>
  <si>
    <t>HONDA HRV de alquileres ceferino</t>
  </si>
  <si>
    <t>Ahorro ABRIL 2018</t>
  </si>
  <si>
    <t>Ahorro MAYO 2018</t>
  </si>
  <si>
    <t>Ahorro JUNIO 2018</t>
  </si>
  <si>
    <t>Ahorro JULIO 2018</t>
  </si>
  <si>
    <t>jugo y alfajores axion</t>
  </si>
  <si>
    <t>helado 1/4 piré</t>
  </si>
  <si>
    <t>tomassa 03-09-2018</t>
  </si>
  <si>
    <t>diferencia a contadoras</t>
  </si>
  <si>
    <t>tomassa 04-09-2018</t>
  </si>
  <si>
    <t>registro automotor HR-V</t>
  </si>
  <si>
    <t>La Anonima 01/09/2018</t>
  </si>
  <si>
    <t>consulta a Julia Abogada</t>
  </si>
  <si>
    <t>Diferenc en Reg3 - HR-V</t>
  </si>
  <si>
    <t>Tomassa 05-09-2018</t>
  </si>
  <si>
    <t>macedonia 05-09-2018</t>
  </si>
  <si>
    <t>Birra Recarga c/Gato</t>
  </si>
  <si>
    <t>Tomassa 10-09-2018</t>
  </si>
  <si>
    <t>La Anonima Bariloche</t>
  </si>
  <si>
    <t>VISA</t>
  </si>
  <si>
    <t>farmacia del pueblo - leche</t>
  </si>
  <si>
    <t>YPF Piedra ida</t>
  </si>
  <si>
    <t>YPF Parque ida</t>
  </si>
  <si>
    <t>YPF en Bari</t>
  </si>
  <si>
    <t>Mamushka</t>
  </si>
  <si>
    <t>Pollos Saluzzo con cernito</t>
  </si>
  <si>
    <t>macedonia 11-09-2018</t>
  </si>
  <si>
    <t>Tomassa 11-09-2018</t>
  </si>
  <si>
    <t>Tomassa 12-09-2018</t>
  </si>
  <si>
    <t>Saldo rodillo tasso</t>
  </si>
  <si>
    <t>macedoni 12-09-2018</t>
  </si>
  <si>
    <t>Tomassa 13-09-2018</t>
  </si>
  <si>
    <t>cochera</t>
  </si>
  <si>
    <t>del parque</t>
  </si>
  <si>
    <t>franz y peppone</t>
  </si>
  <si>
    <t>Tomassa 14-09-2018</t>
  </si>
  <si>
    <t>criquet tubo otorino pan</t>
  </si>
  <si>
    <t>tubos led mesada</t>
  </si>
  <si>
    <t>brachition fuji garden</t>
  </si>
  <si>
    <t>mecha paleta 16mm</t>
  </si>
  <si>
    <t>caña p/tutor y tijera poda</t>
  </si>
  <si>
    <t>fusibles</t>
  </si>
  <si>
    <t>Tomassa 17-09-2018</t>
  </si>
  <si>
    <t>interes $ 4.193,84</t>
  </si>
  <si>
    <t>vence 24/10/2018</t>
  </si>
  <si>
    <t>tasa 39,25 %</t>
  </si>
  <si>
    <t>plazo 30 dias</t>
  </si>
  <si>
    <t>macedonia levadura y cebolla</t>
  </si>
  <si>
    <t>ferreteria</t>
  </si>
  <si>
    <t>Perfil aluminio otorino Pan</t>
  </si>
  <si>
    <t>Tomassa 28-09-2018</t>
  </si>
  <si>
    <t>Tomassa  25-09-2018</t>
  </si>
  <si>
    <t>Tomassa  26-09-2018</t>
  </si>
  <si>
    <t>Tomassa  27-09-2018</t>
  </si>
  <si>
    <t>La Anonima 30-09-2018</t>
  </si>
  <si>
    <t>Nutrilon x 6 en Farmacia del pueblo</t>
  </si>
  <si>
    <t>Chapon + Tuercas ruedas HR-V</t>
  </si>
  <si>
    <t>Don Web Hosting Revendedores</t>
  </si>
  <si>
    <t>Macedonia 29-09</t>
  </si>
  <si>
    <t>Taxi a Kaeri</t>
  </si>
  <si>
    <t>Birras despedida Bikers</t>
  </si>
  <si>
    <t>tarjeta estacionam 1 hora</t>
  </si>
  <si>
    <t>vacuna fiebre marti</t>
  </si>
  <si>
    <t>Tomassa 02/10</t>
  </si>
  <si>
    <t>Tomassa 01/10</t>
  </si>
  <si>
    <t>gaseosas piedra</t>
  </si>
  <si>
    <t>propinas YPFs</t>
  </si>
  <si>
    <t>Tomassa 04/10</t>
  </si>
  <si>
    <t>Tomassa 08/10</t>
  </si>
  <si>
    <t>birras con Markito y Fer</t>
  </si>
  <si>
    <t>YPF de VLA</t>
  </si>
  <si>
    <t>YPF de Piedra regreso</t>
  </si>
  <si>
    <t>paninnis Piedra regreso</t>
  </si>
  <si>
    <t>YPF Neuquen para VLA</t>
  </si>
  <si>
    <t>YPF de Piedra ida</t>
  </si>
  <si>
    <t>MACEDONIA</t>
  </si>
  <si>
    <t>Tomassa 09/10</t>
  </si>
  <si>
    <t>Tomassa 12-10</t>
  </si>
  <si>
    <t>tomassa 11-10</t>
  </si>
  <si>
    <t>Aritos perla 7</t>
  </si>
  <si>
    <t>AÑO 2019</t>
  </si>
  <si>
    <t>pampetrol ida</t>
  </si>
  <si>
    <t>ypf nqn ida</t>
  </si>
  <si>
    <t>ypf padre buodo ida</t>
  </si>
  <si>
    <t>petrosurco pico</t>
  </si>
  <si>
    <t>ypf padre buodo vuelta</t>
  </si>
  <si>
    <t>ypf Honda</t>
  </si>
  <si>
    <t>tomasa 16</t>
  </si>
  <si>
    <t>tomasa 17</t>
  </si>
  <si>
    <t>Solar de los Robles</t>
  </si>
  <si>
    <t>vianda oifi  22-10</t>
  </si>
  <si>
    <t>retiro OCA</t>
  </si>
  <si>
    <t>control fito sanitario</t>
  </si>
  <si>
    <t>A guada para consult</t>
  </si>
  <si>
    <t>Helado Pico</t>
  </si>
  <si>
    <t>Servicompras viaje</t>
  </si>
  <si>
    <t>propinas playeros</t>
  </si>
  <si>
    <t>envio encomienda carlos paz</t>
  </si>
  <si>
    <t>Marcela Rodriguez</t>
  </si>
  <si>
    <t>Regalo Ayres dia de la madre</t>
  </si>
  <si>
    <t>Carne Asado Arroyito</t>
  </si>
  <si>
    <t>Compras Coto Arroyito</t>
  </si>
  <si>
    <t>Pago DonWeb 2 dominio libro</t>
  </si>
  <si>
    <t>Movistar Fibra Optica</t>
  </si>
  <si>
    <t>pizza vla</t>
  </si>
  <si>
    <t>aca vla</t>
  </si>
  <si>
    <t>lomos del parque</t>
  </si>
  <si>
    <t>tomassa 05/11</t>
  </si>
  <si>
    <t>VLA en Ypf islas malvinas</t>
  </si>
  <si>
    <t>VLA ida piedra yof</t>
  </si>
  <si>
    <t>VLA vuelta piedra ypf</t>
  </si>
  <si>
    <t>VLA Ypf en vla</t>
  </si>
  <si>
    <t>tomassa 06/11</t>
  </si>
  <si>
    <t>ida a pico - casa piedra</t>
  </si>
  <si>
    <t>ida a pico - petrosurco</t>
  </si>
  <si>
    <t>ida a pico - padre buodo</t>
  </si>
  <si>
    <t>Ida a pico - nqn YPF</t>
  </si>
  <si>
    <t>vuelta pico - Padre buodo</t>
  </si>
  <si>
    <t>Javier De Zan (regalo a sobrino de 11 años)</t>
  </si>
  <si>
    <t>Libro en Jornadas de Residentes</t>
  </si>
  <si>
    <t>tomasa 18-10</t>
  </si>
  <si>
    <t>tomasa 19-10</t>
  </si>
  <si>
    <t xml:space="preserve">Cochera 2da Vez </t>
  </si>
  <si>
    <t>Tomasa 29/10</t>
  </si>
  <si>
    <t>Tomasa 30/10</t>
  </si>
  <si>
    <t>Tomasa 31/10</t>
  </si>
  <si>
    <t>DESPELOTE ATOMICO</t>
  </si>
  <si>
    <t>Cerveza Fer Venta 308</t>
  </si>
  <si>
    <t>Tomassa 28-11</t>
  </si>
  <si>
    <r>
      <t xml:space="preserve">Otros -&gt; </t>
    </r>
    <r>
      <rPr>
        <b/>
        <sz val="9"/>
        <rFont val="Arial"/>
        <family val="2"/>
      </rPr>
      <t>CHARLA EVEREST</t>
    </r>
  </si>
  <si>
    <t>Guada para Verduleria Veci</t>
  </si>
  <si>
    <t>tomasa 26/11</t>
  </si>
  <si>
    <t>tomassa 27/11</t>
  </si>
  <si>
    <t>58x600 + 1x500 + 1afamado=60 libros</t>
  </si>
  <si>
    <t>Tomassa 29-11</t>
  </si>
  <si>
    <t>SILVINA (3er mes 11.000)</t>
  </si>
  <si>
    <t>Seguro HRV Fed Patronal</t>
  </si>
  <si>
    <t>verdura</t>
  </si>
  <si>
    <t>tomassa 30/11</t>
  </si>
  <si>
    <t>dpto bari  (tia rita)</t>
  </si>
  <si>
    <t>mostaza sin taac vale</t>
  </si>
  <si>
    <t>inflador planet bike</t>
  </si>
  <si>
    <t>propina ypf bariloche</t>
  </si>
  <si>
    <t>lustrado 308 para venta</t>
  </si>
  <si>
    <t>verificacion 308 para venta</t>
  </si>
  <si>
    <t>Nafta nqn viaje a Bari</t>
  </si>
  <si>
    <t>Nafta Piedra viaje a Bari</t>
  </si>
  <si>
    <t>Nafta Bari en viaje a Bari</t>
  </si>
  <si>
    <t>Transferencia 4k / 15k a ignacio 5ta Entrega</t>
  </si>
  <si>
    <t>lavado 308 antes de entrega</t>
  </si>
  <si>
    <t>Tomassa 04/12</t>
  </si>
  <si>
    <t>SILVINA (4to mes 11.000)</t>
  </si>
  <si>
    <t>SILVINA (5to mes 12.936)</t>
  </si>
  <si>
    <t>SILVINA (6to mes 12.936)</t>
  </si>
  <si>
    <t>tarjeta SAEM rapadita</t>
  </si>
  <si>
    <t>SEGURO FED PATRONAL</t>
  </si>
  <si>
    <t>Ahorro SEPTIEMBRE 2018</t>
  </si>
  <si>
    <t>Ahorro AGOSTO 2018</t>
  </si>
  <si>
    <t>Ahorro OCTUBRE 2018</t>
  </si>
  <si>
    <t>Ahorro NOVIEMBRE 2018</t>
  </si>
  <si>
    <t>Regalo Cumple Moretti</t>
  </si>
  <si>
    <t>Compra U$S 500 (cotizacion 40.27)</t>
  </si>
  <si>
    <t>Compra U$S 500 (cotizacion 37.62)</t>
  </si>
  <si>
    <t>Compra U$S 700 (cotizacion 39.77)</t>
  </si>
  <si>
    <t>Ahorro DICIEMBRE 2018</t>
  </si>
  <si>
    <t>INTERES PLAZO FIJO =&gt; $130000 puestos 30 dias TNA 39,25%</t>
  </si>
  <si>
    <t>INTERES PLAZO FIJO =&gt; $134000 puestos 31 dias TNA 44,00%</t>
  </si>
  <si>
    <t>INTERES PLAZO FIJO =&gt; $140000 puestos 34 dias TNA 44,00%</t>
  </si>
  <si>
    <t>Tomassa 05/12</t>
  </si>
  <si>
    <t>Agua mineral martina</t>
  </si>
  <si>
    <t>Empanadas con Seba Fragua</t>
  </si>
  <si>
    <t>Tomassa 06/12</t>
  </si>
  <si>
    <t>Tomassa 07/12</t>
  </si>
  <si>
    <t>el cid</t>
  </si>
  <si>
    <t>birra toni y cerne</t>
  </si>
  <si>
    <t>fitosanitario</t>
  </si>
  <si>
    <t>T4</t>
  </si>
  <si>
    <t>Tomassa 17-12</t>
  </si>
  <si>
    <t>Sueldo Diciembre</t>
  </si>
  <si>
    <t>arreglo app camaras</t>
  </si>
  <si>
    <t>Tomassa 18-12</t>
  </si>
  <si>
    <t>regalo nelson</t>
  </si>
  <si>
    <t>oficina Enero</t>
  </si>
  <si>
    <t>Tomassa 19-12</t>
  </si>
  <si>
    <t>Silvina SAC</t>
  </si>
  <si>
    <t>huevos macedonia</t>
  </si>
  <si>
    <t>Tomassa 21-12</t>
  </si>
  <si>
    <t>Tomassa 20-12</t>
  </si>
  <si>
    <t>pizzas en Jujuy</t>
  </si>
  <si>
    <t>birra con Nacho</t>
  </si>
  <si>
    <t>verduleria de la Veci</t>
  </si>
  <si>
    <t>Nafta Honda H-RV</t>
  </si>
  <si>
    <t>Entradas Fiesta Agreste</t>
  </si>
  <si>
    <t>Nafta Honda</t>
  </si>
  <si>
    <t>Pollo Navidad</t>
  </si>
  <si>
    <t>Davel</t>
  </si>
  <si>
    <t>Tomassa 26-12</t>
  </si>
  <si>
    <t>Propina Bodegon 314</t>
  </si>
  <si>
    <t>Shorcito regalo navidad guada</t>
  </si>
  <si>
    <t>pileta martina</t>
  </si>
  <si>
    <t>Tomassa 27-12</t>
  </si>
  <si>
    <r>
      <t>(</t>
    </r>
    <r>
      <rPr>
        <b/>
        <sz val="9"/>
        <color rgb="FFFF0000"/>
        <rFont val="Arial"/>
        <family val="2"/>
      </rPr>
      <t>27/12/2018</t>
    </r>
    <r>
      <rPr>
        <b/>
        <sz val="9"/>
        <rFont val="Arial"/>
        <family val="2"/>
      </rPr>
      <t>)</t>
    </r>
  </si>
  <si>
    <r>
      <t>(</t>
    </r>
    <r>
      <rPr>
        <b/>
        <sz val="9"/>
        <color rgb="FFFF0000"/>
        <rFont val="Arial"/>
        <family val="2"/>
      </rPr>
      <t>03/09/2018</t>
    </r>
    <r>
      <rPr>
        <b/>
        <sz val="9"/>
        <rFont val="Arial"/>
        <family val="2"/>
      </rPr>
      <t>)</t>
    </r>
  </si>
  <si>
    <r>
      <t>(</t>
    </r>
    <r>
      <rPr>
        <b/>
        <sz val="9"/>
        <color rgb="FFFF0000"/>
        <rFont val="Arial"/>
        <family val="2"/>
      </rPr>
      <t>24/08/2018</t>
    </r>
    <r>
      <rPr>
        <b/>
        <sz val="9"/>
        <rFont val="Arial"/>
        <family val="2"/>
      </rPr>
      <t>)</t>
    </r>
  </si>
  <si>
    <t>1/4 helado Pire</t>
  </si>
  <si>
    <t>Tomassa 28-12</t>
  </si>
  <si>
    <t>cata</t>
  </si>
  <si>
    <t>nafta nqn</t>
  </si>
  <si>
    <t>nafta casa piedra</t>
  </si>
  <si>
    <t>nafta santa rosa</t>
  </si>
  <si>
    <t>nafta padre buodo</t>
  </si>
  <si>
    <t>nafta allen</t>
  </si>
  <si>
    <t>pepsi puelches</t>
  </si>
  <si>
    <t>agua petrosurco</t>
  </si>
  <si>
    <t>inmobiliario cochera</t>
  </si>
  <si>
    <t>inmobiliario dpto</t>
  </si>
  <si>
    <t>Silvina Diciembre ($ 13583)</t>
  </si>
  <si>
    <t>retributivos cochera</t>
  </si>
  <si>
    <t>retributivos dpto</t>
  </si>
  <si>
    <t>movistar FO</t>
  </si>
  <si>
    <t>movistar fijo rolo</t>
  </si>
  <si>
    <t>cablevision</t>
  </si>
  <si>
    <t>plan revendedores x 5 dominios</t>
  </si>
  <si>
    <t>renovacin domimio sige24-com</t>
  </si>
  <si>
    <t>renovacion dominio q-sys en nic</t>
  </si>
  <si>
    <t>movistar mi celular</t>
  </si>
  <si>
    <t>sprite kiosco</t>
  </si>
  <si>
    <t>nafta hrv</t>
  </si>
  <si>
    <t>tomassa 02/01/19</t>
  </si>
  <si>
    <t>Tomassa 03/01/19</t>
  </si>
  <si>
    <t>tomassa 04/01/19</t>
  </si>
  <si>
    <t>tomassa 07/01/19</t>
  </si>
  <si>
    <t>Lomito del Parque</t>
  </si>
  <si>
    <t>deuda patente 308</t>
  </si>
  <si>
    <t>Service 10k Honda HRV</t>
  </si>
  <si>
    <t>Patemte HRV 3/4/5/6 2019</t>
  </si>
  <si>
    <t>Regalo Martin Ofi</t>
  </si>
  <si>
    <t>tomassa 08/01/19</t>
  </si>
  <si>
    <t>Las hormigas 11-01-19</t>
  </si>
  <si>
    <t>Seguro HRV - Federacion Patronal</t>
  </si>
  <si>
    <t>Pizza Franz y Peppoe</t>
  </si>
  <si>
    <t>tomassa 11/01/2019</t>
  </si>
  <si>
    <t>Tomassa 10/01/2019</t>
  </si>
  <si>
    <t>Tomassa 09/01/2019</t>
  </si>
  <si>
    <t>PERDIDOS</t>
  </si>
  <si>
    <t>Guada Pico</t>
  </si>
  <si>
    <t>tomassa 14/01/2019</t>
  </si>
  <si>
    <t>La Anonima 15/01/2019</t>
  </si>
  <si>
    <t>tomassa 15/01/2019</t>
  </si>
  <si>
    <t>tomassa 16/01/2019</t>
  </si>
  <si>
    <t>Aporte Oficia Febrero</t>
  </si>
  <si>
    <t>Librería porta folios y bibliorato</t>
  </si>
  <si>
    <t>tomassa 17/01/2019</t>
  </si>
  <si>
    <t>tomassa 18/01/2019</t>
  </si>
  <si>
    <t>tomassa 21/01/2019</t>
  </si>
  <si>
    <t>tomassa 22/01/2019</t>
  </si>
  <si>
    <t>tomassa 23/01/2019</t>
  </si>
  <si>
    <t>pago unica vez enero TASA</t>
  </si>
  <si>
    <t>dominio quipotrek</t>
  </si>
  <si>
    <t>dominio workit</t>
  </si>
  <si>
    <t>Nafta HRV</t>
  </si>
  <si>
    <t>Algodón Farmacia del pueblo</t>
  </si>
  <si>
    <t>Cama martina</t>
  </si>
  <si>
    <t>Redibujo de Logo Ecokil</t>
  </si>
  <si>
    <t>Incripcion Matricula ACAMICA</t>
  </si>
  <si>
    <t>Super La Anonima 26/01/19</t>
  </si>
  <si>
    <t>Seña Globa</t>
  </si>
  <si>
    <t>Famarcia Global Guarda</t>
  </si>
  <si>
    <t>tomassa 24/01/2019</t>
  </si>
  <si>
    <t>tomassa 28/01/2019</t>
  </si>
  <si>
    <t>tomassa 29/01/2019</t>
  </si>
  <si>
    <t>La Anonima Pan y Leche</t>
  </si>
  <si>
    <t>tomassa 30/01/2019</t>
  </si>
  <si>
    <t>tomassa 31/01/2019</t>
  </si>
  <si>
    <t>sandwichs santarelli</t>
  </si>
  <si>
    <t>oleo calcareo</t>
  </si>
  <si>
    <t>Nafta 03/02/2019</t>
  </si>
  <si>
    <t>tomassa 04/02</t>
  </si>
  <si>
    <t>tomassa 01/02</t>
  </si>
  <si>
    <t>Movistar x 2</t>
  </si>
  <si>
    <t>Sueldo Enero</t>
  </si>
  <si>
    <t>La anonima elementos limpieza ecokil</t>
  </si>
  <si>
    <t>Telefono cobre</t>
  </si>
  <si>
    <t>Fibra Movistar</t>
  </si>
  <si>
    <t>Federacion Patronal Seguro HRV</t>
  </si>
  <si>
    <t>VEP Silvina Sueldo Enero</t>
  </si>
  <si>
    <t>barba las hormigas</t>
  </si>
  <si>
    <t>leche y tomates macedonia</t>
  </si>
  <si>
    <t>VISA CUOTA 01/12 Acamica</t>
  </si>
  <si>
    <t>disco externo (memoria)</t>
  </si>
  <si>
    <t>tomassa 07/02</t>
  </si>
  <si>
    <t>Tomassa 08/02</t>
  </si>
  <si>
    <t>pasta verde cañerias</t>
  </si>
  <si>
    <t>Mes Abono</t>
  </si>
  <si>
    <t>Año</t>
  </si>
  <si>
    <t>nafta YPF de HRV</t>
  </si>
  <si>
    <t>DONWEB ampliacion 20 dominios</t>
  </si>
  <si>
    <t>Columbia 2 camisas</t>
  </si>
  <si>
    <t>jean en Levis</t>
  </si>
  <si>
    <t>burger king shopping</t>
  </si>
  <si>
    <t>2 rexona clinical</t>
  </si>
  <si>
    <t>FarmaciaPueblo toallitas + biferdil + sorsis</t>
  </si>
  <si>
    <t>Leche x 30 Martina</t>
  </si>
  <si>
    <t>a guada para Maureira</t>
  </si>
  <si>
    <t>Lomos el carrito 09/02</t>
  </si>
  <si>
    <t>tomassa 11/02</t>
  </si>
  <si>
    <t>tomassa 13/02</t>
  </si>
  <si>
    <t>Guada para freezer y vajilla</t>
  </si>
  <si>
    <t>Silvina Enero</t>
  </si>
  <si>
    <t>Nafta tanque lleno HRV 14/02/2019</t>
  </si>
  <si>
    <t>Birras 14/02 en San juan</t>
  </si>
  <si>
    <t>Saldo sello guada ropre</t>
  </si>
  <si>
    <t>Las hormigas 15/02</t>
  </si>
  <si>
    <t>A guada para gastos cumple</t>
  </si>
  <si>
    <t>Desayuno con Carracedos</t>
  </si>
  <si>
    <t>Leches Marti En  Pico</t>
  </si>
  <si>
    <t>Hielo YPF Jujuy</t>
  </si>
  <si>
    <t>Osvaldo Ferrari</t>
  </si>
  <si>
    <t>60 litros birra kuruf cumple Marti</t>
  </si>
  <si>
    <t>Guada para cumple de lo de Osvaldo</t>
  </si>
  <si>
    <t>moni cumple mabel</t>
  </si>
  <si>
    <t>Almuerzo Casa Juez Guada</t>
  </si>
  <si>
    <t>Viaticos Pages Febrero 2019</t>
  </si>
  <si>
    <t>Tomassa 22/02</t>
  </si>
  <si>
    <t>Tomassa 21/01</t>
  </si>
  <si>
    <t>Tomassa 20/02</t>
  </si>
  <si>
    <t>Guada para Ecokil</t>
  </si>
  <si>
    <t>Guada para queso arroyito</t>
  </si>
  <si>
    <t>Guada para gasto Ecokil</t>
  </si>
  <si>
    <t>Tomassa 25/02/2019</t>
  </si>
  <si>
    <t>Tomassa 26/02/2019</t>
  </si>
  <si>
    <t>Sueldo Febrero</t>
  </si>
  <si>
    <t>Super La Anonima 25/02/2019</t>
  </si>
  <si>
    <t>movistar</t>
  </si>
  <si>
    <t>fibra optica movistar</t>
  </si>
  <si>
    <t>seguro HR-V</t>
  </si>
  <si>
    <t>VEP Silvina Sueldo Febrero</t>
  </si>
  <si>
    <t>nafta honda 02/03</t>
  </si>
  <si>
    <t>Guada para sueldo Stella</t>
  </si>
  <si>
    <t>Camisa Casorio</t>
  </si>
  <si>
    <t>Lomos el carrito</t>
  </si>
  <si>
    <t>Silvina febrero</t>
  </si>
  <si>
    <t>Tomassa 01/03/2019</t>
  </si>
  <si>
    <t>Tomassa 08/03/2019</t>
  </si>
  <si>
    <t>Tomassa 07/03/2019</t>
  </si>
  <si>
    <t>Tomassa 06/03/2019</t>
  </si>
  <si>
    <t>sanguchitos miga</t>
  </si>
  <si>
    <t>pollo la fusta</t>
  </si>
  <si>
    <t>coca colas</t>
  </si>
  <si>
    <t>Tomassa 12/03/2019</t>
  </si>
  <si>
    <t>Naranjas verduler diagonal</t>
  </si>
  <si>
    <t>tintoreria camisa</t>
  </si>
  <si>
    <t>tomassa 13/03/2019</t>
  </si>
  <si>
    <t>tomassa 15/03/2019</t>
  </si>
  <si>
    <t>guada para expensas</t>
  </si>
  <si>
    <t>Visa 06/03</t>
  </si>
  <si>
    <t>Guada se quedo con Canon Sistema Osvaldo</t>
  </si>
  <si>
    <t>Super Jumbo</t>
  </si>
  <si>
    <t>Nafta honda 13/03</t>
  </si>
  <si>
    <t>Guada para honorarios contadora Febrero 19</t>
  </si>
  <si>
    <t>Tomassa 19/03/2019</t>
  </si>
  <si>
    <t>Tomassa 20/03/2019</t>
  </si>
  <si>
    <t>Macedonia naranjas y palta</t>
  </si>
  <si>
    <t>Tomassa 21/03/2019</t>
  </si>
  <si>
    <t>Tomassa 22/03/2019</t>
  </si>
  <si>
    <t>Sueldo marzo</t>
  </si>
  <si>
    <t>nafta honda 01-04</t>
  </si>
  <si>
    <t>super la anonima 01/04</t>
  </si>
  <si>
    <t>CARGAS SILVINA MARZO</t>
  </si>
  <si>
    <t>Tarjeta VISA</t>
  </si>
  <si>
    <t>MOVISTAR mio + ecokil 3/04</t>
  </si>
  <si>
    <t>MOVISTAR Roberto</t>
  </si>
  <si>
    <t>1/04 Pire</t>
  </si>
  <si>
    <t>camuzzi 1</t>
  </si>
  <si>
    <t>camuzzi 2</t>
  </si>
  <si>
    <t>Fibertel</t>
  </si>
  <si>
    <t>Seguro HRV</t>
  </si>
  <si>
    <t>Jean Guada</t>
  </si>
  <si>
    <t>NAFTA viaje Mendoza</t>
  </si>
  <si>
    <t>Helado Aristides Mendoza</t>
  </si>
  <si>
    <t>Super Carrefour mendoza</t>
  </si>
  <si>
    <t>Asignacines Anses</t>
  </si>
  <si>
    <t>Leche Nutrilon 3 x 6</t>
  </si>
  <si>
    <t>Sueldo ABRIL</t>
  </si>
  <si>
    <r>
      <t>(</t>
    </r>
    <r>
      <rPr>
        <b/>
        <sz val="9"/>
        <color rgb="FFFF0000"/>
        <rFont val="Arial"/>
        <family val="2"/>
      </rPr>
      <t>24/04/2019</t>
    </r>
    <r>
      <rPr>
        <b/>
        <sz val="9"/>
        <rFont val="Arial"/>
        <family val="2"/>
      </rPr>
      <t>)</t>
    </r>
  </si>
  <si>
    <t>Patricia Curlo</t>
  </si>
  <si>
    <t>Luis Frontini para Regalar</t>
  </si>
  <si>
    <t>Pochi Arroyo (regalo mami)</t>
  </si>
  <si>
    <t>Dr Galetti Pico (regalo mami)</t>
  </si>
  <si>
    <t>Alquiler Enero</t>
  </si>
  <si>
    <t>Alquiler Febrero</t>
  </si>
  <si>
    <t>Alquiler Marzo</t>
  </si>
  <si>
    <t>Alquiler Abril</t>
  </si>
  <si>
    <t>Marzo 19 Canon Tromen (11/04/2019)</t>
  </si>
  <si>
    <t>Febrero 19 - tromen canon</t>
  </si>
  <si>
    <t>Enero 19 -  tromen canon</t>
  </si>
  <si>
    <t>Federacion Patronal</t>
  </si>
  <si>
    <t>Fibra Optica Movistar</t>
  </si>
  <si>
    <t>Aportes Silvina Abril</t>
  </si>
  <si>
    <t>Movistar Ecokil y mio</t>
  </si>
  <si>
    <t>DonWeb</t>
  </si>
  <si>
    <t>Sueldo Silvina Abril</t>
  </si>
  <si>
    <t>Sueldo Silvina Marzo</t>
  </si>
  <si>
    <t>Compra Super Jumbo</t>
  </si>
  <si>
    <t>Pizza Patino 10 porciones</t>
  </si>
  <si>
    <t>Nafta YPF Jumbo Honda hrv</t>
  </si>
  <si>
    <t>Lomitos con Rolos</t>
  </si>
  <si>
    <t>Cabañas MZA vallecitos</t>
  </si>
  <si>
    <t>Parrilla Manzano Historico</t>
  </si>
  <si>
    <t>Tomassa Almuerzo</t>
  </si>
  <si>
    <t>Tomasa hasta 08/05</t>
  </si>
  <si>
    <t>Agujero negro</t>
  </si>
  <si>
    <t>Agujero negro Mendoza</t>
  </si>
  <si>
    <t>Ferrari 15/02/2019</t>
  </si>
  <si>
    <t>Ferrari ABRIL</t>
  </si>
  <si>
    <t>Ferrari MAYO 19</t>
  </si>
  <si>
    <t>Las Hormigas corte y barba</t>
  </si>
  <si>
    <t>Qdental 400 + Tromen 1000</t>
  </si>
  <si>
    <t>VISA Vencimiento 08/05/2019</t>
  </si>
  <si>
    <t>Tomasa 09/05/2019</t>
  </si>
  <si>
    <t>Rexona Clinica x  2</t>
  </si>
  <si>
    <t>aporte Ceferino Inmob 2019</t>
  </si>
  <si>
    <t>INTERES PLAZO FIJO =&gt; $150000 puestos 31 dias TNA 40,50%</t>
  </si>
  <si>
    <t>Carne Asado Toni</t>
  </si>
  <si>
    <t>Amoxidal Cernito</t>
  </si>
  <si>
    <t>Taxi hasta BR</t>
  </si>
  <si>
    <t>Facturas x 3 Ropre(speedy)</t>
  </si>
  <si>
    <t>Vacuna antigripal Marti</t>
  </si>
  <si>
    <t>Vacunas Membeo marti</t>
  </si>
  <si>
    <t>Venta de Libros Hermano Everest</t>
  </si>
  <si>
    <t>Expensas Cefereino Febrero</t>
  </si>
  <si>
    <t>Expensas Ceferino Enero</t>
  </si>
  <si>
    <t>Expensas Ceferino Dic ´18</t>
  </si>
  <si>
    <t>BANCO</t>
  </si>
  <si>
    <t>Efectivo</t>
  </si>
  <si>
    <t>alfajor fantoche quiosco</t>
  </si>
  <si>
    <t>pizza en Patiño</t>
  </si>
  <si>
    <t>Supermercado La Coope</t>
  </si>
  <si>
    <t>Tomassa 13/05/2019</t>
  </si>
  <si>
    <t>herrajes estante teclado</t>
  </si>
  <si>
    <t>Tomassa 14/05/2019</t>
  </si>
  <si>
    <t>Tomassa 16/05/2019</t>
  </si>
  <si>
    <t>Tomassa 15/05/2019</t>
  </si>
  <si>
    <t>churros mamuki</t>
  </si>
  <si>
    <t>Guada para salidas de chicas</t>
  </si>
  <si>
    <t>Reintegro Vacuna Gripe</t>
  </si>
  <si>
    <t>4 Cartas Documento Correo</t>
  </si>
  <si>
    <t>Pizzetas Cebolla Anita Torto</t>
  </si>
  <si>
    <t>Compra  700 U$S - 26/04/2019</t>
  </si>
  <si>
    <t>Compra 1000  U$S  - 27/03/2019</t>
  </si>
  <si>
    <t>Compra  900 U$S - 28/02/2019</t>
  </si>
  <si>
    <t>Compra  900 U$S - 29-01-2019</t>
  </si>
  <si>
    <t>Compra  600 U$S - 15-12-2018</t>
  </si>
  <si>
    <t>Ahorro ENERO 2019</t>
  </si>
  <si>
    <t>Ahorro FEBRERO 2019</t>
  </si>
  <si>
    <t>Ahorro MARZO 2019</t>
  </si>
  <si>
    <t>Ahorro ABRIL 2019</t>
  </si>
  <si>
    <t>Levotiroxina T4</t>
  </si>
  <si>
    <t>bisagras otorino pan</t>
  </si>
  <si>
    <t>tarj recarga SAEM</t>
  </si>
  <si>
    <t>media placa melamina EASY</t>
  </si>
  <si>
    <t>Facturas tiempo dulzura</t>
  </si>
  <si>
    <t>Abril 19 Canon Tromen (17/05/2019)</t>
  </si>
  <si>
    <t>Roca y Mer - Regalo Casamiento</t>
  </si>
  <si>
    <t>Alquiler MAYO</t>
  </si>
  <si>
    <t>Tomassa 20/05/2019</t>
  </si>
  <si>
    <t>Aporte oficina Abril</t>
  </si>
  <si>
    <t>Aporte Oficina Marzo</t>
  </si>
  <si>
    <t>Aporte Oficina MAYO</t>
  </si>
  <si>
    <t>Tomassa 21/05/2019</t>
  </si>
  <si>
    <t>Tomassa 22/05/2019</t>
  </si>
  <si>
    <t>Huevos y perejil macedonia</t>
  </si>
  <si>
    <t>tomassa 23/05/2019</t>
  </si>
  <si>
    <t>epas 3 facturas viejas</t>
  </si>
  <si>
    <t>alfajores guaymayllen</t>
  </si>
  <si>
    <t>nafta honda</t>
  </si>
  <si>
    <t>tomassa 24/05</t>
  </si>
  <si>
    <t>pizza tartaruga</t>
  </si>
  <si>
    <t>farmacia del pueblo sorsis y vick</t>
  </si>
  <si>
    <t>verduleria copol</t>
  </si>
  <si>
    <t>el brillo</t>
  </si>
  <si>
    <t>tomasa 27-05-19</t>
  </si>
  <si>
    <t>tomasa 28-05-19</t>
  </si>
  <si>
    <t>banco + efectivo</t>
  </si>
  <si>
    <t>las hormigas 29-05</t>
  </si>
  <si>
    <t>tomasa 29-05</t>
  </si>
  <si>
    <t>Sueldo MAYO</t>
  </si>
  <si>
    <t>Ferrari JUNIO 19</t>
  </si>
  <si>
    <t>Alquiler JUNIO</t>
  </si>
  <si>
    <t>Sueldo Silvina MAYO</t>
  </si>
  <si>
    <t>Aportes Silvina MAYO</t>
  </si>
  <si>
    <t>tomasa 30-05</t>
  </si>
  <si>
    <t>diferencia</t>
  </si>
  <si>
    <t>Ahorro MAYO 2019</t>
  </si>
  <si>
    <t>mc donalds</t>
  </si>
  <si>
    <t>servicompras santa rosa</t>
  </si>
  <si>
    <t>a guada para carters</t>
  </si>
  <si>
    <t>servicompras padre buodo</t>
  </si>
  <si>
    <t>hipoglos</t>
  </si>
  <si>
    <t>Tomassa 03/06/2019</t>
  </si>
  <si>
    <t>la anonima 03/06/2019</t>
  </si>
  <si>
    <t>propina padre buodo</t>
  </si>
  <si>
    <t>Tomassa 04/06/2019</t>
  </si>
  <si>
    <t>Nafta Viaje a Pico</t>
  </si>
  <si>
    <t>contadora de guada</t>
  </si>
  <si>
    <t>Aporte oficina Junio.</t>
  </si>
  <si>
    <t>Tomasa 05/06/2019</t>
  </si>
  <si>
    <t>tomasa 06/06/2019</t>
  </si>
  <si>
    <t>Casa Juez con los chicos</t>
  </si>
  <si>
    <t>toblerone kiosco</t>
  </si>
  <si>
    <t>para pago compra a Omega</t>
  </si>
  <si>
    <t>VISA Vencimiento 05/06/2019</t>
  </si>
  <si>
    <t>Tomasa 07/06/2019</t>
  </si>
  <si>
    <t>Thru Tubing Solutions</t>
  </si>
  <si>
    <t>ECOKIL</t>
  </si>
  <si>
    <t>Guada se dejó lo de Ferrari</t>
  </si>
  <si>
    <t>Tromen Tranf 11/06</t>
  </si>
  <si>
    <t>pizza patino</t>
  </si>
  <si>
    <t>sprite kiosoc</t>
  </si>
  <si>
    <t>tomasa 10/06/2019</t>
  </si>
  <si>
    <t>tomasa 11/06/2019</t>
  </si>
  <si>
    <t>Compra Jumbo Web guada</t>
  </si>
  <si>
    <t>Consituido</t>
  </si>
  <si>
    <t>Vence</t>
  </si>
  <si>
    <t>Intereses</t>
  </si>
  <si>
    <t>Tasa</t>
  </si>
  <si>
    <t xml:space="preserve">Reintegra en </t>
  </si>
  <si>
    <t>45,00%</t>
  </si>
  <si>
    <t>45,50%</t>
  </si>
  <si>
    <t>tomasa 12/06/2019</t>
  </si>
  <si>
    <t>guada para selva</t>
  </si>
  <si>
    <t>nafta arroyito</t>
  </si>
  <si>
    <t>poxilina</t>
  </si>
  <si>
    <t>lomito del parque</t>
  </si>
  <si>
    <t>mamuki ecokil</t>
  </si>
  <si>
    <t>zapatilla corriente</t>
  </si>
  <si>
    <t>mamuki belgrano</t>
  </si>
  <si>
    <t>para gas guada</t>
  </si>
  <si>
    <t>tomasa 18/06/2019</t>
  </si>
  <si>
    <t>tomasa 19/06/2019</t>
  </si>
  <si>
    <t>tomasa 13/06/2019</t>
  </si>
  <si>
    <t>tomasa 14/06/2019</t>
  </si>
  <si>
    <t>Neuquen Camiones</t>
  </si>
  <si>
    <t>antibioticos Rolo Viaje</t>
  </si>
  <si>
    <t>Verduleria Veci</t>
  </si>
  <si>
    <t>tomasa 21/06/2019</t>
  </si>
  <si>
    <t>shampoo biferdil</t>
  </si>
  <si>
    <t>rexona clinical x 2</t>
  </si>
  <si>
    <t>las hormigas</t>
  </si>
  <si>
    <t>ajos macedonia</t>
  </si>
  <si>
    <t>medias martina</t>
  </si>
  <si>
    <t>pizzas y empanadas VLA</t>
  </si>
  <si>
    <t>Lomitos VLA</t>
  </si>
  <si>
    <t>Super VLA</t>
  </si>
  <si>
    <t>Comida Piedra Vuelta de VLA</t>
  </si>
  <si>
    <t>Nafta piedra ida VLA</t>
  </si>
  <si>
    <t>NAFTA en YPF VLA</t>
  </si>
  <si>
    <t>Nafta salida para VLA</t>
  </si>
  <si>
    <t>Retributivo Dpto x 6</t>
  </si>
  <si>
    <t>Tomasa 01/07/2019</t>
  </si>
  <si>
    <t>TROMEN kinesiología</t>
  </si>
  <si>
    <t>43,00%</t>
  </si>
  <si>
    <t>transfe Arbolar VLA</t>
  </si>
  <si>
    <t>incripcion bromatologia ECOKIL</t>
  </si>
  <si>
    <t>VEP Cargas Silvina Sueldo Junio</t>
  </si>
  <si>
    <t>Compra 1100  U$S  - 02/07/2019</t>
  </si>
  <si>
    <t>Compa Super La Anonima</t>
  </si>
  <si>
    <t>lomitos del parque</t>
  </si>
  <si>
    <t>diferencia campera legacy</t>
  </si>
  <si>
    <t>guada para feria</t>
  </si>
  <si>
    <t>gaseosas</t>
  </si>
  <si>
    <t>tomasa 2/7</t>
  </si>
  <si>
    <t>tomasa 3/7</t>
  </si>
  <si>
    <t>Tomasa 4/7</t>
  </si>
  <si>
    <t>Tomasa 5/7</t>
  </si>
  <si>
    <t>Tomasa 11/7</t>
  </si>
  <si>
    <t>la tapera  asado y papas</t>
  </si>
  <si>
    <t>banco</t>
  </si>
  <si>
    <t>Tromen Transf 04/07</t>
  </si>
  <si>
    <t>Sueldo Silvina JUNIO + SAC</t>
  </si>
  <si>
    <t>Alquiler JULIO</t>
  </si>
  <si>
    <t>Regalo TORTO</t>
  </si>
  <si>
    <t>Aporte oficina Julio.</t>
  </si>
  <si>
    <t>Sueldo JUNIO + 4066 Unica Vez</t>
  </si>
  <si>
    <t>10 sobres de Te Vick</t>
  </si>
  <si>
    <t>Taxi Silvina 12/07/2019 paro</t>
  </si>
  <si>
    <t>VISA Vencimiento 01/07/2019</t>
  </si>
  <si>
    <t>Telefonica Ceferino</t>
  </si>
  <si>
    <t>Calf Ceferino</t>
  </si>
  <si>
    <t>camuzzi Julio 19 Ceferino</t>
  </si>
  <si>
    <t>camuzzi vieja ceferino</t>
  </si>
  <si>
    <t>Ahorro JUNIO 2019</t>
  </si>
  <si>
    <t>Compra 1000  U$S  - 30/05/2019</t>
  </si>
  <si>
    <t>Tromen</t>
  </si>
  <si>
    <t>43,50%</t>
  </si>
  <si>
    <t>puse par redondear PF de Guada</t>
  </si>
  <si>
    <t>Tomasa 12/7</t>
  </si>
  <si>
    <t>se quedó guada plata Osvaldo</t>
  </si>
  <si>
    <t>Ferrari JULIO 19 (11/06/19)</t>
  </si>
  <si>
    <t>Agreste Sur</t>
  </si>
  <si>
    <t>taxi silvina regreso</t>
  </si>
  <si>
    <t>infierno del pollo</t>
  </si>
  <si>
    <t>llaves 3 copias ceferino</t>
  </si>
  <si>
    <t>veterinaria berta</t>
  </si>
  <si>
    <t>tomasa 15/07</t>
  </si>
  <si>
    <t>Nafta Honda 13/07/19</t>
  </si>
  <si>
    <t>tomasa 16/07</t>
  </si>
  <si>
    <t>tomasa 17/07</t>
  </si>
  <si>
    <t>tomasa 19/07</t>
  </si>
  <si>
    <t>tomasa 22/07</t>
  </si>
  <si>
    <t>tomasa 23/07</t>
  </si>
  <si>
    <t>renovacion wikisendas</t>
  </si>
  <si>
    <t>Materiales Pintura Depto</t>
  </si>
  <si>
    <t>Pinturas para Dpto Ceferino</t>
  </si>
  <si>
    <t>Service 20mil KMs Honda</t>
  </si>
  <si>
    <t>Libro Juan Garcia</t>
  </si>
  <si>
    <t>tomasa 24/07</t>
  </si>
  <si>
    <t>Sueldo JULIO</t>
  </si>
  <si>
    <t>Cochera Inmob 2do Semestre</t>
  </si>
  <si>
    <t>Depto inmob 2do Semestre</t>
  </si>
  <si>
    <t>tomassa 30/07</t>
  </si>
  <si>
    <t>tomassa 29/07</t>
  </si>
  <si>
    <t>taxi silvina 30/07</t>
  </si>
  <si>
    <t>chicles kiosco</t>
  </si>
  <si>
    <t>Sanguches miga El Cid</t>
  </si>
  <si>
    <t>Saldito compra dolares a gato</t>
  </si>
  <si>
    <t>Patente HRV Julio 2019</t>
  </si>
  <si>
    <t>CALF Namuncurá Agosto</t>
  </si>
  <si>
    <t>Telefonica Namuncurá Agosto</t>
  </si>
  <si>
    <t>trabas puertas Marti</t>
  </si>
  <si>
    <t>tomassa 31/07</t>
  </si>
  <si>
    <t>44,50%</t>
  </si>
  <si>
    <t>44,00%</t>
  </si>
  <si>
    <t>Días PF</t>
  </si>
  <si>
    <r>
      <rPr>
        <sz val="11"/>
        <color theme="1"/>
        <rFont val="Rubik"/>
      </rPr>
      <t xml:space="preserve">Cuenta </t>
    </r>
    <r>
      <rPr>
        <sz val="11"/>
        <color theme="9" tint="-0.249977111117893"/>
        <rFont val="Rubik"/>
      </rPr>
      <t>Guada</t>
    </r>
  </si>
  <si>
    <r>
      <rPr>
        <sz val="11"/>
        <color theme="1"/>
        <rFont val="Rubik"/>
      </rPr>
      <t xml:space="preserve">Cuenta </t>
    </r>
    <r>
      <rPr>
        <sz val="11"/>
        <color theme="3" tint="0.39997558519241921"/>
        <rFont val="Rubik"/>
      </rPr>
      <t>Hernán</t>
    </r>
  </si>
  <si>
    <t>Silvina Julio (total16621)</t>
  </si>
  <si>
    <t>tomassa 01/08</t>
  </si>
  <si>
    <t>tomassa 02/08</t>
  </si>
  <si>
    <t>pollo + fritas +bebidas</t>
  </si>
  <si>
    <t>propina vidrios YPF</t>
  </si>
  <si>
    <t>Luces reemplazo dpto Ceferino</t>
  </si>
  <si>
    <t>Las hormigas corte y barba</t>
  </si>
  <si>
    <t>tomassa 05/08</t>
  </si>
  <si>
    <t>tomassa 06/08</t>
  </si>
  <si>
    <t>Shada SRL</t>
  </si>
  <si>
    <t>naranajas macedonia</t>
  </si>
  <si>
    <t>Pintor Diego Paz Dpto ceferino</t>
  </si>
  <si>
    <t>multa saem</t>
  </si>
  <si>
    <t>46,00%</t>
  </si>
  <si>
    <r>
      <rPr>
        <sz val="8"/>
        <color theme="1"/>
        <rFont val="Rubik"/>
      </rPr>
      <t xml:space="preserve">Cuenta </t>
    </r>
    <r>
      <rPr>
        <sz val="8"/>
        <color theme="3" tint="0.39997558519241921"/>
        <rFont val="Rubik"/>
      </rPr>
      <t>Hernán</t>
    </r>
  </si>
  <si>
    <r>
      <rPr>
        <sz val="8"/>
        <color theme="1"/>
        <rFont val="Rubik"/>
      </rPr>
      <t xml:space="preserve">Cuenta </t>
    </r>
    <r>
      <rPr>
        <sz val="8"/>
        <color theme="9" tint="-0.249977111117893"/>
        <rFont val="Rubik"/>
      </rPr>
      <t>Guada</t>
    </r>
  </si>
  <si>
    <t>vigentes</t>
  </si>
  <si>
    <t>históricos</t>
  </si>
  <si>
    <t>tomassa 07/08</t>
  </si>
  <si>
    <t>ANSES salario Familiar</t>
  </si>
  <si>
    <t>Expensas Ceferino Marzo 19</t>
  </si>
  <si>
    <t>Expensas Ceferino ABRIL 19</t>
  </si>
  <si>
    <t>Expensas Ceferino MAYO 19</t>
  </si>
  <si>
    <t>Expensas Ceferino JUNIO 19</t>
  </si>
  <si>
    <t>Alquiler AGOSTO</t>
  </si>
  <si>
    <t>VISA Vencimiento 05/08/2019</t>
  </si>
  <si>
    <t>VEP Cargas Silvina Sueldo JuLio</t>
  </si>
  <si>
    <t>Expensas Ceferino JULIO 19</t>
  </si>
  <si>
    <t>donwebHosting 20 dominios</t>
  </si>
  <si>
    <t>Telefono Fijo - 4424909</t>
  </si>
  <si>
    <t>Inmonbiliario 2do Sem 19 Ceferino</t>
  </si>
  <si>
    <t>contadora Guada  JULIO</t>
  </si>
  <si>
    <t>Morgan - Alan</t>
  </si>
  <si>
    <t>Morgan - Mirta</t>
  </si>
  <si>
    <t>Ferrari AGO 19 (22/07/19)</t>
  </si>
  <si>
    <t>La Anonima 13/08</t>
  </si>
  <si>
    <t>birra toni</t>
  </si>
  <si>
    <t>Inmobiliario</t>
  </si>
  <si>
    <t>Aporte oficina AGOSTO</t>
  </si>
  <si>
    <t>Ni idea</t>
  </si>
  <si>
    <t>Tomasa 16/08/2019</t>
  </si>
  <si>
    <t>renovacion everest 2012.com.ar</t>
  </si>
  <si>
    <t>renovacion hernancarracedo.com.ar</t>
  </si>
  <si>
    <t>Camuzzi Ceferino</t>
  </si>
  <si>
    <t>Tomasa 19/08/2019</t>
  </si>
  <si>
    <t>Tomasa 20/08/2019</t>
  </si>
  <si>
    <t>betu4251</t>
  </si>
  <si>
    <t>desodorantes</t>
  </si>
  <si>
    <t>El Carrito 2 lomos</t>
  </si>
  <si>
    <t>Tomasa 21/08/2019</t>
  </si>
  <si>
    <t>Tomasa 22/08/2019</t>
  </si>
  <si>
    <t>Tomasa 23/08/2019</t>
  </si>
  <si>
    <t>camisa JOE diferencia</t>
  </si>
  <si>
    <t>Tomasa 26/08/2019</t>
  </si>
  <si>
    <t>guada enero 19</t>
  </si>
  <si>
    <t>guada compra al gato</t>
  </si>
  <si>
    <t>guada compra 27/08/19</t>
  </si>
  <si>
    <t>guada cajita (no sé)</t>
  </si>
  <si>
    <t>hernan dpto</t>
  </si>
  <si>
    <t>guada compra 28/08/19</t>
  </si>
  <si>
    <t>Sueldo Agosto</t>
  </si>
  <si>
    <t>guada compra 02/09/2019</t>
  </si>
  <si>
    <t>guada compra 29/08/19</t>
  </si>
  <si>
    <t>martin exp</t>
  </si>
  <si>
    <t>leches marti</t>
  </si>
  <si>
    <t>casa juez</t>
  </si>
  <si>
    <t>tomasa 29/08</t>
  </si>
  <si>
    <t>tomasa 28/08</t>
  </si>
  <si>
    <t>tomasa 30/08</t>
  </si>
  <si>
    <t>tomasa 02/09</t>
  </si>
  <si>
    <t>diferencia en 200 dolares Guada 28/08</t>
  </si>
  <si>
    <t>coto envio a domicilio</t>
  </si>
  <si>
    <t>Silvina Agosto (total $17680)</t>
  </si>
  <si>
    <t>VISA Venc 02/09/2019</t>
  </si>
  <si>
    <t>tomasa 03/09</t>
  </si>
  <si>
    <t>tomasa 04/09</t>
  </si>
  <si>
    <t>tomasa 05/09</t>
  </si>
  <si>
    <t>tomasa 06/09</t>
  </si>
  <si>
    <t>Guada Super y leches Marti</t>
  </si>
  <si>
    <t>coca cola kiosoc</t>
  </si>
  <si>
    <t>Para expensas diferencia</t>
  </si>
  <si>
    <t>tomasa 09/09/2019</t>
  </si>
  <si>
    <t>tomasa 10/09/2019</t>
  </si>
  <si>
    <t>Regalo Marce</t>
  </si>
  <si>
    <t>Kebaps 15/09</t>
  </si>
  <si>
    <t>naranjas madeconia</t>
  </si>
  <si>
    <t>Guada Saona</t>
  </si>
  <si>
    <t>nafta Honda HRV</t>
  </si>
  <si>
    <t>tomassa 12/09/2019</t>
  </si>
  <si>
    <t>tomassa 13/09/2019</t>
  </si>
  <si>
    <t>tomassa 16/09/2019</t>
  </si>
  <si>
    <t>Leches Martina</t>
  </si>
  <si>
    <t>tomassa 17/09/2019</t>
  </si>
  <si>
    <t>churros Mamuki</t>
  </si>
  <si>
    <t>Calf ceferino Sept</t>
  </si>
  <si>
    <t>Telefonica Ceferino Agost</t>
  </si>
  <si>
    <t>Camuzzi Ceferino Sept</t>
  </si>
  <si>
    <t>tomasa 20/09/2019</t>
  </si>
  <si>
    <t>tomasa 19/09/2019</t>
  </si>
  <si>
    <t>tomasa 18/09/2019</t>
  </si>
  <si>
    <t>Zapas Martina</t>
  </si>
  <si>
    <t>guada compra 20/09/2019</t>
  </si>
  <si>
    <t>Pizza Patino</t>
  </si>
  <si>
    <t>Recarga Seim</t>
  </si>
  <si>
    <t>Tomassa 24/09</t>
  </si>
  <si>
    <t>tinner y tapitas pared</t>
  </si>
  <si>
    <t>Tomassa 23/09</t>
  </si>
  <si>
    <t>gasista</t>
  </si>
  <si>
    <t>jumbo limpieza</t>
  </si>
  <si>
    <t>Tomasa 25/09</t>
  </si>
  <si>
    <t>productos limpieza la anonima</t>
  </si>
  <si>
    <t>perillas y magiclik el atomo</t>
  </si>
  <si>
    <t>Sueldo Septiembre</t>
  </si>
  <si>
    <t>Tomasa 26/09</t>
  </si>
  <si>
    <t>limpieza dpto</t>
  </si>
  <si>
    <t>Antares</t>
  </si>
  <si>
    <t>Saldo Cablevision Namuncurá</t>
  </si>
  <si>
    <t>Tomasa 27/09</t>
  </si>
  <si>
    <t>Tomasa 30/09</t>
  </si>
  <si>
    <t>Expensas Septiembre 2019</t>
  </si>
  <si>
    <t>Saldo 2camisa Legacy</t>
  </si>
  <si>
    <t>Ferrari SEP 19 (08/08/19)</t>
  </si>
  <si>
    <t>Aporte oficina SEPT</t>
  </si>
  <si>
    <t>Expensas Ceferino AGOSTO 19</t>
  </si>
  <si>
    <t>Alquiler SEPTIEMBRE (proporc 6 dias)</t>
  </si>
  <si>
    <t>Tomasa 01/10</t>
  </si>
  <si>
    <t>Factura Sept Telefono Ceferino</t>
  </si>
  <si>
    <t>Tomasa 02/10</t>
  </si>
  <si>
    <t>Acolchado tintorernia</t>
  </si>
  <si>
    <t>Mamuki facturas</t>
  </si>
  <si>
    <t>El sanguchito  1doc</t>
  </si>
  <si>
    <t>tomasa 07/10</t>
  </si>
  <si>
    <t>tomasa 03/10</t>
  </si>
  <si>
    <t>tomasa 04/10</t>
  </si>
  <si>
    <t>Almuerzo con Gato Abadia</t>
  </si>
  <si>
    <t>Compra la anonima 08/10</t>
  </si>
  <si>
    <t>tomasa 09/10</t>
  </si>
  <si>
    <t>VISA Venc 02/10/2019</t>
  </si>
  <si>
    <t>Ferrari OCT 19 (10/09/19)</t>
  </si>
  <si>
    <t>VEP Cargas Silvina Sueldo Sept</t>
  </si>
  <si>
    <t>OCTUBRE</t>
  </si>
  <si>
    <t>Alquiler OCTUBRE</t>
  </si>
  <si>
    <t>Administracion Kuky</t>
  </si>
  <si>
    <t>SILVINA: Total 17680 (H 9885 G 7795)</t>
  </si>
  <si>
    <t>tomasa 14/10</t>
  </si>
  <si>
    <t>tomasa 10/10</t>
  </si>
  <si>
    <t>tomasa 11/10</t>
  </si>
  <si>
    <t>Guada con Chicas Charleston</t>
  </si>
  <si>
    <t>Nafta en Allen</t>
  </si>
  <si>
    <t>Nafta Arroyito</t>
  </si>
  <si>
    <t>MC Donalds</t>
  </si>
  <si>
    <t>Caldera - técnico</t>
  </si>
  <si>
    <t>tomasa 15/10</t>
  </si>
  <si>
    <t>Nafta 16/10</t>
  </si>
  <si>
    <t>Gomeria Calibracion</t>
  </si>
  <si>
    <t>tomasa 16/10</t>
  </si>
  <si>
    <t>tomasa 17/10</t>
  </si>
  <si>
    <t>Limpieza Cadera (luis)</t>
  </si>
  <si>
    <t>nafta viaje a pico</t>
  </si>
  <si>
    <t>nafta HRV Nqn</t>
  </si>
  <si>
    <t>almuerzo en BR</t>
  </si>
  <si>
    <t>Sueldo Octubre</t>
  </si>
  <si>
    <t>compensacion entre cuentas</t>
  </si>
  <si>
    <t>Cena con el Gato "mi Parilla"</t>
  </si>
  <si>
    <t>urinales marti</t>
  </si>
  <si>
    <t>en mano</t>
  </si>
  <si>
    <t xml:space="preserve">gaseosas varias </t>
  </si>
  <si>
    <t>Café y comida Padre Buodo</t>
  </si>
  <si>
    <t>guada compra 29/10/2019</t>
  </si>
  <si>
    <t>telefono namucura</t>
  </si>
  <si>
    <t>camuzzi venc 21/10</t>
  </si>
  <si>
    <t>calf 08/11</t>
  </si>
  <si>
    <t>calf 08/10</t>
  </si>
  <si>
    <t>Patente HRV OCT 2019</t>
  </si>
  <si>
    <t>Tromen (transf 15/10)</t>
  </si>
  <si>
    <t>SILVINA aumento en 2 cuotas</t>
  </si>
  <si>
    <t>Tromen (transf )</t>
  </si>
  <si>
    <t>Ahorro JULIO 2019</t>
  </si>
  <si>
    <t>Ahorro AGOSTO 2019</t>
  </si>
  <si>
    <t>Ahorro SEPTIEMBRE 2019</t>
  </si>
  <si>
    <t>Ahorro OCTUBRE 2019</t>
  </si>
  <si>
    <t>NOVIEMBRE</t>
  </si>
  <si>
    <t>Alquiler Noviembre</t>
  </si>
  <si>
    <t>Compra 300  U$S</t>
  </si>
  <si>
    <t>Compra 800  U$S</t>
  </si>
  <si>
    <t>Compra 200  U$S</t>
  </si>
  <si>
    <t>Caja 30 leches Martina</t>
  </si>
  <si>
    <t>movimiento entre cuentas</t>
  </si>
  <si>
    <t>SILVINA: Total 17679 (H 7579 G 10000)</t>
  </si>
  <si>
    <t>guada compra 04/11/2019</t>
  </si>
  <si>
    <t>Tomasa 04/11</t>
  </si>
  <si>
    <t>VISA Venc 04/11/2019</t>
  </si>
  <si>
    <t>Aporte oficina noviembre</t>
  </si>
  <si>
    <t>Tomasa 05/11</t>
  </si>
  <si>
    <t>Alimento Berta y Pipeta</t>
  </si>
  <si>
    <t>Tomasa 06/11/19</t>
  </si>
  <si>
    <t>almuerzo Subway</t>
  </si>
  <si>
    <t>mamuki facturas</t>
  </si>
  <si>
    <t>las hormigas barba</t>
  </si>
  <si>
    <t>Tomasa 08/11/19</t>
  </si>
  <si>
    <t>nafta bahia</t>
  </si>
  <si>
    <t>Hosting Revendedores</t>
  </si>
  <si>
    <t>anses</t>
  </si>
  <si>
    <t>tromen</t>
  </si>
  <si>
    <t>alquiler</t>
  </si>
  <si>
    <t>recupero impuestos</t>
  </si>
  <si>
    <t>campo y cohelo</t>
  </si>
  <si>
    <t>de la colina</t>
  </si>
  <si>
    <t>guinder</t>
  </si>
  <si>
    <t>Osvaldo Diciembre (pago 12/11)</t>
  </si>
  <si>
    <t>Tomasa 12/11/2019</t>
  </si>
  <si>
    <t>Tomasa 13/11/2019</t>
  </si>
  <si>
    <t>Ferrari NOV 19 (10/10/19)</t>
  </si>
  <si>
    <t>Guada tomados de lo de Osvaldo</t>
  </si>
  <si>
    <t>Tromen (transf 13/11/2019)</t>
  </si>
  <si>
    <t>Tomasa 11/11/2019</t>
  </si>
  <si>
    <t>Tomasa 14/11/2019</t>
  </si>
  <si>
    <t>Tomasa 15/11/2019</t>
  </si>
  <si>
    <t>nafta honda hrv</t>
  </si>
  <si>
    <t>mcdonalds</t>
  </si>
  <si>
    <t>Alomohadas blancoamor</t>
  </si>
  <si>
    <t>patogenos guada</t>
  </si>
  <si>
    <t>cerradura</t>
  </si>
  <si>
    <t>Pan tiempo dulzura</t>
  </si>
  <si>
    <t>ISSN</t>
  </si>
  <si>
    <t>TOTAL FKT (A)</t>
  </si>
  <si>
    <t>12/18 al 05/19</t>
  </si>
  <si>
    <t>06/19 al 11/19</t>
  </si>
  <si>
    <t>12/19 al 05/20</t>
  </si>
  <si>
    <t>feha honorarios</t>
  </si>
  <si>
    <t>CKN</t>
  </si>
  <si>
    <t>aumento del 30%</t>
  </si>
  <si>
    <t>Sistema</t>
  </si>
  <si>
    <t>Abono</t>
  </si>
  <si>
    <t>periodo</t>
  </si>
  <si>
    <t>Movistar Fibra venc 25/11/2019</t>
  </si>
  <si>
    <t>Sueldo Noviembre</t>
  </si>
  <si>
    <t>compra 200 dolares</t>
  </si>
  <si>
    <t>Vencimiento: 05/12/2019</t>
  </si>
  <si>
    <t>Vencimiento: 04/12/2019</t>
  </si>
  <si>
    <t>Vencimiento: 09/12/2019</t>
  </si>
  <si>
    <t>Vencimiento: 10/12/2019</t>
  </si>
  <si>
    <t>Patente HRV AGO 2019</t>
  </si>
  <si>
    <t>Patente Sept 19 - HRV</t>
  </si>
  <si>
    <t>nafta Honda</t>
  </si>
  <si>
    <t>libro Toni</t>
  </si>
  <si>
    <t>OWE presentacion libro</t>
  </si>
  <si>
    <t>Tomasa 28/11/2019</t>
  </si>
  <si>
    <t>sellados partida martina</t>
  </si>
  <si>
    <t>tasa de justicia partida</t>
  </si>
  <si>
    <t>Apostillado Acta Martina</t>
  </si>
  <si>
    <t>T4 y Shampoo</t>
  </si>
  <si>
    <t>Suma aumento 8%</t>
  </si>
  <si>
    <t>Tomasa 27/11/2019</t>
  </si>
  <si>
    <t>Tomasa 26/11/2019</t>
  </si>
  <si>
    <t>Federacion Patronal Seguro</t>
  </si>
  <si>
    <t>compra guada 02/12/2019</t>
  </si>
  <si>
    <t>silvina Noviembre</t>
  </si>
  <si>
    <t>Movistar Celu mio y ropre</t>
  </si>
  <si>
    <t>VISA $</t>
  </si>
  <si>
    <t>Visa U$S</t>
  </si>
  <si>
    <t>Cargas silvina</t>
  </si>
  <si>
    <t>leche martina</t>
  </si>
  <si>
    <t>Silvina</t>
  </si>
  <si>
    <t>Leña arroyito</t>
  </si>
  <si>
    <t>Tomasa 29/11/2019</t>
  </si>
  <si>
    <t>Tomasa 02/12/2019</t>
  </si>
  <si>
    <t>Tomasa 03/12/2019</t>
  </si>
  <si>
    <t>Tomasa 04/12/2019</t>
  </si>
  <si>
    <t>cajero</t>
  </si>
  <si>
    <t>estampita semaforo</t>
  </si>
  <si>
    <t>compra guada 13/12/2019 (cotizac 67.00)</t>
  </si>
  <si>
    <t>cajero 13/12</t>
  </si>
  <si>
    <t>mC donalds</t>
  </si>
  <si>
    <t>Tromen Noviembre</t>
  </si>
  <si>
    <t>Nafta Honda HRV</t>
  </si>
  <si>
    <t>Compra Dolares 17/12/19</t>
  </si>
  <si>
    <t>cajero 02/12/19</t>
  </si>
  <si>
    <t>cajero 03/12/19</t>
  </si>
  <si>
    <t>cajero 18//12/2019</t>
  </si>
  <si>
    <t>cajero 19/12/2019</t>
  </si>
  <si>
    <t>Silvina Aguinaldo</t>
  </si>
  <si>
    <t>Aguinaldo Silvina</t>
  </si>
  <si>
    <t>Enero Ferrari (10/12/19)</t>
  </si>
  <si>
    <t>Gomitas laboratorio</t>
  </si>
  <si>
    <t>Regalo Hija Silvina</t>
  </si>
  <si>
    <t>casi Rodriguez c/Fer</t>
  </si>
  <si>
    <t>Regalo cumple Claudio moretti</t>
  </si>
  <si>
    <t>Bolsas Residuo</t>
  </si>
  <si>
    <t>Fletes Heladeras</t>
  </si>
  <si>
    <t>Santi para Aguinaldo</t>
  </si>
  <si>
    <t>Noe para cambio</t>
  </si>
  <si>
    <t>cajero 20/12/2019</t>
  </si>
  <si>
    <t>Mamuki 1 docena</t>
  </si>
  <si>
    <t>Patente HRV 11/2019</t>
  </si>
  <si>
    <t>patente HRV 12/2019</t>
  </si>
  <si>
    <t>Telef Fijo Dic/19 Ropre</t>
  </si>
  <si>
    <t>Regalo cumple Nelson Wiersma</t>
  </si>
  <si>
    <t>Seña Guada</t>
  </si>
  <si>
    <t>[ prestamo ]</t>
  </si>
  <si>
    <t>Tomasa 20/12/19</t>
  </si>
  <si>
    <t>Operación 23/12/2019</t>
  </si>
  <si>
    <t>Guada p/pago Alfonso Guasco</t>
  </si>
  <si>
    <t>Pelones en la calle</t>
  </si>
  <si>
    <t>Tomasa 23/12/2019</t>
  </si>
  <si>
    <t>cajero 21/12/2019</t>
  </si>
  <si>
    <t>cajero 23/12/2019</t>
  </si>
  <si>
    <t>cajero 24/12/2019</t>
  </si>
  <si>
    <t>cajero 26/12/2019</t>
  </si>
  <si>
    <t>cajero 27/12/2019</t>
  </si>
  <si>
    <t>nafta Honda HRV 24/12</t>
  </si>
  <si>
    <t>Tomasa 26/12/2019</t>
  </si>
  <si>
    <t>Orlandini para escritura</t>
  </si>
  <si>
    <t>Regalo Papa Noel Arroyito</t>
  </si>
  <si>
    <t>Compra Terreno Egipto</t>
  </si>
  <si>
    <t>Tomasa 27/12/2019</t>
  </si>
  <si>
    <t>cajero 30/12/2019</t>
  </si>
  <si>
    <t>dulce de leche</t>
  </si>
  <si>
    <t>pintas despacho</t>
  </si>
  <si>
    <t>helado y agua catriel</t>
  </si>
  <si>
    <t>nafta en nqn</t>
  </si>
  <si>
    <t>comida padre buodo</t>
  </si>
  <si>
    <t>silvina Diciembre</t>
  </si>
  <si>
    <t>Silvina Sueldo Dic 19</t>
  </si>
  <si>
    <t>Tomasa 02/01/20</t>
  </si>
  <si>
    <t>propinas</t>
  </si>
  <si>
    <t>Camuzzi Namuncura</t>
  </si>
  <si>
    <t>CALF NAMUNCURA</t>
  </si>
  <si>
    <t>Macedonia Naranja y tomate</t>
  </si>
  <si>
    <t>VISA PESOS venc 02/01</t>
  </si>
  <si>
    <t>VISA DOLARES venc 02/01</t>
  </si>
  <si>
    <t>Cargas Silvina Dic 19</t>
  </si>
  <si>
    <t>Dominio SIGE24</t>
  </si>
  <si>
    <t>Cable Venc 06/01/20</t>
  </si>
  <si>
    <t>Fijo 4424909 Venc 06/01/20</t>
  </si>
  <si>
    <t>Tomasa 03/01/20</t>
  </si>
  <si>
    <t>Saldo Suprabond Ecokil</t>
  </si>
  <si>
    <t>Limpieza Acolcachodo Arroyito</t>
  </si>
  <si>
    <t>Tomasa 06/01/20</t>
  </si>
  <si>
    <t>Parte comida Berta</t>
  </si>
  <si>
    <t>Camuzzi Dic19 Ceferino</t>
  </si>
  <si>
    <t>Tomasa 07/01/20</t>
  </si>
  <si>
    <t>Aporte Oficina Enero 2020</t>
  </si>
  <si>
    <t>Tomasa 08/01/20</t>
  </si>
  <si>
    <t>Agua de alibour</t>
  </si>
  <si>
    <t>Tomasa 09/01/20</t>
  </si>
  <si>
    <t>cajero 09/01/2020</t>
  </si>
  <si>
    <t>Dia del telefonico</t>
  </si>
  <si>
    <t>compensacion saldos</t>
  </si>
  <si>
    <t>inmob cochera 6 meses</t>
  </si>
  <si>
    <t>federacion patronal</t>
  </si>
  <si>
    <t>camuzzi venc 09/01</t>
  </si>
  <si>
    <t>Calf Venc 09/01</t>
  </si>
  <si>
    <t>Movistar Mio y Ropre SRL</t>
  </si>
  <si>
    <t>fibra optica belgrano</t>
  </si>
  <si>
    <t>Tomasa 10/01/20</t>
  </si>
  <si>
    <t>aumento del 21%</t>
  </si>
  <si>
    <t>Pago Anual 2 Dominios</t>
  </si>
  <si>
    <t>Tromen Abono Diciembre (faltan 275)</t>
  </si>
  <si>
    <t>Febrero Ferrari (09/01/20)</t>
  </si>
  <si>
    <t>Tomasa 13/01/20</t>
  </si>
  <si>
    <t>Pizza y Gaseosa Piedra Libre</t>
  </si>
  <si>
    <t>Leches Nutrilon 3</t>
  </si>
  <si>
    <t>para expensas Belgrano</t>
  </si>
  <si>
    <t>Tomasa 14/01/20</t>
  </si>
  <si>
    <t>Tomasa 15/01/20</t>
  </si>
  <si>
    <t>Tomasa 16/01/20</t>
  </si>
  <si>
    <t>Surquitos Enero</t>
  </si>
  <si>
    <t>Birra con Martin</t>
  </si>
  <si>
    <t>Tomasa 17/01/20</t>
  </si>
  <si>
    <t>Sabana Impermeable</t>
  </si>
  <si>
    <t>Tomasa 20/01/20</t>
  </si>
  <si>
    <t>postre Piré</t>
  </si>
  <si>
    <t>ANSES</t>
  </si>
  <si>
    <t>Taxi a Bouquet Roldan</t>
  </si>
  <si>
    <t>cajero 23/01/2020</t>
  </si>
  <si>
    <t>Birras cumple Mery</t>
  </si>
  <si>
    <t>Gaseosas visita Enri</t>
  </si>
  <si>
    <t>Pizzetas Anita</t>
  </si>
  <si>
    <t>Tomasa 21/01/20</t>
  </si>
  <si>
    <t>Tomasa 22/01/20</t>
  </si>
  <si>
    <t>Tomasa 23/01/20</t>
  </si>
  <si>
    <t>Lomos el Carrito</t>
  </si>
  <si>
    <t>Cuaderno comunica Surquito</t>
  </si>
  <si>
    <t>cajero 25/01/2020</t>
  </si>
  <si>
    <t>Surquito</t>
  </si>
  <si>
    <t>Fibra optica</t>
  </si>
  <si>
    <t>Tomasa</t>
  </si>
  <si>
    <t>Cumple Marti</t>
  </si>
  <si>
    <t>Revendedores</t>
  </si>
  <si>
    <t>Patente HRV</t>
  </si>
  <si>
    <t>Retributivo x 6 Dpto</t>
  </si>
  <si>
    <t>Retributivo x 6 Cochera</t>
  </si>
  <si>
    <t>Camuzzi CALF</t>
  </si>
  <si>
    <t>Carne en MUCA</t>
  </si>
  <si>
    <t>elektra</t>
  </si>
  <si>
    <t>tomasa 30/01</t>
  </si>
  <si>
    <t>tomasa 28/01</t>
  </si>
  <si>
    <t>MOVIMIENTO ENTRE CUENTAS</t>
  </si>
  <si>
    <t>Movistar mio</t>
  </si>
  <si>
    <t>cajero 29/01</t>
  </si>
  <si>
    <t>CAJERO 29/01</t>
  </si>
  <si>
    <t>Fibra Optica</t>
  </si>
  <si>
    <t>retribut depto 1er semestre</t>
  </si>
  <si>
    <t>retribut cochera 1er semestre</t>
  </si>
  <si>
    <t>telefonica 4424909</t>
  </si>
  <si>
    <t>cajero 31/01</t>
  </si>
  <si>
    <t>Thermofren</t>
  </si>
  <si>
    <t>Super La Anonima Cutralcó</t>
  </si>
  <si>
    <t>VISA en Pesos</t>
  </si>
  <si>
    <t>VISA en Dolares</t>
  </si>
  <si>
    <t>Cargas Sociales Silvina Enero</t>
  </si>
  <si>
    <t>calf ceferino</t>
  </si>
  <si>
    <t>camuzzi ceferino</t>
  </si>
  <si>
    <t>Sueldo Silvina Enero</t>
  </si>
  <si>
    <t>tomasa 31/01</t>
  </si>
  <si>
    <t>Lavar acolchado 2p</t>
  </si>
  <si>
    <t>Nafta Viaje Cutralcó</t>
  </si>
  <si>
    <t>Taxi a Surquitos</t>
  </si>
  <si>
    <t>Suma unica vez</t>
  </si>
  <si>
    <t>Marcos Figueroa</t>
  </si>
  <si>
    <t>Adrian Cano</t>
  </si>
  <si>
    <t>cajero 01/02</t>
  </si>
  <si>
    <t>cajero 01/02/20</t>
  </si>
  <si>
    <t>Aportes Silvina</t>
  </si>
  <si>
    <t>100 dolares</t>
  </si>
  <si>
    <t>lavado acolchado</t>
  </si>
  <si>
    <t>1 compras super</t>
  </si>
  <si>
    <t>2 compra super</t>
  </si>
  <si>
    <t>movistar mio</t>
  </si>
  <si>
    <t>fijo 4424909</t>
  </si>
  <si>
    <t>Expensas Oct 19</t>
  </si>
  <si>
    <t>Expensas Nov 19</t>
  </si>
  <si>
    <t>Expensas Dic 19</t>
  </si>
  <si>
    <t>verdes 100</t>
  </si>
  <si>
    <t>Aprorte Oficina diciembre/19</t>
  </si>
  <si>
    <t>Tomasa 19/12/19</t>
  </si>
  <si>
    <t>Tomasa 18/12/19</t>
  </si>
  <si>
    <t>tomasa 27/01</t>
  </si>
  <si>
    <t>Chocolate Seño Carli</t>
  </si>
  <si>
    <t>agua y galletitas</t>
  </si>
  <si>
    <t>fruta Senillosa</t>
  </si>
  <si>
    <t>Marzo Ferrari (12/02/20)</t>
  </si>
  <si>
    <t>tomasa 03/0</t>
  </si>
  <si>
    <t>tomasa 04/02</t>
  </si>
  <si>
    <t>tomasa 05/02</t>
  </si>
  <si>
    <t>tomasa 06/02</t>
  </si>
  <si>
    <t>tomasa 12/02</t>
  </si>
  <si>
    <t>Las Hormigas</t>
  </si>
  <si>
    <t>Cinta embalar</t>
  </si>
  <si>
    <t>Se los compré a Marce Araoz</t>
  </si>
  <si>
    <t>Fer por Alquiler Dpto Namuncurá</t>
  </si>
  <si>
    <t>Devolucion a Rolo por Terreno Egipto (guada puso 300 mas)</t>
  </si>
  <si>
    <t>cable</t>
  </si>
  <si>
    <t>regalos torto y nelson</t>
  </si>
  <si>
    <t>tomassa 26/02/2020</t>
  </si>
  <si>
    <t>flores cumple Guada</t>
  </si>
  <si>
    <t>diferencia empanadas</t>
  </si>
  <si>
    <t>tomasa 13/02/2020</t>
  </si>
  <si>
    <t>tomasa 17/02/2020</t>
  </si>
  <si>
    <t>tomasa 18/02/2020</t>
  </si>
  <si>
    <t>tomasa 19/02/2020</t>
  </si>
  <si>
    <t>tomasa 20/02/2020</t>
  </si>
  <si>
    <t>tomasa 21/02/2020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</si>
</sst>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 #,##0;[Red]&quot;$&quot;\ \-#,##0"/>
    <numFmt numFmtId="8" formatCode="&quot;$&quot;\ #,##0.00;[Red]&quot;$&quot;\ \-#,##0.00"/>
    <numFmt numFmtId="44" formatCode="_ &quot;$&quot;\ * #,##0.00_ ;_ &quot;$&quot;\ * \-#,##0.00_ ;_ &quot;$&quot;\ * &quot;-&quot;??_ ;_ @_ "/>
    <numFmt numFmtId="164" formatCode="dd\-mm\-yy;@"/>
    <numFmt numFmtId="165" formatCode="_ &quot;$&quot;\ * #,##0.000_ ;_ &quot;$&quot;\ * \-#,##0.000_ ;_ &quot;$&quot;\ * &quot;-&quot;???_ ;_ @_ "/>
  </numFmts>
  <fonts count="187" x14ac:knownFonts="1">
    <font>
      <sz val="10"/>
      <name val="Arial"/>
    </font>
    <font>
      <sz val="10"/>
      <name val="Arial"/>
      <family val="2"/>
    </font>
    <font>
      <sz val="8"/>
      <name val="Arial"/>
      <family val="2"/>
    </font>
    <font>
      <b/>
      <sz val="10"/>
      <color indexed="10"/>
      <name val="Arial"/>
      <family val="2"/>
    </font>
    <font>
      <u/>
      <sz val="10"/>
      <color indexed="12"/>
      <name val="Arial"/>
      <family val="2"/>
    </font>
    <font>
      <sz val="9"/>
      <name val="Arial"/>
      <family val="2"/>
    </font>
    <font>
      <b/>
      <sz val="16"/>
      <name val="Arial"/>
      <family val="2"/>
    </font>
    <font>
      <b/>
      <sz val="12"/>
      <name val="Arial"/>
      <family val="2"/>
    </font>
    <font>
      <sz val="10"/>
      <color indexed="9"/>
      <name val="Arial"/>
      <family val="2"/>
    </font>
    <font>
      <b/>
      <sz val="9"/>
      <name val="Arial"/>
      <family val="2"/>
    </font>
    <font>
      <b/>
      <sz val="11"/>
      <color indexed="10"/>
      <name val="Arial"/>
      <family val="2"/>
    </font>
    <font>
      <b/>
      <sz val="10"/>
      <color indexed="9"/>
      <name val="Arial"/>
      <family val="2"/>
    </font>
    <font>
      <sz val="10"/>
      <color indexed="9"/>
      <name val="Arial"/>
      <family val="2"/>
    </font>
    <font>
      <b/>
      <sz val="10"/>
      <name val="Arial"/>
      <family val="2"/>
    </font>
    <font>
      <sz val="10"/>
      <color indexed="12"/>
      <name val="Arial"/>
      <family val="2"/>
    </font>
    <font>
      <b/>
      <sz val="14"/>
      <name val="Arial"/>
      <family val="2"/>
    </font>
    <font>
      <sz val="10"/>
      <color indexed="10"/>
      <name val="Arial"/>
      <family val="2"/>
    </font>
    <font>
      <b/>
      <sz val="18"/>
      <name val="Arial"/>
      <family val="2"/>
    </font>
    <font>
      <sz val="11"/>
      <color indexed="8"/>
      <name val="Arial"/>
      <family val="2"/>
    </font>
    <font>
      <sz val="10"/>
      <color indexed="8"/>
      <name val="Arial"/>
      <family val="2"/>
    </font>
    <font>
      <b/>
      <sz val="10"/>
      <color indexed="8"/>
      <name val="Arial"/>
      <family val="2"/>
    </font>
    <font>
      <sz val="11"/>
      <name val="Arial"/>
      <family val="2"/>
    </font>
    <font>
      <b/>
      <sz val="11"/>
      <name val="Arial"/>
      <family val="2"/>
    </font>
    <font>
      <sz val="11"/>
      <color indexed="22"/>
      <name val="Arial"/>
      <family val="2"/>
    </font>
    <font>
      <sz val="11"/>
      <color indexed="9"/>
      <name val="Arial"/>
      <family val="2"/>
    </font>
    <font>
      <sz val="11"/>
      <color indexed="12"/>
      <name val="Arial"/>
      <family val="2"/>
    </font>
    <font>
      <b/>
      <sz val="11"/>
      <color indexed="9"/>
      <name val="Arial"/>
      <family val="2"/>
    </font>
    <font>
      <b/>
      <sz val="11"/>
      <color indexed="10"/>
      <name val="Arial"/>
      <family val="2"/>
    </font>
    <font>
      <sz val="10"/>
      <color indexed="57"/>
      <name val="Arial"/>
      <family val="2"/>
    </font>
    <font>
      <sz val="9"/>
      <color indexed="10"/>
      <name val="Arial"/>
      <family val="2"/>
    </font>
    <font>
      <sz val="9"/>
      <color indexed="12"/>
      <name val="Arial"/>
      <family val="2"/>
    </font>
    <font>
      <b/>
      <sz val="10"/>
      <color indexed="23"/>
      <name val="Arial"/>
      <family val="2"/>
    </font>
    <font>
      <sz val="10"/>
      <color indexed="23"/>
      <name val="Arial"/>
      <family val="2"/>
    </font>
    <font>
      <sz val="10"/>
      <color indexed="63"/>
      <name val="Arial"/>
      <family val="2"/>
    </font>
    <font>
      <b/>
      <sz val="10"/>
      <color indexed="63"/>
      <name val="Arial"/>
      <family val="2"/>
    </font>
    <font>
      <b/>
      <sz val="14"/>
      <color indexed="63"/>
      <name val="Arial"/>
      <family val="2"/>
    </font>
    <font>
      <b/>
      <sz val="18"/>
      <color indexed="63"/>
      <name val="Arial"/>
      <family val="2"/>
    </font>
    <font>
      <b/>
      <sz val="11"/>
      <color indexed="51"/>
      <name val="Arial"/>
      <family val="2"/>
    </font>
    <font>
      <b/>
      <sz val="11"/>
      <color indexed="8"/>
      <name val="Arial"/>
      <family val="2"/>
    </font>
    <font>
      <b/>
      <sz val="20"/>
      <name val="Arial"/>
      <family val="2"/>
    </font>
    <font>
      <b/>
      <sz val="10"/>
      <color indexed="48"/>
      <name val="Arial"/>
      <family val="2"/>
    </font>
    <font>
      <b/>
      <sz val="26"/>
      <name val="Arial"/>
      <family val="2"/>
    </font>
    <font>
      <b/>
      <sz val="9"/>
      <color indexed="10"/>
      <name val="Arial"/>
      <family val="2"/>
    </font>
    <font>
      <b/>
      <sz val="9"/>
      <color indexed="12"/>
      <name val="Arial"/>
      <family val="2"/>
    </font>
    <font>
      <sz val="9"/>
      <color indexed="9"/>
      <name val="Arial"/>
      <family val="2"/>
    </font>
    <font>
      <b/>
      <sz val="9"/>
      <color indexed="17"/>
      <name val="Arial"/>
      <family val="2"/>
    </font>
    <font>
      <sz val="9"/>
      <color indexed="8"/>
      <name val="Arial"/>
      <family val="2"/>
    </font>
    <font>
      <b/>
      <sz val="9"/>
      <color indexed="9"/>
      <name val="Arial"/>
      <family val="2"/>
    </font>
    <font>
      <sz val="9"/>
      <color indexed="9"/>
      <name val="Arial"/>
      <family val="2"/>
    </font>
    <font>
      <b/>
      <sz val="9"/>
      <color indexed="57"/>
      <name val="Arial"/>
      <family val="2"/>
    </font>
    <font>
      <sz val="9"/>
      <color indexed="53"/>
      <name val="Arial"/>
      <family val="2"/>
    </font>
    <font>
      <b/>
      <sz val="9"/>
      <color indexed="16"/>
      <name val="Arial"/>
      <family val="2"/>
    </font>
    <font>
      <b/>
      <sz val="9"/>
      <color indexed="61"/>
      <name val="Arial"/>
      <family val="2"/>
    </font>
    <font>
      <sz val="9"/>
      <color indexed="8"/>
      <name val="Arial"/>
      <family val="2"/>
    </font>
    <font>
      <sz val="16"/>
      <name val="Arial"/>
      <family val="2"/>
    </font>
    <font>
      <sz val="12"/>
      <color indexed="9"/>
      <name val="Arial"/>
      <family val="2"/>
    </font>
    <font>
      <sz val="10"/>
      <name val="Arial"/>
      <family val="2"/>
    </font>
    <font>
      <sz val="9"/>
      <name val="Arial"/>
      <family val="2"/>
    </font>
    <font>
      <b/>
      <sz val="12"/>
      <color indexed="9"/>
      <name val="Arial"/>
      <family val="2"/>
    </font>
    <font>
      <b/>
      <sz val="9"/>
      <color indexed="8"/>
      <name val="Arial"/>
      <family val="2"/>
    </font>
    <font>
      <sz val="26"/>
      <name val="Arial"/>
      <family val="2"/>
    </font>
    <font>
      <sz val="10"/>
      <name val="Arial"/>
      <family val="2"/>
    </font>
    <font>
      <sz val="72"/>
      <name val="Arial"/>
      <family val="2"/>
    </font>
    <font>
      <sz val="22"/>
      <name val="Arial"/>
      <family val="2"/>
    </font>
    <font>
      <sz val="18"/>
      <name val="Arial"/>
      <family val="2"/>
    </font>
    <font>
      <sz val="14"/>
      <name val="Arial"/>
      <family val="2"/>
    </font>
    <font>
      <sz val="12"/>
      <name val="Arial"/>
      <family val="2"/>
    </font>
    <font>
      <b/>
      <sz val="10"/>
      <color indexed="17"/>
      <name val="Arial"/>
      <family val="2"/>
    </font>
    <font>
      <b/>
      <sz val="10"/>
      <color indexed="57"/>
      <name val="Arial"/>
      <family val="2"/>
    </font>
    <font>
      <sz val="11"/>
      <name val="Calibri"/>
      <family val="2"/>
    </font>
    <font>
      <sz val="28"/>
      <name val="Arial"/>
      <family val="2"/>
    </font>
    <font>
      <b/>
      <sz val="11"/>
      <color indexed="8"/>
      <name val="Calibri"/>
      <family val="2"/>
    </font>
    <font>
      <b/>
      <sz val="11"/>
      <color indexed="53"/>
      <name val="Calibri"/>
      <family val="2"/>
    </font>
    <font>
      <i/>
      <sz val="10"/>
      <name val="Arial"/>
      <family val="2"/>
    </font>
    <font>
      <sz val="20"/>
      <name val="Arial"/>
      <family val="2"/>
    </font>
    <font>
      <b/>
      <i/>
      <sz val="10"/>
      <name val="Arial"/>
      <family val="2"/>
    </font>
    <font>
      <b/>
      <i/>
      <sz val="10"/>
      <color indexed="57"/>
      <name val="Arial"/>
      <family val="2"/>
    </font>
    <font>
      <b/>
      <sz val="9"/>
      <color indexed="12"/>
      <name val="Calibri"/>
      <family val="2"/>
    </font>
    <font>
      <b/>
      <sz val="9"/>
      <color indexed="9"/>
      <name val="Calibri"/>
      <family val="2"/>
    </font>
    <font>
      <b/>
      <sz val="11"/>
      <color theme="0"/>
      <name val="Calibri"/>
      <family val="2"/>
      <scheme val="minor"/>
    </font>
    <font>
      <sz val="9"/>
      <color theme="0"/>
      <name val="Arial"/>
      <family val="2"/>
    </font>
    <font>
      <sz val="9"/>
      <color theme="1"/>
      <name val="Arial"/>
      <family val="2"/>
    </font>
    <font>
      <sz val="10"/>
      <color theme="0"/>
      <name val="Arial"/>
      <family val="2"/>
    </font>
    <font>
      <sz val="9"/>
      <color rgb="FFFF0000"/>
      <name val="Arial"/>
      <family val="2"/>
    </font>
    <font>
      <b/>
      <sz val="10"/>
      <color rgb="FFFF0000"/>
      <name val="Arial"/>
      <family val="2"/>
    </font>
    <font>
      <b/>
      <sz val="10"/>
      <color rgb="FF00B050"/>
      <name val="Arial"/>
      <family val="2"/>
    </font>
    <font>
      <sz val="9"/>
      <color rgb="FFC00000"/>
      <name val="Arial"/>
      <family val="2"/>
    </font>
    <font>
      <b/>
      <sz val="9"/>
      <color theme="1"/>
      <name val="Arial"/>
      <family val="2"/>
    </font>
    <font>
      <b/>
      <sz val="9"/>
      <color theme="0"/>
      <name val="Arial"/>
      <family val="2"/>
    </font>
    <font>
      <sz val="10"/>
      <color rgb="FF222222"/>
      <name val="Arial"/>
      <family val="2"/>
    </font>
    <font>
      <b/>
      <sz val="16"/>
      <color theme="1"/>
      <name val="Calibri"/>
      <family val="2"/>
      <scheme val="minor"/>
    </font>
    <font>
      <sz val="14"/>
      <color theme="1"/>
      <name val="Calibri"/>
      <family val="2"/>
      <scheme val="minor"/>
    </font>
    <font>
      <b/>
      <sz val="14"/>
      <color theme="0"/>
      <name val="Calibri"/>
      <family val="2"/>
      <scheme val="minor"/>
    </font>
    <font>
      <b/>
      <sz val="14"/>
      <color theme="1"/>
      <name val="Calibri"/>
      <family val="2"/>
      <scheme val="minor"/>
    </font>
    <font>
      <sz val="18"/>
      <color theme="0"/>
      <name val="Arial"/>
      <family val="2"/>
    </font>
    <font>
      <sz val="14"/>
      <color theme="0"/>
      <name val="Arial"/>
      <family val="2"/>
    </font>
    <font>
      <sz val="12"/>
      <color theme="0"/>
      <name val="Arial"/>
      <family val="2"/>
    </font>
    <font>
      <b/>
      <sz val="10"/>
      <color rgb="FF7030A0"/>
      <name val="Arial"/>
      <family val="2"/>
    </font>
    <font>
      <b/>
      <sz val="10"/>
      <color rgb="FF00B0F0"/>
      <name val="Arial"/>
      <family val="2"/>
    </font>
    <font>
      <b/>
      <sz val="12"/>
      <color theme="0"/>
      <name val="Arial"/>
      <family val="2"/>
    </font>
    <font>
      <sz val="10"/>
      <color rgb="FFFF0000"/>
      <name val="Arial"/>
      <family val="2"/>
    </font>
    <font>
      <sz val="14"/>
      <name val="Calibri"/>
      <family val="2"/>
      <scheme val="minor"/>
    </font>
    <font>
      <b/>
      <sz val="10"/>
      <color theme="6" tint="-0.249977111117893"/>
      <name val="Arial"/>
      <family val="2"/>
    </font>
    <font>
      <sz val="14"/>
      <color rgb="FFFF0000"/>
      <name val="Calibri"/>
      <family val="2"/>
      <scheme val="minor"/>
    </font>
    <font>
      <b/>
      <sz val="11"/>
      <color rgb="FF00B050"/>
      <name val="Arial"/>
      <family val="2"/>
    </font>
    <font>
      <b/>
      <sz val="12"/>
      <color theme="1"/>
      <name val="Arial"/>
      <family val="2"/>
    </font>
    <font>
      <sz val="10"/>
      <color theme="1"/>
      <name val="Arial"/>
      <family val="2"/>
    </font>
    <font>
      <b/>
      <sz val="14"/>
      <color rgb="FFFF0000"/>
      <name val="Calibri"/>
      <family val="2"/>
      <scheme val="minor"/>
    </font>
    <font>
      <b/>
      <sz val="14"/>
      <name val="Calibri"/>
      <family val="2"/>
      <scheme val="minor"/>
    </font>
    <font>
      <b/>
      <sz val="8"/>
      <color theme="0"/>
      <name val="Arial"/>
      <family val="2"/>
    </font>
    <font>
      <sz val="11"/>
      <color rgb="FF000000"/>
      <name val="Calibri"/>
      <family val="2"/>
    </font>
    <font>
      <b/>
      <sz val="11"/>
      <color rgb="FF000000"/>
      <name val="Calibri"/>
      <family val="2"/>
    </font>
    <font>
      <sz val="11"/>
      <color rgb="FFFF0000"/>
      <name val="Calibri"/>
      <family val="2"/>
    </font>
    <font>
      <b/>
      <sz val="11"/>
      <color rgb="FFFF0000"/>
      <name val="Calibri"/>
      <family val="2"/>
    </font>
    <font>
      <b/>
      <sz val="11"/>
      <color rgb="FF00B050"/>
      <name val="Calibri"/>
      <family val="2"/>
    </font>
    <font>
      <b/>
      <sz val="11"/>
      <color rgb="FFFFFFFF"/>
      <name val="Calibri"/>
      <family val="2"/>
    </font>
    <font>
      <b/>
      <sz val="11"/>
      <color rgb="FF0070C0"/>
      <name val="Calibri"/>
      <family val="2"/>
    </font>
    <font>
      <b/>
      <sz val="10"/>
      <color rgb="FFF2F2F2"/>
      <name val="Arial"/>
      <family val="2"/>
    </font>
    <font>
      <sz val="10"/>
      <color rgb="FF000000"/>
      <name val="Arial"/>
      <family val="2"/>
    </font>
    <font>
      <b/>
      <sz val="10"/>
      <color rgb="FF000000"/>
      <name val="Arial"/>
      <family val="2"/>
    </font>
    <font>
      <b/>
      <sz val="11"/>
      <color theme="0"/>
      <name val="Calibri"/>
      <family val="2"/>
    </font>
    <font>
      <b/>
      <sz val="9"/>
      <color rgb="FF00B050"/>
      <name val="Arial"/>
      <family val="2"/>
    </font>
    <font>
      <b/>
      <sz val="10"/>
      <color theme="0"/>
      <name val="Arial"/>
      <family val="2"/>
    </font>
    <font>
      <b/>
      <sz val="10"/>
      <color rgb="FF0070C0"/>
      <name val="Arial"/>
      <family val="2"/>
    </font>
    <font>
      <sz val="12"/>
      <color rgb="FFFF0000"/>
      <name val="Berlin Sans FB Demi"/>
      <family val="2"/>
    </font>
    <font>
      <b/>
      <sz val="12"/>
      <color rgb="FFFF0000"/>
      <name val="Berlin Sans FB Demi"/>
      <family val="2"/>
    </font>
    <font>
      <b/>
      <sz val="12"/>
      <color rgb="FFFF0000"/>
      <name val="Arial"/>
      <family val="2"/>
    </font>
    <font>
      <b/>
      <sz val="9"/>
      <color rgb="FFFF0000"/>
      <name val="Arial"/>
      <family val="2"/>
    </font>
    <font>
      <b/>
      <sz val="11"/>
      <color theme="3" tint="-0.249977111117893"/>
      <name val="Calibri"/>
      <family val="2"/>
    </font>
    <font>
      <b/>
      <sz val="12"/>
      <color rgb="FFFF0000"/>
      <name val="Calibri"/>
      <family val="2"/>
    </font>
    <font>
      <b/>
      <sz val="10"/>
      <color theme="1"/>
      <name val="Arial"/>
      <family val="2"/>
    </font>
    <font>
      <sz val="11"/>
      <color theme="0"/>
      <name val="Calibri"/>
      <family val="2"/>
    </font>
    <font>
      <sz val="11"/>
      <color theme="1"/>
      <name val="Calibri"/>
      <family val="2"/>
    </font>
    <font>
      <b/>
      <sz val="11"/>
      <color rgb="FFFFFF00"/>
      <name val="Calibri"/>
      <family val="2"/>
    </font>
    <font>
      <b/>
      <sz val="11"/>
      <color theme="1"/>
      <name val="Calibri"/>
      <family val="2"/>
    </font>
    <font>
      <b/>
      <i/>
      <sz val="10"/>
      <color rgb="FF0070C0"/>
      <name val="Arial"/>
      <family val="2"/>
    </font>
    <font>
      <b/>
      <i/>
      <sz val="11"/>
      <color theme="1"/>
      <name val="Calibri"/>
      <family val="2"/>
    </font>
    <font>
      <b/>
      <i/>
      <sz val="11"/>
      <color rgb="FF000000"/>
      <name val="Calibri"/>
      <family val="2"/>
    </font>
    <font>
      <b/>
      <sz val="10"/>
      <color theme="4"/>
      <name val="Arial"/>
      <family val="2"/>
    </font>
    <font>
      <b/>
      <sz val="11"/>
      <color rgb="FF0000FF"/>
      <name val="Calibri"/>
      <family val="2"/>
    </font>
    <font>
      <b/>
      <sz val="10"/>
      <color rgb="FFFFFF00"/>
      <name val="Arial"/>
      <family val="2"/>
    </font>
    <font>
      <b/>
      <sz val="9"/>
      <color rgb="FF0000FF"/>
      <name val="Calibri"/>
      <family val="2"/>
    </font>
    <font>
      <b/>
      <sz val="20"/>
      <color theme="0"/>
      <name val="Arial"/>
      <family val="2"/>
    </font>
    <font>
      <b/>
      <sz val="11"/>
      <color theme="0"/>
      <name val="Arial"/>
      <family val="2"/>
    </font>
    <font>
      <sz val="16"/>
      <color theme="0"/>
      <name val="Arial"/>
      <family val="2"/>
    </font>
    <font>
      <sz val="24"/>
      <name val="Arial"/>
      <family val="2"/>
    </font>
    <font>
      <b/>
      <sz val="9"/>
      <color rgb="FF0070C0"/>
      <name val="Arial"/>
      <family val="2"/>
    </font>
    <font>
      <b/>
      <sz val="9"/>
      <color theme="4" tint="-0.249977111117893"/>
      <name val="Arial"/>
      <family val="2"/>
    </font>
    <font>
      <sz val="14"/>
      <color theme="1"/>
      <name val="Arial"/>
      <family val="2"/>
    </font>
    <font>
      <b/>
      <sz val="7"/>
      <color theme="3"/>
      <name val="Arial"/>
      <family val="2"/>
    </font>
    <font>
      <sz val="10"/>
      <color rgb="FFC00000"/>
      <name val="Arial"/>
      <family val="2"/>
    </font>
    <font>
      <b/>
      <sz val="9"/>
      <color rgb="FFC00000"/>
      <name val="Arial"/>
      <family val="2"/>
    </font>
    <font>
      <b/>
      <sz val="11"/>
      <color rgb="FFFFFF00"/>
      <name val="Arial"/>
      <family val="2"/>
    </font>
    <font>
      <b/>
      <sz val="9"/>
      <color theme="8" tint="-0.249977111117893"/>
      <name val="Arial"/>
      <family val="2"/>
    </font>
    <font>
      <b/>
      <sz val="14"/>
      <color theme="0"/>
      <name val="Arial"/>
      <family val="2"/>
    </font>
    <font>
      <sz val="9"/>
      <color indexed="81"/>
      <name val="Tahoma"/>
      <family val="2"/>
    </font>
    <font>
      <b/>
      <sz val="9"/>
      <color indexed="81"/>
      <name val="Tahoma"/>
      <family val="2"/>
    </font>
    <font>
      <b/>
      <sz val="12"/>
      <color rgb="FF00B050"/>
      <name val="Arial"/>
      <family val="2"/>
    </font>
    <font>
      <b/>
      <sz val="11"/>
      <color theme="1"/>
      <name val="Arial"/>
      <family val="2"/>
    </font>
    <font>
      <sz val="10"/>
      <color theme="6" tint="-0.499984740745262"/>
      <name val="Arial"/>
      <family val="2"/>
    </font>
    <font>
      <b/>
      <sz val="11"/>
      <color theme="1"/>
      <name val="Calibri"/>
      <family val="2"/>
      <scheme val="minor"/>
    </font>
    <font>
      <b/>
      <sz val="12"/>
      <color theme="1"/>
      <name val="Calibri"/>
      <family val="2"/>
      <scheme val="minor"/>
    </font>
    <font>
      <b/>
      <sz val="12"/>
      <color theme="0"/>
      <name val="Calibri"/>
      <family val="2"/>
      <scheme val="minor"/>
    </font>
    <font>
      <sz val="8"/>
      <color theme="1"/>
      <name val="Arial"/>
      <family val="2"/>
    </font>
    <font>
      <sz val="11"/>
      <color theme="0"/>
      <name val="Rubik"/>
    </font>
    <font>
      <sz val="11"/>
      <color theme="1"/>
      <name val="Rubik"/>
    </font>
    <font>
      <sz val="11"/>
      <color theme="7" tint="-0.249977111117893"/>
      <name val="Rubik"/>
    </font>
    <font>
      <sz val="11"/>
      <color theme="9" tint="-0.249977111117893"/>
      <name val="Rubik"/>
    </font>
    <font>
      <sz val="11"/>
      <color theme="6" tint="-0.249977111117893"/>
      <name val="Rubik"/>
    </font>
    <font>
      <sz val="11"/>
      <color theme="3" tint="0.39997558519241921"/>
      <name val="Rubik"/>
    </font>
    <font>
      <i/>
      <sz val="10"/>
      <color rgb="FF00B050"/>
      <name val="Arial"/>
      <family val="2"/>
    </font>
    <font>
      <b/>
      <sz val="9"/>
      <color rgb="FFFF5050"/>
      <name val="Arial"/>
      <family val="2"/>
    </font>
    <font>
      <sz val="10"/>
      <color rgb="FF00B050"/>
      <name val="Arial"/>
      <family val="2"/>
    </font>
    <font>
      <sz val="8"/>
      <color theme="1"/>
      <name val="Rubik"/>
    </font>
    <font>
      <sz val="8"/>
      <color theme="7" tint="-0.249977111117893"/>
      <name val="Rubik"/>
    </font>
    <font>
      <sz val="8"/>
      <color theme="3" tint="0.39997558519241921"/>
      <name val="Rubik"/>
    </font>
    <font>
      <sz val="8"/>
      <color theme="9" tint="-0.249977111117893"/>
      <name val="Rubik"/>
    </font>
    <font>
      <sz val="8"/>
      <color theme="6" tint="-0.249977111117893"/>
      <name val="Rubik"/>
    </font>
    <font>
      <sz val="11"/>
      <color theme="0" tint="-0.14999847407452621"/>
      <name val="Rubik"/>
    </font>
    <font>
      <sz val="10"/>
      <color rgb="FF0070C0"/>
      <name val="Arial"/>
      <family val="2"/>
    </font>
    <font>
      <b/>
      <sz val="10"/>
      <color rgb="FFFF5050"/>
      <name val="Arial"/>
      <family val="2"/>
    </font>
    <font>
      <b/>
      <sz val="10"/>
      <color theme="9" tint="-0.249977111117893"/>
      <name val="Arial"/>
      <family val="2"/>
    </font>
    <font>
      <b/>
      <sz val="10"/>
      <color theme="9"/>
      <name val="Arial"/>
      <family val="2"/>
    </font>
    <font>
      <sz val="10"/>
      <name val="Arial"/>
      <family val="2"/>
    </font>
    <font>
      <sz val="10"/>
      <color theme="9" tint="-0.249977111117893"/>
      <name val="Arial"/>
      <family val="2"/>
    </font>
    <font>
      <sz val="10"/>
      <color rgb="FF7030A0"/>
      <name val="Arial"/>
      <family val="2"/>
    </font>
    <font>
      <sz val="11"/>
      <color theme="1"/>
      <name val="Arial"/>
      <family val="2"/>
    </font>
  </fonts>
  <fills count="115">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43"/>
        <bgColor indexed="64"/>
      </patternFill>
    </fill>
    <fill>
      <patternFill patternType="solid">
        <fgColor indexed="57"/>
        <bgColor indexed="64"/>
      </patternFill>
    </fill>
    <fill>
      <patternFill patternType="solid">
        <fgColor indexed="48"/>
        <bgColor indexed="64"/>
      </patternFill>
    </fill>
    <fill>
      <patternFill patternType="solid">
        <fgColor indexed="53"/>
        <bgColor indexed="64"/>
      </patternFill>
    </fill>
    <fill>
      <patternFill patternType="solid">
        <fgColor indexed="50"/>
        <bgColor indexed="64"/>
      </patternFill>
    </fill>
    <fill>
      <patternFill patternType="solid">
        <fgColor indexed="62"/>
        <bgColor indexed="64"/>
      </patternFill>
    </fill>
    <fill>
      <patternFill patternType="solid">
        <fgColor indexed="52"/>
        <bgColor indexed="64"/>
      </patternFill>
    </fill>
    <fill>
      <patternFill patternType="solid">
        <fgColor indexed="10"/>
        <bgColor indexed="64"/>
      </patternFill>
    </fill>
    <fill>
      <patternFill patternType="solid">
        <fgColor indexed="12"/>
        <bgColor indexed="64"/>
      </patternFill>
    </fill>
    <fill>
      <patternFill patternType="solid">
        <fgColor indexed="13"/>
        <bgColor indexed="64"/>
      </patternFill>
    </fill>
    <fill>
      <patternFill patternType="solid">
        <fgColor indexed="14"/>
        <bgColor indexed="64"/>
      </patternFill>
    </fill>
    <fill>
      <patternFill patternType="solid">
        <fgColor indexed="61"/>
        <bgColor indexed="64"/>
      </patternFill>
    </fill>
    <fill>
      <patternFill patternType="solid">
        <fgColor indexed="58"/>
        <bgColor indexed="64"/>
      </patternFill>
    </fill>
    <fill>
      <patternFill patternType="solid">
        <fgColor indexed="40"/>
        <bgColor indexed="64"/>
      </patternFill>
    </fill>
    <fill>
      <patternFill patternType="solid">
        <fgColor indexed="23"/>
        <bgColor indexed="64"/>
      </patternFill>
    </fill>
    <fill>
      <patternFill patternType="solid">
        <fgColor indexed="51"/>
        <bgColor indexed="64"/>
      </patternFill>
    </fill>
    <fill>
      <patternFill patternType="solid">
        <fgColor indexed="42"/>
        <bgColor indexed="64"/>
      </patternFill>
    </fill>
    <fill>
      <patternFill patternType="solid">
        <fgColor indexed="55"/>
        <bgColor indexed="64"/>
      </patternFill>
    </fill>
    <fill>
      <patternFill patternType="solid">
        <fgColor indexed="44"/>
        <bgColor indexed="64"/>
      </patternFill>
    </fill>
    <fill>
      <patternFill patternType="solid">
        <fgColor indexed="45"/>
        <bgColor indexed="64"/>
      </patternFill>
    </fill>
    <fill>
      <patternFill patternType="solid">
        <fgColor indexed="11"/>
        <bgColor indexed="64"/>
      </patternFill>
    </fill>
    <fill>
      <patternFill patternType="solid">
        <fgColor indexed="47"/>
        <bgColor indexed="64"/>
      </patternFill>
    </fill>
    <fill>
      <patternFill patternType="solid">
        <fgColor indexed="46"/>
        <bgColor indexed="64"/>
      </patternFill>
    </fill>
    <fill>
      <patternFill patternType="solid">
        <fgColor indexed="41"/>
        <bgColor indexed="64"/>
      </patternFill>
    </fill>
    <fill>
      <patternFill patternType="solid">
        <fgColor indexed="21"/>
        <bgColor indexed="64"/>
      </patternFill>
    </fill>
    <fill>
      <patternFill patternType="solid">
        <fgColor indexed="20"/>
        <bgColor indexed="64"/>
      </patternFill>
    </fill>
    <fill>
      <patternFill patternType="solid">
        <fgColor indexed="54"/>
        <bgColor indexed="64"/>
      </patternFill>
    </fill>
    <fill>
      <patternFill patternType="lightDown"/>
    </fill>
    <fill>
      <patternFill patternType="lightGrid"/>
    </fill>
    <fill>
      <patternFill patternType="solid">
        <fgColor rgb="FF00B050"/>
        <bgColor indexed="64"/>
      </patternFill>
    </fill>
    <fill>
      <patternFill patternType="solid">
        <fgColor rgb="FFFFFF00"/>
        <bgColor indexed="64"/>
      </patternFill>
    </fill>
    <fill>
      <patternFill patternType="solid">
        <fgColor theme="3"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7" tint="-0.499984740745262"/>
        <bgColor indexed="64"/>
      </patternFill>
    </fill>
    <fill>
      <patternFill patternType="solid">
        <fgColor theme="0" tint="-0.34998626667073579"/>
        <bgColor indexed="64"/>
      </patternFill>
    </fill>
    <fill>
      <patternFill patternType="solid">
        <fgColor rgb="FF0070C0"/>
        <bgColor indexed="64"/>
      </patternFill>
    </fill>
    <fill>
      <patternFill patternType="solid">
        <fgColor theme="3" tint="-0.249977111117893"/>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theme="0" tint="-0.499984740745262"/>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2" tint="-0.749992370372631"/>
        <bgColor indexed="64"/>
      </patternFill>
    </fill>
    <fill>
      <patternFill patternType="solid">
        <fgColor theme="0" tint="-0.249977111117893"/>
        <bgColor indexed="64"/>
      </patternFill>
    </fill>
    <fill>
      <patternFill patternType="solid">
        <fgColor rgb="FF92D05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3"/>
        <bgColor indexed="64"/>
      </patternFill>
    </fill>
    <fill>
      <patternFill patternType="solid">
        <fgColor theme="7" tint="-0.249977111117893"/>
        <bgColor indexed="64"/>
      </patternFill>
    </fill>
    <fill>
      <patternFill patternType="solid">
        <fgColor rgb="FFFFFF99"/>
        <bgColor indexed="64"/>
      </patternFill>
    </fill>
    <fill>
      <patternFill patternType="solid">
        <fgColor theme="6" tint="-0.499984740745262"/>
        <bgColor indexed="64"/>
      </patternFill>
    </fill>
    <fill>
      <patternFill patternType="solid">
        <fgColor theme="6" tint="0.39997558519241921"/>
        <bgColor indexed="64"/>
      </patternFill>
    </fill>
    <fill>
      <patternFill patternType="lightGrid">
        <bgColor theme="0" tint="-0.14996795556505021"/>
      </patternFill>
    </fill>
    <fill>
      <patternFill patternType="solid">
        <fgColor theme="8"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1"/>
        <bgColor indexed="64"/>
      </patternFill>
    </fill>
    <fill>
      <patternFill patternType="solid">
        <fgColor theme="4" tint="-0.249977111117893"/>
        <bgColor indexed="64"/>
      </patternFill>
    </fill>
    <fill>
      <patternFill patternType="solid">
        <fgColor theme="7"/>
        <bgColor indexed="64"/>
      </patternFill>
    </fill>
    <fill>
      <patternFill patternType="solid">
        <fgColor theme="9" tint="0.39997558519241921"/>
        <bgColor indexed="64"/>
      </patternFill>
    </fill>
    <fill>
      <patternFill patternType="solid">
        <fgColor rgb="FFFF000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00B0F0"/>
        <bgColor indexed="64"/>
      </patternFill>
    </fill>
    <fill>
      <patternFill patternType="solid">
        <fgColor theme="7" tint="0.59999389629810485"/>
        <bgColor indexed="64"/>
      </patternFill>
    </fill>
    <fill>
      <patternFill patternType="solid">
        <fgColor rgb="FFFFFFFF"/>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rgb="FFD8D8D8"/>
        <bgColor rgb="FF000000"/>
      </patternFill>
    </fill>
    <fill>
      <patternFill patternType="solid">
        <fgColor rgb="FF92D050"/>
        <bgColor rgb="FF000000"/>
      </patternFill>
    </fill>
    <fill>
      <patternFill patternType="solid">
        <fgColor rgb="FFF2DDDC"/>
        <bgColor rgb="FF000000"/>
      </patternFill>
    </fill>
    <fill>
      <patternFill patternType="solid">
        <fgColor rgb="FF00B050"/>
        <bgColor rgb="FF000000"/>
      </patternFill>
    </fill>
    <fill>
      <patternFill patternType="solid">
        <fgColor rgb="FF538ED5"/>
        <bgColor rgb="FF000000"/>
      </patternFill>
    </fill>
    <fill>
      <patternFill patternType="solid">
        <fgColor rgb="FFFFFF99"/>
        <bgColor rgb="FF000000"/>
      </patternFill>
    </fill>
    <fill>
      <patternFill patternType="solid">
        <fgColor rgb="FFC5D9F1"/>
        <bgColor rgb="FF000000"/>
      </patternFill>
    </fill>
    <fill>
      <patternFill patternType="solid">
        <fgColor rgb="FFFFFF00"/>
        <bgColor rgb="FF000000"/>
      </patternFill>
    </fill>
    <fill>
      <patternFill patternType="solid">
        <fgColor rgb="FF948B54"/>
        <bgColor rgb="FF000000"/>
      </patternFill>
    </fill>
    <fill>
      <patternFill patternType="solid">
        <fgColor rgb="FF0D0D0D"/>
        <bgColor rgb="FF000000"/>
      </patternFill>
    </fill>
    <fill>
      <patternFill patternType="solid">
        <fgColor rgb="FFA5A5A5"/>
        <bgColor rgb="FF000000"/>
      </patternFill>
    </fill>
    <fill>
      <patternFill patternType="solid">
        <fgColor theme="0" tint="-0.34998626667073579"/>
        <bgColor rgb="FF000000"/>
      </patternFill>
    </fill>
    <fill>
      <patternFill patternType="solid">
        <fgColor theme="0" tint="-4.9989318521683403E-2"/>
        <bgColor indexed="64"/>
      </patternFill>
    </fill>
    <fill>
      <patternFill patternType="solid">
        <fgColor theme="0" tint="-0.14999847407452621"/>
        <bgColor rgb="FF000000"/>
      </patternFill>
    </fill>
    <fill>
      <patternFill patternType="solid">
        <fgColor theme="1" tint="0.499984740745262"/>
        <bgColor indexed="64"/>
      </patternFill>
    </fill>
    <fill>
      <patternFill patternType="solid">
        <fgColor theme="0" tint="-4.9989318521683403E-2"/>
        <bgColor rgb="FF000000"/>
      </patternFill>
    </fill>
    <fill>
      <patternFill patternType="solid">
        <fgColor rgb="FFFF0000"/>
        <bgColor rgb="FF000000"/>
      </patternFill>
    </fill>
    <fill>
      <patternFill patternType="solid">
        <fgColor theme="4"/>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bgColor indexed="64"/>
      </patternFill>
    </fill>
    <fill>
      <patternFill patternType="solid">
        <fgColor theme="6"/>
        <bgColor indexed="64"/>
      </patternFill>
    </fill>
    <fill>
      <patternFill patternType="solid">
        <fgColor rgb="FFC00000"/>
        <bgColor indexed="64"/>
      </patternFill>
    </fill>
    <fill>
      <patternFill patternType="solid">
        <fgColor rgb="FF7030A0"/>
        <bgColor indexed="64"/>
      </patternFill>
    </fill>
    <fill>
      <patternFill patternType="solid">
        <fgColor rgb="FFFFFF66"/>
        <bgColor indexed="64"/>
      </patternFill>
    </fill>
    <fill>
      <patternFill patternType="solid">
        <fgColor rgb="FFFF00FF"/>
        <bgColor indexed="64"/>
      </patternFill>
    </fill>
    <fill>
      <patternFill patternType="solid">
        <fgColor rgb="FFFF5050"/>
        <bgColor indexed="64"/>
      </patternFill>
    </fill>
    <fill>
      <patternFill patternType="solid">
        <fgColor rgb="FFFFFFCC"/>
        <bgColor indexed="64"/>
      </patternFill>
    </fill>
    <fill>
      <patternFill patternType="solid">
        <fgColor theme="2" tint="-9.9978637043366805E-2"/>
        <bgColor indexed="64"/>
      </patternFill>
    </fill>
    <fill>
      <patternFill patternType="solid">
        <fgColor theme="9"/>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bgColor indexed="64"/>
      </patternFill>
    </fill>
    <fill>
      <patternFill patternType="solid">
        <fgColor theme="6" tint="0.79998168889431442"/>
        <bgColor indexed="64"/>
      </patternFill>
    </fill>
    <fill>
      <patternFill patternType="solid">
        <fgColor rgb="FFFF99FF"/>
        <bgColor indexed="64"/>
      </patternFill>
    </fill>
    <fill>
      <patternFill patternType="solid">
        <fgColor theme="7" tint="0.79998168889431442"/>
        <bgColor indexed="64"/>
      </patternFill>
    </fill>
    <fill>
      <patternFill patternType="solid">
        <fgColor theme="2"/>
        <bgColor indexed="64"/>
      </patternFill>
    </fill>
  </fills>
  <borders count="1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dashed">
        <color indexed="64"/>
      </top>
      <bottom/>
      <diagonal/>
    </border>
    <border>
      <left/>
      <right style="dashed">
        <color indexed="64"/>
      </right>
      <top style="dashed">
        <color indexed="64"/>
      </top>
      <bottom/>
      <diagonal/>
    </border>
    <border>
      <left style="dashed">
        <color indexed="64"/>
      </left>
      <right/>
      <top style="dashed">
        <color indexed="64"/>
      </top>
      <bottom/>
      <diagonal/>
    </border>
    <border>
      <left style="thin">
        <color indexed="64"/>
      </left>
      <right style="dashed">
        <color indexed="64"/>
      </right>
      <top/>
      <bottom style="dashed">
        <color indexed="64"/>
      </bottom>
      <diagonal/>
    </border>
    <border>
      <left style="thin">
        <color indexed="64"/>
      </left>
      <right style="dashed">
        <color indexed="64"/>
      </right>
      <top/>
      <bottom/>
      <diagonal/>
    </border>
    <border>
      <left style="thin">
        <color indexed="64"/>
      </left>
      <right style="dashed">
        <color indexed="64"/>
      </right>
      <top style="dashed">
        <color indexed="64"/>
      </top>
      <bottom/>
      <diagonal/>
    </border>
    <border>
      <left/>
      <right style="dashed">
        <color indexed="64"/>
      </right>
      <top style="dashed">
        <color indexed="64"/>
      </top>
      <bottom style="dashed">
        <color indexed="64"/>
      </bottom>
      <diagonal/>
    </border>
    <border>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bottom/>
      <diagonal/>
    </border>
    <border>
      <left style="thin">
        <color indexed="64"/>
      </left>
      <right style="mediumDashed">
        <color indexed="64"/>
      </right>
      <top style="medium">
        <color indexed="64"/>
      </top>
      <bottom style="thin">
        <color indexed="64"/>
      </bottom>
      <diagonal/>
    </border>
    <border>
      <left style="thin">
        <color indexed="64"/>
      </left>
      <right style="mediumDashed">
        <color indexed="64"/>
      </right>
      <top style="thin">
        <color indexed="64"/>
      </top>
      <bottom style="thin">
        <color indexed="64"/>
      </bottom>
      <diagonal/>
    </border>
    <border>
      <left style="thin">
        <color indexed="64"/>
      </left>
      <right style="mediumDashed">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mediumDashed">
        <color indexed="64"/>
      </left>
      <right style="mediumDashed">
        <color indexed="64"/>
      </right>
      <top style="mediumDashed">
        <color indexed="64"/>
      </top>
      <bottom style="thin">
        <color indexed="64"/>
      </bottom>
      <diagonal/>
    </border>
    <border>
      <left style="mediumDashed">
        <color indexed="64"/>
      </left>
      <right style="mediumDashed">
        <color indexed="64"/>
      </right>
      <top style="thin">
        <color indexed="64"/>
      </top>
      <bottom style="thin">
        <color indexed="64"/>
      </bottom>
      <diagonal/>
    </border>
    <border>
      <left style="mediumDashed">
        <color indexed="64"/>
      </left>
      <right style="mediumDashed">
        <color indexed="64"/>
      </right>
      <top style="thin">
        <color indexed="64"/>
      </top>
      <bottom style="mediumDashed">
        <color indexed="64"/>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Dashed">
        <color indexed="64"/>
      </right>
      <top style="medium">
        <color indexed="64"/>
      </top>
      <bottom/>
      <diagonal/>
    </border>
    <border>
      <left style="thin">
        <color indexed="64"/>
      </left>
      <right style="mediumDashed">
        <color indexed="64"/>
      </right>
      <top/>
      <bottom style="thin">
        <color indexed="64"/>
      </bottom>
      <diagonal/>
    </border>
    <border>
      <left style="dotted">
        <color indexed="64"/>
      </left>
      <right style="dotted">
        <color indexed="64"/>
      </right>
      <top style="dotted">
        <color indexed="64"/>
      </top>
      <bottom style="dotted">
        <color indexed="64"/>
      </bottom>
      <diagonal/>
    </border>
    <border>
      <left style="thin">
        <color indexed="64"/>
      </left>
      <right style="medium">
        <color indexed="64"/>
      </right>
      <top/>
      <bottom style="medium">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style="mediumDashDotDot">
        <color auto="1"/>
      </left>
      <right/>
      <top style="mediumDashDotDot">
        <color auto="1"/>
      </top>
      <bottom/>
      <diagonal/>
    </border>
    <border>
      <left/>
      <right/>
      <top style="mediumDashDotDot">
        <color auto="1"/>
      </top>
      <bottom/>
      <diagonal/>
    </border>
    <border>
      <left/>
      <right style="mediumDashDotDot">
        <color auto="1"/>
      </right>
      <top style="mediumDashDotDot">
        <color auto="1"/>
      </top>
      <bottom/>
      <diagonal/>
    </border>
    <border>
      <left style="mediumDashDotDot">
        <color auto="1"/>
      </left>
      <right/>
      <top/>
      <bottom/>
      <diagonal/>
    </border>
    <border>
      <left/>
      <right style="mediumDashDotDot">
        <color auto="1"/>
      </right>
      <top/>
      <bottom/>
      <diagonal/>
    </border>
    <border>
      <left style="mediumDashDotDot">
        <color auto="1"/>
      </left>
      <right/>
      <top/>
      <bottom style="mediumDashDotDot">
        <color auto="1"/>
      </bottom>
      <diagonal/>
    </border>
    <border>
      <left/>
      <right/>
      <top/>
      <bottom style="mediumDashDotDot">
        <color auto="1"/>
      </bottom>
      <diagonal/>
    </border>
    <border>
      <left/>
      <right style="mediumDashDotDot">
        <color auto="1"/>
      </right>
      <top/>
      <bottom style="mediumDashDotDot">
        <color auto="1"/>
      </bottom>
      <diagonal/>
    </border>
    <border>
      <left style="thin">
        <color theme="1"/>
      </left>
      <right style="thin">
        <color theme="1"/>
      </right>
      <top style="thin">
        <color theme="1"/>
      </top>
      <bottom style="thin">
        <color theme="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hair">
        <color auto="1"/>
      </right>
      <top style="hair">
        <color auto="1"/>
      </top>
      <bottom style="medium">
        <color auto="1"/>
      </bottom>
      <diagonal/>
    </border>
    <border>
      <left/>
      <right style="hair">
        <color auto="1"/>
      </right>
      <top/>
      <bottom/>
      <diagonal/>
    </border>
    <border>
      <left/>
      <right style="hair">
        <color auto="1"/>
      </right>
      <top style="hair">
        <color auto="1"/>
      </top>
      <bottom style="hair">
        <color auto="1"/>
      </bottom>
      <diagonal/>
    </border>
    <border>
      <left/>
      <right/>
      <top/>
      <bottom style="dotted">
        <color indexed="64"/>
      </bottom>
      <diagonal/>
    </border>
    <border>
      <left/>
      <right/>
      <top style="dotted">
        <color indexed="64"/>
      </top>
      <bottom/>
      <diagonal/>
    </border>
    <border>
      <left style="hair">
        <color auto="1"/>
      </left>
      <right style="hair">
        <color auto="1"/>
      </right>
      <top style="hair">
        <color auto="1"/>
      </top>
      <bottom/>
      <diagonal/>
    </border>
    <border>
      <left/>
      <right style="hair">
        <color auto="1"/>
      </right>
      <top style="hair">
        <color auto="1"/>
      </top>
      <bottom/>
      <diagonal/>
    </border>
    <border>
      <left/>
      <right style="thick">
        <color auto="1"/>
      </right>
      <top style="thick">
        <color auto="1"/>
      </top>
      <bottom/>
      <diagonal/>
    </border>
    <border>
      <left/>
      <right style="thick">
        <color auto="1"/>
      </right>
      <top/>
      <bottom/>
      <diagonal/>
    </border>
    <border>
      <left/>
      <right style="thick">
        <color auto="1"/>
      </right>
      <top/>
      <bottom style="thick">
        <color auto="1"/>
      </bottom>
      <diagonal/>
    </border>
    <border>
      <left style="thick">
        <color auto="1"/>
      </left>
      <right/>
      <top style="thick">
        <color auto="1"/>
      </top>
      <bottom/>
      <diagonal/>
    </border>
    <border>
      <left style="thick">
        <color auto="1"/>
      </left>
      <right/>
      <top/>
      <bottom style="thick">
        <color auto="1"/>
      </bottom>
      <diagonal/>
    </border>
    <border>
      <left/>
      <right/>
      <top/>
      <bottom style="double">
        <color indexed="64"/>
      </bottom>
      <diagonal/>
    </border>
  </borders>
  <cellStyleXfs count="4">
    <xf numFmtId="0" fontId="0" fillId="0" borderId="0"/>
    <xf numFmtId="0" fontId="4" fillId="0" borderId="0" applyNumberFormat="0" applyFill="0" applyBorder="0" applyAlignment="0" applyProtection="0">
      <alignment vertical="top"/>
      <protection locked="0"/>
    </xf>
    <xf numFmtId="44" fontId="1" fillId="0" borderId="0" applyFont="0" applyFill="0" applyBorder="0" applyAlignment="0" applyProtection="0"/>
    <xf numFmtId="9" fontId="183" fillId="0" borderId="0" applyFont="0" applyFill="0" applyBorder="0" applyAlignment="0" applyProtection="0"/>
  </cellStyleXfs>
  <cellXfs count="2038">
    <xf numFmtId="0" fontId="0" fillId="0" borderId="0" xfId="0"/>
    <xf numFmtId="0" fontId="0" fillId="2" borderId="0" xfId="0" applyFill="1"/>
    <xf numFmtId="0" fontId="0" fillId="0" borderId="0" xfId="0" applyAlignment="1">
      <alignment horizontal="center"/>
    </xf>
    <xf numFmtId="0" fontId="5" fillId="0" borderId="0" xfId="0" applyFont="1"/>
    <xf numFmtId="0" fontId="5" fillId="3" borderId="0" xfId="0" applyFont="1" applyFill="1"/>
    <xf numFmtId="0" fontId="5" fillId="0" borderId="0" xfId="0" applyFont="1"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5" fillId="4" borderId="0" xfId="0" applyFont="1" applyFill="1"/>
    <xf numFmtId="0" fontId="5" fillId="5" borderId="0" xfId="0" applyFont="1" applyFill="1"/>
    <xf numFmtId="0" fontId="5" fillId="6" borderId="0" xfId="0" applyFont="1" applyFill="1"/>
    <xf numFmtId="14" fontId="0" fillId="0" borderId="0" xfId="0" applyNumberFormat="1"/>
    <xf numFmtId="0" fontId="0" fillId="2" borderId="4" xfId="0" applyFill="1" applyBorder="1"/>
    <xf numFmtId="0" fontId="0" fillId="2" borderId="0" xfId="0" applyFill="1" applyBorder="1"/>
    <xf numFmtId="0" fontId="0" fillId="2" borderId="5" xfId="0" applyFill="1" applyBorder="1"/>
    <xf numFmtId="0" fontId="7" fillId="0" borderId="8" xfId="0" applyFont="1" applyBorder="1"/>
    <xf numFmtId="0" fontId="8" fillId="3" borderId="6" xfId="0" applyFont="1" applyFill="1" applyBorder="1"/>
    <xf numFmtId="0" fontId="9" fillId="0" borderId="0" xfId="0" applyFont="1"/>
    <xf numFmtId="0" fontId="5" fillId="0" borderId="8" xfId="0" applyFont="1" applyBorder="1"/>
    <xf numFmtId="0" fontId="5" fillId="0" borderId="6" xfId="0" applyFont="1" applyBorder="1"/>
    <xf numFmtId="0" fontId="5" fillId="0" borderId="9" xfId="0" applyFont="1" applyBorder="1"/>
    <xf numFmtId="0" fontId="5" fillId="0" borderId="4" xfId="0" applyFont="1" applyBorder="1"/>
    <xf numFmtId="0" fontId="5" fillId="0" borderId="0" xfId="0" applyFont="1" applyBorder="1"/>
    <xf numFmtId="0" fontId="5" fillId="0" borderId="5" xfId="0" applyFont="1" applyBorder="1"/>
    <xf numFmtId="0" fontId="9" fillId="2" borderId="10" xfId="0" applyFont="1" applyFill="1" applyBorder="1"/>
    <xf numFmtId="0" fontId="2" fillId="2" borderId="11" xfId="0" applyFont="1" applyFill="1" applyBorder="1" applyAlignment="1">
      <alignment horizontal="center"/>
    </xf>
    <xf numFmtId="0" fontId="2" fillId="2" borderId="12" xfId="0" applyFont="1" applyFill="1" applyBorder="1" applyAlignment="1">
      <alignment horizontal="center"/>
    </xf>
    <xf numFmtId="0" fontId="0" fillId="0" borderId="4" xfId="0" applyFill="1" applyBorder="1"/>
    <xf numFmtId="0" fontId="0" fillId="0" borderId="0" xfId="0" applyFill="1" applyBorder="1"/>
    <xf numFmtId="0" fontId="0" fillId="0" borderId="5" xfId="0" applyFill="1" applyBorder="1"/>
    <xf numFmtId="0" fontId="5" fillId="7" borderId="0" xfId="0" applyFont="1" applyFill="1"/>
    <xf numFmtId="0" fontId="5" fillId="0" borderId="13" xfId="0" applyFont="1" applyBorder="1"/>
    <xf numFmtId="6" fontId="5" fillId="0" borderId="14" xfId="0" applyNumberFormat="1" applyFont="1" applyBorder="1"/>
    <xf numFmtId="0" fontId="10" fillId="0" borderId="15" xfId="0" applyFont="1" applyBorder="1" applyAlignment="1">
      <alignment horizontal="center"/>
    </xf>
    <xf numFmtId="0" fontId="5" fillId="0" borderId="16" xfId="0" applyFont="1" applyBorder="1" applyAlignment="1">
      <alignment horizontal="center"/>
    </xf>
    <xf numFmtId="0" fontId="5" fillId="3" borderId="16" xfId="0" applyFont="1" applyFill="1" applyBorder="1" applyAlignment="1">
      <alignment horizontal="center"/>
    </xf>
    <xf numFmtId="0" fontId="5" fillId="0" borderId="16" xfId="0" applyFont="1" applyFill="1" applyBorder="1" applyAlignment="1">
      <alignment horizontal="center"/>
    </xf>
    <xf numFmtId="0" fontId="5" fillId="8" borderId="16" xfId="0" applyFont="1" applyFill="1" applyBorder="1" applyAlignment="1">
      <alignment horizontal="center"/>
    </xf>
    <xf numFmtId="0" fontId="5" fillId="0" borderId="17" xfId="0" applyFont="1" applyBorder="1" applyAlignment="1">
      <alignment horizontal="center"/>
    </xf>
    <xf numFmtId="0" fontId="5" fillId="3" borderId="17" xfId="0" applyFont="1" applyFill="1" applyBorder="1" applyAlignment="1">
      <alignment horizontal="center"/>
    </xf>
    <xf numFmtId="0" fontId="5" fillId="0" borderId="17" xfId="0" applyFont="1" applyFill="1" applyBorder="1" applyAlignment="1">
      <alignment horizontal="center"/>
    </xf>
    <xf numFmtId="0" fontId="5" fillId="8" borderId="17" xfId="0" applyFont="1" applyFill="1" applyBorder="1" applyAlignment="1">
      <alignment horizontal="center"/>
    </xf>
    <xf numFmtId="0" fontId="6" fillId="0" borderId="15" xfId="0" applyFont="1" applyBorder="1" applyAlignment="1">
      <alignment horizontal="center"/>
    </xf>
    <xf numFmtId="0" fontId="6" fillId="0" borderId="18" xfId="0" applyFont="1" applyBorder="1" applyAlignment="1">
      <alignment horizontal="center"/>
    </xf>
    <xf numFmtId="0" fontId="5" fillId="0" borderId="16" xfId="0" applyFont="1" applyBorder="1"/>
    <xf numFmtId="0" fontId="5" fillId="3" borderId="16" xfId="0" applyFont="1" applyFill="1" applyBorder="1"/>
    <xf numFmtId="0" fontId="5" fillId="8" borderId="16" xfId="0" applyFont="1" applyFill="1" applyBorder="1"/>
    <xf numFmtId="0" fontId="5" fillId="0" borderId="16" xfId="0" applyFont="1" applyFill="1" applyBorder="1"/>
    <xf numFmtId="0" fontId="5" fillId="0" borderId="19" xfId="0" applyFont="1" applyBorder="1" applyAlignment="1">
      <alignment horizontal="center"/>
    </xf>
    <xf numFmtId="0" fontId="5" fillId="0" borderId="0" xfId="0" applyFont="1" applyAlignment="1">
      <alignment horizontal="right"/>
    </xf>
    <xf numFmtId="2" fontId="0" fillId="0" borderId="0" xfId="0" applyNumberFormat="1"/>
    <xf numFmtId="14" fontId="0" fillId="3" borderId="0" xfId="0" applyNumberFormat="1" applyFill="1"/>
    <xf numFmtId="0" fontId="0" fillId="3" borderId="0" xfId="0" applyFill="1"/>
    <xf numFmtId="2" fontId="0" fillId="3" borderId="0" xfId="0" applyNumberFormat="1" applyFill="1"/>
    <xf numFmtId="0" fontId="0" fillId="9" borderId="0" xfId="0" applyFill="1"/>
    <xf numFmtId="2" fontId="0" fillId="9" borderId="0" xfId="0" applyNumberFormat="1" applyFill="1"/>
    <xf numFmtId="0" fontId="0" fillId="0" borderId="0" xfId="0" applyAlignment="1">
      <alignment wrapText="1"/>
    </xf>
    <xf numFmtId="14" fontId="0" fillId="0" borderId="0" xfId="0" applyNumberFormat="1" applyAlignment="1">
      <alignment horizontal="right"/>
    </xf>
    <xf numFmtId="0" fontId="11" fillId="3" borderId="0" xfId="0" applyFont="1" applyFill="1"/>
    <xf numFmtId="2" fontId="11" fillId="3" borderId="0" xfId="0" applyNumberFormat="1" applyFont="1" applyFill="1"/>
    <xf numFmtId="0" fontId="12" fillId="3" borderId="0" xfId="0" applyFont="1" applyFill="1"/>
    <xf numFmtId="0" fontId="0" fillId="10" borderId="0" xfId="0" applyFill="1"/>
    <xf numFmtId="0" fontId="13" fillId="0" borderId="0" xfId="0" applyFont="1"/>
    <xf numFmtId="2" fontId="13" fillId="0" borderId="0" xfId="0" applyNumberFormat="1" applyFont="1"/>
    <xf numFmtId="0" fontId="0" fillId="11" borderId="0" xfId="0" applyFill="1"/>
    <xf numFmtId="2" fontId="14" fillId="0" borderId="0" xfId="0" applyNumberFormat="1" applyFont="1"/>
    <xf numFmtId="2" fontId="1" fillId="0" borderId="0" xfId="0" applyNumberFormat="1" applyFont="1"/>
    <xf numFmtId="2" fontId="0" fillId="0" borderId="6" xfId="0" applyNumberFormat="1" applyBorder="1"/>
    <xf numFmtId="2" fontId="13" fillId="0" borderId="20" xfId="0" applyNumberFormat="1" applyFont="1" applyBorder="1"/>
    <xf numFmtId="2" fontId="11" fillId="12" borderId="0" xfId="0" applyNumberFormat="1" applyFont="1" applyFill="1"/>
    <xf numFmtId="0" fontId="18" fillId="0" borderId="0" xfId="0" applyFont="1"/>
    <xf numFmtId="0" fontId="18" fillId="0" borderId="0" xfId="0" applyFont="1" applyFill="1"/>
    <xf numFmtId="0" fontId="19" fillId="0" borderId="0" xfId="0" applyFont="1"/>
    <xf numFmtId="0" fontId="20" fillId="0" borderId="0" xfId="0" applyFont="1"/>
    <xf numFmtId="0" fontId="21" fillId="0" borderId="0" xfId="0" applyFont="1"/>
    <xf numFmtId="0" fontId="22" fillId="13" borderId="13" xfId="0" applyFont="1" applyFill="1" applyBorder="1" applyAlignment="1">
      <alignment horizontal="center"/>
    </xf>
    <xf numFmtId="0" fontId="0" fillId="7" borderId="0" xfId="0" applyFill="1"/>
    <xf numFmtId="0" fontId="0" fillId="0" borderId="0" xfId="0" applyFill="1"/>
    <xf numFmtId="0" fontId="22" fillId="13" borderId="13" xfId="0" applyFont="1" applyFill="1" applyBorder="1" applyAlignment="1"/>
    <xf numFmtId="16" fontId="0" fillId="0" borderId="0" xfId="0" applyNumberFormat="1"/>
    <xf numFmtId="0" fontId="21" fillId="12" borderId="0" xfId="0" applyFont="1" applyFill="1"/>
    <xf numFmtId="0" fontId="21" fillId="0" borderId="16" xfId="0" applyFont="1" applyBorder="1" applyAlignment="1">
      <alignment horizontal="center"/>
    </xf>
    <xf numFmtId="0" fontId="0" fillId="0" borderId="13" xfId="0" applyBorder="1" applyAlignment="1">
      <alignment horizontal="center"/>
    </xf>
    <xf numFmtId="0" fontId="0" fillId="0" borderId="13" xfId="0" applyBorder="1"/>
    <xf numFmtId="0" fontId="21" fillId="7" borderId="0" xfId="0" applyFont="1" applyFill="1"/>
    <xf numFmtId="0" fontId="21" fillId="7" borderId="16" xfId="0" applyFont="1" applyFill="1" applyBorder="1" applyAlignment="1">
      <alignment horizontal="center"/>
    </xf>
    <xf numFmtId="0" fontId="21" fillId="11" borderId="0" xfId="0" applyFont="1" applyFill="1"/>
    <xf numFmtId="0" fontId="18" fillId="5" borderId="0" xfId="0" applyFont="1" applyFill="1"/>
    <xf numFmtId="0" fontId="21" fillId="5" borderId="16" xfId="0" applyFont="1" applyFill="1" applyBorder="1" applyAlignment="1">
      <alignment horizontal="center"/>
    </xf>
    <xf numFmtId="0" fontId="0" fillId="5" borderId="13" xfId="0" applyFill="1" applyBorder="1" applyAlignment="1">
      <alignment horizontal="center"/>
    </xf>
    <xf numFmtId="0" fontId="0" fillId="0" borderId="0" xfId="0" applyFill="1" applyBorder="1" applyAlignment="1">
      <alignment horizontal="center"/>
    </xf>
    <xf numFmtId="0" fontId="13" fillId="2" borderId="0" xfId="0" applyFont="1" applyFill="1"/>
    <xf numFmtId="164" fontId="0" fillId="2" borderId="0" xfId="0" applyNumberFormat="1" applyFill="1"/>
    <xf numFmtId="0" fontId="0" fillId="2" borderId="0" xfId="0" applyNumberFormat="1" applyFill="1"/>
    <xf numFmtId="16" fontId="0" fillId="2" borderId="0" xfId="0" applyNumberFormat="1" applyFill="1"/>
    <xf numFmtId="2" fontId="0" fillId="0" borderId="13" xfId="0" applyNumberFormat="1" applyBorder="1"/>
    <xf numFmtId="0" fontId="0" fillId="2" borderId="10" xfId="0" applyNumberFormat="1" applyFill="1" applyBorder="1"/>
    <xf numFmtId="0" fontId="0" fillId="0" borderId="0" xfId="0" applyNumberFormat="1"/>
    <xf numFmtId="0" fontId="21" fillId="5" borderId="0" xfId="0" applyFont="1" applyFill="1"/>
    <xf numFmtId="0" fontId="16" fillId="0" borderId="0" xfId="0" applyFont="1"/>
    <xf numFmtId="2" fontId="0" fillId="0" borderId="13" xfId="0" applyNumberFormat="1" applyFill="1" applyBorder="1"/>
    <xf numFmtId="0" fontId="0" fillId="0" borderId="0" xfId="0" applyBorder="1" applyAlignment="1">
      <alignment horizontal="center"/>
    </xf>
    <xf numFmtId="2" fontId="7" fillId="0" borderId="10" xfId="0" applyNumberFormat="1" applyFont="1" applyBorder="1"/>
    <xf numFmtId="0" fontId="21" fillId="14" borderId="0" xfId="0" applyFont="1" applyFill="1"/>
    <xf numFmtId="0" fontId="21" fillId="4" borderId="0" xfId="0" applyFont="1" applyFill="1"/>
    <xf numFmtId="0" fontId="21" fillId="5" borderId="0" xfId="0" applyFont="1" applyFill="1" applyAlignment="1">
      <alignment horizontal="center"/>
    </xf>
    <xf numFmtId="0" fontId="23" fillId="5" borderId="16" xfId="0" applyFont="1" applyFill="1" applyBorder="1" applyAlignment="1">
      <alignment horizontal="center"/>
    </xf>
    <xf numFmtId="0" fontId="23" fillId="0" borderId="16" xfId="0" applyFont="1" applyFill="1" applyBorder="1" applyAlignment="1">
      <alignment horizontal="center"/>
    </xf>
    <xf numFmtId="0" fontId="0" fillId="0" borderId="21" xfId="0" applyBorder="1" applyAlignment="1">
      <alignment horizontal="center"/>
    </xf>
    <xf numFmtId="0" fontId="21" fillId="15" borderId="0" xfId="0" applyFont="1" applyFill="1"/>
    <xf numFmtId="0" fontId="18" fillId="0" borderId="16" xfId="0" applyFont="1" applyFill="1" applyBorder="1" applyAlignment="1">
      <alignment horizontal="center"/>
    </xf>
    <xf numFmtId="0" fontId="0" fillId="0" borderId="22" xfId="0" applyBorder="1" applyAlignment="1">
      <alignment horizontal="center"/>
    </xf>
    <xf numFmtId="0" fontId="0" fillId="0" borderId="0" xfId="0" applyAlignment="1">
      <alignment horizontal="right"/>
    </xf>
    <xf numFmtId="0" fontId="24" fillId="16" borderId="23" xfId="0" applyFont="1" applyFill="1" applyBorder="1" applyAlignment="1">
      <alignment horizontal="center"/>
    </xf>
    <xf numFmtId="2" fontId="13" fillId="0" borderId="10" xfId="0" applyNumberFormat="1" applyFont="1" applyBorder="1" applyAlignment="1">
      <alignment horizontal="center"/>
    </xf>
    <xf numFmtId="0" fontId="0" fillId="0" borderId="13" xfId="0" applyFill="1" applyBorder="1"/>
    <xf numFmtId="2" fontId="0" fillId="7" borderId="0" xfId="0" applyNumberFormat="1" applyFill="1"/>
    <xf numFmtId="0" fontId="21" fillId="0" borderId="16" xfId="0" applyFont="1" applyFill="1" applyBorder="1" applyAlignment="1">
      <alignment horizontal="center"/>
    </xf>
    <xf numFmtId="0" fontId="0" fillId="0" borderId="13" xfId="0" applyFill="1" applyBorder="1" applyAlignment="1">
      <alignment horizontal="center"/>
    </xf>
    <xf numFmtId="0" fontId="18" fillId="2" borderId="0" xfId="0" applyFont="1" applyFill="1"/>
    <xf numFmtId="0" fontId="18" fillId="2" borderId="16" xfId="0" applyFont="1" applyFill="1" applyBorder="1" applyAlignment="1">
      <alignment horizontal="center"/>
    </xf>
    <xf numFmtId="0" fontId="0" fillId="2" borderId="13" xfId="0" applyFill="1" applyBorder="1" applyAlignment="1">
      <alignment horizontal="center"/>
    </xf>
    <xf numFmtId="0" fontId="21" fillId="2" borderId="16" xfId="0" applyFont="1" applyFill="1" applyBorder="1" applyAlignment="1">
      <alignment horizontal="center"/>
    </xf>
    <xf numFmtId="0" fontId="21" fillId="0" borderId="0" xfId="0" applyFont="1" applyFill="1"/>
    <xf numFmtId="0" fontId="21" fillId="2" borderId="0" xfId="0" applyFont="1" applyFill="1"/>
    <xf numFmtId="0" fontId="21" fillId="2" borderId="0" xfId="0" applyFont="1" applyFill="1" applyAlignment="1">
      <alignment horizontal="center"/>
    </xf>
    <xf numFmtId="0" fontId="23" fillId="2" borderId="16" xfId="0" applyFont="1" applyFill="1" applyBorder="1" applyAlignment="1">
      <alignment horizontal="center"/>
    </xf>
    <xf numFmtId="2" fontId="0" fillId="0" borderId="0" xfId="0" applyNumberFormat="1" applyAlignment="1">
      <alignment horizontal="center"/>
    </xf>
    <xf numFmtId="0" fontId="22" fillId="13" borderId="16" xfId="0" applyFont="1" applyFill="1" applyBorder="1" applyAlignment="1">
      <alignment horizontal="center"/>
    </xf>
    <xf numFmtId="0" fontId="22" fillId="13" borderId="16" xfId="0" applyFont="1" applyFill="1" applyBorder="1"/>
    <xf numFmtId="0" fontId="22" fillId="13" borderId="17" xfId="0" applyFont="1" applyFill="1" applyBorder="1"/>
    <xf numFmtId="0" fontId="22" fillId="13" borderId="0" xfId="0" applyFont="1" applyFill="1" applyBorder="1"/>
    <xf numFmtId="0" fontId="21" fillId="0" borderId="16" xfId="0" applyFont="1" applyBorder="1"/>
    <xf numFmtId="0" fontId="21" fillId="0" borderId="17" xfId="0" applyFont="1" applyBorder="1"/>
    <xf numFmtId="0" fontId="21" fillId="0" borderId="0" xfId="0" applyFont="1" applyBorder="1"/>
    <xf numFmtId="0" fontId="21" fillId="7" borderId="16" xfId="0" applyFont="1" applyFill="1" applyBorder="1"/>
    <xf numFmtId="0" fontId="21" fillId="7" borderId="17" xfId="0" applyFont="1" applyFill="1" applyBorder="1"/>
    <xf numFmtId="0" fontId="25" fillId="0" borderId="0" xfId="0" applyFont="1"/>
    <xf numFmtId="0" fontId="21" fillId="0" borderId="0" xfId="0" applyFont="1" applyFill="1" applyBorder="1"/>
    <xf numFmtId="0" fontId="25" fillId="0" borderId="0" xfId="0" applyFont="1" applyFill="1"/>
    <xf numFmtId="0" fontId="21" fillId="0" borderId="17" xfId="0" applyFont="1" applyBorder="1" applyAlignment="1">
      <alignment horizontal="center"/>
    </xf>
    <xf numFmtId="0" fontId="23" fillId="7" borderId="16" xfId="0" applyFont="1" applyFill="1" applyBorder="1" applyAlignment="1">
      <alignment horizontal="center"/>
    </xf>
    <xf numFmtId="0" fontId="21" fillId="0" borderId="17" xfId="0" applyFont="1" applyFill="1" applyBorder="1"/>
    <xf numFmtId="0" fontId="22" fillId="0" borderId="0" xfId="0" applyFont="1" applyBorder="1"/>
    <xf numFmtId="0" fontId="21" fillId="0" borderId="0" xfId="0" applyFont="1" applyAlignment="1">
      <alignment horizontal="center"/>
    </xf>
    <xf numFmtId="0" fontId="26" fillId="9" borderId="1" xfId="0" applyFont="1" applyFill="1" applyBorder="1"/>
    <xf numFmtId="0" fontId="24" fillId="9" borderId="2" xfId="0" applyFont="1" applyFill="1" applyBorder="1"/>
    <xf numFmtId="0" fontId="21" fillId="0" borderId="3" xfId="0" applyFont="1" applyBorder="1"/>
    <xf numFmtId="0" fontId="21" fillId="0" borderId="4" xfId="0" applyFont="1" applyBorder="1"/>
    <xf numFmtId="0" fontId="21" fillId="0" borderId="5" xfId="0" applyFont="1" applyBorder="1"/>
    <xf numFmtId="0" fontId="21" fillId="0" borderId="8" xfId="0" applyFont="1" applyBorder="1"/>
    <xf numFmtId="0" fontId="26" fillId="11" borderId="6" xfId="0" applyFont="1" applyFill="1" applyBorder="1"/>
    <xf numFmtId="0" fontId="21" fillId="0" borderId="7" xfId="0" applyFont="1" applyBorder="1"/>
    <xf numFmtId="0" fontId="24" fillId="16" borderId="0" xfId="0" applyFont="1" applyFill="1" applyBorder="1"/>
    <xf numFmtId="0" fontId="24" fillId="16" borderId="17" xfId="0" applyFont="1" applyFill="1" applyBorder="1" applyAlignment="1">
      <alignment horizontal="center"/>
    </xf>
    <xf numFmtId="0" fontId="24" fillId="16" borderId="17" xfId="0" applyFont="1" applyFill="1" applyBorder="1"/>
    <xf numFmtId="0" fontId="26" fillId="0" borderId="0" xfId="0" applyFont="1" applyFill="1" applyBorder="1"/>
    <xf numFmtId="14" fontId="21" fillId="0" borderId="4" xfId="0" applyNumberFormat="1" applyFont="1" applyBorder="1"/>
    <xf numFmtId="2" fontId="21" fillId="0" borderId="0" xfId="0" applyNumberFormat="1" applyFont="1" applyBorder="1"/>
    <xf numFmtId="2" fontId="27" fillId="0" borderId="5" xfId="0" applyNumberFormat="1" applyFont="1" applyBorder="1"/>
    <xf numFmtId="2" fontId="22" fillId="0" borderId="0" xfId="0" applyNumberFormat="1" applyFont="1" applyBorder="1"/>
    <xf numFmtId="2" fontId="21" fillId="0" borderId="0" xfId="0" applyNumberFormat="1" applyFont="1"/>
    <xf numFmtId="0" fontId="21" fillId="0" borderId="6" xfId="0" applyFont="1" applyBorder="1"/>
    <xf numFmtId="0" fontId="21" fillId="0" borderId="0" xfId="0" applyFont="1" applyBorder="1" applyAlignment="1"/>
    <xf numFmtId="6" fontId="5" fillId="0" borderId="9" xfId="0" applyNumberFormat="1" applyFont="1" applyBorder="1"/>
    <xf numFmtId="0" fontId="16" fillId="2" borderId="13" xfId="0" applyFont="1" applyFill="1" applyBorder="1" applyAlignment="1">
      <alignment horizontal="center"/>
    </xf>
    <xf numFmtId="0" fontId="28" fillId="2" borderId="13" xfId="0" applyFont="1" applyFill="1" applyBorder="1" applyAlignment="1">
      <alignment horizontal="center"/>
    </xf>
    <xf numFmtId="0" fontId="5" fillId="2" borderId="24" xfId="0" applyFont="1" applyFill="1" applyBorder="1"/>
    <xf numFmtId="0" fontId="5" fillId="2" borderId="20" xfId="0" applyFont="1" applyFill="1" applyBorder="1"/>
    <xf numFmtId="0" fontId="5" fillId="2" borderId="25" xfId="0" applyFont="1" applyFill="1" applyBorder="1"/>
    <xf numFmtId="0" fontId="5" fillId="2" borderId="10" xfId="0" applyFont="1" applyFill="1" applyBorder="1"/>
    <xf numFmtId="0" fontId="7" fillId="2" borderId="10" xfId="0" applyFont="1" applyFill="1" applyBorder="1" applyAlignment="1">
      <alignment horizontal="right"/>
    </xf>
    <xf numFmtId="2" fontId="0" fillId="0" borderId="0" xfId="0" applyNumberFormat="1" applyAlignment="1">
      <alignment horizontal="right"/>
    </xf>
    <xf numFmtId="0" fontId="0" fillId="2" borderId="3" xfId="0" applyFill="1" applyBorder="1" applyAlignment="1">
      <alignment horizontal="center"/>
    </xf>
    <xf numFmtId="0" fontId="0" fillId="2" borderId="5" xfId="0" applyFill="1" applyBorder="1" applyAlignment="1">
      <alignment horizontal="center"/>
    </xf>
    <xf numFmtId="0" fontId="0" fillId="0" borderId="5" xfId="0" applyBorder="1" applyAlignment="1">
      <alignment horizontal="center"/>
    </xf>
    <xf numFmtId="0" fontId="0" fillId="0" borderId="8" xfId="0" applyBorder="1"/>
    <xf numFmtId="0" fontId="3" fillId="4" borderId="7" xfId="0" applyFont="1" applyFill="1" applyBorder="1" applyAlignment="1">
      <alignment horizontal="center"/>
    </xf>
    <xf numFmtId="0" fontId="5" fillId="3" borderId="6" xfId="0" applyFont="1" applyFill="1" applyBorder="1"/>
    <xf numFmtId="0" fontId="23" fillId="0" borderId="17" xfId="0" applyFont="1" applyFill="1" applyBorder="1" applyAlignment="1">
      <alignment horizontal="center"/>
    </xf>
    <xf numFmtId="0" fontId="21" fillId="7" borderId="17" xfId="0" applyFont="1" applyFill="1" applyBorder="1" applyAlignment="1">
      <alignment horizontal="center"/>
    </xf>
    <xf numFmtId="0" fontId="21" fillId="2" borderId="17" xfId="0" applyFont="1" applyFill="1" applyBorder="1" applyAlignment="1">
      <alignment horizontal="center"/>
    </xf>
    <xf numFmtId="0" fontId="21" fillId="2" borderId="17" xfId="0" applyFont="1" applyFill="1" applyBorder="1"/>
    <xf numFmtId="2" fontId="15" fillId="0" borderId="0" xfId="0" applyNumberFormat="1" applyFont="1" applyAlignment="1"/>
    <xf numFmtId="0" fontId="15" fillId="0" borderId="0" xfId="0" applyFont="1" applyAlignment="1"/>
    <xf numFmtId="6" fontId="5" fillId="0" borderId="2" xfId="0" applyNumberFormat="1" applyFont="1" applyBorder="1"/>
    <xf numFmtId="0" fontId="9" fillId="0" borderId="0" xfId="0" applyFont="1" applyFill="1" applyBorder="1"/>
    <xf numFmtId="0" fontId="5" fillId="0" borderId="0" xfId="0" applyFont="1" applyFill="1" applyBorder="1"/>
    <xf numFmtId="0" fontId="29" fillId="8" borderId="17" xfId="0" applyFont="1" applyFill="1" applyBorder="1" applyAlignment="1">
      <alignment horizontal="center"/>
    </xf>
    <xf numFmtId="2" fontId="13" fillId="0" borderId="0" xfId="0" applyNumberFormat="1" applyFont="1" applyBorder="1"/>
    <xf numFmtId="2" fontId="11" fillId="0" borderId="0" xfId="0" applyNumberFormat="1" applyFont="1" applyFill="1"/>
    <xf numFmtId="2" fontId="11" fillId="2" borderId="0" xfId="0" applyNumberFormat="1" applyFont="1" applyFill="1"/>
    <xf numFmtId="2" fontId="0" fillId="2" borderId="0" xfId="0" applyNumberFormat="1" applyFill="1"/>
    <xf numFmtId="2" fontId="0" fillId="2" borderId="0" xfId="0" applyNumberFormat="1" applyFill="1" applyBorder="1"/>
    <xf numFmtId="2" fontId="13" fillId="2" borderId="0" xfId="0" applyNumberFormat="1" applyFont="1" applyFill="1" applyBorder="1"/>
    <xf numFmtId="2" fontId="15" fillId="2" borderId="0" xfId="0" applyNumberFormat="1" applyFont="1" applyFill="1" applyAlignment="1"/>
    <xf numFmtId="0" fontId="15" fillId="2" borderId="0" xfId="0" applyFont="1" applyFill="1" applyAlignment="1"/>
    <xf numFmtId="6" fontId="29" fillId="8" borderId="17" xfId="0" applyNumberFormat="1" applyFont="1" applyFill="1" applyBorder="1" applyAlignment="1">
      <alignment horizontal="center"/>
    </xf>
    <xf numFmtId="0" fontId="30" fillId="8" borderId="17" xfId="0" applyFont="1" applyFill="1" applyBorder="1" applyAlignment="1">
      <alignment horizontal="center"/>
    </xf>
    <xf numFmtId="16" fontId="5" fillId="0" borderId="4" xfId="0" applyNumberFormat="1" applyFont="1" applyBorder="1"/>
    <xf numFmtId="0" fontId="31" fillId="3" borderId="0" xfId="0" applyFont="1" applyFill="1"/>
    <xf numFmtId="2" fontId="31" fillId="3" borderId="0" xfId="0" applyNumberFormat="1" applyFont="1" applyFill="1"/>
    <xf numFmtId="0" fontId="32" fillId="0" borderId="0" xfId="0" applyFont="1"/>
    <xf numFmtId="0" fontId="5" fillId="0" borderId="26" xfId="0" applyFont="1" applyBorder="1" applyAlignment="1">
      <alignment horizontal="center"/>
    </xf>
    <xf numFmtId="0" fontId="5" fillId="0" borderId="26" xfId="0" applyFont="1" applyBorder="1"/>
    <xf numFmtId="0" fontId="6" fillId="0" borderId="0" xfId="0" applyFont="1" applyBorder="1" applyAlignment="1">
      <alignment horizontal="center"/>
    </xf>
    <xf numFmtId="0" fontId="10" fillId="0" borderId="0" xfId="0" applyFont="1" applyBorder="1" applyAlignment="1">
      <alignment horizontal="center"/>
    </xf>
    <xf numFmtId="0" fontId="30" fillId="8" borderId="17" xfId="0" applyNumberFormat="1" applyFont="1" applyFill="1" applyBorder="1" applyAlignment="1">
      <alignment horizontal="center"/>
    </xf>
    <xf numFmtId="0" fontId="5" fillId="17" borderId="16" xfId="0" applyFont="1" applyFill="1" applyBorder="1"/>
    <xf numFmtId="0" fontId="5" fillId="17" borderId="17" xfId="0" applyFont="1" applyFill="1" applyBorder="1" applyAlignment="1">
      <alignment horizontal="center"/>
    </xf>
    <xf numFmtId="0" fontId="5" fillId="17" borderId="16" xfId="0" applyFont="1" applyFill="1" applyBorder="1" applyAlignment="1">
      <alignment horizontal="center"/>
    </xf>
    <xf numFmtId="0" fontId="5" fillId="17" borderId="0" xfId="0" applyFont="1" applyFill="1"/>
    <xf numFmtId="0" fontId="5" fillId="13" borderId="16" xfId="0" applyFont="1" applyFill="1" applyBorder="1"/>
    <xf numFmtId="0" fontId="5" fillId="13" borderId="16" xfId="0" applyFont="1" applyFill="1" applyBorder="1" applyAlignment="1">
      <alignment horizontal="center"/>
    </xf>
    <xf numFmtId="0" fontId="5" fillId="13" borderId="17" xfId="0" applyFont="1" applyFill="1" applyBorder="1" applyAlignment="1">
      <alignment horizontal="center"/>
    </xf>
    <xf numFmtId="0" fontId="5" fillId="0" borderId="0" xfId="0" applyFont="1" applyFill="1"/>
    <xf numFmtId="0" fontId="33" fillId="0" borderId="0" xfId="0" applyFont="1"/>
    <xf numFmtId="2" fontId="33" fillId="0" borderId="0" xfId="0" applyNumberFormat="1" applyFont="1"/>
    <xf numFmtId="0" fontId="33" fillId="0" borderId="6" xfId="0" applyFont="1" applyBorder="1"/>
    <xf numFmtId="2" fontId="33" fillId="0" borderId="6" xfId="0" applyNumberFormat="1" applyFont="1" applyBorder="1"/>
    <xf numFmtId="2" fontId="34" fillId="0" borderId="20" xfId="0" applyNumberFormat="1" applyFont="1" applyBorder="1"/>
    <xf numFmtId="0" fontId="5" fillId="0" borderId="27" xfId="0" applyFont="1" applyFill="1" applyBorder="1" applyAlignment="1">
      <alignment horizontal="center"/>
    </xf>
    <xf numFmtId="0" fontId="5" fillId="13" borderId="16" xfId="0" applyFont="1" applyFill="1" applyBorder="1" applyAlignment="1">
      <alignment horizontal="left"/>
    </xf>
    <xf numFmtId="0" fontId="5" fillId="0" borderId="16" xfId="0" applyFont="1" applyFill="1" applyBorder="1" applyAlignment="1">
      <alignment horizontal="left"/>
    </xf>
    <xf numFmtId="0" fontId="5" fillId="0" borderId="0" xfId="0" applyFont="1" applyFill="1" applyBorder="1" applyAlignment="1">
      <alignment horizontal="center"/>
    </xf>
    <xf numFmtId="0" fontId="5" fillId="0" borderId="0" xfId="0" applyFont="1" applyBorder="1" applyAlignment="1">
      <alignment horizontal="center"/>
    </xf>
    <xf numFmtId="6" fontId="5" fillId="0" borderId="0" xfId="0" applyNumberFormat="1" applyFont="1"/>
    <xf numFmtId="38" fontId="10" fillId="0" borderId="15" xfId="0" applyNumberFormat="1" applyFont="1" applyBorder="1" applyAlignment="1">
      <alignment horizontal="center"/>
    </xf>
    <xf numFmtId="0" fontId="30" fillId="13" borderId="17" xfId="0" applyFont="1" applyFill="1" applyBorder="1" applyAlignment="1">
      <alignment horizontal="center"/>
    </xf>
    <xf numFmtId="0" fontId="29" fillId="13" borderId="17" xfId="0" applyFont="1" applyFill="1" applyBorder="1" applyAlignment="1">
      <alignment horizontal="center"/>
    </xf>
    <xf numFmtId="0" fontId="5" fillId="18" borderId="16" xfId="0" applyFont="1" applyFill="1" applyBorder="1"/>
    <xf numFmtId="0" fontId="5" fillId="18" borderId="16" xfId="0" applyFont="1" applyFill="1" applyBorder="1" applyAlignment="1">
      <alignment horizontal="center"/>
    </xf>
    <xf numFmtId="0" fontId="5" fillId="18" borderId="17" xfId="0" applyFont="1" applyFill="1" applyBorder="1" applyAlignment="1">
      <alignment horizontal="center"/>
    </xf>
    <xf numFmtId="0" fontId="5" fillId="18" borderId="16" xfId="0" applyFont="1" applyFill="1" applyBorder="1" applyAlignment="1">
      <alignment horizontal="left"/>
    </xf>
    <xf numFmtId="6" fontId="9" fillId="0" borderId="0" xfId="0" applyNumberFormat="1" applyFont="1"/>
    <xf numFmtId="16" fontId="5" fillId="0" borderId="6" xfId="0" applyNumberFormat="1" applyFont="1" applyBorder="1"/>
    <xf numFmtId="6" fontId="5" fillId="18" borderId="17" xfId="0" applyNumberFormat="1" applyFont="1" applyFill="1" applyBorder="1" applyAlignment="1">
      <alignment horizontal="center"/>
    </xf>
    <xf numFmtId="0" fontId="5" fillId="18" borderId="27" xfId="0" applyFont="1" applyFill="1" applyBorder="1"/>
    <xf numFmtId="0" fontId="5" fillId="18" borderId="27" xfId="0" applyFont="1" applyFill="1" applyBorder="1" applyAlignment="1">
      <alignment horizontal="center"/>
    </xf>
    <xf numFmtId="0" fontId="5" fillId="18" borderId="26" xfId="0" applyFont="1" applyFill="1" applyBorder="1" applyAlignment="1">
      <alignment horizontal="center"/>
    </xf>
    <xf numFmtId="0" fontId="21" fillId="0" borderId="2" xfId="0" applyFont="1" applyBorder="1"/>
    <xf numFmtId="0" fontId="24" fillId="9" borderId="3" xfId="0" applyFont="1" applyFill="1" applyBorder="1"/>
    <xf numFmtId="0" fontId="37" fillId="9" borderId="1" xfId="0" applyFont="1" applyFill="1" applyBorder="1"/>
    <xf numFmtId="0" fontId="5" fillId="19" borderId="16" xfId="0" applyFont="1" applyFill="1" applyBorder="1"/>
    <xf numFmtId="0" fontId="5" fillId="19" borderId="16" xfId="0" applyFont="1" applyFill="1" applyBorder="1" applyAlignment="1">
      <alignment horizontal="center"/>
    </xf>
    <xf numFmtId="0" fontId="5" fillId="19" borderId="17" xfId="0" applyFont="1" applyFill="1" applyBorder="1" applyAlignment="1">
      <alignment horizontal="center"/>
    </xf>
    <xf numFmtId="0" fontId="0" fillId="0" borderId="0" xfId="0" applyFill="1" applyBorder="1" applyAlignment="1">
      <alignment horizontal="right"/>
    </xf>
    <xf numFmtId="0" fontId="5" fillId="0" borderId="13" xfId="0" applyFont="1" applyBorder="1" applyAlignment="1">
      <alignment horizontal="right"/>
    </xf>
    <xf numFmtId="0" fontId="13" fillId="19" borderId="0" xfId="0" applyFont="1" applyFill="1"/>
    <xf numFmtId="0" fontId="38" fillId="0" borderId="10" xfId="0" applyFont="1" applyFill="1" applyBorder="1"/>
    <xf numFmtId="0" fontId="5" fillId="13" borderId="0" xfId="0" applyFont="1" applyFill="1"/>
    <xf numFmtId="0" fontId="5" fillId="13" borderId="0" xfId="0" applyFont="1" applyFill="1" applyAlignment="1">
      <alignment horizontal="center"/>
    </xf>
    <xf numFmtId="0" fontId="5" fillId="20" borderId="0" xfId="0" applyFont="1" applyFill="1"/>
    <xf numFmtId="0" fontId="5" fillId="19" borderId="16" xfId="0" applyFont="1" applyFill="1" applyBorder="1" applyAlignment="1">
      <alignment horizontal="left"/>
    </xf>
    <xf numFmtId="0" fontId="5" fillId="0" borderId="0" xfId="0" applyFont="1" applyFill="1" applyAlignment="1">
      <alignment horizontal="center"/>
    </xf>
    <xf numFmtId="0" fontId="5" fillId="18" borderId="0" xfId="0" applyFont="1" applyFill="1" applyBorder="1" applyAlignment="1">
      <alignment horizontal="center"/>
    </xf>
    <xf numFmtId="0" fontId="40" fillId="0" borderId="0" xfId="0" applyFont="1"/>
    <xf numFmtId="0" fontId="5" fillId="5" borderId="16" xfId="0" applyFont="1" applyFill="1" applyBorder="1"/>
    <xf numFmtId="0" fontId="5" fillId="5" borderId="16" xfId="0" applyFont="1" applyFill="1" applyBorder="1" applyAlignment="1">
      <alignment horizontal="center"/>
    </xf>
    <xf numFmtId="0" fontId="5" fillId="5" borderId="17" xfId="0" applyFont="1" applyFill="1" applyBorder="1" applyAlignment="1">
      <alignment horizontal="center"/>
    </xf>
    <xf numFmtId="6" fontId="5" fillId="5" borderId="17" xfId="0" applyNumberFormat="1" applyFont="1" applyFill="1" applyBorder="1" applyAlignment="1">
      <alignment horizontal="center"/>
    </xf>
    <xf numFmtId="0" fontId="5" fillId="21" borderId="16" xfId="0" applyFont="1" applyFill="1" applyBorder="1"/>
    <xf numFmtId="0" fontId="5" fillId="21" borderId="16" xfId="0" applyFont="1" applyFill="1" applyBorder="1" applyAlignment="1">
      <alignment horizontal="center"/>
    </xf>
    <xf numFmtId="0" fontId="5" fillId="21" borderId="17" xfId="0" applyFont="1" applyFill="1" applyBorder="1" applyAlignment="1">
      <alignment horizontal="center"/>
    </xf>
    <xf numFmtId="0" fontId="13" fillId="0" borderId="0" xfId="0" applyFont="1" applyFill="1"/>
    <xf numFmtId="0" fontId="0" fillId="2" borderId="0" xfId="0" applyFill="1" applyAlignment="1">
      <alignment horizontal="right"/>
    </xf>
    <xf numFmtId="0" fontId="0" fillId="2" borderId="0" xfId="0" applyFill="1" applyAlignment="1">
      <alignment horizontal="center"/>
    </xf>
    <xf numFmtId="0" fontId="13" fillId="19" borderId="0" xfId="0" applyFont="1" applyFill="1" applyAlignment="1">
      <alignment horizontal="left"/>
    </xf>
    <xf numFmtId="0" fontId="5" fillId="4" borderId="16" xfId="0" applyFont="1" applyFill="1" applyBorder="1"/>
    <xf numFmtId="0" fontId="5" fillId="4" borderId="16" xfId="0" applyFont="1" applyFill="1" applyBorder="1" applyAlignment="1">
      <alignment horizontal="center"/>
    </xf>
    <xf numFmtId="0" fontId="29" fillId="21" borderId="17" xfId="0" applyFont="1" applyFill="1" applyBorder="1" applyAlignment="1">
      <alignment horizontal="center"/>
    </xf>
    <xf numFmtId="6" fontId="29" fillId="21" borderId="17" xfId="0" applyNumberFormat="1" applyFont="1" applyFill="1" applyBorder="1" applyAlignment="1">
      <alignment horizontal="center"/>
    </xf>
    <xf numFmtId="0" fontId="42" fillId="4" borderId="17" xfId="0" applyFont="1" applyFill="1" applyBorder="1" applyAlignment="1">
      <alignment horizontal="center"/>
    </xf>
    <xf numFmtId="6" fontId="30" fillId="4" borderId="17" xfId="0" applyNumberFormat="1" applyFont="1" applyFill="1" applyBorder="1" applyAlignment="1">
      <alignment horizontal="center"/>
    </xf>
    <xf numFmtId="0" fontId="30" fillId="4" borderId="17" xfId="0" applyFont="1" applyFill="1" applyBorder="1" applyAlignment="1">
      <alignment horizontal="center"/>
    </xf>
    <xf numFmtId="0" fontId="9" fillId="13" borderId="17" xfId="0" applyFont="1" applyFill="1" applyBorder="1" applyAlignment="1">
      <alignment horizontal="center"/>
    </xf>
    <xf numFmtId="0" fontId="5" fillId="22" borderId="16" xfId="0" applyFont="1" applyFill="1" applyBorder="1"/>
    <xf numFmtId="0" fontId="5" fillId="22" borderId="16" xfId="0" applyFont="1" applyFill="1" applyBorder="1" applyAlignment="1">
      <alignment horizontal="center"/>
    </xf>
    <xf numFmtId="0" fontId="43" fillId="19" borderId="17" xfId="0" applyFont="1" applyFill="1" applyBorder="1" applyAlignment="1">
      <alignment horizontal="center"/>
    </xf>
    <xf numFmtId="6" fontId="5" fillId="0" borderId="0" xfId="0" applyNumberFormat="1" applyFont="1" applyFill="1"/>
    <xf numFmtId="0" fontId="44" fillId="15" borderId="17" xfId="0" applyFont="1" applyFill="1" applyBorder="1" applyAlignment="1">
      <alignment horizontal="center"/>
    </xf>
    <xf numFmtId="0" fontId="44" fillId="0" borderId="0" xfId="0" applyFont="1" applyFill="1" applyBorder="1"/>
    <xf numFmtId="0" fontId="44" fillId="0" borderId="0" xfId="0" applyFont="1" applyFill="1" applyBorder="1" applyAlignment="1">
      <alignment horizontal="center"/>
    </xf>
    <xf numFmtId="0" fontId="44" fillId="15" borderId="16" xfId="0" applyFont="1" applyFill="1" applyBorder="1"/>
    <xf numFmtId="0" fontId="44" fillId="15" borderId="16" xfId="0" applyFont="1" applyFill="1" applyBorder="1" applyAlignment="1">
      <alignment horizontal="center"/>
    </xf>
    <xf numFmtId="0" fontId="45" fillId="8" borderId="17" xfId="0" applyFont="1" applyFill="1" applyBorder="1" applyAlignment="1">
      <alignment horizontal="center"/>
    </xf>
    <xf numFmtId="0" fontId="42" fillId="8" borderId="17" xfId="0" applyFont="1" applyFill="1" applyBorder="1" applyAlignment="1">
      <alignment horizontal="center"/>
    </xf>
    <xf numFmtId="0" fontId="6" fillId="0" borderId="13" xfId="0" applyFont="1" applyBorder="1" applyAlignment="1">
      <alignment horizontal="center"/>
    </xf>
    <xf numFmtId="0" fontId="10" fillId="0" borderId="13" xfId="0" applyFont="1" applyBorder="1" applyAlignment="1">
      <alignment horizontal="center"/>
    </xf>
    <xf numFmtId="0" fontId="46" fillId="0" borderId="0" xfId="0" applyFont="1" applyFill="1" applyBorder="1" applyAlignment="1">
      <alignment horizontal="center"/>
    </xf>
    <xf numFmtId="0" fontId="5" fillId="23" borderId="16" xfId="0" applyFont="1" applyFill="1" applyBorder="1"/>
    <xf numFmtId="0" fontId="5" fillId="23" borderId="16" xfId="0" applyFont="1" applyFill="1" applyBorder="1" applyAlignment="1">
      <alignment horizontal="center"/>
    </xf>
    <xf numFmtId="0" fontId="9" fillId="0" borderId="0" xfId="0" applyFont="1" applyAlignment="1">
      <alignment horizontal="center"/>
    </xf>
    <xf numFmtId="0" fontId="47" fillId="15" borderId="16" xfId="0" applyFont="1" applyFill="1" applyBorder="1" applyAlignment="1">
      <alignment horizontal="center"/>
    </xf>
    <xf numFmtId="0" fontId="48" fillId="15" borderId="16" xfId="0" applyFont="1" applyFill="1" applyBorder="1" applyAlignment="1">
      <alignment horizontal="center"/>
    </xf>
    <xf numFmtId="0" fontId="46" fillId="0" borderId="16" xfId="0" applyFont="1" applyFill="1" applyBorder="1"/>
    <xf numFmtId="0" fontId="46" fillId="0" borderId="17" xfId="0" applyFont="1" applyFill="1" applyBorder="1" applyAlignment="1">
      <alignment horizontal="center"/>
    </xf>
    <xf numFmtId="0" fontId="46" fillId="0" borderId="16" xfId="0" applyFont="1" applyFill="1" applyBorder="1" applyAlignment="1">
      <alignment horizontal="center"/>
    </xf>
    <xf numFmtId="6" fontId="49" fillId="23" borderId="17" xfId="0" applyNumberFormat="1" applyFont="1" applyFill="1" applyBorder="1" applyAlignment="1">
      <alignment horizontal="center"/>
    </xf>
    <xf numFmtId="0" fontId="49" fillId="23" borderId="17" xfId="0" applyFont="1" applyFill="1" applyBorder="1" applyAlignment="1">
      <alignment horizontal="center"/>
    </xf>
    <xf numFmtId="0" fontId="42" fillId="23" borderId="17" xfId="0" applyFont="1" applyFill="1" applyBorder="1" applyAlignment="1">
      <alignment horizontal="center"/>
    </xf>
    <xf numFmtId="0" fontId="50" fillId="15" borderId="16" xfId="0" applyFont="1" applyFill="1" applyBorder="1"/>
    <xf numFmtId="0" fontId="46" fillId="13" borderId="16" xfId="0" applyFont="1" applyFill="1" applyBorder="1"/>
    <xf numFmtId="0" fontId="46" fillId="13" borderId="16" xfId="0" applyFont="1" applyFill="1" applyBorder="1" applyAlignment="1">
      <alignment horizontal="center"/>
    </xf>
    <xf numFmtId="0" fontId="46" fillId="13" borderId="17" xfId="0" applyFont="1" applyFill="1" applyBorder="1" applyAlignment="1">
      <alignment horizontal="center"/>
    </xf>
    <xf numFmtId="17" fontId="21" fillId="0" borderId="4" xfId="0" applyNumberFormat="1" applyFont="1" applyBorder="1"/>
    <xf numFmtId="0" fontId="0" fillId="24" borderId="0" xfId="0" applyFill="1"/>
    <xf numFmtId="0" fontId="46" fillId="0" borderId="0" xfId="0" applyFont="1" applyFill="1" applyBorder="1"/>
    <xf numFmtId="6" fontId="49" fillId="13" borderId="17" xfId="0" applyNumberFormat="1" applyFont="1" applyFill="1" applyBorder="1" applyAlignment="1">
      <alignment horizontal="center"/>
    </xf>
    <xf numFmtId="0" fontId="49" fillId="13" borderId="17" xfId="0" applyFont="1" applyFill="1" applyBorder="1" applyAlignment="1">
      <alignment horizontal="center"/>
    </xf>
    <xf numFmtId="0" fontId="42" fillId="13" borderId="17" xfId="0" applyFont="1" applyFill="1" applyBorder="1" applyAlignment="1">
      <alignment horizontal="center"/>
    </xf>
    <xf numFmtId="0" fontId="46" fillId="5" borderId="16" xfId="0" applyFont="1" applyFill="1" applyBorder="1"/>
    <xf numFmtId="0" fontId="46" fillId="5" borderId="16" xfId="0" applyFont="1" applyFill="1" applyBorder="1" applyAlignment="1">
      <alignment horizontal="center"/>
    </xf>
    <xf numFmtId="0" fontId="46" fillId="5" borderId="17" xfId="0" applyFont="1" applyFill="1" applyBorder="1" applyAlignment="1">
      <alignment horizontal="center"/>
    </xf>
    <xf numFmtId="0" fontId="5" fillId="5" borderId="0" xfId="0" applyFont="1" applyFill="1" applyBorder="1"/>
    <xf numFmtId="0" fontId="5" fillId="5" borderId="23" xfId="0" applyFont="1" applyFill="1" applyBorder="1" applyAlignment="1">
      <alignment horizontal="center"/>
    </xf>
    <xf numFmtId="0" fontId="5" fillId="0" borderId="0" xfId="0" applyFont="1" applyFill="1" applyBorder="1" applyAlignment="1">
      <alignment horizontal="right"/>
    </xf>
    <xf numFmtId="0" fontId="5" fillId="0" borderId="0" xfId="0" applyFont="1" applyFill="1" applyAlignment="1">
      <alignment horizontal="right"/>
    </xf>
    <xf numFmtId="6" fontId="46" fillId="5" borderId="17" xfId="0" applyNumberFormat="1" applyFont="1" applyFill="1" applyBorder="1" applyAlignment="1">
      <alignment horizontal="center"/>
    </xf>
    <xf numFmtId="0" fontId="47" fillId="5" borderId="17" xfId="0" applyFont="1" applyFill="1" applyBorder="1" applyAlignment="1">
      <alignment horizontal="center"/>
    </xf>
    <xf numFmtId="0" fontId="51" fillId="5" borderId="17" xfId="0" applyFont="1" applyFill="1" applyBorder="1" applyAlignment="1">
      <alignment horizontal="center"/>
    </xf>
    <xf numFmtId="0" fontId="46" fillId="21" borderId="0" xfId="0" applyFont="1" applyFill="1" applyBorder="1"/>
    <xf numFmtId="0" fontId="46" fillId="21" borderId="17" xfId="0" applyFont="1" applyFill="1" applyBorder="1" applyAlignment="1">
      <alignment horizontal="center"/>
    </xf>
    <xf numFmtId="0" fontId="46" fillId="21" borderId="16" xfId="0" applyFont="1" applyFill="1" applyBorder="1"/>
    <xf numFmtId="0" fontId="46" fillId="21" borderId="16" xfId="0" applyFont="1" applyFill="1" applyBorder="1" applyAlignment="1">
      <alignment horizontal="center"/>
    </xf>
    <xf numFmtId="0" fontId="5" fillId="21" borderId="0" xfId="0" applyFont="1" applyFill="1" applyBorder="1"/>
    <xf numFmtId="0" fontId="46" fillId="25" borderId="0" xfId="0" applyFont="1" applyFill="1" applyBorder="1"/>
    <xf numFmtId="0" fontId="46" fillId="25" borderId="16" xfId="0" applyFont="1" applyFill="1" applyBorder="1" applyAlignment="1">
      <alignment horizontal="center"/>
    </xf>
    <xf numFmtId="0" fontId="46" fillId="25" borderId="17" xfId="0" applyFont="1" applyFill="1" applyBorder="1" applyAlignment="1">
      <alignment horizontal="center"/>
    </xf>
    <xf numFmtId="0" fontId="46" fillId="0" borderId="26" xfId="0" applyFont="1" applyFill="1" applyBorder="1" applyAlignment="1">
      <alignment horizontal="center"/>
    </xf>
    <xf numFmtId="0" fontId="46" fillId="18" borderId="0" xfId="0" applyFont="1" applyFill="1" applyBorder="1"/>
    <xf numFmtId="0" fontId="46" fillId="18" borderId="17" xfId="0" applyFont="1" applyFill="1" applyBorder="1" applyAlignment="1">
      <alignment horizontal="center"/>
    </xf>
    <xf numFmtId="0" fontId="5" fillId="18" borderId="0" xfId="0" applyFont="1" applyFill="1" applyBorder="1"/>
    <xf numFmtId="0" fontId="46" fillId="18" borderId="16" xfId="0" applyFont="1" applyFill="1" applyBorder="1" applyAlignment="1">
      <alignment horizontal="center"/>
    </xf>
    <xf numFmtId="0" fontId="52" fillId="21" borderId="16" xfId="0" applyFont="1" applyFill="1" applyBorder="1" applyAlignment="1">
      <alignment horizontal="center"/>
    </xf>
    <xf numFmtId="6" fontId="46" fillId="21" borderId="17" xfId="0" applyNumberFormat="1" applyFont="1" applyFill="1" applyBorder="1" applyAlignment="1">
      <alignment horizontal="center"/>
    </xf>
    <xf numFmtId="0" fontId="0" fillId="4" borderId="0" xfId="0" applyFill="1"/>
    <xf numFmtId="0" fontId="5" fillId="0" borderId="0" xfId="0" applyFont="1" applyBorder="1" applyAlignment="1"/>
    <xf numFmtId="0" fontId="46" fillId="26" borderId="16" xfId="0" applyFont="1" applyFill="1" applyBorder="1"/>
    <xf numFmtId="0" fontId="46" fillId="26" borderId="16" xfId="0" applyFont="1" applyFill="1" applyBorder="1" applyAlignment="1">
      <alignment horizontal="center"/>
    </xf>
    <xf numFmtId="0" fontId="46" fillId="26" borderId="17" xfId="0" applyFont="1" applyFill="1" applyBorder="1" applyAlignment="1">
      <alignment horizontal="center"/>
    </xf>
    <xf numFmtId="0" fontId="46" fillId="26" borderId="0" xfId="0" applyFont="1" applyFill="1" applyBorder="1"/>
    <xf numFmtId="0" fontId="5" fillId="26" borderId="17" xfId="0" applyFont="1" applyFill="1" applyBorder="1" applyAlignment="1">
      <alignment horizontal="center"/>
    </xf>
    <xf numFmtId="0" fontId="5" fillId="26" borderId="16" xfId="0" applyFont="1" applyFill="1" applyBorder="1"/>
    <xf numFmtId="0" fontId="5" fillId="26" borderId="16" xfId="0" applyFont="1" applyFill="1" applyBorder="1" applyAlignment="1">
      <alignment horizontal="center"/>
    </xf>
    <xf numFmtId="0" fontId="5" fillId="0" borderId="0" xfId="0" applyFont="1" applyFill="1" applyBorder="1" applyAlignment="1"/>
    <xf numFmtId="0" fontId="5" fillId="26" borderId="0" xfId="0" applyFont="1" applyFill="1"/>
    <xf numFmtId="0" fontId="5" fillId="0" borderId="0" xfId="0" applyFont="1" applyAlignment="1">
      <alignment horizontal="left"/>
    </xf>
    <xf numFmtId="0" fontId="5" fillId="26" borderId="0" xfId="0" applyFont="1" applyFill="1" applyBorder="1"/>
    <xf numFmtId="0" fontId="9" fillId="0" borderId="0" xfId="0" applyFont="1" applyFill="1"/>
    <xf numFmtId="0" fontId="53" fillId="26" borderId="16" xfId="0" applyFont="1" applyFill="1" applyBorder="1" applyAlignment="1">
      <alignment horizontal="center"/>
    </xf>
    <xf numFmtId="0" fontId="5" fillId="3" borderId="0" xfId="0" applyFont="1" applyFill="1" applyBorder="1"/>
    <xf numFmtId="0" fontId="5" fillId="15" borderId="0" xfId="0" applyFont="1" applyFill="1"/>
    <xf numFmtId="6" fontId="46" fillId="26" borderId="17" xfId="0" applyNumberFormat="1" applyFont="1" applyFill="1" applyBorder="1" applyAlignment="1">
      <alignment horizontal="center"/>
    </xf>
    <xf numFmtId="0" fontId="21" fillId="20" borderId="4" xfId="0" applyFont="1" applyFill="1" applyBorder="1"/>
    <xf numFmtId="0" fontId="21" fillId="20" borderId="0" xfId="0" applyFont="1" applyFill="1" applyBorder="1"/>
    <xf numFmtId="0" fontId="46" fillId="8" borderId="16" xfId="0" applyFont="1" applyFill="1" applyBorder="1"/>
    <xf numFmtId="0" fontId="46" fillId="8" borderId="16" xfId="0" applyFont="1" applyFill="1" applyBorder="1" applyAlignment="1">
      <alignment horizontal="center"/>
    </xf>
    <xf numFmtId="0" fontId="46" fillId="8" borderId="17" xfId="0" applyFont="1" applyFill="1" applyBorder="1" applyAlignment="1">
      <alignment horizontal="center"/>
    </xf>
    <xf numFmtId="0" fontId="5" fillId="0" borderId="0" xfId="0" applyFont="1" applyFill="1" applyBorder="1" applyAlignment="1">
      <alignment horizontal="left"/>
    </xf>
    <xf numFmtId="0" fontId="53" fillId="8" borderId="16" xfId="0" applyFont="1" applyFill="1" applyBorder="1" applyAlignment="1">
      <alignment horizontal="center"/>
    </xf>
    <xf numFmtId="0" fontId="5" fillId="8" borderId="0" xfId="0" applyFont="1" applyFill="1" applyBorder="1"/>
    <xf numFmtId="0" fontId="46" fillId="8" borderId="0" xfId="0" applyFont="1" applyFill="1" applyBorder="1"/>
    <xf numFmtId="0" fontId="5" fillId="8" borderId="0" xfId="0" applyFont="1" applyFill="1"/>
    <xf numFmtId="0" fontId="16" fillId="8" borderId="0" xfId="0" applyFont="1" applyFill="1"/>
    <xf numFmtId="6" fontId="46" fillId="8" borderId="17" xfId="0" applyNumberFormat="1" applyFont="1" applyFill="1" applyBorder="1" applyAlignment="1">
      <alignment horizontal="center"/>
    </xf>
    <xf numFmtId="0" fontId="5" fillId="21" borderId="0" xfId="0" applyFont="1" applyFill="1"/>
    <xf numFmtId="0" fontId="21" fillId="0" borderId="4" xfId="0" applyFont="1" applyFill="1" applyBorder="1"/>
    <xf numFmtId="0" fontId="0" fillId="25" borderId="0" xfId="0" applyFill="1"/>
    <xf numFmtId="0" fontId="53" fillId="21" borderId="16" xfId="0" applyFont="1" applyFill="1" applyBorder="1" applyAlignment="1">
      <alignment horizontal="center"/>
    </xf>
    <xf numFmtId="49" fontId="0" fillId="0" borderId="0" xfId="0" applyNumberFormat="1"/>
    <xf numFmtId="49" fontId="54" fillId="0" borderId="0" xfId="0" applyNumberFormat="1" applyFont="1"/>
    <xf numFmtId="49" fontId="55" fillId="3" borderId="0" xfId="0" applyNumberFormat="1" applyFont="1" applyFill="1"/>
    <xf numFmtId="0" fontId="55" fillId="3" borderId="0" xfId="0" applyFont="1" applyFill="1"/>
    <xf numFmtId="49" fontId="0" fillId="0" borderId="13" xfId="0" applyNumberFormat="1" applyBorder="1"/>
    <xf numFmtId="0" fontId="13" fillId="0" borderId="13" xfId="0" applyFont="1" applyBorder="1" applyAlignment="1">
      <alignment horizontal="center"/>
    </xf>
    <xf numFmtId="14" fontId="0" fillId="0" borderId="13" xfId="0" applyNumberFormat="1" applyBorder="1" applyAlignment="1">
      <alignment horizontal="center"/>
    </xf>
    <xf numFmtId="0" fontId="5" fillId="22" borderId="0" xfId="0" applyFont="1" applyFill="1"/>
    <xf numFmtId="0" fontId="46" fillId="22" borderId="17" xfId="0" applyFont="1" applyFill="1" applyBorder="1" applyAlignment="1">
      <alignment horizontal="center"/>
    </xf>
    <xf numFmtId="0" fontId="5" fillId="21" borderId="23" xfId="0" applyFont="1" applyFill="1" applyBorder="1" applyAlignment="1">
      <alignment horizontal="center"/>
    </xf>
    <xf numFmtId="0" fontId="5" fillId="22" borderId="23" xfId="0" applyFont="1" applyFill="1" applyBorder="1" applyAlignment="1">
      <alignment horizontal="center"/>
    </xf>
    <xf numFmtId="0" fontId="5" fillId="22" borderId="17" xfId="0" applyFont="1" applyFill="1" applyBorder="1" applyAlignment="1">
      <alignment horizontal="center"/>
    </xf>
    <xf numFmtId="0" fontId="5" fillId="22" borderId="0" xfId="0" applyFont="1" applyFill="1" applyBorder="1"/>
    <xf numFmtId="0" fontId="46" fillId="22" borderId="16" xfId="0" applyFont="1" applyFill="1" applyBorder="1" applyAlignment="1">
      <alignment horizontal="center"/>
    </xf>
    <xf numFmtId="0" fontId="5" fillId="0" borderId="0" xfId="0" applyFont="1" applyFill="1" applyAlignment="1">
      <alignment horizontal="left"/>
    </xf>
    <xf numFmtId="49" fontId="5" fillId="0" borderId="0" xfId="0" applyNumberFormat="1" applyFont="1" applyFill="1"/>
    <xf numFmtId="2" fontId="5" fillId="0" borderId="0" xfId="0" applyNumberFormat="1" applyFont="1" applyBorder="1"/>
    <xf numFmtId="2" fontId="5" fillId="0" borderId="0" xfId="0" applyNumberFormat="1" applyFont="1" applyAlignment="1">
      <alignment horizontal="right"/>
    </xf>
    <xf numFmtId="0" fontId="53" fillId="5" borderId="16" xfId="0" applyFont="1" applyFill="1" applyBorder="1" applyAlignment="1">
      <alignment horizontal="center"/>
    </xf>
    <xf numFmtId="0" fontId="46" fillId="5" borderId="0" xfId="0" applyFont="1" applyFill="1" applyBorder="1"/>
    <xf numFmtId="0" fontId="44" fillId="0" borderId="0" xfId="0" applyFont="1"/>
    <xf numFmtId="49" fontId="7" fillId="0" borderId="0" xfId="0" applyNumberFormat="1" applyFont="1"/>
    <xf numFmtId="2" fontId="5" fillId="0" borderId="0" xfId="0" applyNumberFormat="1" applyFont="1"/>
    <xf numFmtId="0" fontId="46" fillId="0" borderId="0" xfId="0" applyFont="1" applyFill="1" applyBorder="1" applyAlignment="1">
      <alignment horizontal="left"/>
    </xf>
    <xf numFmtId="0" fontId="53" fillId="5" borderId="0" xfId="0" applyFont="1" applyFill="1" applyBorder="1"/>
    <xf numFmtId="0" fontId="57" fillId="5" borderId="0" xfId="0" applyFont="1" applyFill="1"/>
    <xf numFmtId="0" fontId="57" fillId="0" borderId="0" xfId="0" applyFont="1" applyFill="1"/>
    <xf numFmtId="0" fontId="46" fillId="2" borderId="16" xfId="0" applyFont="1" applyFill="1" applyBorder="1"/>
    <xf numFmtId="0" fontId="46" fillId="2" borderId="16" xfId="0" applyFont="1" applyFill="1" applyBorder="1" applyAlignment="1">
      <alignment horizontal="center"/>
    </xf>
    <xf numFmtId="0" fontId="46" fillId="2" borderId="17" xfId="0" applyFont="1" applyFill="1" applyBorder="1" applyAlignment="1">
      <alignment horizontal="center"/>
    </xf>
    <xf numFmtId="0" fontId="46" fillId="0" borderId="27" xfId="0" applyFont="1" applyFill="1" applyBorder="1" applyAlignment="1">
      <alignment horizontal="center"/>
    </xf>
    <xf numFmtId="0" fontId="5" fillId="0" borderId="26" xfId="0" applyFont="1" applyFill="1" applyBorder="1"/>
    <xf numFmtId="6" fontId="9" fillId="0" borderId="0" xfId="0" applyNumberFormat="1" applyFont="1" applyFill="1"/>
    <xf numFmtId="17" fontId="21" fillId="0" borderId="4" xfId="0" applyNumberFormat="1" applyFont="1" applyBorder="1" applyAlignment="1">
      <alignment horizontal="left"/>
    </xf>
    <xf numFmtId="0" fontId="9" fillId="27" borderId="0" xfId="0" applyFont="1" applyFill="1"/>
    <xf numFmtId="0" fontId="46" fillId="19" borderId="16" xfId="0" applyFont="1" applyFill="1" applyBorder="1"/>
    <xf numFmtId="0" fontId="46" fillId="19" borderId="16" xfId="0" applyFont="1" applyFill="1" applyBorder="1" applyAlignment="1">
      <alignment horizontal="center"/>
    </xf>
    <xf numFmtId="0" fontId="46" fillId="19" borderId="17" xfId="0" applyFont="1" applyFill="1" applyBorder="1" applyAlignment="1">
      <alignment horizontal="center"/>
    </xf>
    <xf numFmtId="0" fontId="46" fillId="19" borderId="0" xfId="0" applyFont="1" applyFill="1" applyBorder="1"/>
    <xf numFmtId="0" fontId="53" fillId="19" borderId="16" xfId="0" applyFont="1" applyFill="1" applyBorder="1" applyAlignment="1">
      <alignment horizontal="center"/>
    </xf>
    <xf numFmtId="0" fontId="5" fillId="19" borderId="0" xfId="0" applyFont="1" applyFill="1"/>
    <xf numFmtId="0" fontId="5" fillId="25" borderId="16" xfId="0" applyFont="1" applyFill="1" applyBorder="1"/>
    <xf numFmtId="0" fontId="5" fillId="25" borderId="16" xfId="0" applyFont="1" applyFill="1" applyBorder="1" applyAlignment="1">
      <alignment horizontal="center"/>
    </xf>
    <xf numFmtId="0" fontId="5" fillId="25" borderId="17" xfId="0" applyFont="1" applyFill="1" applyBorder="1" applyAlignment="1">
      <alignment horizontal="center"/>
    </xf>
    <xf numFmtId="0" fontId="5" fillId="2" borderId="18" xfId="0" applyFont="1" applyFill="1" applyBorder="1"/>
    <xf numFmtId="0" fontId="5" fillId="0" borderId="27" xfId="0" applyFont="1" applyBorder="1"/>
    <xf numFmtId="17" fontId="21" fillId="0" borderId="4" xfId="0" applyNumberFormat="1" applyFont="1" applyFill="1" applyBorder="1"/>
    <xf numFmtId="0" fontId="5" fillId="6" borderId="17" xfId="0" applyFont="1" applyFill="1" applyBorder="1" applyAlignment="1">
      <alignment horizontal="center"/>
    </xf>
    <xf numFmtId="0" fontId="46" fillId="6" borderId="16" xfId="0" applyFont="1" applyFill="1" applyBorder="1"/>
    <xf numFmtId="0" fontId="46" fillId="6" borderId="16" xfId="0" applyFont="1" applyFill="1" applyBorder="1" applyAlignment="1">
      <alignment horizontal="center"/>
    </xf>
    <xf numFmtId="6" fontId="46" fillId="6" borderId="17" xfId="0" applyNumberFormat="1" applyFont="1" applyFill="1" applyBorder="1" applyAlignment="1">
      <alignment horizontal="center"/>
    </xf>
    <xf numFmtId="0" fontId="53" fillId="6" borderId="16" xfId="0" applyFont="1" applyFill="1" applyBorder="1" applyAlignment="1">
      <alignment horizontal="center"/>
    </xf>
    <xf numFmtId="0" fontId="46" fillId="6" borderId="17" xfId="0" applyFont="1" applyFill="1" applyBorder="1" applyAlignment="1">
      <alignment horizontal="center"/>
    </xf>
    <xf numFmtId="0" fontId="46" fillId="6" borderId="0" xfId="0" applyFont="1" applyFill="1" applyBorder="1"/>
    <xf numFmtId="0" fontId="5" fillId="6" borderId="16" xfId="0" applyFont="1" applyFill="1" applyBorder="1"/>
    <xf numFmtId="0" fontId="5" fillId="6" borderId="16" xfId="0" applyFont="1" applyFill="1" applyBorder="1" applyAlignment="1">
      <alignment horizontal="center"/>
    </xf>
    <xf numFmtId="6" fontId="10" fillId="0" borderId="15" xfId="0" applyNumberFormat="1" applyFont="1" applyBorder="1" applyAlignment="1">
      <alignment horizontal="center"/>
    </xf>
    <xf numFmtId="0" fontId="5" fillId="28" borderId="17" xfId="0" applyFont="1" applyFill="1" applyBorder="1" applyAlignment="1">
      <alignment horizontal="center"/>
    </xf>
    <xf numFmtId="0" fontId="46" fillId="28" borderId="0" xfId="0" applyFont="1" applyFill="1" applyBorder="1"/>
    <xf numFmtId="0" fontId="46" fillId="28" borderId="17" xfId="0" applyFont="1" applyFill="1" applyBorder="1" applyAlignment="1">
      <alignment horizontal="center"/>
    </xf>
    <xf numFmtId="0" fontId="46" fillId="28" borderId="16" xfId="0" applyFont="1" applyFill="1" applyBorder="1"/>
    <xf numFmtId="0" fontId="46" fillId="28" borderId="16" xfId="0" applyFont="1" applyFill="1" applyBorder="1" applyAlignment="1">
      <alignment horizontal="center"/>
    </xf>
    <xf numFmtId="0" fontId="5" fillId="28" borderId="0" xfId="0" applyFont="1" applyFill="1"/>
    <xf numFmtId="6" fontId="46" fillId="28" borderId="17" xfId="0" applyNumberFormat="1" applyFont="1" applyFill="1" applyBorder="1" applyAlignment="1">
      <alignment horizontal="center"/>
    </xf>
    <xf numFmtId="0" fontId="53" fillId="28" borderId="16" xfId="0" applyFont="1" applyFill="1" applyBorder="1" applyAlignment="1">
      <alignment horizontal="center"/>
    </xf>
    <xf numFmtId="0" fontId="41" fillId="0" borderId="0" xfId="0" applyFont="1" applyBorder="1" applyAlignment="1">
      <alignment horizontal="center"/>
    </xf>
    <xf numFmtId="0" fontId="9" fillId="0" borderId="27" xfId="0" applyFont="1" applyBorder="1"/>
    <xf numFmtId="49" fontId="5" fillId="0" borderId="0" xfId="0" applyNumberFormat="1" applyFont="1" applyFill="1" applyBorder="1"/>
    <xf numFmtId="16" fontId="5" fillId="0" borderId="0" xfId="0" applyNumberFormat="1" applyFont="1" applyFill="1" applyBorder="1"/>
    <xf numFmtId="0" fontId="5" fillId="12" borderId="0" xfId="0" applyFont="1" applyFill="1"/>
    <xf numFmtId="0" fontId="5" fillId="12" borderId="17" xfId="0" applyFont="1" applyFill="1" applyBorder="1" applyAlignment="1">
      <alignment horizontal="center"/>
    </xf>
    <xf numFmtId="0" fontId="46" fillId="12" borderId="16" xfId="0" applyFont="1" applyFill="1" applyBorder="1" applyAlignment="1">
      <alignment horizontal="center"/>
    </xf>
    <xf numFmtId="0" fontId="46" fillId="12" borderId="17" xfId="0" applyFont="1" applyFill="1" applyBorder="1" applyAlignment="1">
      <alignment horizontal="center"/>
    </xf>
    <xf numFmtId="0" fontId="5" fillId="0" borderId="0" xfId="0" applyNumberFormat="1" applyFont="1" applyFill="1" applyBorder="1"/>
    <xf numFmtId="0" fontId="5" fillId="11" borderId="16" xfId="0" applyFont="1" applyFill="1" applyBorder="1"/>
    <xf numFmtId="0" fontId="5" fillId="11" borderId="16" xfId="0" applyFont="1" applyFill="1" applyBorder="1" applyAlignment="1">
      <alignment horizontal="center"/>
    </xf>
    <xf numFmtId="0" fontId="5" fillId="11" borderId="17" xfId="0" applyFont="1" applyFill="1" applyBorder="1" applyAlignment="1">
      <alignment horizontal="center"/>
    </xf>
    <xf numFmtId="0" fontId="46" fillId="11" borderId="16" xfId="0" applyFont="1" applyFill="1" applyBorder="1"/>
    <xf numFmtId="0" fontId="46" fillId="11" borderId="16" xfId="0" applyFont="1" applyFill="1" applyBorder="1" applyAlignment="1">
      <alignment horizontal="center"/>
    </xf>
    <xf numFmtId="6" fontId="46" fillId="11" borderId="17" xfId="0" applyNumberFormat="1" applyFont="1" applyFill="1" applyBorder="1" applyAlignment="1">
      <alignment horizontal="center"/>
    </xf>
    <xf numFmtId="0" fontId="5" fillId="11" borderId="0" xfId="0" applyFont="1" applyFill="1"/>
    <xf numFmtId="0" fontId="46" fillId="11" borderId="17" xfId="0" applyFont="1" applyFill="1" applyBorder="1" applyAlignment="1">
      <alignment horizontal="center"/>
    </xf>
    <xf numFmtId="0" fontId="46" fillId="11" borderId="0" xfId="0" applyFont="1" applyFill="1" applyBorder="1"/>
    <xf numFmtId="0" fontId="53" fillId="11" borderId="16" xfId="0" applyFont="1" applyFill="1" applyBorder="1" applyAlignment="1">
      <alignment horizontal="center"/>
    </xf>
    <xf numFmtId="0" fontId="5" fillId="15" borderId="17" xfId="0" applyFont="1" applyFill="1" applyBorder="1" applyAlignment="1">
      <alignment horizontal="center"/>
    </xf>
    <xf numFmtId="0" fontId="46" fillId="15" borderId="16" xfId="0" applyFont="1" applyFill="1" applyBorder="1" applyAlignment="1">
      <alignment horizontal="center"/>
    </xf>
    <xf numFmtId="0" fontId="46" fillId="15" borderId="17" xfId="0" applyFont="1" applyFill="1" applyBorder="1" applyAlignment="1">
      <alignment horizontal="center"/>
    </xf>
    <xf numFmtId="0" fontId="46" fillId="15" borderId="16" xfId="0" applyFont="1" applyFill="1" applyBorder="1"/>
    <xf numFmtId="0" fontId="5" fillId="15" borderId="16" xfId="0" applyFont="1" applyFill="1" applyBorder="1"/>
    <xf numFmtId="0" fontId="5" fillId="15" borderId="16" xfId="0" applyFont="1" applyFill="1" applyBorder="1" applyAlignment="1">
      <alignment horizontal="center"/>
    </xf>
    <xf numFmtId="0" fontId="46" fillId="15" borderId="0" xfId="0" applyFont="1" applyFill="1" applyBorder="1"/>
    <xf numFmtId="0" fontId="53" fillId="15" borderId="16" xfId="0" applyFont="1" applyFill="1" applyBorder="1" applyAlignment="1">
      <alignment horizontal="center"/>
    </xf>
    <xf numFmtId="6" fontId="46" fillId="15" borderId="17" xfId="0" applyNumberFormat="1" applyFont="1" applyFill="1" applyBorder="1" applyAlignment="1">
      <alignment horizontal="center"/>
    </xf>
    <xf numFmtId="0" fontId="46" fillId="29" borderId="16" xfId="0" applyFont="1" applyFill="1" applyBorder="1"/>
    <xf numFmtId="0" fontId="46" fillId="29" borderId="16" xfId="0" applyFont="1" applyFill="1" applyBorder="1" applyAlignment="1">
      <alignment horizontal="center"/>
    </xf>
    <xf numFmtId="0" fontId="46" fillId="29" borderId="17" xfId="0" applyFont="1" applyFill="1" applyBorder="1" applyAlignment="1">
      <alignment horizontal="center"/>
    </xf>
    <xf numFmtId="0" fontId="5" fillId="4" borderId="0" xfId="0" applyFont="1" applyFill="1" applyAlignment="1">
      <alignment horizontal="center"/>
    </xf>
    <xf numFmtId="0" fontId="9" fillId="4" borderId="0" xfId="0" applyFont="1" applyFill="1"/>
    <xf numFmtId="0" fontId="5" fillId="4" borderId="0" xfId="0" applyFont="1" applyFill="1" applyAlignment="1">
      <alignment readingOrder="2"/>
    </xf>
    <xf numFmtId="0" fontId="7" fillId="0" borderId="0" xfId="0" applyFont="1"/>
    <xf numFmtId="0" fontId="58" fillId="3" borderId="0" xfId="0" applyFont="1" applyFill="1"/>
    <xf numFmtId="0" fontId="0" fillId="0" borderId="10" xfId="0" applyBorder="1"/>
    <xf numFmtId="0" fontId="8" fillId="30" borderId="28" xfId="0" applyFont="1" applyFill="1" applyBorder="1"/>
    <xf numFmtId="0" fontId="8" fillId="30" borderId="29" xfId="0" applyFont="1" applyFill="1" applyBorder="1"/>
    <xf numFmtId="0" fontId="8" fillId="30" borderId="13" xfId="0" applyFont="1" applyFill="1" applyBorder="1"/>
    <xf numFmtId="0" fontId="0" fillId="2" borderId="28" xfId="0" applyFill="1" applyBorder="1" applyAlignment="1">
      <alignment horizontal="center"/>
    </xf>
    <xf numFmtId="14" fontId="0" fillId="2" borderId="29" xfId="0" applyNumberFormat="1" applyFill="1" applyBorder="1"/>
    <xf numFmtId="6" fontId="46" fillId="0" borderId="17" xfId="0" applyNumberFormat="1" applyFont="1" applyFill="1" applyBorder="1" applyAlignment="1">
      <alignment horizontal="center"/>
    </xf>
    <xf numFmtId="0" fontId="53" fillId="0" borderId="16" xfId="0" applyFont="1" applyFill="1" applyBorder="1" applyAlignment="1">
      <alignment horizontal="center"/>
    </xf>
    <xf numFmtId="0" fontId="59" fillId="0" borderId="16" xfId="0" applyFont="1" applyFill="1" applyBorder="1" applyAlignment="1">
      <alignment horizontal="center"/>
    </xf>
    <xf numFmtId="0" fontId="60" fillId="0" borderId="0" xfId="0" applyFont="1" applyFill="1" applyBorder="1" applyAlignment="1">
      <alignment horizontal="center"/>
    </xf>
    <xf numFmtId="0" fontId="46" fillId="13" borderId="0" xfId="0" applyFont="1" applyFill="1" applyBorder="1"/>
    <xf numFmtId="0" fontId="0" fillId="31" borderId="30" xfId="0" applyFill="1" applyBorder="1" applyAlignment="1">
      <alignment horizontal="center"/>
    </xf>
    <xf numFmtId="0" fontId="0" fillId="31" borderId="31" xfId="0" applyFill="1" applyBorder="1"/>
    <xf numFmtId="0" fontId="0" fillId="31" borderId="28" xfId="0" applyFill="1" applyBorder="1" applyAlignment="1">
      <alignment horizontal="center"/>
    </xf>
    <xf numFmtId="0" fontId="0" fillId="31" borderId="29" xfId="0" applyFill="1" applyBorder="1"/>
    <xf numFmtId="0" fontId="53" fillId="13" borderId="16" xfId="0" applyFont="1" applyFill="1" applyBorder="1" applyAlignment="1">
      <alignment horizontal="center"/>
    </xf>
    <xf numFmtId="0" fontId="5" fillId="27" borderId="0" xfId="0" applyFont="1" applyFill="1"/>
    <xf numFmtId="0" fontId="46" fillId="27" borderId="17" xfId="0" applyFont="1" applyFill="1" applyBorder="1" applyAlignment="1">
      <alignment horizontal="center"/>
    </xf>
    <xf numFmtId="0" fontId="46" fillId="27" borderId="16" xfId="0" applyFont="1" applyFill="1" applyBorder="1" applyAlignment="1">
      <alignment horizontal="center"/>
    </xf>
    <xf numFmtId="0" fontId="5" fillId="2" borderId="0" xfId="0" applyFont="1" applyFill="1"/>
    <xf numFmtId="0" fontId="57" fillId="0" borderId="0" xfId="0" applyFont="1" applyFill="1" applyBorder="1"/>
    <xf numFmtId="0" fontId="57" fillId="0" borderId="0" xfId="0" applyNumberFormat="1" applyFont="1" applyFill="1" applyBorder="1"/>
    <xf numFmtId="0" fontId="5" fillId="33" borderId="0" xfId="0" applyFont="1" applyFill="1"/>
    <xf numFmtId="0" fontId="46" fillId="33" borderId="17" xfId="0" applyFont="1" applyFill="1" applyBorder="1" applyAlignment="1">
      <alignment horizontal="center"/>
    </xf>
    <xf numFmtId="0" fontId="46" fillId="33" borderId="16" xfId="0" applyFont="1" applyFill="1" applyBorder="1" applyAlignment="1">
      <alignment horizontal="center"/>
    </xf>
    <xf numFmtId="0" fontId="46" fillId="34" borderId="16" xfId="0" applyFont="1" applyFill="1" applyBorder="1"/>
    <xf numFmtId="0" fontId="46" fillId="34" borderId="16" xfId="0" applyFont="1" applyFill="1" applyBorder="1" applyAlignment="1">
      <alignment horizontal="center"/>
    </xf>
    <xf numFmtId="0" fontId="46" fillId="34" borderId="17" xfId="0" applyFont="1" applyFill="1" applyBorder="1" applyAlignment="1">
      <alignment horizontal="center"/>
    </xf>
    <xf numFmtId="0" fontId="46" fillId="35" borderId="16" xfId="0" applyFont="1" applyFill="1" applyBorder="1"/>
    <xf numFmtId="0" fontId="46" fillId="35" borderId="16" xfId="0" applyFont="1" applyFill="1" applyBorder="1" applyAlignment="1">
      <alignment horizontal="center"/>
    </xf>
    <xf numFmtId="0" fontId="46" fillId="35" borderId="17" xfId="0" applyFont="1" applyFill="1" applyBorder="1" applyAlignment="1">
      <alignment horizontal="center"/>
    </xf>
    <xf numFmtId="0" fontId="57" fillId="0" borderId="0" xfId="0" applyFont="1"/>
    <xf numFmtId="0" fontId="61" fillId="0" borderId="0" xfId="0" applyFont="1"/>
    <xf numFmtId="0" fontId="57" fillId="4" borderId="0" xfId="0" applyFont="1" applyFill="1" applyAlignment="1">
      <alignment readingOrder="2"/>
    </xf>
    <xf numFmtId="0" fontId="46" fillId="36" borderId="16" xfId="0" applyFont="1" applyFill="1" applyBorder="1"/>
    <xf numFmtId="0" fontId="53" fillId="36" borderId="16" xfId="0" applyFont="1" applyFill="1" applyBorder="1" applyAlignment="1">
      <alignment horizontal="center"/>
    </xf>
    <xf numFmtId="0" fontId="46" fillId="36" borderId="17" xfId="0" applyFont="1" applyFill="1" applyBorder="1" applyAlignment="1">
      <alignment horizontal="center"/>
    </xf>
    <xf numFmtId="0" fontId="46" fillId="37" borderId="16" xfId="0" applyFont="1" applyFill="1" applyBorder="1"/>
    <xf numFmtId="0" fontId="46" fillId="37" borderId="16" xfId="0" applyFont="1" applyFill="1" applyBorder="1" applyAlignment="1">
      <alignment horizontal="center"/>
    </xf>
    <xf numFmtId="0" fontId="46" fillId="37" borderId="17" xfId="0" applyFont="1" applyFill="1" applyBorder="1" applyAlignment="1">
      <alignment horizontal="center"/>
    </xf>
    <xf numFmtId="0" fontId="80" fillId="38" borderId="16" xfId="0" applyFont="1" applyFill="1" applyBorder="1"/>
    <xf numFmtId="0" fontId="80" fillId="38" borderId="16" xfId="0" applyFont="1" applyFill="1" applyBorder="1" applyAlignment="1">
      <alignment horizontal="center"/>
    </xf>
    <xf numFmtId="0" fontId="80" fillId="38" borderId="17" xfId="0" applyFont="1" applyFill="1" applyBorder="1" applyAlignment="1">
      <alignment horizontal="center"/>
    </xf>
    <xf numFmtId="0" fontId="56" fillId="0" borderId="0" xfId="0" applyFont="1"/>
    <xf numFmtId="0" fontId="0" fillId="39" borderId="13" xfId="0" applyFill="1" applyBorder="1" applyAlignment="1">
      <alignment horizontal="center"/>
    </xf>
    <xf numFmtId="14" fontId="0" fillId="39" borderId="29" xfId="0" applyNumberFormat="1" applyFill="1" applyBorder="1"/>
    <xf numFmtId="0" fontId="46" fillId="40" borderId="16" xfId="0" applyFont="1" applyFill="1" applyBorder="1"/>
    <xf numFmtId="0" fontId="46" fillId="40" borderId="16" xfId="0" applyFont="1" applyFill="1" applyBorder="1" applyAlignment="1">
      <alignment horizontal="center"/>
    </xf>
    <xf numFmtId="0" fontId="46" fillId="40" borderId="17" xfId="0" applyFont="1" applyFill="1" applyBorder="1" applyAlignment="1">
      <alignment horizontal="center"/>
    </xf>
    <xf numFmtId="0" fontId="5" fillId="0" borderId="17" xfId="0" applyFont="1" applyBorder="1"/>
    <xf numFmtId="0" fontId="80" fillId="41" borderId="16" xfId="0" applyFont="1" applyFill="1" applyBorder="1"/>
    <xf numFmtId="0" fontId="80" fillId="41" borderId="16" xfId="0" applyFont="1" applyFill="1" applyBorder="1" applyAlignment="1">
      <alignment horizontal="center"/>
    </xf>
    <xf numFmtId="0" fontId="5" fillId="0" borderId="9" xfId="0" applyFont="1" applyBorder="1" applyAlignment="1">
      <alignment horizontal="center"/>
    </xf>
    <xf numFmtId="16" fontId="5" fillId="0" borderId="6" xfId="0" applyNumberFormat="1" applyFont="1" applyBorder="1" applyAlignment="1">
      <alignment horizontal="center"/>
    </xf>
    <xf numFmtId="0" fontId="5" fillId="0" borderId="6" xfId="0" applyFont="1" applyBorder="1" applyAlignment="1">
      <alignment horizontal="center"/>
    </xf>
    <xf numFmtId="0" fontId="46" fillId="42" borderId="16" xfId="0" applyFont="1" applyFill="1" applyBorder="1"/>
    <xf numFmtId="0" fontId="46" fillId="42" borderId="16" xfId="0" applyFont="1" applyFill="1" applyBorder="1" applyAlignment="1">
      <alignment horizontal="center"/>
    </xf>
    <xf numFmtId="0" fontId="46" fillId="42" borderId="17" xfId="0" applyFont="1" applyFill="1" applyBorder="1" applyAlignment="1">
      <alignment horizontal="center"/>
    </xf>
    <xf numFmtId="6" fontId="46" fillId="42" borderId="17" xfId="0" applyNumberFormat="1" applyFont="1" applyFill="1" applyBorder="1" applyAlignment="1">
      <alignment horizontal="center"/>
    </xf>
    <xf numFmtId="0" fontId="46" fillId="43" borderId="16" xfId="0" applyFont="1" applyFill="1" applyBorder="1"/>
    <xf numFmtId="0" fontId="46" fillId="43" borderId="16" xfId="0" applyFont="1" applyFill="1" applyBorder="1" applyAlignment="1">
      <alignment horizontal="center"/>
    </xf>
    <xf numFmtId="0" fontId="46" fillId="43" borderId="17" xfId="0" applyFont="1" applyFill="1" applyBorder="1" applyAlignment="1">
      <alignment horizontal="center"/>
    </xf>
    <xf numFmtId="0" fontId="46" fillId="44" borderId="16" xfId="0" applyFont="1" applyFill="1" applyBorder="1"/>
    <xf numFmtId="0" fontId="46" fillId="44" borderId="16" xfId="0" applyFont="1" applyFill="1" applyBorder="1" applyAlignment="1">
      <alignment horizontal="center"/>
    </xf>
    <xf numFmtId="0" fontId="46" fillId="44" borderId="17" xfId="0" applyFont="1" applyFill="1" applyBorder="1" applyAlignment="1">
      <alignment horizontal="center"/>
    </xf>
    <xf numFmtId="0" fontId="5" fillId="43" borderId="0" xfId="0" applyFont="1" applyFill="1"/>
    <xf numFmtId="0" fontId="5" fillId="43" borderId="17" xfId="0" applyFont="1" applyFill="1" applyBorder="1" applyAlignment="1">
      <alignment horizontal="center"/>
    </xf>
    <xf numFmtId="0" fontId="29" fillId="0" borderId="0" xfId="0" applyFont="1" applyFill="1"/>
    <xf numFmtId="0" fontId="46" fillId="43" borderId="0" xfId="0" applyFont="1" applyFill="1" applyBorder="1"/>
    <xf numFmtId="0" fontId="5" fillId="0" borderId="17" xfId="0" applyFont="1" applyFill="1" applyBorder="1"/>
    <xf numFmtId="0" fontId="46" fillId="45" borderId="16" xfId="0" applyFont="1" applyFill="1" applyBorder="1"/>
    <xf numFmtId="0" fontId="46" fillId="45" borderId="16" xfId="0" applyFont="1" applyFill="1" applyBorder="1" applyAlignment="1">
      <alignment horizontal="center"/>
    </xf>
    <xf numFmtId="0" fontId="46" fillId="45" borderId="17" xfId="0" applyFont="1" applyFill="1" applyBorder="1" applyAlignment="1">
      <alignment horizontal="center"/>
    </xf>
    <xf numFmtId="0" fontId="80" fillId="46" borderId="0" xfId="0" applyFont="1" applyFill="1"/>
    <xf numFmtId="0" fontId="80" fillId="46" borderId="17" xfId="0" applyFont="1" applyFill="1" applyBorder="1" applyAlignment="1">
      <alignment horizontal="center"/>
    </xf>
    <xf numFmtId="0" fontId="5" fillId="0" borderId="0" xfId="0" applyFont="1" applyBorder="1" applyAlignment="1">
      <alignment horizontal="right"/>
    </xf>
    <xf numFmtId="0" fontId="81" fillId="45" borderId="0" xfId="0" applyFont="1" applyFill="1"/>
    <xf numFmtId="0" fontId="81" fillId="45" borderId="17" xfId="0" applyFont="1" applyFill="1" applyBorder="1" applyAlignment="1">
      <alignment horizontal="center"/>
    </xf>
    <xf numFmtId="0" fontId="81" fillId="45" borderId="16" xfId="0" applyFont="1" applyFill="1" applyBorder="1" applyAlignment="1">
      <alignment horizontal="center"/>
    </xf>
    <xf numFmtId="6" fontId="46" fillId="35" borderId="17" xfId="0" applyNumberFormat="1" applyFont="1" applyFill="1" applyBorder="1" applyAlignment="1">
      <alignment horizontal="center"/>
    </xf>
    <xf numFmtId="0" fontId="46" fillId="47" borderId="16" xfId="0" applyFont="1" applyFill="1" applyBorder="1"/>
    <xf numFmtId="0" fontId="46" fillId="47" borderId="16" xfId="0" applyFont="1" applyFill="1" applyBorder="1" applyAlignment="1">
      <alignment horizontal="center"/>
    </xf>
    <xf numFmtId="0" fontId="46" fillId="47" borderId="17" xfId="0" applyFont="1" applyFill="1" applyBorder="1" applyAlignment="1">
      <alignment horizontal="center"/>
    </xf>
    <xf numFmtId="0" fontId="46" fillId="48" borderId="16" xfId="0" applyFont="1" applyFill="1" applyBorder="1"/>
    <xf numFmtId="0" fontId="46" fillId="48" borderId="16" xfId="0" applyFont="1" applyFill="1" applyBorder="1" applyAlignment="1">
      <alignment horizontal="center"/>
    </xf>
    <xf numFmtId="0" fontId="46" fillId="48" borderId="17" xfId="0" applyFont="1" applyFill="1" applyBorder="1" applyAlignment="1">
      <alignment horizontal="center"/>
    </xf>
    <xf numFmtId="0" fontId="80" fillId="41" borderId="17" xfId="0" applyFont="1" applyFill="1" applyBorder="1" applyAlignment="1">
      <alignment horizontal="center"/>
    </xf>
    <xf numFmtId="0" fontId="80" fillId="49" borderId="16" xfId="0" applyFont="1" applyFill="1" applyBorder="1"/>
    <xf numFmtId="0" fontId="80" fillId="49" borderId="16" xfId="0" applyFont="1" applyFill="1" applyBorder="1" applyAlignment="1">
      <alignment horizontal="center"/>
    </xf>
    <xf numFmtId="0" fontId="80" fillId="49" borderId="17" xfId="0" applyFont="1" applyFill="1" applyBorder="1" applyAlignment="1">
      <alignment horizontal="center"/>
    </xf>
    <xf numFmtId="0" fontId="0" fillId="50" borderId="28" xfId="0" applyFill="1" applyBorder="1" applyAlignment="1">
      <alignment horizontal="center"/>
    </xf>
    <xf numFmtId="14" fontId="0" fillId="50" borderId="29" xfId="0" applyNumberFormat="1" applyFill="1" applyBorder="1"/>
    <xf numFmtId="0" fontId="5" fillId="47" borderId="0" xfId="0" applyFont="1" applyFill="1"/>
    <xf numFmtId="0" fontId="5" fillId="51" borderId="0" xfId="0" applyFont="1" applyFill="1"/>
    <xf numFmtId="0" fontId="46" fillId="51" borderId="17" xfId="0" applyFont="1" applyFill="1" applyBorder="1" applyAlignment="1">
      <alignment horizontal="center"/>
    </xf>
    <xf numFmtId="0" fontId="46" fillId="51" borderId="16" xfId="0" applyFont="1" applyFill="1" applyBorder="1" applyAlignment="1">
      <alignment horizontal="center"/>
    </xf>
    <xf numFmtId="6" fontId="46" fillId="47" borderId="17" xfId="0" applyNumberFormat="1" applyFont="1" applyFill="1" applyBorder="1" applyAlignment="1">
      <alignment horizontal="center"/>
    </xf>
    <xf numFmtId="0" fontId="46" fillId="52" borderId="16" xfId="0" applyFont="1" applyFill="1" applyBorder="1"/>
    <xf numFmtId="0" fontId="46" fillId="52" borderId="16" xfId="0" applyFont="1" applyFill="1" applyBorder="1" applyAlignment="1">
      <alignment horizontal="center"/>
    </xf>
    <xf numFmtId="0" fontId="46" fillId="53" borderId="16" xfId="0" applyFont="1" applyFill="1" applyBorder="1"/>
    <xf numFmtId="0" fontId="46" fillId="53" borderId="16" xfId="0" applyFont="1" applyFill="1" applyBorder="1" applyAlignment="1">
      <alignment horizontal="center"/>
    </xf>
    <xf numFmtId="0" fontId="46" fillId="53" borderId="17" xfId="0" applyFont="1" applyFill="1" applyBorder="1" applyAlignment="1">
      <alignment horizontal="center"/>
    </xf>
    <xf numFmtId="0" fontId="5" fillId="0" borderId="13" xfId="0" applyFont="1" applyFill="1" applyBorder="1" applyAlignment="1">
      <alignment horizontal="right"/>
    </xf>
    <xf numFmtId="0" fontId="46" fillId="52" borderId="17" xfId="0" applyFont="1" applyFill="1" applyBorder="1" applyAlignment="1">
      <alignment horizontal="center"/>
    </xf>
    <xf numFmtId="0" fontId="5" fillId="52" borderId="0" xfId="0" applyFont="1" applyFill="1"/>
    <xf numFmtId="0" fontId="81" fillId="37" borderId="16" xfId="0" applyFont="1" applyFill="1" applyBorder="1"/>
    <xf numFmtId="0" fontId="81" fillId="37" borderId="16" xfId="0" applyFont="1" applyFill="1" applyBorder="1" applyAlignment="1">
      <alignment horizontal="center"/>
    </xf>
    <xf numFmtId="0" fontId="81" fillId="37" borderId="17" xfId="0" applyFont="1" applyFill="1" applyBorder="1" applyAlignment="1">
      <alignment horizontal="center"/>
    </xf>
    <xf numFmtId="0" fontId="5" fillId="37" borderId="0" xfId="0" applyFont="1" applyFill="1"/>
    <xf numFmtId="6" fontId="46" fillId="37" borderId="17" xfId="0" applyNumberFormat="1" applyFont="1" applyFill="1" applyBorder="1" applyAlignment="1">
      <alignment horizontal="center"/>
    </xf>
    <xf numFmtId="0" fontId="80" fillId="54" borderId="0" xfId="0" applyFont="1" applyFill="1"/>
    <xf numFmtId="0" fontId="80" fillId="54" borderId="17" xfId="0" applyFont="1" applyFill="1" applyBorder="1" applyAlignment="1">
      <alignment horizontal="center"/>
    </xf>
    <xf numFmtId="0" fontId="80" fillId="54" borderId="16" xfId="0" applyFont="1" applyFill="1" applyBorder="1" applyAlignment="1">
      <alignment horizontal="center"/>
    </xf>
    <xf numFmtId="0" fontId="80" fillId="55" borderId="16" xfId="0" applyFont="1" applyFill="1" applyBorder="1"/>
    <xf numFmtId="0" fontId="80" fillId="55" borderId="16" xfId="0" applyFont="1" applyFill="1" applyBorder="1" applyAlignment="1">
      <alignment horizontal="center"/>
    </xf>
    <xf numFmtId="0" fontId="80" fillId="55" borderId="17" xfId="0" applyFont="1" applyFill="1" applyBorder="1" applyAlignment="1">
      <alignment horizontal="center"/>
    </xf>
    <xf numFmtId="0" fontId="80" fillId="55" borderId="0" xfId="0" applyFont="1" applyFill="1"/>
    <xf numFmtId="0" fontId="46" fillId="33" borderId="16" xfId="0" applyFont="1" applyFill="1" applyBorder="1"/>
    <xf numFmtId="0" fontId="46" fillId="51" borderId="16" xfId="0" applyFont="1" applyFill="1" applyBorder="1"/>
    <xf numFmtId="0" fontId="81" fillId="33" borderId="16" xfId="0" applyFont="1" applyFill="1" applyBorder="1"/>
    <xf numFmtId="0" fontId="81" fillId="33" borderId="16" xfId="0" applyFont="1" applyFill="1" applyBorder="1" applyAlignment="1">
      <alignment horizontal="center"/>
    </xf>
    <xf numFmtId="0" fontId="81" fillId="33" borderId="17" xfId="0" applyFont="1" applyFill="1" applyBorder="1" applyAlignment="1">
      <alignment horizontal="center"/>
    </xf>
    <xf numFmtId="0" fontId="81" fillId="0" borderId="0" xfId="0" applyFont="1" applyFill="1"/>
    <xf numFmtId="6" fontId="46" fillId="33" borderId="17" xfId="0" applyNumberFormat="1" applyFont="1" applyFill="1" applyBorder="1" applyAlignment="1">
      <alignment horizontal="center"/>
    </xf>
    <xf numFmtId="0" fontId="5" fillId="56" borderId="0" xfId="0" applyFont="1" applyFill="1" applyAlignment="1">
      <alignment readingOrder="2"/>
    </xf>
    <xf numFmtId="0" fontId="46" fillId="56" borderId="16" xfId="0" applyFont="1" applyFill="1" applyBorder="1"/>
    <xf numFmtId="0" fontId="46" fillId="56" borderId="16" xfId="0" applyFont="1" applyFill="1" applyBorder="1" applyAlignment="1">
      <alignment horizontal="center"/>
    </xf>
    <xf numFmtId="0" fontId="46" fillId="56" borderId="17" xfId="0" applyFont="1" applyFill="1" applyBorder="1" applyAlignment="1">
      <alignment horizontal="center"/>
    </xf>
    <xf numFmtId="0" fontId="82" fillId="57" borderId="28" xfId="0" applyFont="1" applyFill="1" applyBorder="1" applyAlignment="1">
      <alignment horizontal="center"/>
    </xf>
    <xf numFmtId="14" fontId="82" fillId="57" borderId="29" xfId="0" applyNumberFormat="1" applyFont="1" applyFill="1" applyBorder="1"/>
    <xf numFmtId="0" fontId="5" fillId="58" borderId="0" xfId="0" applyFont="1" applyFill="1"/>
    <xf numFmtId="0" fontId="46" fillId="58" borderId="17" xfId="0" applyFont="1" applyFill="1" applyBorder="1" applyAlignment="1">
      <alignment horizontal="center"/>
    </xf>
    <xf numFmtId="0" fontId="46" fillId="58" borderId="16" xfId="0" applyFont="1" applyFill="1" applyBorder="1" applyAlignment="1">
      <alignment horizontal="center"/>
    </xf>
    <xf numFmtId="0" fontId="0" fillId="59" borderId="28" xfId="0" applyFill="1" applyBorder="1" applyAlignment="1">
      <alignment horizontal="center"/>
    </xf>
    <xf numFmtId="0" fontId="0" fillId="59" borderId="29" xfId="0" applyFill="1" applyBorder="1"/>
    <xf numFmtId="0" fontId="0" fillId="59" borderId="32" xfId="0" applyFill="1" applyBorder="1" applyAlignment="1">
      <alignment horizontal="center"/>
    </xf>
    <xf numFmtId="0" fontId="0" fillId="59" borderId="33" xfId="0" applyFill="1" applyBorder="1"/>
    <xf numFmtId="0" fontId="46" fillId="60" borderId="16" xfId="0" applyFont="1" applyFill="1" applyBorder="1" applyAlignment="1">
      <alignment horizontal="center"/>
    </xf>
    <xf numFmtId="0" fontId="5" fillId="60" borderId="0" xfId="0" applyFont="1" applyFill="1"/>
    <xf numFmtId="0" fontId="46" fillId="60" borderId="17" xfId="0" applyFont="1" applyFill="1" applyBorder="1" applyAlignment="1">
      <alignment horizontal="center"/>
    </xf>
    <xf numFmtId="0" fontId="5" fillId="35" borderId="0" xfId="0" applyFont="1" applyFill="1"/>
    <xf numFmtId="0" fontId="46" fillId="61" borderId="16" xfId="0" applyFont="1" applyFill="1" applyBorder="1"/>
    <xf numFmtId="0" fontId="46" fillId="61" borderId="16" xfId="0" applyFont="1" applyFill="1" applyBorder="1" applyAlignment="1">
      <alignment horizontal="center"/>
    </xf>
    <xf numFmtId="0" fontId="46" fillId="61" borderId="17" xfId="0" applyFont="1" applyFill="1" applyBorder="1" applyAlignment="1">
      <alignment horizontal="center"/>
    </xf>
    <xf numFmtId="0" fontId="83" fillId="0" borderId="0" xfId="0" applyFont="1" applyFill="1"/>
    <xf numFmtId="0" fontId="5" fillId="0" borderId="10" xfId="0" applyFont="1" applyBorder="1"/>
    <xf numFmtId="0" fontId="5" fillId="62" borderId="0" xfId="0" applyFont="1" applyFill="1"/>
    <xf numFmtId="0" fontId="46" fillId="62" borderId="17" xfId="0" applyFont="1" applyFill="1" applyBorder="1" applyAlignment="1">
      <alignment horizontal="center"/>
    </xf>
    <xf numFmtId="0" fontId="46" fillId="62" borderId="16" xfId="0" applyFont="1" applyFill="1" applyBorder="1" applyAlignment="1">
      <alignment horizontal="center"/>
    </xf>
    <xf numFmtId="0" fontId="62" fillId="0" borderId="0" xfId="0" applyFont="1"/>
    <xf numFmtId="0" fontId="5" fillId="42" borderId="0" xfId="0" applyFont="1" applyFill="1"/>
    <xf numFmtId="0" fontId="0" fillId="50" borderId="32" xfId="0" applyFill="1" applyBorder="1" applyAlignment="1">
      <alignment horizontal="center"/>
    </xf>
    <xf numFmtId="14" fontId="0" fillId="50" borderId="33" xfId="0" applyNumberFormat="1" applyFill="1" applyBorder="1"/>
    <xf numFmtId="0" fontId="5" fillId="0" borderId="0" xfId="0" applyFont="1" applyFill="1" applyAlignment="1">
      <alignment readingOrder="2"/>
    </xf>
    <xf numFmtId="0" fontId="84" fillId="0" borderId="0" xfId="0" applyFont="1"/>
    <xf numFmtId="0" fontId="85" fillId="0" borderId="0" xfId="0" applyFont="1"/>
    <xf numFmtId="0" fontId="56" fillId="0" borderId="0" xfId="0" applyFont="1" applyAlignment="1">
      <alignment horizontal="right"/>
    </xf>
    <xf numFmtId="0" fontId="63" fillId="0" borderId="0" xfId="0" applyFont="1"/>
    <xf numFmtId="0" fontId="82" fillId="63" borderId="0" xfId="0" applyFont="1" applyFill="1" applyAlignment="1">
      <alignment horizontal="center"/>
    </xf>
    <xf numFmtId="0" fontId="5" fillId="64" borderId="0" xfId="0" applyFont="1" applyFill="1"/>
    <xf numFmtId="0" fontId="46" fillId="64" borderId="17" xfId="0" applyFont="1" applyFill="1" applyBorder="1" applyAlignment="1">
      <alignment horizontal="center"/>
    </xf>
    <xf numFmtId="0" fontId="46" fillId="64" borderId="16" xfId="0" applyFont="1" applyFill="1" applyBorder="1" applyAlignment="1">
      <alignment horizontal="center"/>
    </xf>
    <xf numFmtId="0" fontId="5" fillId="53" borderId="0" xfId="0" applyFont="1" applyFill="1"/>
    <xf numFmtId="0" fontId="86" fillId="52" borderId="17" xfId="0" applyFont="1" applyFill="1" applyBorder="1" applyAlignment="1">
      <alignment horizontal="center"/>
    </xf>
    <xf numFmtId="0" fontId="87" fillId="52" borderId="17" xfId="0" applyFont="1" applyFill="1" applyBorder="1" applyAlignment="1">
      <alignment horizontal="center"/>
    </xf>
    <xf numFmtId="0" fontId="87" fillId="52" borderId="0" xfId="0" applyFont="1" applyFill="1"/>
    <xf numFmtId="0" fontId="0" fillId="0" borderId="34" xfId="0" applyBorder="1"/>
    <xf numFmtId="0" fontId="5" fillId="65" borderId="0" xfId="0" applyFont="1" applyFill="1"/>
    <xf numFmtId="0" fontId="46" fillId="65" borderId="17" xfId="0" applyFont="1" applyFill="1" applyBorder="1" applyAlignment="1">
      <alignment horizontal="center"/>
    </xf>
    <xf numFmtId="0" fontId="46" fillId="65" borderId="16" xfId="0" applyFont="1" applyFill="1" applyBorder="1" applyAlignment="1">
      <alignment horizontal="center"/>
    </xf>
    <xf numFmtId="0" fontId="88" fillId="55" borderId="0" xfId="0" applyFont="1" applyFill="1"/>
    <xf numFmtId="0" fontId="88" fillId="55" borderId="17" xfId="0" applyFont="1" applyFill="1" applyBorder="1" applyAlignment="1">
      <alignment horizontal="center"/>
    </xf>
    <xf numFmtId="0" fontId="46" fillId="65" borderId="16" xfId="0" applyFont="1" applyFill="1" applyBorder="1"/>
    <xf numFmtId="14" fontId="5" fillId="0" borderId="0" xfId="0" applyNumberFormat="1" applyFont="1"/>
    <xf numFmtId="0" fontId="5" fillId="0" borderId="10" xfId="0" applyFont="1" applyBorder="1" applyAlignment="1">
      <alignment horizontal="center"/>
    </xf>
    <xf numFmtId="0" fontId="59" fillId="33" borderId="17" xfId="0" applyFont="1" applyFill="1" applyBorder="1" applyAlignment="1">
      <alignment horizontal="center"/>
    </xf>
    <xf numFmtId="0" fontId="5" fillId="34" borderId="0" xfId="0" applyFont="1" applyFill="1" applyBorder="1"/>
    <xf numFmtId="0" fontId="46" fillId="66" borderId="16" xfId="0" applyFont="1" applyFill="1" applyBorder="1" applyAlignment="1">
      <alignment horizontal="center"/>
    </xf>
    <xf numFmtId="0" fontId="46" fillId="66" borderId="17" xfId="0" applyFont="1" applyFill="1" applyBorder="1" applyAlignment="1">
      <alignment horizontal="center"/>
    </xf>
    <xf numFmtId="0" fontId="5" fillId="66" borderId="0" xfId="0" applyFont="1" applyFill="1"/>
    <xf numFmtId="0" fontId="87" fillId="51" borderId="0" xfId="0" applyFont="1" applyFill="1"/>
    <xf numFmtId="0" fontId="87" fillId="51" borderId="17" xfId="0" applyFont="1" applyFill="1" applyBorder="1" applyAlignment="1">
      <alignment horizontal="center"/>
    </xf>
    <xf numFmtId="0" fontId="5" fillId="63" borderId="0" xfId="0" applyFont="1" applyFill="1"/>
    <xf numFmtId="0" fontId="46" fillId="63" borderId="16" xfId="0" applyFont="1" applyFill="1" applyBorder="1" applyAlignment="1">
      <alignment horizontal="center"/>
    </xf>
    <xf numFmtId="6" fontId="9" fillId="63" borderId="0" xfId="0" applyNumberFormat="1" applyFont="1" applyFill="1"/>
    <xf numFmtId="0" fontId="88" fillId="65" borderId="0" xfId="0" applyFont="1" applyFill="1" applyAlignment="1">
      <alignment horizontal="center"/>
    </xf>
    <xf numFmtId="0" fontId="89" fillId="0" borderId="0" xfId="0" applyFont="1" applyFill="1"/>
    <xf numFmtId="0" fontId="46" fillId="66" borderId="16" xfId="0" applyFont="1" applyFill="1" applyBorder="1"/>
    <xf numFmtId="0" fontId="0" fillId="51" borderId="0" xfId="0" applyFill="1"/>
    <xf numFmtId="14" fontId="0" fillId="51" borderId="0" xfId="0" applyNumberFormat="1" applyFill="1"/>
    <xf numFmtId="0" fontId="90" fillId="0" borderId="0" xfId="0" applyFont="1"/>
    <xf numFmtId="0" fontId="79" fillId="40" borderId="0" xfId="0" applyFont="1" applyFill="1" applyAlignment="1">
      <alignment horizontal="center"/>
    </xf>
    <xf numFmtId="0" fontId="91" fillId="0" borderId="13" xfId="0" applyFont="1" applyBorder="1" applyAlignment="1">
      <alignment horizontal="center"/>
    </xf>
    <xf numFmtId="0" fontId="88" fillId="65" borderId="0" xfId="0" applyFont="1" applyFill="1" applyAlignment="1">
      <alignment horizontal="left"/>
    </xf>
    <xf numFmtId="3" fontId="92" fillId="63" borderId="0" xfId="0" applyNumberFormat="1" applyFont="1" applyFill="1"/>
    <xf numFmtId="0" fontId="88" fillId="65" borderId="17" xfId="0" applyFont="1" applyFill="1" applyBorder="1" applyAlignment="1">
      <alignment horizontal="center"/>
    </xf>
    <xf numFmtId="0" fontId="5" fillId="39" borderId="0" xfId="0" applyFont="1" applyFill="1"/>
    <xf numFmtId="0" fontId="46" fillId="39" borderId="17" xfId="0" applyFont="1" applyFill="1" applyBorder="1" applyAlignment="1">
      <alignment horizontal="center"/>
    </xf>
    <xf numFmtId="0" fontId="46" fillId="39" borderId="16" xfId="0" applyFont="1" applyFill="1" applyBorder="1" applyAlignment="1">
      <alignment horizontal="center"/>
    </xf>
    <xf numFmtId="0" fontId="87" fillId="45" borderId="0" xfId="0" applyFont="1" applyFill="1"/>
    <xf numFmtId="0" fontId="87" fillId="45" borderId="17" xfId="0" applyFont="1" applyFill="1" applyBorder="1" applyAlignment="1">
      <alignment horizontal="center"/>
    </xf>
    <xf numFmtId="0" fontId="87" fillId="45" borderId="16" xfId="0" applyFont="1" applyFill="1" applyBorder="1" applyAlignment="1">
      <alignment horizontal="center"/>
    </xf>
    <xf numFmtId="0" fontId="0" fillId="32" borderId="13" xfId="0" applyFill="1" applyBorder="1" applyAlignment="1">
      <alignment horizontal="center"/>
    </xf>
    <xf numFmtId="0" fontId="0" fillId="32" borderId="29" xfId="0" applyFill="1" applyBorder="1"/>
    <xf numFmtId="0" fontId="46" fillId="39" borderId="16" xfId="0" applyFont="1" applyFill="1" applyBorder="1"/>
    <xf numFmtId="0" fontId="5" fillId="40" borderId="0" xfId="0" applyFont="1" applyFill="1"/>
    <xf numFmtId="0" fontId="79" fillId="40" borderId="0" xfId="0" applyFont="1" applyFill="1" applyAlignment="1">
      <alignment horizontal="center"/>
    </xf>
    <xf numFmtId="14" fontId="56" fillId="0" borderId="13" xfId="0" applyNumberFormat="1" applyFont="1" applyBorder="1" applyAlignment="1">
      <alignment horizontal="center"/>
    </xf>
    <xf numFmtId="0" fontId="54" fillId="0" borderId="0" xfId="0" applyFont="1" applyAlignment="1">
      <alignment horizontal="center"/>
    </xf>
    <xf numFmtId="0" fontId="93" fillId="0" borderId="13" xfId="0" applyFont="1" applyBorder="1" applyAlignment="1">
      <alignment horizontal="center"/>
    </xf>
    <xf numFmtId="0" fontId="94" fillId="63" borderId="0" xfId="0" applyFont="1" applyFill="1"/>
    <xf numFmtId="0" fontId="95" fillId="67" borderId="10" xfId="0" applyFont="1" applyFill="1" applyBorder="1"/>
    <xf numFmtId="0" fontId="65" fillId="51" borderId="10" xfId="0" applyFont="1" applyFill="1" applyBorder="1"/>
    <xf numFmtId="0" fontId="66" fillId="0" borderId="0" xfId="0" applyFont="1"/>
    <xf numFmtId="0" fontId="96" fillId="63" borderId="0" xfId="0" applyFont="1" applyFill="1"/>
    <xf numFmtId="0" fontId="96" fillId="63" borderId="0" xfId="0" applyFont="1" applyFill="1" applyAlignment="1">
      <alignment horizontal="center"/>
    </xf>
    <xf numFmtId="14" fontId="66" fillId="0" borderId="0" xfId="0" applyNumberFormat="1" applyFont="1"/>
    <xf numFmtId="0" fontId="66" fillId="0" borderId="13" xfId="0" applyFont="1" applyBorder="1" applyAlignment="1">
      <alignment horizontal="center"/>
    </xf>
    <xf numFmtId="0" fontId="66" fillId="0" borderId="0" xfId="0" applyFont="1" applyBorder="1" applyAlignment="1">
      <alignment horizontal="center"/>
    </xf>
    <xf numFmtId="0" fontId="65" fillId="0" borderId="0" xfId="0" applyFont="1" applyFill="1" applyBorder="1"/>
    <xf numFmtId="0" fontId="96" fillId="0" borderId="0" xfId="0" applyFont="1" applyFill="1" applyAlignment="1">
      <alignment horizontal="center"/>
    </xf>
    <xf numFmtId="0" fontId="5" fillId="36" borderId="0" xfId="0" applyFont="1" applyFill="1"/>
    <xf numFmtId="0" fontId="65" fillId="0" borderId="10" xfId="0" applyFont="1" applyBorder="1"/>
    <xf numFmtId="0" fontId="56" fillId="0" borderId="1" xfId="0" applyFont="1" applyBorder="1"/>
    <xf numFmtId="0" fontId="56" fillId="0" borderId="8" xfId="0" applyFont="1" applyBorder="1"/>
    <xf numFmtId="0" fontId="56" fillId="0" borderId="4" xfId="0" applyFont="1" applyBorder="1"/>
    <xf numFmtId="0" fontId="88" fillId="65" borderId="16" xfId="0" applyFont="1" applyFill="1" applyBorder="1" applyAlignment="1">
      <alignment horizontal="center"/>
    </xf>
    <xf numFmtId="0" fontId="81" fillId="0" borderId="0" xfId="0" applyFont="1"/>
    <xf numFmtId="0" fontId="5" fillId="44" borderId="0" xfId="0" applyFont="1" applyFill="1"/>
    <xf numFmtId="0" fontId="13" fillId="0" borderId="0" xfId="0" applyFont="1" applyAlignment="1">
      <alignment horizontal="right"/>
    </xf>
    <xf numFmtId="0" fontId="64" fillId="51" borderId="35" xfId="0" applyFont="1" applyFill="1" applyBorder="1"/>
    <xf numFmtId="14" fontId="5" fillId="0" borderId="0" xfId="0" applyNumberFormat="1" applyFont="1" applyAlignment="1">
      <alignment horizontal="left"/>
    </xf>
    <xf numFmtId="0" fontId="5" fillId="0" borderId="0" xfId="0" applyFont="1" applyAlignment="1">
      <alignment horizontal="center" vertical="center"/>
    </xf>
    <xf numFmtId="0" fontId="5" fillId="68" borderId="0" xfId="0" applyFont="1" applyFill="1"/>
    <xf numFmtId="0" fontId="46" fillId="68" borderId="17" xfId="0" applyFont="1" applyFill="1" applyBorder="1" applyAlignment="1">
      <alignment horizontal="center"/>
    </xf>
    <xf numFmtId="0" fontId="46" fillId="68" borderId="16" xfId="0" applyFont="1" applyFill="1" applyBorder="1" applyAlignment="1">
      <alignment horizontal="center"/>
    </xf>
    <xf numFmtId="0" fontId="5" fillId="69" borderId="0" xfId="0" applyFont="1" applyFill="1" applyAlignment="1">
      <alignment horizontal="center"/>
    </xf>
    <xf numFmtId="0" fontId="5" fillId="69" borderId="0" xfId="0" applyFont="1" applyFill="1"/>
    <xf numFmtId="0" fontId="5" fillId="69" borderId="0" xfId="0" applyFont="1" applyFill="1" applyBorder="1"/>
    <xf numFmtId="0" fontId="5" fillId="62" borderId="17" xfId="0" applyFont="1" applyFill="1" applyBorder="1" applyAlignment="1">
      <alignment horizontal="center"/>
    </xf>
    <xf numFmtId="0" fontId="5" fillId="34" borderId="0" xfId="0" applyFont="1" applyFill="1"/>
    <xf numFmtId="0" fontId="89" fillId="34" borderId="0" xfId="0" applyFont="1" applyFill="1"/>
    <xf numFmtId="0" fontId="0" fillId="0" borderId="0" xfId="0" applyFill="1" applyAlignment="1">
      <alignment horizontal="center"/>
    </xf>
    <xf numFmtId="0" fontId="97" fillId="0" borderId="0" xfId="0" applyFont="1"/>
    <xf numFmtId="14" fontId="56" fillId="0" borderId="0" xfId="0" applyNumberFormat="1" applyFont="1"/>
    <xf numFmtId="14" fontId="97" fillId="0" borderId="0" xfId="0" applyNumberFormat="1" applyFont="1"/>
    <xf numFmtId="0" fontId="85" fillId="0" borderId="13" xfId="0" applyFont="1" applyBorder="1" applyAlignment="1">
      <alignment horizontal="center"/>
    </xf>
    <xf numFmtId="0" fontId="82" fillId="63" borderId="13" xfId="0" applyFont="1" applyFill="1" applyBorder="1" applyAlignment="1">
      <alignment horizontal="center"/>
    </xf>
    <xf numFmtId="0" fontId="22" fillId="70" borderId="13" xfId="0" applyFont="1" applyFill="1" applyBorder="1" applyAlignment="1">
      <alignment horizontal="center"/>
    </xf>
    <xf numFmtId="0" fontId="0" fillId="0" borderId="13" xfId="0" applyBorder="1" applyAlignment="1">
      <alignment horizontal="right"/>
    </xf>
    <xf numFmtId="0" fontId="89" fillId="0" borderId="0" xfId="0" applyFont="1" applyFill="1" applyAlignment="1">
      <alignment horizontal="center"/>
    </xf>
    <xf numFmtId="0" fontId="13" fillId="34" borderId="0" xfId="0" applyFont="1" applyFill="1"/>
    <xf numFmtId="0" fontId="0" fillId="51" borderId="13" xfId="0" applyFill="1" applyBorder="1" applyAlignment="1">
      <alignment horizontal="center"/>
    </xf>
    <xf numFmtId="0" fontId="87" fillId="36" borderId="0" xfId="0" applyFont="1" applyFill="1"/>
    <xf numFmtId="0" fontId="87" fillId="36" borderId="17" xfId="0" applyFont="1" applyFill="1" applyBorder="1" applyAlignment="1">
      <alignment horizontal="center"/>
    </xf>
    <xf numFmtId="0" fontId="87" fillId="36" borderId="16" xfId="0" applyFont="1" applyFill="1" applyBorder="1" applyAlignment="1">
      <alignment horizontal="center"/>
    </xf>
    <xf numFmtId="14" fontId="0" fillId="0" borderId="13" xfId="0" applyNumberFormat="1" applyBorder="1"/>
    <xf numFmtId="0" fontId="5" fillId="47" borderId="17" xfId="0" applyFont="1" applyFill="1" applyBorder="1" applyAlignment="1">
      <alignment horizontal="center"/>
    </xf>
    <xf numFmtId="0" fontId="89" fillId="47" borderId="0" xfId="0" applyFont="1" applyFill="1"/>
    <xf numFmtId="0" fontId="98" fillId="0" borderId="0" xfId="0" applyFont="1"/>
    <xf numFmtId="0" fontId="99" fillId="63" borderId="0" xfId="0" applyFont="1" applyFill="1" applyAlignment="1">
      <alignment horizontal="center"/>
    </xf>
    <xf numFmtId="0" fontId="66" fillId="0" borderId="13" xfId="0" applyFont="1" applyBorder="1"/>
    <xf numFmtId="0" fontId="96" fillId="67" borderId="0" xfId="0" applyFont="1" applyFill="1"/>
    <xf numFmtId="0" fontId="66" fillId="51" borderId="0" xfId="0" applyFont="1" applyFill="1"/>
    <xf numFmtId="0" fontId="66" fillId="34" borderId="12" xfId="0" applyFont="1" applyFill="1" applyBorder="1"/>
    <xf numFmtId="2" fontId="7" fillId="37" borderId="10" xfId="0" applyNumberFormat="1" applyFont="1" applyFill="1" applyBorder="1" applyAlignment="1">
      <alignment horizontal="center"/>
    </xf>
    <xf numFmtId="0" fontId="7" fillId="0" borderId="0" xfId="0" applyFont="1" applyAlignment="1">
      <alignment horizontal="right"/>
    </xf>
    <xf numFmtId="17" fontId="66" fillId="50" borderId="13" xfId="0" applyNumberFormat="1" applyFont="1" applyFill="1" applyBorder="1"/>
    <xf numFmtId="14" fontId="66" fillId="0" borderId="13" xfId="0" applyNumberFormat="1" applyFont="1" applyBorder="1" applyAlignment="1">
      <alignment horizontal="center"/>
    </xf>
    <xf numFmtId="0" fontId="7" fillId="0" borderId="13" xfId="0" applyFont="1" applyBorder="1" applyAlignment="1">
      <alignment horizontal="center"/>
    </xf>
    <xf numFmtId="0" fontId="5" fillId="70" borderId="0" xfId="0" applyFont="1" applyFill="1" applyAlignment="1">
      <alignment horizontal="center"/>
    </xf>
    <xf numFmtId="0" fontId="5" fillId="70" borderId="0" xfId="0" applyFont="1" applyFill="1"/>
    <xf numFmtId="0" fontId="5" fillId="70" borderId="0" xfId="0" applyFont="1" applyFill="1" applyBorder="1"/>
    <xf numFmtId="0" fontId="91" fillId="0" borderId="13" xfId="0" applyFont="1" applyFill="1" applyBorder="1" applyAlignment="1">
      <alignment horizontal="center"/>
    </xf>
    <xf numFmtId="0" fontId="89" fillId="52" borderId="0" xfId="0" applyFont="1" applyFill="1"/>
    <xf numFmtId="0" fontId="100" fillId="0" borderId="13" xfId="0" applyFont="1" applyBorder="1" applyAlignment="1">
      <alignment horizontal="center"/>
    </xf>
    <xf numFmtId="0" fontId="100" fillId="0" borderId="0" xfId="0" applyFont="1" applyAlignment="1">
      <alignment horizontal="left"/>
    </xf>
    <xf numFmtId="0" fontId="101" fillId="0" borderId="13" xfId="0" applyFont="1" applyBorder="1" applyAlignment="1">
      <alignment horizontal="center"/>
    </xf>
    <xf numFmtId="0" fontId="0" fillId="0" borderId="0" xfId="0" applyFont="1"/>
    <xf numFmtId="0" fontId="56" fillId="0" borderId="13" xfId="0" applyFont="1" applyBorder="1" applyAlignment="1">
      <alignment horizontal="center"/>
    </xf>
    <xf numFmtId="14" fontId="0" fillId="0" borderId="13" xfId="0" applyNumberFormat="1" applyFont="1" applyBorder="1" applyAlignment="1">
      <alignment horizontal="center"/>
    </xf>
    <xf numFmtId="0" fontId="46" fillId="69" borderId="17" xfId="0" applyFont="1" applyFill="1" applyBorder="1" applyAlignment="1">
      <alignment horizontal="center"/>
    </xf>
    <xf numFmtId="0" fontId="46" fillId="69" borderId="16" xfId="0" applyFont="1" applyFill="1" applyBorder="1" applyAlignment="1">
      <alignment horizontal="center"/>
    </xf>
    <xf numFmtId="0" fontId="102" fillId="0" borderId="0" xfId="0" applyFont="1"/>
    <xf numFmtId="0" fontId="101" fillId="0" borderId="22" xfId="0" applyFont="1" applyBorder="1" applyAlignment="1">
      <alignment horizontal="center"/>
    </xf>
    <xf numFmtId="0" fontId="101" fillId="0" borderId="36" xfId="0" applyFont="1" applyBorder="1" applyAlignment="1">
      <alignment horizontal="center"/>
    </xf>
    <xf numFmtId="0" fontId="103" fillId="0" borderId="13" xfId="0" applyFont="1" applyBorder="1" applyAlignment="1">
      <alignment horizontal="center"/>
    </xf>
    <xf numFmtId="0" fontId="100" fillId="0" borderId="0" xfId="0" applyFont="1"/>
    <xf numFmtId="0" fontId="104" fillId="0" borderId="13" xfId="0" applyFont="1" applyBorder="1"/>
    <xf numFmtId="3" fontId="100" fillId="0" borderId="0" xfId="0" applyNumberFormat="1" applyFont="1"/>
    <xf numFmtId="14" fontId="0" fillId="0" borderId="21" xfId="0" applyNumberFormat="1" applyFont="1" applyBorder="1" applyAlignment="1">
      <alignment horizontal="center"/>
    </xf>
    <xf numFmtId="0" fontId="101" fillId="0" borderId="13" xfId="0" applyFont="1" applyFill="1" applyBorder="1" applyAlignment="1">
      <alignment horizontal="center"/>
    </xf>
    <xf numFmtId="0" fontId="105" fillId="0" borderId="13" xfId="0" applyFont="1" applyFill="1" applyBorder="1" applyAlignment="1">
      <alignment horizontal="center"/>
    </xf>
    <xf numFmtId="0" fontId="66" fillId="0" borderId="13" xfId="0" applyFont="1" applyFill="1" applyBorder="1" applyAlignment="1">
      <alignment horizontal="center"/>
    </xf>
    <xf numFmtId="0" fontId="66" fillId="51" borderId="0" xfId="0" applyFont="1" applyFill="1" applyAlignment="1">
      <alignment horizontal="center"/>
    </xf>
    <xf numFmtId="0" fontId="66" fillId="34" borderId="10" xfId="0" applyFont="1" applyFill="1" applyBorder="1" applyAlignment="1">
      <alignment horizontal="center"/>
    </xf>
    <xf numFmtId="0" fontId="96" fillId="67" borderId="0" xfId="0" applyFont="1" applyFill="1" applyAlignment="1">
      <alignment horizontal="center"/>
    </xf>
    <xf numFmtId="0" fontId="9" fillId="0" borderId="0" xfId="0" applyFont="1" applyFill="1" applyAlignment="1">
      <alignment horizontal="right"/>
    </xf>
    <xf numFmtId="0" fontId="5" fillId="42" borderId="17" xfId="0" applyFont="1" applyFill="1" applyBorder="1" applyAlignment="1">
      <alignment horizontal="center"/>
    </xf>
    <xf numFmtId="0" fontId="80" fillId="40" borderId="0" xfId="0" applyFont="1" applyFill="1"/>
    <xf numFmtId="0" fontId="106" fillId="0" borderId="0" xfId="0" applyFont="1"/>
    <xf numFmtId="0" fontId="15" fillId="0" borderId="0" xfId="0" applyFont="1"/>
    <xf numFmtId="14" fontId="56" fillId="50" borderId="13" xfId="0" applyNumberFormat="1" applyFont="1" applyFill="1" applyBorder="1" applyAlignment="1">
      <alignment horizontal="center"/>
    </xf>
    <xf numFmtId="0" fontId="101" fillId="50" borderId="13" xfId="0" applyFont="1" applyFill="1" applyBorder="1" applyAlignment="1">
      <alignment horizontal="center"/>
    </xf>
    <xf numFmtId="0" fontId="15" fillId="0" borderId="6" xfId="0" applyFont="1" applyBorder="1"/>
    <xf numFmtId="0" fontId="65" fillId="50" borderId="0" xfId="0" applyFont="1" applyFill="1"/>
    <xf numFmtId="0" fontId="107" fillId="0" borderId="13" xfId="0" applyFont="1" applyBorder="1" applyAlignment="1">
      <alignment horizontal="center"/>
    </xf>
    <xf numFmtId="16" fontId="66" fillId="0" borderId="13" xfId="0" applyNumberFormat="1" applyFont="1" applyBorder="1" applyAlignment="1">
      <alignment horizontal="center"/>
    </xf>
    <xf numFmtId="14" fontId="13" fillId="0" borderId="13" xfId="0" applyNumberFormat="1" applyFont="1" applyBorder="1" applyAlignment="1">
      <alignment horizontal="center"/>
    </xf>
    <xf numFmtId="0" fontId="108" fillId="0" borderId="13" xfId="0" applyFont="1" applyBorder="1" applyAlignment="1">
      <alignment horizontal="center"/>
    </xf>
    <xf numFmtId="14" fontId="66" fillId="0" borderId="13" xfId="0" applyNumberFormat="1" applyFont="1" applyFill="1" applyBorder="1" applyAlignment="1">
      <alignment horizontal="center"/>
    </xf>
    <xf numFmtId="0" fontId="56" fillId="71" borderId="0" xfId="0" applyFont="1" applyFill="1"/>
    <xf numFmtId="0" fontId="0" fillId="71" borderId="0" xfId="0" applyFill="1"/>
    <xf numFmtId="14" fontId="0" fillId="71" borderId="0" xfId="0" applyNumberFormat="1" applyFill="1"/>
    <xf numFmtId="0" fontId="56" fillId="0" borderId="0" xfId="0" applyFont="1" applyFill="1"/>
    <xf numFmtId="14" fontId="0" fillId="0" borderId="0" xfId="0" applyNumberFormat="1" applyFill="1"/>
    <xf numFmtId="0" fontId="5" fillId="0" borderId="0" xfId="0" applyFont="1" applyBorder="1" applyAlignment="1">
      <alignment horizontal="left"/>
    </xf>
    <xf numFmtId="9" fontId="5" fillId="0" borderId="0" xfId="0" applyNumberFormat="1" applyFont="1" applyFill="1" applyBorder="1" applyAlignment="1">
      <alignment horizontal="center"/>
    </xf>
    <xf numFmtId="0" fontId="46" fillId="63" borderId="17" xfId="0" applyFont="1" applyFill="1" applyBorder="1" applyAlignment="1">
      <alignment horizontal="center"/>
    </xf>
    <xf numFmtId="0" fontId="5" fillId="2" borderId="10" xfId="0" applyFont="1" applyFill="1" applyBorder="1" applyAlignment="1">
      <alignment horizontal="center"/>
    </xf>
    <xf numFmtId="0" fontId="89" fillId="0" borderId="0" xfId="0" applyFont="1" applyAlignment="1"/>
    <xf numFmtId="0" fontId="89" fillId="72" borderId="0" xfId="0" applyFont="1" applyFill="1" applyAlignment="1"/>
    <xf numFmtId="0" fontId="89" fillId="0" borderId="0" xfId="0" applyFont="1" applyFill="1" applyAlignment="1"/>
    <xf numFmtId="0" fontId="99" fillId="63" borderId="0" xfId="0" applyFont="1" applyFill="1" applyAlignment="1">
      <alignment horizontal="left"/>
    </xf>
    <xf numFmtId="0" fontId="5" fillId="63" borderId="0" xfId="0" applyFont="1" applyFill="1" applyAlignment="1">
      <alignment horizontal="left"/>
    </xf>
    <xf numFmtId="0" fontId="5" fillId="73" borderId="0" xfId="0" applyFont="1" applyFill="1"/>
    <xf numFmtId="0" fontId="46" fillId="73" borderId="17" xfId="0" applyFont="1" applyFill="1" applyBorder="1" applyAlignment="1">
      <alignment horizontal="center"/>
    </xf>
    <xf numFmtId="0" fontId="46" fillId="73" borderId="16" xfId="0" applyFont="1" applyFill="1" applyBorder="1" applyAlignment="1">
      <alignment horizontal="center"/>
    </xf>
    <xf numFmtId="0" fontId="7" fillId="0" borderId="13" xfId="0" applyFont="1" applyFill="1" applyBorder="1" applyAlignment="1">
      <alignment horizontal="center"/>
    </xf>
    <xf numFmtId="0" fontId="7" fillId="50" borderId="13" xfId="0" applyFont="1" applyFill="1" applyBorder="1" applyAlignment="1">
      <alignment horizontal="center"/>
    </xf>
    <xf numFmtId="0" fontId="56" fillId="0" borderId="0" xfId="0" applyFont="1" applyAlignment="1">
      <alignment horizontal="center"/>
    </xf>
    <xf numFmtId="17" fontId="7" fillId="50" borderId="13" xfId="0" applyNumberFormat="1" applyFont="1" applyFill="1" applyBorder="1"/>
    <xf numFmtId="14" fontId="7" fillId="50" borderId="13" xfId="0" applyNumberFormat="1" applyFont="1" applyFill="1" applyBorder="1" applyAlignment="1">
      <alignment horizontal="center"/>
    </xf>
    <xf numFmtId="14" fontId="66" fillId="69" borderId="13" xfId="0" applyNumberFormat="1" applyFont="1" applyFill="1" applyBorder="1" applyAlignment="1">
      <alignment horizontal="center"/>
    </xf>
    <xf numFmtId="0" fontId="91" fillId="69" borderId="13" xfId="0" applyFont="1" applyFill="1" applyBorder="1" applyAlignment="1">
      <alignment horizontal="center"/>
    </xf>
    <xf numFmtId="6" fontId="46" fillId="53" borderId="17" xfId="0" applyNumberFormat="1" applyFont="1" applyFill="1" applyBorder="1" applyAlignment="1">
      <alignment horizontal="center"/>
    </xf>
    <xf numFmtId="0" fontId="5" fillId="7" borderId="0" xfId="0" applyFont="1" applyFill="1" applyAlignment="1">
      <alignment horizontal="center"/>
    </xf>
    <xf numFmtId="0" fontId="5" fillId="37" borderId="0" xfId="0" applyFont="1" applyFill="1" applyAlignment="1">
      <alignment horizontal="center"/>
    </xf>
    <xf numFmtId="0" fontId="2" fillId="0" borderId="0" xfId="0" applyFont="1"/>
    <xf numFmtId="0" fontId="5" fillId="50" borderId="0" xfId="0" applyFont="1" applyFill="1"/>
    <xf numFmtId="0" fontId="46" fillId="50" borderId="17" xfId="0" applyFont="1" applyFill="1" applyBorder="1" applyAlignment="1">
      <alignment horizontal="center"/>
    </xf>
    <xf numFmtId="6" fontId="46" fillId="69" borderId="17" xfId="0" applyNumberFormat="1" applyFont="1" applyFill="1" applyBorder="1" applyAlignment="1">
      <alignment horizontal="center"/>
    </xf>
    <xf numFmtId="0" fontId="5" fillId="52" borderId="17" xfId="0" applyFont="1" applyFill="1" applyBorder="1" applyAlignment="1">
      <alignment horizontal="center"/>
    </xf>
    <xf numFmtId="0" fontId="87" fillId="0" borderId="0" xfId="0" applyFont="1" applyFill="1" applyBorder="1"/>
    <xf numFmtId="0" fontId="5" fillId="74" borderId="0" xfId="0" applyFont="1" applyFill="1"/>
    <xf numFmtId="0" fontId="46" fillId="74" borderId="17" xfId="0" applyFont="1" applyFill="1" applyBorder="1" applyAlignment="1">
      <alignment horizontal="center"/>
    </xf>
    <xf numFmtId="0" fontId="22" fillId="0" borderId="13" xfId="0" applyFont="1" applyBorder="1" applyAlignment="1">
      <alignment horizontal="center"/>
    </xf>
    <xf numFmtId="3" fontId="5" fillId="0" borderId="0" xfId="0" applyNumberFormat="1" applyFont="1"/>
    <xf numFmtId="0" fontId="87" fillId="36" borderId="0" xfId="0" applyFont="1" applyFill="1" applyBorder="1" applyAlignment="1">
      <alignment horizontal="center"/>
    </xf>
    <xf numFmtId="0" fontId="5" fillId="56" borderId="0" xfId="0" applyFont="1" applyFill="1"/>
    <xf numFmtId="0" fontId="88" fillId="0" borderId="0" xfId="0" applyFont="1" applyFill="1" applyBorder="1"/>
    <xf numFmtId="0" fontId="110" fillId="0" borderId="0" xfId="0" applyFont="1" applyBorder="1"/>
    <xf numFmtId="0" fontId="111" fillId="75" borderId="41" xfId="0" applyFont="1" applyFill="1" applyBorder="1"/>
    <xf numFmtId="0" fontId="111" fillId="75" borderId="42" xfId="0" applyFont="1" applyFill="1" applyBorder="1"/>
    <xf numFmtId="0" fontId="110" fillId="76" borderId="13" xfId="0" applyFont="1" applyFill="1" applyBorder="1"/>
    <xf numFmtId="0" fontId="110" fillId="77" borderId="13" xfId="0" applyFont="1" applyFill="1" applyBorder="1"/>
    <xf numFmtId="0" fontId="110" fillId="78" borderId="13" xfId="0" applyFont="1" applyFill="1" applyBorder="1"/>
    <xf numFmtId="0" fontId="110" fillId="75" borderId="13" xfId="0" applyFont="1" applyFill="1" applyBorder="1"/>
    <xf numFmtId="0" fontId="110" fillId="79" borderId="13" xfId="0" applyFont="1" applyFill="1" applyBorder="1"/>
    <xf numFmtId="0" fontId="112" fillId="75" borderId="13" xfId="0" applyFont="1" applyFill="1" applyBorder="1"/>
    <xf numFmtId="0" fontId="110" fillId="75" borderId="43" xfId="0" applyFont="1" applyFill="1" applyBorder="1"/>
    <xf numFmtId="0" fontId="110" fillId="80" borderId="13" xfId="0" applyFont="1" applyFill="1" applyBorder="1"/>
    <xf numFmtId="0" fontId="110" fillId="81" borderId="13" xfId="0" applyFont="1" applyFill="1" applyBorder="1"/>
    <xf numFmtId="0" fontId="69" fillId="75" borderId="13" xfId="0" applyFont="1" applyFill="1" applyBorder="1"/>
    <xf numFmtId="0" fontId="113" fillId="75" borderId="13" xfId="0" applyFont="1" applyFill="1" applyBorder="1"/>
    <xf numFmtId="0" fontId="113" fillId="75" borderId="43" xfId="0" applyFont="1" applyFill="1" applyBorder="1"/>
    <xf numFmtId="0" fontId="111" fillId="82" borderId="44" xfId="0" applyFont="1" applyFill="1" applyBorder="1"/>
    <xf numFmtId="0" fontId="111" fillId="82" borderId="13" xfId="0" applyFont="1" applyFill="1" applyBorder="1"/>
    <xf numFmtId="0" fontId="114" fillId="82" borderId="13" xfId="0" applyFont="1" applyFill="1" applyBorder="1"/>
    <xf numFmtId="0" fontId="56" fillId="0" borderId="0" xfId="0" applyFont="1" applyBorder="1"/>
    <xf numFmtId="0" fontId="115" fillId="83" borderId="44" xfId="0" applyFont="1" applyFill="1" applyBorder="1"/>
    <xf numFmtId="0" fontId="115" fillId="83" borderId="13" xfId="0" applyFont="1" applyFill="1" applyBorder="1"/>
    <xf numFmtId="0" fontId="111" fillId="82" borderId="45" xfId="0" applyFont="1" applyFill="1" applyBorder="1"/>
    <xf numFmtId="0" fontId="111" fillId="82" borderId="19" xfId="0" applyFont="1" applyFill="1" applyBorder="1"/>
    <xf numFmtId="0" fontId="116" fillId="82" borderId="19" xfId="0" applyFont="1" applyFill="1" applyBorder="1"/>
    <xf numFmtId="0" fontId="110" fillId="0" borderId="13" xfId="0" applyFont="1" applyBorder="1"/>
    <xf numFmtId="0" fontId="110" fillId="0" borderId="13" xfId="0" applyFont="1" applyFill="1" applyBorder="1"/>
    <xf numFmtId="0" fontId="111" fillId="75" borderId="45" xfId="0" applyFont="1" applyFill="1" applyBorder="1"/>
    <xf numFmtId="0" fontId="111" fillId="75" borderId="19" xfId="0" applyFont="1" applyFill="1" applyBorder="1"/>
    <xf numFmtId="0" fontId="117" fillId="84" borderId="0" xfId="0" applyFont="1" applyFill="1" applyBorder="1"/>
    <xf numFmtId="0" fontId="118" fillId="0" borderId="0" xfId="0" applyFont="1" applyBorder="1" applyAlignment="1">
      <alignment horizontal="center"/>
    </xf>
    <xf numFmtId="3" fontId="92" fillId="63" borderId="0" xfId="0" applyNumberFormat="1" applyFont="1" applyFill="1" applyAlignment="1">
      <alignment horizontal="center"/>
    </xf>
    <xf numFmtId="0" fontId="119" fillId="85" borderId="0" xfId="0" applyFont="1" applyFill="1" applyBorder="1" applyAlignment="1">
      <alignment horizontal="center"/>
    </xf>
    <xf numFmtId="6" fontId="9" fillId="0" borderId="0" xfId="0" applyNumberFormat="1" applyFont="1" applyFill="1" applyAlignment="1">
      <alignment horizontal="center"/>
    </xf>
    <xf numFmtId="0" fontId="7" fillId="0" borderId="0" xfId="0" applyFont="1" applyAlignment="1">
      <alignment horizontal="center"/>
    </xf>
    <xf numFmtId="14" fontId="66" fillId="0" borderId="22" xfId="0" applyNumberFormat="1" applyFont="1" applyBorder="1" applyAlignment="1">
      <alignment horizontal="center"/>
    </xf>
    <xf numFmtId="0" fontId="118" fillId="0" borderId="23" xfId="0" applyFont="1" applyBorder="1" applyAlignment="1">
      <alignment horizontal="center"/>
    </xf>
    <xf numFmtId="0" fontId="119" fillId="75" borderId="46" xfId="0" applyFont="1" applyFill="1" applyBorder="1" applyAlignment="1">
      <alignment horizontal="center"/>
    </xf>
    <xf numFmtId="0" fontId="111" fillId="75" borderId="47" xfId="0" applyFont="1" applyFill="1" applyBorder="1" applyAlignment="1">
      <alignment horizontal="center"/>
    </xf>
    <xf numFmtId="0" fontId="110" fillId="0" borderId="48" xfId="0" applyFont="1" applyBorder="1"/>
    <xf numFmtId="0" fontId="119" fillId="75" borderId="49" xfId="0" applyFont="1" applyFill="1" applyBorder="1" applyAlignment="1">
      <alignment horizontal="center"/>
    </xf>
    <xf numFmtId="0" fontId="119" fillId="86" borderId="46" xfId="0" applyFont="1" applyFill="1" applyBorder="1" applyAlignment="1">
      <alignment horizontal="center"/>
    </xf>
    <xf numFmtId="0" fontId="119" fillId="86" borderId="49" xfId="0" applyFont="1" applyFill="1" applyBorder="1" applyAlignment="1">
      <alignment horizontal="center"/>
    </xf>
    <xf numFmtId="0" fontId="111" fillId="86" borderId="47" xfId="0" applyFont="1" applyFill="1" applyBorder="1" applyAlignment="1">
      <alignment horizontal="center"/>
    </xf>
    <xf numFmtId="0" fontId="119" fillId="75" borderId="50" xfId="0" applyFont="1" applyFill="1" applyBorder="1" applyAlignment="1">
      <alignment horizontal="center"/>
    </xf>
    <xf numFmtId="0" fontId="119" fillId="85" borderId="51" xfId="0" applyFont="1" applyFill="1" applyBorder="1" applyAlignment="1">
      <alignment horizontal="center"/>
    </xf>
    <xf numFmtId="0" fontId="111" fillId="85" borderId="52" xfId="0" applyFont="1" applyFill="1" applyBorder="1" applyAlignment="1">
      <alignment horizontal="center"/>
    </xf>
    <xf numFmtId="0" fontId="119" fillId="39" borderId="49" xfId="0" applyFont="1" applyFill="1" applyBorder="1" applyAlignment="1">
      <alignment horizontal="center"/>
    </xf>
    <xf numFmtId="0" fontId="5" fillId="51" borderId="17" xfId="0" applyFont="1" applyFill="1" applyBorder="1" applyAlignment="1">
      <alignment horizontal="center"/>
    </xf>
    <xf numFmtId="0" fontId="9" fillId="0" borderId="0" xfId="0" applyFont="1" applyFill="1" applyAlignment="1">
      <alignment horizontal="center"/>
    </xf>
    <xf numFmtId="0" fontId="81" fillId="0" borderId="0" xfId="0" applyFont="1" applyFill="1" applyBorder="1"/>
    <xf numFmtId="0" fontId="88" fillId="0" borderId="0" xfId="0" applyFont="1" applyFill="1" applyBorder="1" applyAlignment="1"/>
    <xf numFmtId="0" fontId="88" fillId="0" borderId="0" xfId="0" applyFont="1" applyFill="1" applyBorder="1" applyAlignment="1">
      <alignment horizontal="right"/>
    </xf>
    <xf numFmtId="0" fontId="56" fillId="0" borderId="40" xfId="0" applyFont="1" applyFill="1" applyBorder="1"/>
    <xf numFmtId="0" fontId="0" fillId="0" borderId="35" xfId="0" applyFill="1" applyBorder="1"/>
    <xf numFmtId="14" fontId="0" fillId="0" borderId="37" xfId="0" applyNumberFormat="1" applyFill="1" applyBorder="1"/>
    <xf numFmtId="0" fontId="56" fillId="69" borderId="39" xfId="0" applyFont="1" applyFill="1" applyBorder="1"/>
    <xf numFmtId="0" fontId="0" fillId="69" borderId="34" xfId="0" applyFill="1" applyBorder="1"/>
    <xf numFmtId="14" fontId="0" fillId="0" borderId="38" xfId="0" applyNumberFormat="1" applyFill="1" applyBorder="1"/>
    <xf numFmtId="0" fontId="56" fillId="0" borderId="0" xfId="0" applyFont="1" applyFill="1" applyBorder="1"/>
    <xf numFmtId="0" fontId="5" fillId="52" borderId="0" xfId="0" applyFont="1" applyFill="1" applyAlignment="1">
      <alignment horizontal="center"/>
    </xf>
    <xf numFmtId="0" fontId="5" fillId="50" borderId="17" xfId="0" applyFont="1" applyFill="1" applyBorder="1" applyAlignment="1">
      <alignment horizontal="center"/>
    </xf>
    <xf numFmtId="0" fontId="5" fillId="74" borderId="17" xfId="0" applyFont="1" applyFill="1" applyBorder="1" applyAlignment="1">
      <alignment horizontal="center"/>
    </xf>
    <xf numFmtId="0" fontId="120" fillId="83" borderId="13" xfId="0" applyFont="1" applyFill="1" applyBorder="1"/>
    <xf numFmtId="0" fontId="118" fillId="0" borderId="0" xfId="0" applyFont="1" applyFill="1" applyBorder="1" applyAlignment="1">
      <alignment horizontal="center"/>
    </xf>
    <xf numFmtId="0" fontId="104" fillId="0" borderId="13" xfId="0" applyFont="1" applyFill="1" applyBorder="1"/>
    <xf numFmtId="14" fontId="56" fillId="0" borderId="13" xfId="0" applyNumberFormat="1" applyFont="1" applyFill="1" applyBorder="1" applyAlignment="1">
      <alignment horizontal="center"/>
    </xf>
    <xf numFmtId="0" fontId="110" fillId="77" borderId="43" xfId="0" applyFont="1" applyFill="1" applyBorder="1"/>
    <xf numFmtId="0" fontId="110" fillId="76" borderId="43" xfId="0" applyFont="1" applyFill="1" applyBorder="1"/>
    <xf numFmtId="0" fontId="110" fillId="79" borderId="43" xfId="0" applyFont="1" applyFill="1" applyBorder="1"/>
    <xf numFmtId="0" fontId="110" fillId="78" borderId="43" xfId="0" applyFont="1" applyFill="1" applyBorder="1"/>
    <xf numFmtId="0" fontId="114" fillId="82" borderId="43" xfId="0" applyFont="1" applyFill="1" applyBorder="1"/>
    <xf numFmtId="0" fontId="116" fillId="82" borderId="53" xfId="0" applyFont="1" applyFill="1" applyBorder="1"/>
    <xf numFmtId="0" fontId="110" fillId="0" borderId="43" xfId="0" applyFont="1" applyBorder="1"/>
    <xf numFmtId="0" fontId="111" fillId="75" borderId="53" xfId="0" applyFont="1" applyFill="1" applyBorder="1"/>
    <xf numFmtId="0" fontId="110" fillId="77" borderId="29" xfId="0" applyFont="1" applyFill="1" applyBorder="1"/>
    <xf numFmtId="0" fontId="110" fillId="76" borderId="29" xfId="0" applyFont="1" applyFill="1" applyBorder="1"/>
    <xf numFmtId="0" fontId="110" fillId="79" borderId="29" xfId="0" applyFont="1" applyFill="1" applyBorder="1"/>
    <xf numFmtId="0" fontId="110" fillId="81" borderId="29" xfId="0" applyFont="1" applyFill="1" applyBorder="1"/>
    <xf numFmtId="0" fontId="113" fillId="80" borderId="29" xfId="0" applyFont="1" applyFill="1" applyBorder="1"/>
    <xf numFmtId="0" fontId="113" fillId="75" borderId="29" xfId="0" applyFont="1" applyFill="1" applyBorder="1"/>
    <xf numFmtId="0" fontId="114" fillId="82" borderId="29" xfId="0" applyFont="1" applyFill="1" applyBorder="1"/>
    <xf numFmtId="0" fontId="115" fillId="83" borderId="29" xfId="0" applyFont="1" applyFill="1" applyBorder="1"/>
    <xf numFmtId="0" fontId="116" fillId="82" borderId="54" xfId="0" applyFont="1" applyFill="1" applyBorder="1"/>
    <xf numFmtId="0" fontId="5" fillId="40" borderId="17" xfId="0" applyFont="1" applyFill="1" applyBorder="1" applyAlignment="1">
      <alignment horizontal="center"/>
    </xf>
    <xf numFmtId="0" fontId="5" fillId="58" borderId="0" xfId="0" applyFont="1" applyFill="1" applyAlignment="1">
      <alignment horizontal="center"/>
    </xf>
    <xf numFmtId="14" fontId="13" fillId="0" borderId="0" xfId="0" applyNumberFormat="1" applyFont="1"/>
    <xf numFmtId="0" fontId="4" fillId="0" borderId="0" xfId="1" applyAlignment="1" applyProtection="1"/>
    <xf numFmtId="0" fontId="46" fillId="58" borderId="0" xfId="0" applyFont="1" applyFill="1" applyBorder="1" applyAlignment="1">
      <alignment horizontal="center"/>
    </xf>
    <xf numFmtId="6" fontId="46" fillId="58" borderId="16" xfId="0" applyNumberFormat="1" applyFont="1" applyFill="1" applyBorder="1" applyAlignment="1">
      <alignment horizontal="center"/>
    </xf>
    <xf numFmtId="0" fontId="111" fillId="86" borderId="44" xfId="0" applyFont="1" applyFill="1" applyBorder="1"/>
    <xf numFmtId="0" fontId="111" fillId="86" borderId="13" xfId="0" applyFont="1" applyFill="1" applyBorder="1"/>
    <xf numFmtId="0" fontId="111" fillId="86" borderId="29" xfId="0" applyFont="1" applyFill="1" applyBorder="1"/>
    <xf numFmtId="0" fontId="111" fillId="86" borderId="43" xfId="0" applyFont="1" applyFill="1" applyBorder="1"/>
    <xf numFmtId="0" fontId="5" fillId="50" borderId="0" xfId="0" applyFont="1" applyFill="1" applyAlignment="1">
      <alignment horizontal="center"/>
    </xf>
    <xf numFmtId="0" fontId="46" fillId="50" borderId="16" xfId="0" applyFont="1" applyFill="1" applyBorder="1" applyAlignment="1">
      <alignment horizontal="center"/>
    </xf>
    <xf numFmtId="0" fontId="80" fillId="70" borderId="0" xfId="0" applyFont="1" applyFill="1"/>
    <xf numFmtId="0" fontId="96" fillId="63" borderId="11" xfId="0" applyFont="1" applyFill="1" applyBorder="1"/>
    <xf numFmtId="0" fontId="66" fillId="50" borderId="9" xfId="0" applyFont="1" applyFill="1" applyBorder="1"/>
    <xf numFmtId="0" fontId="66" fillId="50" borderId="55" xfId="0" applyFont="1" applyFill="1" applyBorder="1"/>
    <xf numFmtId="0" fontId="66" fillId="87" borderId="56" xfId="0" applyFont="1" applyFill="1" applyBorder="1"/>
    <xf numFmtId="0" fontId="66" fillId="87" borderId="57" xfId="0" applyFont="1" applyFill="1" applyBorder="1"/>
    <xf numFmtId="0" fontId="66" fillId="50" borderId="56" xfId="0" applyFont="1" applyFill="1" applyBorder="1"/>
    <xf numFmtId="0" fontId="66" fillId="50" borderId="57" xfId="0" applyFont="1" applyFill="1" applyBorder="1"/>
    <xf numFmtId="0" fontId="66" fillId="87" borderId="58" xfId="0" applyFont="1" applyFill="1" applyBorder="1"/>
    <xf numFmtId="0" fontId="66" fillId="87" borderId="59" xfId="0" applyFont="1" applyFill="1" applyBorder="1"/>
    <xf numFmtId="0" fontId="99" fillId="40" borderId="0" xfId="0" applyFont="1" applyFill="1"/>
    <xf numFmtId="0" fontId="7" fillId="50" borderId="14" xfId="0" applyFont="1" applyFill="1" applyBorder="1"/>
    <xf numFmtId="0" fontId="7" fillId="87" borderId="60" xfId="0" applyFont="1" applyFill="1" applyBorder="1"/>
    <xf numFmtId="0" fontId="7" fillId="50" borderId="60" xfId="0" applyFont="1" applyFill="1" applyBorder="1"/>
    <xf numFmtId="0" fontId="7" fillId="87" borderId="61" xfId="0" applyFont="1" applyFill="1" applyBorder="1"/>
    <xf numFmtId="0" fontId="121" fillId="0" borderId="0" xfId="0" applyFont="1"/>
    <xf numFmtId="0" fontId="80" fillId="40" borderId="17" xfId="0" applyFont="1" applyFill="1" applyBorder="1" applyAlignment="1">
      <alignment horizontal="center"/>
    </xf>
    <xf numFmtId="0" fontId="80" fillId="40" borderId="0" xfId="0" applyFont="1" applyFill="1" applyAlignment="1">
      <alignment horizontal="center"/>
    </xf>
    <xf numFmtId="0" fontId="106" fillId="0" borderId="0" xfId="0" applyFont="1" applyAlignment="1">
      <alignment horizontal="right"/>
    </xf>
    <xf numFmtId="0" fontId="113" fillId="88" borderId="13" xfId="0" applyFont="1" applyFill="1" applyBorder="1" applyAlignment="1">
      <alignment horizontal="right"/>
    </xf>
    <xf numFmtId="0" fontId="0" fillId="89" borderId="0" xfId="0" applyFill="1" applyBorder="1"/>
    <xf numFmtId="0" fontId="0" fillId="70" borderId="0" xfId="0" applyFill="1" applyBorder="1"/>
    <xf numFmtId="0" fontId="0" fillId="69" borderId="0" xfId="0" applyFill="1" applyBorder="1"/>
    <xf numFmtId="2" fontId="0" fillId="34" borderId="0" xfId="0" applyNumberFormat="1" applyFill="1" applyAlignment="1">
      <alignment horizontal="left"/>
    </xf>
    <xf numFmtId="49" fontId="56" fillId="0" borderId="4" xfId="0" applyNumberFormat="1" applyFont="1" applyBorder="1"/>
    <xf numFmtId="49" fontId="0" fillId="0" borderId="4" xfId="0" applyNumberFormat="1" applyBorder="1"/>
    <xf numFmtId="2" fontId="0" fillId="70" borderId="5" xfId="0" applyNumberFormat="1" applyFill="1" applyBorder="1"/>
    <xf numFmtId="0" fontId="0" fillId="89" borderId="5" xfId="0" applyFill="1" applyBorder="1"/>
    <xf numFmtId="49" fontId="0" fillId="0" borderId="8" xfId="0" applyNumberFormat="1" applyBorder="1"/>
    <xf numFmtId="0" fontId="56" fillId="89" borderId="0" xfId="0" applyFont="1" applyFill="1" applyBorder="1"/>
    <xf numFmtId="0" fontId="56" fillId="69" borderId="0" xfId="0" applyFont="1" applyFill="1" applyBorder="1"/>
    <xf numFmtId="0" fontId="56" fillId="0" borderId="0" xfId="0" applyFont="1" applyBorder="1" applyAlignment="1">
      <alignment horizontal="right"/>
    </xf>
    <xf numFmtId="0" fontId="56" fillId="0" borderId="5" xfId="0" applyFont="1" applyBorder="1"/>
    <xf numFmtId="0" fontId="56" fillId="70" borderId="0" xfId="0" applyFont="1" applyFill="1" applyBorder="1"/>
    <xf numFmtId="2" fontId="56" fillId="70" borderId="5" xfId="0" applyNumberFormat="1" applyFont="1" applyFill="1" applyBorder="1"/>
    <xf numFmtId="0" fontId="56" fillId="89" borderId="5" xfId="0" applyFont="1" applyFill="1" applyBorder="1"/>
    <xf numFmtId="49" fontId="56" fillId="0" borderId="8" xfId="0" applyNumberFormat="1" applyFont="1" applyBorder="1"/>
    <xf numFmtId="0" fontId="56" fillId="0" borderId="6" xfId="0" applyFont="1" applyBorder="1"/>
    <xf numFmtId="0" fontId="0" fillId="0" borderId="0" xfId="0" applyBorder="1" applyAlignment="1">
      <alignment horizontal="right"/>
    </xf>
    <xf numFmtId="0" fontId="122" fillId="63" borderId="6" xfId="0" applyFont="1" applyFill="1" applyBorder="1"/>
    <xf numFmtId="2" fontId="122" fillId="63" borderId="6" xfId="0" applyNumberFormat="1" applyFont="1" applyFill="1" applyBorder="1"/>
    <xf numFmtId="2" fontId="122" fillId="63" borderId="7" xfId="0" applyNumberFormat="1" applyFont="1" applyFill="1" applyBorder="1"/>
    <xf numFmtId="0" fontId="56" fillId="69" borderId="10" xfId="0" applyFont="1" applyFill="1" applyBorder="1"/>
    <xf numFmtId="0" fontId="0" fillId="69" borderId="10" xfId="0" applyFill="1" applyBorder="1"/>
    <xf numFmtId="2" fontId="123" fillId="36" borderId="0" xfId="0" applyNumberFormat="1" applyFont="1" applyFill="1"/>
    <xf numFmtId="49" fontId="122" fillId="67" borderId="4" xfId="0" applyNumberFormat="1" applyFont="1" applyFill="1" applyBorder="1"/>
    <xf numFmtId="0" fontId="122" fillId="67" borderId="0" xfId="0" applyFont="1" applyFill="1" applyBorder="1"/>
    <xf numFmtId="0" fontId="122" fillId="67" borderId="0" xfId="0" applyFont="1" applyFill="1" applyBorder="1" applyAlignment="1">
      <alignment horizontal="right"/>
    </xf>
    <xf numFmtId="0" fontId="124" fillId="50" borderId="9" xfId="0" applyFont="1" applyFill="1" applyBorder="1" applyAlignment="1">
      <alignment horizontal="right"/>
    </xf>
    <xf numFmtId="0" fontId="125" fillId="87" borderId="56" xfId="0" applyFont="1" applyFill="1" applyBorder="1" applyAlignment="1">
      <alignment horizontal="right"/>
    </xf>
    <xf numFmtId="0" fontId="99" fillId="63" borderId="1" xfId="0" applyFont="1" applyFill="1" applyBorder="1"/>
    <xf numFmtId="0" fontId="96" fillId="63" borderId="2" xfId="0" applyFont="1" applyFill="1" applyBorder="1"/>
    <xf numFmtId="0" fontId="96" fillId="63" borderId="3" xfId="0" applyFont="1" applyFill="1" applyBorder="1"/>
    <xf numFmtId="0" fontId="125" fillId="87" borderId="58" xfId="0" applyFont="1" applyFill="1" applyBorder="1" applyAlignment="1">
      <alignment horizontal="right"/>
    </xf>
    <xf numFmtId="0" fontId="125" fillId="50" borderId="56" xfId="0" applyFont="1" applyFill="1" applyBorder="1" applyAlignment="1">
      <alignment horizontal="right"/>
    </xf>
    <xf numFmtId="0" fontId="126" fillId="63" borderId="2" xfId="0" applyFont="1" applyFill="1" applyBorder="1"/>
    <xf numFmtId="0" fontId="5" fillId="0" borderId="1" xfId="0" applyFont="1" applyBorder="1"/>
    <xf numFmtId="49" fontId="122" fillId="63" borderId="1" xfId="0" applyNumberFormat="1" applyFont="1" applyFill="1" applyBorder="1"/>
    <xf numFmtId="0" fontId="122" fillId="63" borderId="2" xfId="0" applyFont="1" applyFill="1" applyBorder="1"/>
    <xf numFmtId="0" fontId="122" fillId="63" borderId="3" xfId="0" applyFont="1" applyFill="1" applyBorder="1"/>
    <xf numFmtId="0" fontId="88" fillId="70" borderId="0" xfId="0" applyFont="1" applyFill="1"/>
    <xf numFmtId="0" fontId="5" fillId="0" borderId="3" xfId="0" applyFont="1" applyBorder="1"/>
    <xf numFmtId="0" fontId="5" fillId="0" borderId="4" xfId="0" applyFont="1" applyFill="1" applyBorder="1"/>
    <xf numFmtId="0" fontId="5" fillId="0" borderId="5" xfId="0" applyFont="1" applyFill="1" applyBorder="1"/>
    <xf numFmtId="0" fontId="5" fillId="0" borderId="8" xfId="0" applyFont="1" applyFill="1" applyBorder="1"/>
    <xf numFmtId="0" fontId="5" fillId="0" borderId="7" xfId="0" applyFont="1" applyFill="1" applyBorder="1"/>
    <xf numFmtId="0" fontId="127" fillId="34" borderId="0" xfId="0" applyFont="1" applyFill="1"/>
    <xf numFmtId="0" fontId="120" fillId="83" borderId="43" xfId="0" applyFont="1" applyFill="1" applyBorder="1"/>
    <xf numFmtId="2" fontId="5" fillId="0" borderId="0" xfId="0" applyNumberFormat="1" applyFont="1" applyFill="1" applyBorder="1"/>
    <xf numFmtId="2" fontId="9" fillId="0" borderId="0" xfId="0" applyNumberFormat="1" applyFont="1" applyFill="1" applyBorder="1"/>
    <xf numFmtId="0" fontId="9" fillId="0" borderId="0" xfId="0" applyFont="1" applyFill="1" applyBorder="1" applyAlignment="1"/>
    <xf numFmtId="0" fontId="9" fillId="0" borderId="0" xfId="0" applyFont="1" applyFill="1" applyBorder="1" applyAlignment="1">
      <alignment horizontal="right"/>
    </xf>
    <xf numFmtId="0" fontId="5" fillId="42" borderId="0" xfId="0" applyFont="1" applyFill="1" applyAlignment="1">
      <alignment horizontal="center"/>
    </xf>
    <xf numFmtId="6" fontId="46" fillId="42" borderId="16" xfId="0" applyNumberFormat="1" applyFont="1" applyFill="1" applyBorder="1" applyAlignment="1">
      <alignment horizontal="center"/>
    </xf>
    <xf numFmtId="14" fontId="0" fillId="0" borderId="0" xfId="0" applyNumberFormat="1" applyFill="1" applyBorder="1"/>
    <xf numFmtId="0" fontId="122" fillId="63" borderId="10" xfId="0" applyFont="1" applyFill="1" applyBorder="1"/>
    <xf numFmtId="0" fontId="46" fillId="70" borderId="17" xfId="0" applyFont="1" applyFill="1" applyBorder="1" applyAlignment="1">
      <alignment horizontal="center"/>
    </xf>
    <xf numFmtId="0" fontId="46" fillId="70" borderId="16" xfId="0" applyFont="1" applyFill="1" applyBorder="1" applyAlignment="1">
      <alignment horizontal="center"/>
    </xf>
    <xf numFmtId="2" fontId="127" fillId="0" borderId="0" xfId="0" applyNumberFormat="1" applyFont="1" applyFill="1" applyBorder="1"/>
    <xf numFmtId="0" fontId="127" fillId="0" borderId="0" xfId="0" applyFont="1" applyFill="1" applyBorder="1"/>
    <xf numFmtId="6" fontId="46" fillId="39" borderId="17" xfId="0" applyNumberFormat="1" applyFont="1" applyFill="1" applyBorder="1" applyAlignment="1">
      <alignment horizontal="center"/>
    </xf>
    <xf numFmtId="0" fontId="5" fillId="70" borderId="17" xfId="0" applyFont="1" applyFill="1" applyBorder="1" applyAlignment="1">
      <alignment horizontal="center"/>
    </xf>
    <xf numFmtId="0" fontId="5" fillId="70" borderId="16" xfId="0" applyFont="1" applyFill="1" applyBorder="1" applyAlignment="1">
      <alignment horizontal="center"/>
    </xf>
    <xf numFmtId="0" fontId="119" fillId="88" borderId="51" xfId="0" applyFont="1" applyFill="1" applyBorder="1" applyAlignment="1">
      <alignment horizontal="center"/>
    </xf>
    <xf numFmtId="0" fontId="119" fillId="88" borderId="0" xfId="0" applyFont="1" applyFill="1" applyBorder="1" applyAlignment="1">
      <alignment horizontal="center"/>
    </xf>
    <xf numFmtId="0" fontId="119" fillId="69" borderId="49" xfId="0" applyFont="1" applyFill="1" applyBorder="1" applyAlignment="1">
      <alignment horizontal="center"/>
    </xf>
    <xf numFmtId="0" fontId="111" fillId="88" borderId="52" xfId="0" applyFont="1" applyFill="1" applyBorder="1" applyAlignment="1">
      <alignment horizontal="center"/>
    </xf>
    <xf numFmtId="17" fontId="111" fillId="90" borderId="42" xfId="0" applyNumberFormat="1" applyFont="1" applyFill="1" applyBorder="1"/>
    <xf numFmtId="0" fontId="113" fillId="76" borderId="13" xfId="0" applyFont="1" applyFill="1" applyBorder="1"/>
    <xf numFmtId="0" fontId="69" fillId="76" borderId="13" xfId="0" applyFont="1" applyFill="1" applyBorder="1" applyAlignment="1">
      <alignment horizontal="right"/>
    </xf>
    <xf numFmtId="0" fontId="128" fillId="76" borderId="13" xfId="0" applyFont="1" applyFill="1" applyBorder="1"/>
    <xf numFmtId="0" fontId="120" fillId="91" borderId="43" xfId="0" applyFont="1" applyFill="1" applyBorder="1" applyAlignment="1">
      <alignment horizontal="right"/>
    </xf>
    <xf numFmtId="0" fontId="128" fillId="0" borderId="13" xfId="0" applyFont="1" applyBorder="1"/>
    <xf numFmtId="0" fontId="111" fillId="0" borderId="0" xfId="0" applyFont="1" applyBorder="1"/>
    <xf numFmtId="17" fontId="111" fillId="86" borderId="42" xfId="0" applyNumberFormat="1" applyFont="1" applyFill="1" applyBorder="1"/>
    <xf numFmtId="17" fontId="111" fillId="86" borderId="62" xfId="0" applyNumberFormat="1" applyFont="1" applyFill="1" applyBorder="1"/>
    <xf numFmtId="0" fontId="85" fillId="0" borderId="13" xfId="0" applyFont="1" applyFill="1" applyBorder="1" applyAlignment="1">
      <alignment horizontal="center"/>
    </xf>
    <xf numFmtId="0" fontId="80" fillId="40" borderId="16" xfId="0" applyFont="1" applyFill="1" applyBorder="1" applyAlignment="1">
      <alignment horizontal="center"/>
    </xf>
    <xf numFmtId="0" fontId="80" fillId="41" borderId="0" xfId="0" applyFont="1" applyFill="1"/>
    <xf numFmtId="0" fontId="5" fillId="37" borderId="1" xfId="0" applyFont="1" applyFill="1" applyBorder="1"/>
    <xf numFmtId="0" fontId="46" fillId="37" borderId="63" xfId="0" applyFont="1" applyFill="1" applyBorder="1" applyAlignment="1">
      <alignment horizontal="center"/>
    </xf>
    <xf numFmtId="0" fontId="5" fillId="37" borderId="8" xfId="0" applyFont="1" applyFill="1" applyBorder="1"/>
    <xf numFmtId="0" fontId="46" fillId="37" borderId="26" xfId="0" applyFont="1" applyFill="1" applyBorder="1" applyAlignment="1">
      <alignment horizontal="center"/>
    </xf>
    <xf numFmtId="0" fontId="80" fillId="40" borderId="1" xfId="0" applyFont="1" applyFill="1" applyBorder="1"/>
    <xf numFmtId="0" fontId="80" fillId="40" borderId="63" xfId="0" applyFont="1" applyFill="1" applyBorder="1" applyAlignment="1">
      <alignment horizontal="center"/>
    </xf>
    <xf numFmtId="0" fontId="80" fillId="40" borderId="64" xfId="0" applyFont="1" applyFill="1" applyBorder="1" applyAlignment="1">
      <alignment horizontal="center"/>
    </xf>
    <xf numFmtId="0" fontId="5" fillId="40" borderId="1" xfId="0" applyFont="1" applyFill="1" applyBorder="1"/>
    <xf numFmtId="0" fontId="46" fillId="40" borderId="63" xfId="0" applyFont="1" applyFill="1" applyBorder="1" applyAlignment="1">
      <alignment horizontal="center"/>
    </xf>
    <xf numFmtId="0" fontId="5" fillId="40" borderId="8" xfId="0" applyFont="1" applyFill="1" applyBorder="1"/>
    <xf numFmtId="0" fontId="46" fillId="40" borderId="26" xfId="0" applyFont="1" applyFill="1" applyBorder="1" applyAlignment="1">
      <alignment horizontal="center"/>
    </xf>
    <xf numFmtId="0" fontId="122" fillId="40" borderId="0" xfId="0" applyFont="1" applyFill="1"/>
    <xf numFmtId="0" fontId="80" fillId="40" borderId="8" xfId="0" applyFont="1" applyFill="1" applyBorder="1"/>
    <xf numFmtId="0" fontId="80" fillId="40" borderId="26" xfId="0" applyFont="1" applyFill="1" applyBorder="1" applyAlignment="1">
      <alignment horizontal="center"/>
    </xf>
    <xf numFmtId="6" fontId="80" fillId="40" borderId="27" xfId="0" applyNumberFormat="1" applyFont="1" applyFill="1" applyBorder="1" applyAlignment="1">
      <alignment horizontal="center"/>
    </xf>
    <xf numFmtId="0" fontId="80" fillId="43" borderId="0" xfId="0" applyFont="1" applyFill="1"/>
    <xf numFmtId="0" fontId="80" fillId="43" borderId="17" xfId="0" applyFont="1" applyFill="1" applyBorder="1" applyAlignment="1">
      <alignment horizontal="center"/>
    </xf>
    <xf numFmtId="0" fontId="80" fillId="43" borderId="16" xfId="0" applyFont="1" applyFill="1" applyBorder="1" applyAlignment="1">
      <alignment horizontal="center"/>
    </xf>
    <xf numFmtId="0" fontId="5" fillId="67" borderId="17" xfId="0" applyFont="1" applyFill="1" applyBorder="1" applyAlignment="1">
      <alignment horizontal="center"/>
    </xf>
    <xf numFmtId="0" fontId="5" fillId="67" borderId="0" xfId="0" applyFont="1" applyFill="1"/>
    <xf numFmtId="0" fontId="5" fillId="0" borderId="23" xfId="0" applyFont="1" applyBorder="1" applyAlignment="1">
      <alignment horizontal="center"/>
    </xf>
    <xf numFmtId="0" fontId="5" fillId="0" borderId="22" xfId="0" applyFont="1" applyBorder="1" applyAlignment="1">
      <alignment horizontal="center"/>
    </xf>
    <xf numFmtId="0" fontId="5" fillId="0" borderId="65" xfId="0" applyFont="1" applyBorder="1" applyAlignment="1">
      <alignment horizontal="center"/>
    </xf>
    <xf numFmtId="0" fontId="66" fillId="0" borderId="0" xfId="0" applyFont="1" applyAlignment="1">
      <alignment horizontal="center" vertical="center"/>
    </xf>
    <xf numFmtId="0" fontId="80" fillId="0" borderId="0" xfId="0" applyFont="1" applyFill="1"/>
    <xf numFmtId="0" fontId="80" fillId="0" borderId="17" xfId="0" applyFont="1" applyFill="1" applyBorder="1" applyAlignment="1">
      <alignment horizontal="center"/>
    </xf>
    <xf numFmtId="0" fontId="80" fillId="0" borderId="16" xfId="0" applyFont="1" applyFill="1" applyBorder="1" applyAlignment="1">
      <alignment horizontal="center"/>
    </xf>
    <xf numFmtId="0" fontId="80" fillId="43" borderId="1" xfId="0" applyFont="1" applyFill="1" applyBorder="1"/>
    <xf numFmtId="0" fontId="80" fillId="43" borderId="67" xfId="0" applyFont="1" applyFill="1" applyBorder="1" applyAlignment="1">
      <alignment horizontal="center"/>
    </xf>
    <xf numFmtId="0" fontId="80" fillId="43" borderId="1" xfId="0" applyFont="1" applyFill="1" applyBorder="1" applyAlignment="1">
      <alignment horizontal="center"/>
    </xf>
    <xf numFmtId="0" fontId="5" fillId="53" borderId="17" xfId="0" applyFont="1" applyFill="1" applyBorder="1" applyAlignment="1">
      <alignment horizontal="center"/>
    </xf>
    <xf numFmtId="0" fontId="5" fillId="53" borderId="16" xfId="0" applyFont="1" applyFill="1" applyBorder="1" applyAlignment="1">
      <alignment horizontal="center"/>
    </xf>
    <xf numFmtId="0" fontId="5" fillId="53" borderId="1" xfId="0" applyFont="1" applyFill="1" applyBorder="1"/>
    <xf numFmtId="0" fontId="5" fillId="53" borderId="67" xfId="0" applyFont="1" applyFill="1" applyBorder="1" applyAlignment="1">
      <alignment horizontal="center"/>
    </xf>
    <xf numFmtId="0" fontId="5" fillId="53" borderId="1" xfId="0" applyFont="1" applyFill="1" applyBorder="1" applyAlignment="1">
      <alignment horizontal="center"/>
    </xf>
    <xf numFmtId="0" fontId="5" fillId="52" borderId="16" xfId="0" applyFont="1" applyFill="1" applyBorder="1" applyAlignment="1">
      <alignment horizontal="center"/>
    </xf>
    <xf numFmtId="0" fontId="122" fillId="92" borderId="0" xfId="0" applyFont="1" applyFill="1" applyAlignment="1">
      <alignment horizontal="center"/>
    </xf>
    <xf numFmtId="0" fontId="0" fillId="0" borderId="11" xfId="0" applyBorder="1"/>
    <xf numFmtId="0" fontId="0" fillId="0" borderId="68" xfId="0" applyBorder="1"/>
    <xf numFmtId="0" fontId="5" fillId="0" borderId="63" xfId="0" applyFont="1" applyBorder="1" applyAlignment="1">
      <alignment horizontal="center"/>
    </xf>
    <xf numFmtId="0" fontId="115" fillId="83" borderId="43" xfId="0" applyFont="1" applyFill="1" applyBorder="1"/>
    <xf numFmtId="17" fontId="111" fillId="90" borderId="69" xfId="0" applyNumberFormat="1" applyFont="1" applyFill="1" applyBorder="1"/>
    <xf numFmtId="0" fontId="110" fillId="77" borderId="70" xfId="0" applyFont="1" applyFill="1" applyBorder="1"/>
    <xf numFmtId="0" fontId="110" fillId="76" borderId="70" xfId="0" applyFont="1" applyFill="1" applyBorder="1"/>
    <xf numFmtId="0" fontId="110" fillId="75" borderId="70" xfId="0" applyFont="1" applyFill="1" applyBorder="1"/>
    <xf numFmtId="0" fontId="110" fillId="78" borderId="70" xfId="0" applyFont="1" applyFill="1" applyBorder="1"/>
    <xf numFmtId="0" fontId="113" fillId="75" borderId="70" xfId="0" applyFont="1" applyFill="1" applyBorder="1"/>
    <xf numFmtId="0" fontId="111" fillId="86" borderId="70" xfId="0" applyFont="1" applyFill="1" applyBorder="1"/>
    <xf numFmtId="0" fontId="114" fillId="82" borderId="70" xfId="0" applyFont="1" applyFill="1" applyBorder="1"/>
    <xf numFmtId="0" fontId="115" fillId="83" borderId="70" xfId="0" applyFont="1" applyFill="1" applyBorder="1"/>
    <xf numFmtId="0" fontId="116" fillId="82" borderId="71" xfId="0" applyFont="1" applyFill="1" applyBorder="1"/>
    <xf numFmtId="0" fontId="113" fillId="76" borderId="43" xfId="0" applyFont="1" applyFill="1" applyBorder="1"/>
    <xf numFmtId="0" fontId="128" fillId="76" borderId="43" xfId="0" applyFont="1" applyFill="1" applyBorder="1"/>
    <xf numFmtId="0" fontId="69" fillId="76" borderId="43" xfId="0" applyFont="1" applyFill="1" applyBorder="1" applyAlignment="1">
      <alignment horizontal="right"/>
    </xf>
    <xf numFmtId="0" fontId="113" fillId="88" borderId="43" xfId="0" applyFont="1" applyFill="1" applyBorder="1" applyAlignment="1">
      <alignment horizontal="right"/>
    </xf>
    <xf numFmtId="0" fontId="113" fillId="76" borderId="70" xfId="0" applyFont="1" applyFill="1" applyBorder="1"/>
    <xf numFmtId="0" fontId="69" fillId="76" borderId="70" xfId="0" applyFont="1" applyFill="1" applyBorder="1" applyAlignment="1">
      <alignment horizontal="right"/>
    </xf>
    <xf numFmtId="0" fontId="113" fillId="88" borderId="70" xfId="0" applyFont="1" applyFill="1" applyBorder="1" applyAlignment="1">
      <alignment horizontal="right"/>
    </xf>
    <xf numFmtId="0" fontId="128" fillId="0" borderId="43" xfId="0" applyFont="1" applyBorder="1"/>
    <xf numFmtId="0" fontId="128" fillId="0" borderId="70" xfId="0" applyFont="1" applyBorder="1"/>
    <xf numFmtId="0" fontId="111" fillId="75" borderId="71" xfId="0" applyFont="1" applyFill="1" applyBorder="1"/>
    <xf numFmtId="0" fontId="110" fillId="0" borderId="70" xfId="0" applyFont="1" applyBorder="1"/>
    <xf numFmtId="0" fontId="56" fillId="0" borderId="1" xfId="0" applyFont="1" applyFill="1" applyBorder="1"/>
    <xf numFmtId="0" fontId="0" fillId="0" borderId="2" xfId="0" applyFill="1" applyBorder="1"/>
    <xf numFmtId="14" fontId="0" fillId="0" borderId="3" xfId="0" applyNumberFormat="1" applyFill="1" applyBorder="1"/>
    <xf numFmtId="0" fontId="56" fillId="69" borderId="72" xfId="0" applyFont="1" applyFill="1" applyBorder="1"/>
    <xf numFmtId="14" fontId="0" fillId="0" borderId="73" xfId="0" applyNumberFormat="1" applyFill="1" applyBorder="1"/>
    <xf numFmtId="0" fontId="56" fillId="0" borderId="74" xfId="0" applyFont="1" applyFill="1" applyBorder="1"/>
    <xf numFmtId="14" fontId="0" fillId="0" borderId="75" xfId="0" applyNumberFormat="1" applyFill="1" applyBorder="1"/>
    <xf numFmtId="0" fontId="56" fillId="69" borderId="8" xfId="0" applyFont="1" applyFill="1" applyBorder="1"/>
    <xf numFmtId="0" fontId="0" fillId="69" borderId="6" xfId="0" applyFill="1" applyBorder="1"/>
    <xf numFmtId="14" fontId="0" fillId="0" borderId="7" xfId="0" applyNumberFormat="1" applyFill="1" applyBorder="1"/>
    <xf numFmtId="0" fontId="0" fillId="33" borderId="0" xfId="0" applyFill="1"/>
    <xf numFmtId="0" fontId="128" fillId="88" borderId="43" xfId="0" applyFont="1" applyFill="1" applyBorder="1"/>
    <xf numFmtId="0" fontId="110" fillId="0" borderId="42" xfId="0" applyFont="1" applyBorder="1"/>
    <xf numFmtId="0" fontId="129" fillId="77" borderId="42" xfId="0" applyFont="1" applyFill="1" applyBorder="1"/>
    <xf numFmtId="0" fontId="110" fillId="77" borderId="42" xfId="0" applyFont="1" applyFill="1" applyBorder="1"/>
    <xf numFmtId="0" fontId="110" fillId="77" borderId="69" xfId="0" applyFont="1" applyFill="1" applyBorder="1"/>
    <xf numFmtId="0" fontId="110" fillId="77" borderId="62" xfId="0" applyFont="1" applyFill="1" applyBorder="1"/>
    <xf numFmtId="0" fontId="110" fillId="0" borderId="2" xfId="0" applyFont="1" applyBorder="1"/>
    <xf numFmtId="17" fontId="111" fillId="90" borderId="13" xfId="0" applyNumberFormat="1" applyFont="1" applyFill="1" applyBorder="1"/>
    <xf numFmtId="0" fontId="116" fillId="82" borderId="76" xfId="0" applyFont="1" applyFill="1" applyBorder="1"/>
    <xf numFmtId="0" fontId="129" fillId="77" borderId="43" xfId="0" applyFont="1" applyFill="1" applyBorder="1"/>
    <xf numFmtId="0" fontId="112" fillId="75" borderId="43" xfId="0" applyFont="1" applyFill="1" applyBorder="1"/>
    <xf numFmtId="0" fontId="110" fillId="78" borderId="29" xfId="0" applyFont="1" applyFill="1" applyBorder="1"/>
    <xf numFmtId="0" fontId="110" fillId="75" borderId="29" xfId="0" applyFont="1" applyFill="1" applyBorder="1"/>
    <xf numFmtId="0" fontId="111" fillId="82" borderId="29" xfId="0" applyFont="1" applyFill="1" applyBorder="1"/>
    <xf numFmtId="0" fontId="111" fillId="82" borderId="54" xfId="0" applyFont="1" applyFill="1" applyBorder="1"/>
    <xf numFmtId="0" fontId="0" fillId="0" borderId="21" xfId="0" applyBorder="1"/>
    <xf numFmtId="0" fontId="56" fillId="0" borderId="43" xfId="0" applyFont="1" applyBorder="1" applyAlignment="1">
      <alignment horizontal="center"/>
    </xf>
    <xf numFmtId="0" fontId="0" fillId="93" borderId="77" xfId="0" applyFill="1" applyBorder="1"/>
    <xf numFmtId="0" fontId="0" fillId="93" borderId="78" xfId="0" applyFill="1" applyBorder="1"/>
    <xf numFmtId="0" fontId="0" fillId="93" borderId="79" xfId="0" applyFill="1" applyBorder="1"/>
    <xf numFmtId="0" fontId="0" fillId="94" borderId="77" xfId="0" applyFill="1" applyBorder="1"/>
    <xf numFmtId="0" fontId="0" fillId="94" borderId="78" xfId="0" applyFill="1" applyBorder="1"/>
    <xf numFmtId="0" fontId="106" fillId="0" borderId="43" xfId="0" applyFont="1" applyBorder="1" applyAlignment="1">
      <alignment horizontal="center"/>
    </xf>
    <xf numFmtId="0" fontId="0" fillId="71" borderId="77" xfId="0" applyFill="1" applyBorder="1"/>
    <xf numFmtId="0" fontId="0" fillId="71" borderId="78" xfId="0" applyFill="1" applyBorder="1"/>
    <xf numFmtId="0" fontId="0" fillId="71" borderId="79" xfId="0" applyFill="1" applyBorder="1"/>
    <xf numFmtId="0" fontId="0" fillId="94" borderId="79" xfId="0" applyFill="1" applyBorder="1"/>
    <xf numFmtId="0" fontId="0" fillId="66" borderId="77" xfId="0" applyFill="1" applyBorder="1"/>
    <xf numFmtId="0" fontId="0" fillId="66" borderId="78" xfId="0" applyFill="1" applyBorder="1"/>
    <xf numFmtId="0" fontId="0" fillId="66" borderId="79" xfId="0" applyFill="1" applyBorder="1"/>
    <xf numFmtId="0" fontId="0" fillId="53" borderId="77" xfId="0" applyFill="1" applyBorder="1"/>
    <xf numFmtId="0" fontId="0" fillId="53" borderId="78" xfId="0" applyFill="1" applyBorder="1"/>
    <xf numFmtId="0" fontId="0" fillId="53" borderId="79" xfId="0" applyFill="1" applyBorder="1"/>
    <xf numFmtId="0" fontId="130" fillId="95" borderId="0" xfId="0" applyFont="1" applyFill="1"/>
    <xf numFmtId="0" fontId="130" fillId="95" borderId="0" xfId="0" applyFont="1" applyFill="1" applyAlignment="1">
      <alignment horizontal="center"/>
    </xf>
    <xf numFmtId="0" fontId="0" fillId="39" borderId="13" xfId="0" applyFill="1" applyBorder="1"/>
    <xf numFmtId="0" fontId="56" fillId="39" borderId="22" xfId="0" applyFont="1" applyFill="1" applyBorder="1" applyAlignment="1">
      <alignment horizontal="right"/>
    </xf>
    <xf numFmtId="0" fontId="56" fillId="39" borderId="13" xfId="0" applyFont="1" applyFill="1" applyBorder="1" applyAlignment="1">
      <alignment horizontal="center"/>
    </xf>
    <xf numFmtId="49" fontId="56" fillId="0" borderId="17" xfId="0" applyNumberFormat="1" applyFont="1" applyBorder="1"/>
    <xf numFmtId="0" fontId="82" fillId="0" borderId="0" xfId="0" applyFont="1" applyFill="1"/>
    <xf numFmtId="0" fontId="122" fillId="63" borderId="0" xfId="0" applyFont="1" applyFill="1"/>
    <xf numFmtId="0" fontId="106" fillId="34" borderId="0" xfId="0" applyFont="1" applyFill="1"/>
    <xf numFmtId="0" fontId="110" fillId="77" borderId="13" xfId="0" applyFont="1" applyFill="1" applyBorder="1" applyAlignment="1">
      <alignment horizontal="right"/>
    </xf>
    <xf numFmtId="0" fontId="110" fillId="69" borderId="13" xfId="0" applyFont="1" applyFill="1" applyBorder="1"/>
    <xf numFmtId="0" fontId="110" fillId="96" borderId="13" xfId="0" applyFont="1" applyFill="1" applyBorder="1"/>
    <xf numFmtId="0" fontId="110" fillId="76" borderId="21" xfId="0" applyFont="1" applyFill="1" applyBorder="1"/>
    <xf numFmtId="0" fontId="69" fillId="76" borderId="21" xfId="0" applyFont="1" applyFill="1" applyBorder="1" applyAlignment="1">
      <alignment horizontal="right"/>
    </xf>
    <xf numFmtId="0" fontId="128" fillId="76" borderId="21" xfId="0" applyFont="1" applyFill="1" applyBorder="1"/>
    <xf numFmtId="0" fontId="128" fillId="88" borderId="21" xfId="0" applyFont="1" applyFill="1" applyBorder="1"/>
    <xf numFmtId="0" fontId="110" fillId="77" borderId="22" xfId="0" applyFont="1" applyFill="1" applyBorder="1"/>
    <xf numFmtId="0" fontId="120" fillId="91" borderId="21" xfId="0" applyFont="1" applyFill="1" applyBorder="1" applyAlignment="1">
      <alignment horizontal="right"/>
    </xf>
    <xf numFmtId="0" fontId="128" fillId="0" borderId="56" xfId="0" applyFont="1" applyBorder="1"/>
    <xf numFmtId="0" fontId="110" fillId="77" borderId="63" xfId="0" applyFont="1" applyFill="1" applyBorder="1"/>
    <xf numFmtId="0" fontId="110" fillId="77" borderId="64" xfId="0" applyFont="1" applyFill="1" applyBorder="1"/>
    <xf numFmtId="0" fontId="110" fillId="96" borderId="63" xfId="0" applyFont="1" applyFill="1" applyBorder="1"/>
    <xf numFmtId="0" fontId="110" fillId="77" borderId="36" xfId="0" applyFont="1" applyFill="1" applyBorder="1"/>
    <xf numFmtId="0" fontId="110" fillId="77" borderId="38" xfId="0" applyFont="1" applyFill="1" applyBorder="1"/>
    <xf numFmtId="0" fontId="110" fillId="96" borderId="36" xfId="0" applyFont="1" applyFill="1" applyBorder="1"/>
    <xf numFmtId="0" fontId="131" fillId="88" borderId="13" xfId="0" applyFont="1" applyFill="1" applyBorder="1"/>
    <xf numFmtId="0" fontId="131" fillId="88" borderId="29" xfId="0" applyFont="1" applyFill="1" applyBorder="1"/>
    <xf numFmtId="0" fontId="131" fillId="88" borderId="43" xfId="0" applyFont="1" applyFill="1" applyBorder="1"/>
    <xf numFmtId="0" fontId="131" fillId="88" borderId="70" xfId="0" applyFont="1" applyFill="1" applyBorder="1"/>
    <xf numFmtId="0" fontId="120" fillId="88" borderId="29" xfId="0" applyFont="1" applyFill="1" applyBorder="1"/>
    <xf numFmtId="0" fontId="120" fillId="88" borderId="43" xfId="0" applyFont="1" applyFill="1" applyBorder="1" applyAlignment="1">
      <alignment horizontal="right"/>
    </xf>
    <xf numFmtId="0" fontId="120" fillId="88" borderId="70" xfId="0" applyFont="1" applyFill="1" applyBorder="1" applyAlignment="1">
      <alignment horizontal="right"/>
    </xf>
    <xf numFmtId="0" fontId="80" fillId="92" borderId="0" xfId="0" applyFont="1" applyFill="1"/>
    <xf numFmtId="0" fontId="80" fillId="92" borderId="17" xfId="0" applyFont="1" applyFill="1" applyBorder="1" applyAlignment="1">
      <alignment horizontal="center"/>
    </xf>
    <xf numFmtId="0" fontId="80" fillId="92" borderId="16" xfId="0" applyFont="1" applyFill="1" applyBorder="1" applyAlignment="1">
      <alignment horizontal="center"/>
    </xf>
    <xf numFmtId="0" fontId="80" fillId="92" borderId="1" xfId="0" applyFont="1" applyFill="1" applyBorder="1"/>
    <xf numFmtId="0" fontId="80" fillId="92" borderId="67" xfId="0" applyFont="1" applyFill="1" applyBorder="1" applyAlignment="1">
      <alignment horizontal="center"/>
    </xf>
    <xf numFmtId="0" fontId="80" fillId="92" borderId="1" xfId="0" applyFont="1" applyFill="1" applyBorder="1" applyAlignment="1">
      <alignment horizontal="center"/>
    </xf>
    <xf numFmtId="0" fontId="110" fillId="51" borderId="13" xfId="0" applyFont="1" applyFill="1" applyBorder="1"/>
    <xf numFmtId="0" fontId="132" fillId="51" borderId="13" xfId="0" applyFont="1" applyFill="1" applyBorder="1" applyAlignment="1">
      <alignment horizontal="right"/>
    </xf>
    <xf numFmtId="0" fontId="128" fillId="0" borderId="13" xfId="0" applyFont="1" applyFill="1" applyBorder="1"/>
    <xf numFmtId="0" fontId="81" fillId="0" borderId="17" xfId="0" applyFont="1" applyFill="1" applyBorder="1" applyAlignment="1">
      <alignment horizontal="center"/>
    </xf>
    <xf numFmtId="0" fontId="81" fillId="0" borderId="16" xfId="0" applyFont="1" applyFill="1" applyBorder="1" applyAlignment="1">
      <alignment horizontal="center"/>
    </xf>
    <xf numFmtId="0" fontId="81" fillId="42" borderId="0" xfId="0" applyFont="1" applyFill="1"/>
    <xf numFmtId="0" fontId="81" fillId="42" borderId="17" xfId="0" applyFont="1" applyFill="1" applyBorder="1" applyAlignment="1">
      <alignment horizontal="center"/>
    </xf>
    <xf numFmtId="0" fontId="81" fillId="42" borderId="16" xfId="0" applyFont="1" applyFill="1" applyBorder="1" applyAlignment="1">
      <alignment horizontal="center"/>
    </xf>
    <xf numFmtId="0" fontId="81" fillId="42" borderId="1" xfId="0" applyFont="1" applyFill="1" applyBorder="1"/>
    <xf numFmtId="0" fontId="81" fillId="42" borderId="67" xfId="0" applyFont="1" applyFill="1" applyBorder="1" applyAlignment="1">
      <alignment horizontal="center"/>
    </xf>
    <xf numFmtId="0" fontId="81" fillId="42" borderId="1" xfId="0" applyFont="1" applyFill="1" applyBorder="1" applyAlignment="1">
      <alignment horizontal="center"/>
    </xf>
    <xf numFmtId="0" fontId="81" fillId="51" borderId="17" xfId="0" applyFont="1" applyFill="1" applyBorder="1" applyAlignment="1">
      <alignment horizontal="center"/>
    </xf>
    <xf numFmtId="14" fontId="0" fillId="0" borderId="13" xfId="0" applyNumberFormat="1" applyBorder="1" applyAlignment="1">
      <alignment horizontal="center" vertical="center"/>
    </xf>
    <xf numFmtId="0" fontId="88" fillId="42" borderId="0" xfId="0" applyFont="1" applyFill="1"/>
    <xf numFmtId="0" fontId="88" fillId="42" borderId="17" xfId="0" applyFont="1" applyFill="1" applyBorder="1" applyAlignment="1">
      <alignment horizontal="center"/>
    </xf>
    <xf numFmtId="0" fontId="88" fillId="42" borderId="16" xfId="0" applyFont="1" applyFill="1" applyBorder="1" applyAlignment="1">
      <alignment horizontal="center"/>
    </xf>
    <xf numFmtId="14" fontId="73" fillId="94" borderId="13" xfId="0" applyNumberFormat="1" applyFont="1" applyFill="1" applyBorder="1" applyAlignment="1">
      <alignment horizontal="center"/>
    </xf>
    <xf numFmtId="0" fontId="73" fillId="94" borderId="13" xfId="0" applyFont="1" applyFill="1" applyBorder="1" applyAlignment="1">
      <alignment horizontal="center"/>
    </xf>
    <xf numFmtId="0" fontId="73" fillId="94" borderId="13" xfId="0" applyFont="1" applyFill="1" applyBorder="1"/>
    <xf numFmtId="0" fontId="120" fillId="67" borderId="60" xfId="0" applyFont="1" applyFill="1" applyBorder="1" applyAlignment="1"/>
    <xf numFmtId="0" fontId="120" fillId="67" borderId="43" xfId="0" applyFont="1" applyFill="1" applyBorder="1" applyAlignment="1"/>
    <xf numFmtId="0" fontId="133" fillId="51" borderId="13" xfId="0" applyFont="1" applyFill="1" applyBorder="1"/>
    <xf numFmtId="0" fontId="133" fillId="51" borderId="13" xfId="0" applyFont="1" applyFill="1" applyBorder="1" applyAlignment="1">
      <alignment horizontal="right"/>
    </xf>
    <xf numFmtId="0" fontId="133" fillId="91" borderId="39" xfId="0" applyFont="1" applyFill="1" applyBorder="1" applyAlignment="1">
      <alignment horizontal="right"/>
    </xf>
    <xf numFmtId="0" fontId="120" fillId="91" borderId="39" xfId="0" applyFont="1" applyFill="1" applyBorder="1" applyAlignment="1">
      <alignment horizontal="right"/>
    </xf>
    <xf numFmtId="0" fontId="128" fillId="34" borderId="13" xfId="0" applyFont="1" applyFill="1" applyBorder="1"/>
    <xf numFmtId="0" fontId="111" fillId="82" borderId="53" xfId="0" applyFont="1" applyFill="1" applyBorder="1"/>
    <xf numFmtId="0" fontId="120" fillId="83" borderId="70" xfId="0" applyFont="1" applyFill="1" applyBorder="1"/>
    <xf numFmtId="0" fontId="111" fillId="34" borderId="10" xfId="0" applyFont="1" applyFill="1" applyBorder="1"/>
    <xf numFmtId="0" fontId="74" fillId="0" borderId="0" xfId="0" applyFont="1"/>
    <xf numFmtId="0" fontId="75" fillId="51" borderId="0" xfId="0" applyFont="1" applyFill="1" applyAlignment="1">
      <alignment horizontal="center"/>
    </xf>
    <xf numFmtId="0" fontId="75" fillId="36" borderId="0" xfId="0" applyFont="1" applyFill="1" applyAlignment="1">
      <alignment horizontal="center"/>
    </xf>
    <xf numFmtId="0" fontId="75" fillId="34" borderId="0" xfId="0" applyFont="1" applyFill="1"/>
    <xf numFmtId="0" fontId="81" fillId="47" borderId="0" xfId="0" applyFont="1" applyFill="1"/>
    <xf numFmtId="0" fontId="81" fillId="47" borderId="17" xfId="0" applyFont="1" applyFill="1" applyBorder="1" applyAlignment="1">
      <alignment horizontal="center"/>
    </xf>
    <xf numFmtId="0" fontId="81" fillId="47" borderId="16" xfId="0" applyFont="1" applyFill="1" applyBorder="1" applyAlignment="1">
      <alignment horizontal="center"/>
    </xf>
    <xf numFmtId="0" fontId="5" fillId="53" borderId="8" xfId="0" applyFont="1" applyFill="1" applyBorder="1"/>
    <xf numFmtId="0" fontId="5" fillId="53" borderId="76" xfId="0" applyFont="1" applyFill="1" applyBorder="1" applyAlignment="1">
      <alignment horizontal="center"/>
    </xf>
    <xf numFmtId="6" fontId="5" fillId="53" borderId="8" xfId="0" applyNumberFormat="1" applyFont="1" applyFill="1" applyBorder="1" applyAlignment="1">
      <alignment horizontal="center"/>
    </xf>
    <xf numFmtId="0" fontId="80" fillId="92" borderId="8" xfId="0" applyFont="1" applyFill="1" applyBorder="1"/>
    <xf numFmtId="0" fontId="80" fillId="92" borderId="76" xfId="0" applyFont="1" applyFill="1" applyBorder="1" applyAlignment="1">
      <alignment horizontal="center"/>
    </xf>
    <xf numFmtId="6" fontId="80" fillId="92" borderId="8" xfId="0" applyNumberFormat="1" applyFont="1" applyFill="1" applyBorder="1" applyAlignment="1">
      <alignment horizontal="center"/>
    </xf>
    <xf numFmtId="0" fontId="81" fillId="42" borderId="8" xfId="0" applyFont="1" applyFill="1" applyBorder="1"/>
    <xf numFmtId="0" fontId="81" fillId="42" borderId="76" xfId="0" applyFont="1" applyFill="1" applyBorder="1" applyAlignment="1">
      <alignment horizontal="center"/>
    </xf>
    <xf numFmtId="6" fontId="81" fillId="42" borderId="8" xfId="0" applyNumberFormat="1" applyFont="1" applyFill="1" applyBorder="1" applyAlignment="1">
      <alignment horizontal="center"/>
    </xf>
    <xf numFmtId="0" fontId="5" fillId="51" borderId="63" xfId="0" applyFont="1" applyFill="1" applyBorder="1" applyAlignment="1">
      <alignment horizontal="center"/>
    </xf>
    <xf numFmtId="0" fontId="5" fillId="51" borderId="23" xfId="0" applyFont="1" applyFill="1" applyBorder="1" applyAlignment="1">
      <alignment horizontal="center"/>
    </xf>
    <xf numFmtId="0" fontId="134" fillId="75" borderId="47" xfId="0" applyFont="1" applyFill="1" applyBorder="1" applyAlignment="1">
      <alignment horizontal="center"/>
    </xf>
    <xf numFmtId="0" fontId="81" fillId="70" borderId="0" xfId="0" applyFont="1" applyFill="1"/>
    <xf numFmtId="0" fontId="81" fillId="70" borderId="17" xfId="0" applyFont="1" applyFill="1" applyBorder="1" applyAlignment="1">
      <alignment horizontal="center"/>
    </xf>
    <xf numFmtId="0" fontId="81" fillId="70" borderId="16" xfId="0" applyFont="1" applyFill="1" applyBorder="1" applyAlignment="1">
      <alignment horizontal="center"/>
    </xf>
    <xf numFmtId="0" fontId="123" fillId="87" borderId="0" xfId="0" applyFont="1" applyFill="1" applyBorder="1"/>
    <xf numFmtId="0" fontId="135" fillId="87" borderId="0" xfId="0" applyFont="1" applyFill="1" applyBorder="1"/>
    <xf numFmtId="0" fontId="56" fillId="0" borderId="0" xfId="0" applyFont="1" applyFill="1" applyAlignment="1">
      <alignment horizontal="right"/>
    </xf>
    <xf numFmtId="0" fontId="56" fillId="0" borderId="39" xfId="0" applyFont="1" applyFill="1" applyBorder="1"/>
    <xf numFmtId="0" fontId="0" fillId="0" borderId="34" xfId="0" applyFill="1" applyBorder="1"/>
    <xf numFmtId="14" fontId="0" fillId="0" borderId="16" xfId="0" applyNumberFormat="1" applyFill="1" applyBorder="1"/>
    <xf numFmtId="0" fontId="82" fillId="89" borderId="23" xfId="0" applyFont="1" applyFill="1" applyBorder="1"/>
    <xf numFmtId="0" fontId="82" fillId="89" borderId="0" xfId="0" applyFont="1" applyFill="1" applyBorder="1"/>
    <xf numFmtId="0" fontId="80" fillId="97" borderId="0" xfId="0" applyFont="1" applyFill="1"/>
    <xf numFmtId="0" fontId="80" fillId="97" borderId="17" xfId="0" applyFont="1" applyFill="1" applyBorder="1" applyAlignment="1">
      <alignment horizontal="center"/>
    </xf>
    <xf numFmtId="0" fontId="80" fillId="97" borderId="16" xfId="0" applyFont="1" applyFill="1" applyBorder="1" applyAlignment="1">
      <alignment horizontal="center"/>
    </xf>
    <xf numFmtId="0" fontId="81" fillId="0" borderId="0" xfId="0" applyFont="1" applyFill="1" applyBorder="1" applyAlignment="1">
      <alignment horizontal="center"/>
    </xf>
    <xf numFmtId="0" fontId="82" fillId="42" borderId="13" xfId="0" applyFont="1" applyFill="1" applyBorder="1" applyAlignment="1">
      <alignment horizontal="center"/>
    </xf>
    <xf numFmtId="0" fontId="80" fillId="46" borderId="16" xfId="0" applyFont="1" applyFill="1" applyBorder="1" applyAlignment="1">
      <alignment horizontal="center"/>
    </xf>
    <xf numFmtId="0" fontId="5" fillId="37" borderId="17" xfId="0" applyFont="1" applyFill="1" applyBorder="1" applyAlignment="1">
      <alignment horizontal="center"/>
    </xf>
    <xf numFmtId="6" fontId="46" fillId="37" borderId="26" xfId="0" applyNumberFormat="1" applyFont="1" applyFill="1" applyBorder="1" applyAlignment="1">
      <alignment horizontal="center"/>
    </xf>
    <xf numFmtId="0" fontId="46" fillId="98" borderId="16" xfId="0" applyFont="1" applyFill="1" applyBorder="1"/>
    <xf numFmtId="0" fontId="46" fillId="98" borderId="16" xfId="0" applyFont="1" applyFill="1" applyBorder="1" applyAlignment="1">
      <alignment horizontal="center"/>
    </xf>
    <xf numFmtId="0" fontId="59" fillId="98" borderId="17" xfId="0" applyFont="1" applyFill="1" applyBorder="1" applyAlignment="1">
      <alignment horizontal="center"/>
    </xf>
    <xf numFmtId="0" fontId="5" fillId="0" borderId="0" xfId="0" applyFont="1" applyFill="1" applyAlignment="1"/>
    <xf numFmtId="0" fontId="110" fillId="69" borderId="21" xfId="0" applyFont="1" applyFill="1" applyBorder="1"/>
    <xf numFmtId="0" fontId="113" fillId="75" borderId="56" xfId="0" applyFont="1" applyFill="1" applyBorder="1"/>
    <xf numFmtId="0" fontId="110" fillId="96" borderId="80" xfId="0" applyFont="1" applyFill="1" applyBorder="1"/>
    <xf numFmtId="0" fontId="128" fillId="34" borderId="81" xfId="0" applyFont="1" applyFill="1" applyBorder="1"/>
    <xf numFmtId="0" fontId="110" fillId="96" borderId="82" xfId="0" applyFont="1" applyFill="1" applyBorder="1"/>
    <xf numFmtId="0" fontId="110" fillId="96" borderId="81" xfId="0" applyFont="1" applyFill="1" applyBorder="1"/>
    <xf numFmtId="0" fontId="111" fillId="82" borderId="59" xfId="0" applyFont="1" applyFill="1" applyBorder="1"/>
    <xf numFmtId="0" fontId="120" fillId="91" borderId="13" xfId="0" applyFont="1" applyFill="1" applyBorder="1" applyAlignment="1">
      <alignment horizontal="right"/>
    </xf>
    <xf numFmtId="0" fontId="131" fillId="91" borderId="13" xfId="0" applyFont="1" applyFill="1" applyBorder="1"/>
    <xf numFmtId="0" fontId="110" fillId="96" borderId="43" xfId="0" applyFont="1" applyFill="1" applyBorder="1"/>
    <xf numFmtId="0" fontId="110" fillId="51" borderId="43" xfId="0" applyFont="1" applyFill="1" applyBorder="1"/>
    <xf numFmtId="0" fontId="133" fillId="51" borderId="43" xfId="0" applyFont="1" applyFill="1" applyBorder="1"/>
    <xf numFmtId="0" fontId="120" fillId="91" borderId="56" xfId="0" applyFont="1" applyFill="1" applyBorder="1" applyAlignment="1">
      <alignment horizontal="right"/>
    </xf>
    <xf numFmtId="0" fontId="131" fillId="91" borderId="43" xfId="0" applyFont="1" applyFill="1" applyBorder="1"/>
    <xf numFmtId="0" fontId="132" fillId="51" borderId="70" xfId="0" applyFont="1" applyFill="1" applyBorder="1" applyAlignment="1">
      <alignment horizontal="right"/>
    </xf>
    <xf numFmtId="0" fontId="110" fillId="51" borderId="70" xfId="0" applyFont="1" applyFill="1" applyBorder="1"/>
    <xf numFmtId="0" fontId="133" fillId="51" borderId="70" xfId="0" applyFont="1" applyFill="1" applyBorder="1" applyAlignment="1">
      <alignment horizontal="right"/>
    </xf>
    <xf numFmtId="0" fontId="110" fillId="69" borderId="70" xfId="0" applyFont="1" applyFill="1" applyBorder="1"/>
    <xf numFmtId="0" fontId="120" fillId="91" borderId="70" xfId="0" applyFont="1" applyFill="1" applyBorder="1" applyAlignment="1">
      <alignment horizontal="right"/>
    </xf>
    <xf numFmtId="0" fontId="128" fillId="34" borderId="43" xfId="0" applyFont="1" applyFill="1" applyBorder="1"/>
    <xf numFmtId="0" fontId="110" fillId="96" borderId="83" xfId="0" applyFont="1" applyFill="1" applyBorder="1"/>
    <xf numFmtId="0" fontId="128" fillId="34" borderId="70" xfId="0" applyFont="1" applyFill="1" applyBorder="1"/>
    <xf numFmtId="0" fontId="110" fillId="96" borderId="84" xfId="0" applyFont="1" applyFill="1" applyBorder="1"/>
    <xf numFmtId="0" fontId="110" fillId="96" borderId="70" xfId="0" applyFont="1" applyFill="1" applyBorder="1"/>
    <xf numFmtId="0" fontId="111" fillId="82" borderId="71" xfId="0" applyFont="1" applyFill="1" applyBorder="1"/>
    <xf numFmtId="0" fontId="111" fillId="51" borderId="43" xfId="0" applyFont="1" applyFill="1" applyBorder="1"/>
    <xf numFmtId="0" fontId="111" fillId="51" borderId="13" xfId="0" applyFont="1" applyFill="1" applyBorder="1"/>
    <xf numFmtId="0" fontId="136" fillId="51" borderId="70" xfId="0" applyFont="1" applyFill="1" applyBorder="1" applyAlignment="1">
      <alignment horizontal="right"/>
    </xf>
    <xf numFmtId="0" fontId="137" fillId="51" borderId="43" xfId="0" applyFont="1" applyFill="1" applyBorder="1"/>
    <xf numFmtId="0" fontId="137" fillId="51" borderId="13" xfId="0" applyFont="1" applyFill="1" applyBorder="1"/>
    <xf numFmtId="0" fontId="136" fillId="51" borderId="13" xfId="0" applyFont="1" applyFill="1" applyBorder="1" applyAlignment="1">
      <alignment horizontal="right"/>
    </xf>
    <xf numFmtId="0" fontId="111" fillId="51" borderId="21" xfId="0" applyFont="1" applyFill="1" applyBorder="1"/>
    <xf numFmtId="0" fontId="137" fillId="51" borderId="21" xfId="0" applyFont="1" applyFill="1" applyBorder="1" applyAlignment="1">
      <alignment horizontal="right"/>
    </xf>
    <xf numFmtId="14" fontId="56" fillId="0" borderId="85" xfId="0" applyNumberFormat="1" applyFont="1" applyBorder="1"/>
    <xf numFmtId="0" fontId="138" fillId="0" borderId="85" xfId="0" applyFont="1" applyBorder="1"/>
    <xf numFmtId="0" fontId="0" fillId="0" borderId="85" xfId="0" applyBorder="1"/>
    <xf numFmtId="14" fontId="0" fillId="0" borderId="85" xfId="0" applyNumberFormat="1" applyBorder="1"/>
    <xf numFmtId="0" fontId="102" fillId="0" borderId="85" xfId="0" applyFont="1" applyBorder="1"/>
    <xf numFmtId="0" fontId="13" fillId="0" borderId="85" xfId="0" applyFont="1" applyBorder="1"/>
    <xf numFmtId="0" fontId="5" fillId="39" borderId="0" xfId="0" applyFont="1" applyFill="1" applyBorder="1"/>
    <xf numFmtId="0" fontId="5" fillId="39" borderId="0" xfId="0" applyFont="1" applyFill="1" applyAlignment="1">
      <alignment horizontal="left"/>
    </xf>
    <xf numFmtId="0" fontId="88" fillId="67" borderId="0" xfId="0" applyFont="1" applyFill="1"/>
    <xf numFmtId="0" fontId="0" fillId="70" borderId="0" xfId="0" applyFill="1"/>
    <xf numFmtId="0" fontId="80" fillId="99" borderId="0" xfId="0" applyFont="1" applyFill="1"/>
    <xf numFmtId="0" fontId="80" fillId="99" borderId="17" xfId="0" applyFont="1" applyFill="1" applyBorder="1" applyAlignment="1">
      <alignment horizontal="center"/>
    </xf>
    <xf numFmtId="0" fontId="80" fillId="99" borderId="16" xfId="0" applyFont="1" applyFill="1" applyBorder="1" applyAlignment="1">
      <alignment horizontal="center"/>
    </xf>
    <xf numFmtId="0" fontId="56" fillId="0" borderId="85" xfId="0" applyFont="1" applyBorder="1"/>
    <xf numFmtId="14" fontId="56" fillId="0" borderId="0" xfId="0" applyNumberFormat="1" applyFont="1" applyFill="1"/>
    <xf numFmtId="14" fontId="0" fillId="0" borderId="85" xfId="0" applyNumberFormat="1" applyBorder="1" applyAlignment="1">
      <alignment horizontal="right"/>
    </xf>
    <xf numFmtId="0" fontId="80" fillId="43" borderId="8" xfId="0" applyFont="1" applyFill="1" applyBorder="1"/>
    <xf numFmtId="0" fontId="80" fillId="43" borderId="76" xfId="0" applyFont="1" applyFill="1" applyBorder="1" applyAlignment="1">
      <alignment horizontal="center"/>
    </xf>
    <xf numFmtId="6" fontId="80" fillId="43" borderId="8" xfId="0" applyNumberFormat="1" applyFont="1" applyFill="1" applyBorder="1" applyAlignment="1">
      <alignment horizontal="center"/>
    </xf>
    <xf numFmtId="0" fontId="81" fillId="52" borderId="0" xfId="0" applyFont="1" applyFill="1"/>
    <xf numFmtId="0" fontId="139" fillId="83" borderId="13" xfId="0" applyFont="1" applyFill="1" applyBorder="1"/>
    <xf numFmtId="0" fontId="84" fillId="0" borderId="85" xfId="0" applyFont="1" applyBorder="1"/>
    <xf numFmtId="0" fontId="86" fillId="0" borderId="0" xfId="0" applyFont="1" applyBorder="1"/>
    <xf numFmtId="6" fontId="10" fillId="0" borderId="0" xfId="0" applyNumberFormat="1" applyFont="1" applyBorder="1" applyAlignment="1">
      <alignment horizontal="center"/>
    </xf>
    <xf numFmtId="0" fontId="140" fillId="33" borderId="85" xfId="0" applyFont="1" applyFill="1" applyBorder="1"/>
    <xf numFmtId="0" fontId="81" fillId="0" borderId="16" xfId="0" applyFont="1" applyFill="1" applyBorder="1"/>
    <xf numFmtId="0" fontId="5" fillId="51" borderId="0" xfId="0" applyFont="1" applyFill="1" applyBorder="1"/>
    <xf numFmtId="0" fontId="5" fillId="51" borderId="16" xfId="0" applyFont="1" applyFill="1" applyBorder="1" applyAlignment="1">
      <alignment horizontal="center"/>
    </xf>
    <xf numFmtId="0" fontId="80" fillId="54" borderId="0" xfId="0" applyFont="1" applyFill="1" applyBorder="1"/>
    <xf numFmtId="0" fontId="0" fillId="70" borderId="6" xfId="0" applyFill="1" applyBorder="1"/>
    <xf numFmtId="0" fontId="0" fillId="0" borderId="6" xfId="0" applyFill="1" applyBorder="1"/>
    <xf numFmtId="0" fontId="56" fillId="34" borderId="0" xfId="0" applyFont="1" applyFill="1"/>
    <xf numFmtId="0" fontId="0" fillId="34" borderId="0" xfId="0" applyFill="1" applyBorder="1"/>
    <xf numFmtId="14" fontId="0" fillId="34" borderId="0" xfId="0" applyNumberFormat="1" applyFill="1"/>
    <xf numFmtId="0" fontId="0" fillId="34" borderId="0" xfId="0" applyFill="1"/>
    <xf numFmtId="0" fontId="140" fillId="33" borderId="10" xfId="0" applyFont="1" applyFill="1" applyBorder="1"/>
    <xf numFmtId="0" fontId="5" fillId="0" borderId="7" xfId="0" applyFont="1" applyBorder="1"/>
    <xf numFmtId="0" fontId="5" fillId="0" borderId="2" xfId="0" applyFont="1" applyFill="1" applyBorder="1"/>
    <xf numFmtId="0" fontId="5" fillId="0" borderId="6" xfId="0" applyFont="1" applyFill="1" applyBorder="1"/>
    <xf numFmtId="0" fontId="80" fillId="97" borderId="1" xfId="0" applyFont="1" applyFill="1" applyBorder="1"/>
    <xf numFmtId="0" fontId="81" fillId="0" borderId="4" xfId="0" applyFont="1" applyFill="1" applyBorder="1"/>
    <xf numFmtId="0" fontId="81" fillId="0" borderId="8" xfId="0" applyFont="1" applyFill="1" applyBorder="1"/>
    <xf numFmtId="0" fontId="81" fillId="0" borderId="6" xfId="0" applyFont="1" applyFill="1" applyBorder="1"/>
    <xf numFmtId="0" fontId="81" fillId="71" borderId="0" xfId="0" applyFont="1" applyFill="1"/>
    <xf numFmtId="0" fontId="81" fillId="71" borderId="17" xfId="0" applyFont="1" applyFill="1" applyBorder="1" applyAlignment="1">
      <alignment horizontal="center"/>
    </xf>
    <xf numFmtId="0" fontId="81" fillId="71" borderId="16" xfId="0" applyFont="1" applyFill="1" applyBorder="1" applyAlignment="1">
      <alignment horizontal="center"/>
    </xf>
    <xf numFmtId="0" fontId="80" fillId="97" borderId="2" xfId="0" applyFont="1" applyFill="1" applyBorder="1"/>
    <xf numFmtId="0" fontId="9" fillId="0" borderId="23" xfId="0" applyFont="1" applyFill="1" applyBorder="1" applyAlignment="1">
      <alignment vertical="center"/>
    </xf>
    <xf numFmtId="0" fontId="80" fillId="100" borderId="0" xfId="0" applyFont="1" applyFill="1"/>
    <xf numFmtId="0" fontId="80" fillId="100" borderId="17" xfId="0" applyFont="1" applyFill="1" applyBorder="1" applyAlignment="1">
      <alignment horizontal="center"/>
    </xf>
    <xf numFmtId="0" fontId="80" fillId="100" borderId="16" xfId="0" applyFont="1" applyFill="1" applyBorder="1" applyAlignment="1">
      <alignment horizontal="center"/>
    </xf>
    <xf numFmtId="0" fontId="141" fillId="83" borderId="13" xfId="0" applyFont="1" applyFill="1" applyBorder="1"/>
    <xf numFmtId="44" fontId="0" fillId="0" borderId="0" xfId="2" applyFont="1" applyAlignment="1">
      <alignment horizontal="center"/>
    </xf>
    <xf numFmtId="0" fontId="56" fillId="0" borderId="0" xfId="0" applyFont="1" applyFill="1" applyBorder="1" applyAlignment="1">
      <alignment horizontal="center"/>
    </xf>
    <xf numFmtId="0" fontId="2" fillId="0" borderId="0" xfId="0" applyFont="1" applyFill="1"/>
    <xf numFmtId="14" fontId="122" fillId="0" borderId="0" xfId="0" applyNumberFormat="1" applyFont="1" applyFill="1" applyBorder="1"/>
    <xf numFmtId="0" fontId="122" fillId="0" borderId="0" xfId="0" applyFont="1" applyFill="1" applyBorder="1"/>
    <xf numFmtId="0" fontId="122" fillId="0" borderId="0" xfId="0" applyFont="1" applyFill="1" applyBorder="1" applyAlignment="1">
      <alignment horizontal="center"/>
    </xf>
    <xf numFmtId="0" fontId="106" fillId="0" borderId="0" xfId="0" applyFont="1" applyFill="1" applyBorder="1" applyAlignment="1">
      <alignment horizontal="center"/>
    </xf>
    <xf numFmtId="0" fontId="56" fillId="0" borderId="0" xfId="0" quotePrefix="1" applyFont="1"/>
    <xf numFmtId="0" fontId="122" fillId="67" borderId="0" xfId="0" applyFont="1" applyFill="1"/>
    <xf numFmtId="14" fontId="122" fillId="67" borderId="0" xfId="0" applyNumberFormat="1" applyFont="1" applyFill="1"/>
    <xf numFmtId="0" fontId="0" fillId="0" borderId="24" xfId="0" applyBorder="1"/>
    <xf numFmtId="0" fontId="82" fillId="40" borderId="0" xfId="0" applyFont="1" applyFill="1"/>
    <xf numFmtId="0" fontId="0" fillId="50" borderId="25" xfId="0" applyFill="1" applyBorder="1"/>
    <xf numFmtId="17" fontId="13" fillId="0" borderId="85" xfId="0" applyNumberFormat="1" applyFont="1" applyBorder="1"/>
    <xf numFmtId="17" fontId="13" fillId="0" borderId="85" xfId="0" applyNumberFormat="1" applyFont="1" applyBorder="1" applyAlignment="1">
      <alignment horizontal="center"/>
    </xf>
    <xf numFmtId="0" fontId="13" fillId="0" borderId="85" xfId="0" applyFont="1" applyBorder="1" applyAlignment="1">
      <alignment horizontal="center"/>
    </xf>
    <xf numFmtId="0" fontId="142" fillId="33" borderId="0" xfId="0" applyFont="1" applyFill="1"/>
    <xf numFmtId="0" fontId="82" fillId="63" borderId="0" xfId="0" applyFont="1" applyFill="1"/>
    <xf numFmtId="0" fontId="130" fillId="51" borderId="0" xfId="0" applyFont="1" applyFill="1"/>
    <xf numFmtId="0" fontId="143" fillId="63" borderId="1" xfId="0" applyFont="1" applyFill="1" applyBorder="1"/>
    <xf numFmtId="0" fontId="143" fillId="63" borderId="6" xfId="0" applyFont="1" applyFill="1" applyBorder="1"/>
    <xf numFmtId="0" fontId="143" fillId="63" borderId="7" xfId="0" applyFont="1" applyFill="1" applyBorder="1"/>
    <xf numFmtId="16" fontId="56" fillId="0" borderId="0" xfId="0" quotePrefix="1" applyNumberFormat="1" applyFont="1"/>
    <xf numFmtId="0" fontId="5" fillId="0" borderId="66" xfId="0" applyFont="1" applyFill="1" applyBorder="1" applyAlignment="1">
      <alignment horizontal="center"/>
    </xf>
    <xf numFmtId="0" fontId="81" fillId="36" borderId="0" xfId="0" applyFont="1" applyFill="1"/>
    <xf numFmtId="0" fontId="81" fillId="36" borderId="17" xfId="0" applyFont="1" applyFill="1" applyBorder="1" applyAlignment="1">
      <alignment horizontal="center"/>
    </xf>
    <xf numFmtId="0" fontId="81" fillId="36" borderId="16" xfId="0" applyFont="1" applyFill="1" applyBorder="1" applyAlignment="1">
      <alignment horizontal="center"/>
    </xf>
    <xf numFmtId="0" fontId="81" fillId="37" borderId="0" xfId="0" applyFont="1" applyFill="1" applyBorder="1"/>
    <xf numFmtId="0" fontId="5" fillId="0" borderId="11" xfId="0" applyFont="1" applyBorder="1"/>
    <xf numFmtId="0" fontId="5" fillId="0" borderId="68" xfId="0" applyFont="1" applyBorder="1"/>
    <xf numFmtId="0" fontId="5" fillId="0" borderId="68" xfId="0" applyFont="1" applyFill="1" applyBorder="1"/>
    <xf numFmtId="0" fontId="81" fillId="0" borderId="68" xfId="0" applyFont="1" applyFill="1" applyBorder="1"/>
    <xf numFmtId="0" fontId="81" fillId="34" borderId="0" xfId="0" applyFont="1" applyFill="1"/>
    <xf numFmtId="0" fontId="81" fillId="34" borderId="17" xfId="0" applyFont="1" applyFill="1" applyBorder="1" applyAlignment="1">
      <alignment horizontal="center"/>
    </xf>
    <xf numFmtId="0" fontId="81" fillId="34" borderId="16" xfId="0" applyFont="1" applyFill="1" applyBorder="1" applyAlignment="1">
      <alignment horizontal="center"/>
    </xf>
    <xf numFmtId="0" fontId="1" fillId="0" borderId="0" xfId="0" applyFont="1"/>
    <xf numFmtId="0" fontId="142" fillId="63" borderId="0" xfId="0" applyFont="1" applyFill="1" applyAlignment="1">
      <alignment horizontal="right"/>
    </xf>
    <xf numFmtId="0" fontId="142" fillId="63" borderId="0" xfId="0" applyFont="1" applyFill="1" applyAlignment="1">
      <alignment horizontal="center"/>
    </xf>
    <xf numFmtId="0" fontId="13" fillId="0" borderId="0" xfId="0" applyFont="1" applyAlignment="1">
      <alignment horizontal="center"/>
    </xf>
    <xf numFmtId="0" fontId="145" fillId="0" borderId="0" xfId="0" applyFont="1"/>
    <xf numFmtId="44" fontId="122" fillId="33" borderId="0" xfId="2" applyFont="1" applyFill="1" applyAlignment="1">
      <alignment horizontal="center"/>
    </xf>
    <xf numFmtId="0" fontId="122" fillId="33" borderId="85" xfId="0" applyFont="1" applyFill="1" applyBorder="1"/>
    <xf numFmtId="0" fontId="5" fillId="0" borderId="12" xfId="0" applyFont="1" applyBorder="1"/>
    <xf numFmtId="0" fontId="9" fillId="37" borderId="0" xfId="0" applyFont="1" applyFill="1"/>
    <xf numFmtId="0" fontId="0" fillId="0" borderId="22" xfId="0" applyBorder="1"/>
    <xf numFmtId="14" fontId="0" fillId="0" borderId="22" xfId="0" applyNumberFormat="1" applyBorder="1"/>
    <xf numFmtId="0" fontId="0" fillId="69" borderId="13" xfId="0" applyFill="1" applyBorder="1"/>
    <xf numFmtId="0" fontId="0" fillId="69" borderId="22" xfId="0" applyFill="1" applyBorder="1"/>
    <xf numFmtId="0" fontId="0" fillId="74" borderId="0" xfId="0" applyFill="1"/>
    <xf numFmtId="14" fontId="0" fillId="74" borderId="0" xfId="0" applyNumberFormat="1" applyFill="1"/>
    <xf numFmtId="0" fontId="0" fillId="94" borderId="0" xfId="0" applyFill="1"/>
    <xf numFmtId="14" fontId="0" fillId="94" borderId="0" xfId="0" applyNumberFormat="1" applyFill="1"/>
    <xf numFmtId="0" fontId="122" fillId="67" borderId="0" xfId="0" applyFont="1" applyFill="1" applyAlignment="1">
      <alignment horizontal="right"/>
    </xf>
    <xf numFmtId="0" fontId="130" fillId="51" borderId="0" xfId="0" applyFont="1" applyFill="1" applyAlignment="1">
      <alignment horizontal="right"/>
    </xf>
    <xf numFmtId="0" fontId="122" fillId="63" borderId="0" xfId="0" applyFont="1" applyFill="1" applyAlignment="1">
      <alignment horizontal="center"/>
    </xf>
    <xf numFmtId="0" fontId="1" fillId="34" borderId="0" xfId="0" applyFont="1" applyFill="1"/>
    <xf numFmtId="0" fontId="0" fillId="71" borderId="0" xfId="0" applyFont="1" applyFill="1"/>
    <xf numFmtId="14" fontId="106" fillId="0" borderId="13" xfId="0" applyNumberFormat="1" applyFont="1" applyFill="1" applyBorder="1"/>
    <xf numFmtId="0" fontId="106" fillId="0" borderId="13" xfId="0" applyFont="1" applyFill="1" applyBorder="1"/>
    <xf numFmtId="0" fontId="106" fillId="0" borderId="21" xfId="0" applyFont="1" applyFill="1" applyBorder="1"/>
    <xf numFmtId="0" fontId="106" fillId="0" borderId="43" xfId="0" applyFont="1" applyFill="1" applyBorder="1" applyAlignment="1">
      <alignment horizontal="center"/>
    </xf>
    <xf numFmtId="0" fontId="0" fillId="35" borderId="77" xfId="0" applyFill="1" applyBorder="1"/>
    <xf numFmtId="0" fontId="0" fillId="35" borderId="78" xfId="0" applyFill="1" applyBorder="1"/>
    <xf numFmtId="0" fontId="0" fillId="36" borderId="77" xfId="0" applyFill="1" applyBorder="1"/>
    <xf numFmtId="0" fontId="0" fillId="36" borderId="78" xfId="0" applyFill="1" applyBorder="1"/>
    <xf numFmtId="0" fontId="0" fillId="36" borderId="79" xfId="0" applyFill="1" applyBorder="1"/>
    <xf numFmtId="0" fontId="146" fillId="34" borderId="0" xfId="0" applyFont="1" applyFill="1"/>
    <xf numFmtId="0" fontId="80" fillId="44" borderId="0" xfId="0" applyFont="1" applyFill="1"/>
    <xf numFmtId="0" fontId="80" fillId="44" borderId="17" xfId="0" applyFont="1" applyFill="1" applyBorder="1" applyAlignment="1">
      <alignment horizontal="center"/>
    </xf>
    <xf numFmtId="0" fontId="80" fillId="44" borderId="16" xfId="0" applyFont="1" applyFill="1" applyBorder="1" applyAlignment="1">
      <alignment horizontal="center"/>
    </xf>
    <xf numFmtId="0" fontId="147" fillId="34" borderId="17" xfId="0" applyFont="1" applyFill="1" applyBorder="1" applyAlignment="1">
      <alignment horizontal="center"/>
    </xf>
    <xf numFmtId="0" fontId="147" fillId="34" borderId="16" xfId="0" applyFont="1" applyFill="1" applyBorder="1" applyAlignment="1">
      <alignment horizontal="center"/>
    </xf>
    <xf numFmtId="0" fontId="81" fillId="68" borderId="0" xfId="0" applyFont="1" applyFill="1" applyBorder="1"/>
    <xf numFmtId="0" fontId="1" fillId="0" borderId="0" xfId="0" applyFont="1" applyFill="1"/>
    <xf numFmtId="0" fontId="1" fillId="0" borderId="0" xfId="0" applyFont="1" applyFill="1" applyBorder="1"/>
    <xf numFmtId="0" fontId="5" fillId="68" borderId="87" xfId="0" applyFont="1" applyFill="1" applyBorder="1"/>
    <xf numFmtId="0" fontId="81" fillId="68" borderId="88" xfId="0" applyFont="1" applyFill="1" applyBorder="1"/>
    <xf numFmtId="0" fontId="5" fillId="68" borderId="88" xfId="0" applyFont="1" applyFill="1" applyBorder="1"/>
    <xf numFmtId="0" fontId="81" fillId="68" borderId="89" xfId="0" applyFont="1" applyFill="1" applyBorder="1"/>
    <xf numFmtId="0" fontId="5" fillId="68" borderId="90" xfId="0" applyFont="1" applyFill="1" applyBorder="1"/>
    <xf numFmtId="0" fontId="5" fillId="68" borderId="0" xfId="0" applyFont="1" applyFill="1" applyBorder="1"/>
    <xf numFmtId="0" fontId="81" fillId="68" borderId="91" xfId="0" applyFont="1" applyFill="1" applyBorder="1"/>
    <xf numFmtId="0" fontId="81" fillId="68" borderId="90" xfId="0" applyFont="1" applyFill="1" applyBorder="1"/>
    <xf numFmtId="0" fontId="5" fillId="68" borderId="92" xfId="0" applyFont="1" applyFill="1" applyBorder="1"/>
    <xf numFmtId="0" fontId="5" fillId="68" borderId="93" xfId="0" applyFont="1" applyFill="1" applyBorder="1"/>
    <xf numFmtId="0" fontId="81" fillId="68" borderId="93" xfId="0" applyFont="1" applyFill="1" applyBorder="1"/>
    <xf numFmtId="0" fontId="81" fillId="68" borderId="94" xfId="0" applyFont="1" applyFill="1" applyBorder="1"/>
    <xf numFmtId="0" fontId="84" fillId="0" borderId="0" xfId="0" applyFont="1" applyAlignment="1">
      <alignment horizontal="center"/>
    </xf>
    <xf numFmtId="0" fontId="81" fillId="50" borderId="0" xfId="0" applyFont="1" applyFill="1"/>
    <xf numFmtId="0" fontId="81" fillId="50" borderId="17" xfId="0" applyFont="1" applyFill="1" applyBorder="1" applyAlignment="1">
      <alignment horizontal="center"/>
    </xf>
    <xf numFmtId="0" fontId="81" fillId="50" borderId="16" xfId="0" applyFont="1" applyFill="1" applyBorder="1" applyAlignment="1">
      <alignment horizontal="center"/>
    </xf>
    <xf numFmtId="0" fontId="5" fillId="50" borderId="16" xfId="0" applyFont="1" applyFill="1" applyBorder="1" applyAlignment="1">
      <alignment horizontal="center"/>
    </xf>
    <xf numFmtId="6" fontId="5" fillId="0" borderId="0" xfId="0" applyNumberFormat="1" applyFont="1" applyFill="1" applyBorder="1"/>
    <xf numFmtId="6" fontId="81" fillId="0" borderId="0" xfId="0" applyNumberFormat="1" applyFont="1" applyFill="1" applyBorder="1"/>
    <xf numFmtId="0" fontId="81" fillId="0" borderId="0" xfId="0" applyFont="1" applyFill="1" applyBorder="1" applyAlignment="1">
      <alignment horizontal="right"/>
    </xf>
    <xf numFmtId="17" fontId="81" fillId="0" borderId="0" xfId="0" applyNumberFormat="1" applyFont="1" applyFill="1" applyBorder="1"/>
    <xf numFmtId="0" fontId="81" fillId="0" borderId="0" xfId="0" applyFont="1" applyFill="1" applyBorder="1" applyAlignment="1"/>
    <xf numFmtId="0" fontId="122" fillId="99" borderId="0" xfId="0" applyFont="1" applyFill="1"/>
    <xf numFmtId="14" fontId="5" fillId="0" borderId="0" xfId="0" applyNumberFormat="1" applyFont="1" applyFill="1" applyBorder="1"/>
    <xf numFmtId="17" fontId="5" fillId="0" borderId="0" xfId="0" applyNumberFormat="1" applyFont="1" applyFill="1" applyBorder="1"/>
    <xf numFmtId="0" fontId="0" fillId="0" borderId="0" xfId="0" applyFont="1" applyFill="1"/>
    <xf numFmtId="0" fontId="122" fillId="63" borderId="0" xfId="0" applyFont="1" applyFill="1" applyAlignment="1">
      <alignment horizontal="center"/>
    </xf>
    <xf numFmtId="0" fontId="81" fillId="66" borderId="0" xfId="0" applyFont="1" applyFill="1"/>
    <xf numFmtId="0" fontId="81" fillId="66" borderId="17" xfId="0" applyFont="1" applyFill="1" applyBorder="1" applyAlignment="1">
      <alignment horizontal="center"/>
    </xf>
    <xf numFmtId="0" fontId="81" fillId="66" borderId="16" xfId="0" applyFont="1" applyFill="1" applyBorder="1" applyAlignment="1">
      <alignment horizontal="center"/>
    </xf>
    <xf numFmtId="0" fontId="81" fillId="52" borderId="17" xfId="0" applyFont="1" applyFill="1" applyBorder="1" applyAlignment="1">
      <alignment horizontal="center"/>
    </xf>
    <xf numFmtId="0" fontId="81" fillId="52" borderId="16" xfId="0" applyFont="1" applyFill="1" applyBorder="1" applyAlignment="1">
      <alignment horizontal="center"/>
    </xf>
    <xf numFmtId="0" fontId="1" fillId="0" borderId="0" xfId="0" applyFont="1" applyAlignment="1">
      <alignment horizontal="right"/>
    </xf>
    <xf numFmtId="0" fontId="0" fillId="73" borderId="0" xfId="0" applyFill="1"/>
    <xf numFmtId="0" fontId="0" fillId="73" borderId="0" xfId="0" applyFont="1" applyFill="1"/>
    <xf numFmtId="14" fontId="0" fillId="73" borderId="0" xfId="0" applyNumberFormat="1" applyFill="1"/>
    <xf numFmtId="0" fontId="81" fillId="73" borderId="17" xfId="0" applyFont="1" applyFill="1" applyBorder="1" applyAlignment="1">
      <alignment horizontal="center"/>
    </xf>
    <xf numFmtId="0" fontId="81" fillId="73" borderId="16" xfId="0" applyFont="1" applyFill="1" applyBorder="1" applyAlignment="1">
      <alignment horizontal="center"/>
    </xf>
    <xf numFmtId="0" fontId="81" fillId="73" borderId="0" xfId="0" applyFont="1" applyFill="1" applyBorder="1"/>
    <xf numFmtId="0" fontId="81" fillId="73" borderId="0" xfId="0" applyFont="1" applyFill="1"/>
    <xf numFmtId="0" fontId="0" fillId="53" borderId="0" xfId="0" applyFill="1"/>
    <xf numFmtId="0" fontId="1" fillId="53" borderId="0" xfId="0" applyFont="1" applyFill="1"/>
    <xf numFmtId="14" fontId="0" fillId="53" borderId="0" xfId="0" applyNumberFormat="1" applyFill="1"/>
    <xf numFmtId="0" fontId="0" fillId="66" borderId="0" xfId="0" applyFill="1"/>
    <xf numFmtId="0" fontId="1" fillId="66" borderId="0" xfId="0" applyFont="1" applyFill="1"/>
    <xf numFmtId="14" fontId="0" fillId="66" borderId="0" xfId="0" applyNumberFormat="1" applyFill="1"/>
    <xf numFmtId="0" fontId="81" fillId="34" borderId="0" xfId="0" applyFont="1" applyFill="1" applyBorder="1"/>
    <xf numFmtId="6" fontId="81" fillId="73" borderId="16" xfId="0" applyNumberFormat="1" applyFont="1" applyFill="1" applyBorder="1" applyAlignment="1">
      <alignment horizontal="center"/>
    </xf>
    <xf numFmtId="0" fontId="80" fillId="99" borderId="0" xfId="0" applyFont="1" applyFill="1" applyBorder="1"/>
    <xf numFmtId="0" fontId="5" fillId="0" borderId="25" xfId="0" applyFont="1" applyBorder="1" applyAlignment="1">
      <alignment horizontal="center"/>
    </xf>
    <xf numFmtId="6" fontId="81" fillId="34" borderId="16" xfId="0" applyNumberFormat="1" applyFont="1" applyFill="1" applyBorder="1" applyAlignment="1">
      <alignment horizontal="center"/>
    </xf>
    <xf numFmtId="0" fontId="80" fillId="63" borderId="0" xfId="0" applyFont="1" applyFill="1"/>
    <xf numFmtId="0" fontId="84" fillId="51" borderId="85" xfId="0" applyFont="1" applyFill="1" applyBorder="1"/>
    <xf numFmtId="0" fontId="106" fillId="0" borderId="0" xfId="0" applyFont="1" applyFill="1"/>
    <xf numFmtId="0" fontId="148" fillId="0" borderId="0" xfId="0" applyFont="1" applyFill="1"/>
    <xf numFmtId="0" fontId="80" fillId="67" borderId="0" xfId="0" applyFont="1" applyFill="1" applyBorder="1"/>
    <xf numFmtId="0" fontId="80" fillId="67" borderId="17" xfId="0" applyFont="1" applyFill="1" applyBorder="1" applyAlignment="1">
      <alignment horizontal="center"/>
    </xf>
    <xf numFmtId="0" fontId="80" fillId="67" borderId="16" xfId="0" applyFont="1" applyFill="1" applyBorder="1" applyAlignment="1">
      <alignment horizontal="center"/>
    </xf>
    <xf numFmtId="0" fontId="5" fillId="4" borderId="6" xfId="0" applyFont="1" applyFill="1" applyBorder="1"/>
    <xf numFmtId="0" fontId="88" fillId="65" borderId="6" xfId="0" applyFont="1" applyFill="1" applyBorder="1" applyAlignment="1">
      <alignment horizontal="left"/>
    </xf>
    <xf numFmtId="0" fontId="88" fillId="65" borderId="26" xfId="0" applyFont="1" applyFill="1" applyBorder="1" applyAlignment="1">
      <alignment horizontal="center"/>
    </xf>
    <xf numFmtId="6" fontId="9" fillId="0" borderId="6" xfId="0" applyNumberFormat="1" applyFont="1" applyBorder="1"/>
    <xf numFmtId="0" fontId="5" fillId="7" borderId="6" xfId="0" applyFont="1" applyFill="1" applyBorder="1" applyAlignment="1">
      <alignment horizontal="center"/>
    </xf>
    <xf numFmtId="0" fontId="81" fillId="0" borderId="26" xfId="0" applyFont="1" applyFill="1" applyBorder="1" applyAlignment="1">
      <alignment horizontal="center"/>
    </xf>
    <xf numFmtId="0" fontId="81" fillId="0" borderId="27" xfId="0" applyFont="1" applyFill="1" applyBorder="1" applyAlignment="1">
      <alignment horizontal="center"/>
    </xf>
    <xf numFmtId="0" fontId="5" fillId="5" borderId="6" xfId="0" applyFont="1" applyFill="1" applyBorder="1"/>
    <xf numFmtId="0" fontId="46" fillId="98" borderId="27" xfId="0" applyFont="1" applyFill="1" applyBorder="1"/>
    <xf numFmtId="0" fontId="46" fillId="98" borderId="27" xfId="0" applyFont="1" applyFill="1" applyBorder="1" applyAlignment="1">
      <alignment horizontal="center"/>
    </xf>
    <xf numFmtId="0" fontId="59" fillId="98" borderId="26" xfId="0" applyFont="1" applyFill="1" applyBorder="1" applyAlignment="1">
      <alignment horizontal="center"/>
    </xf>
    <xf numFmtId="0" fontId="5" fillId="6" borderId="6" xfId="0" applyFont="1" applyFill="1" applyBorder="1"/>
    <xf numFmtId="0" fontId="9" fillId="0" borderId="6" xfId="0" applyFont="1" applyBorder="1"/>
    <xf numFmtId="0" fontId="106" fillId="0" borderId="0" xfId="0" applyFont="1" applyFill="1" applyBorder="1"/>
    <xf numFmtId="0" fontId="88" fillId="47" borderId="22" xfId="0" applyFont="1" applyFill="1" applyBorder="1" applyAlignment="1">
      <alignment horizontal="center"/>
    </xf>
    <xf numFmtId="0" fontId="81" fillId="44" borderId="0" xfId="0" applyFont="1" applyFill="1"/>
    <xf numFmtId="0" fontId="81" fillId="44" borderId="17" xfId="0" applyFont="1" applyFill="1" applyBorder="1" applyAlignment="1">
      <alignment horizontal="center"/>
    </xf>
    <xf numFmtId="0" fontId="81" fillId="44" borderId="16" xfId="0" applyFont="1" applyFill="1" applyBorder="1" applyAlignment="1">
      <alignment horizontal="center"/>
    </xf>
    <xf numFmtId="0" fontId="81" fillId="44" borderId="0" xfId="0" applyFont="1" applyFill="1" applyBorder="1"/>
    <xf numFmtId="0" fontId="88" fillId="40" borderId="1" xfId="0" applyFont="1" applyFill="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right"/>
    </xf>
    <xf numFmtId="0" fontId="5" fillId="0" borderId="5" xfId="0" applyFont="1" applyBorder="1" applyAlignment="1">
      <alignment horizontal="center"/>
    </xf>
    <xf numFmtId="0" fontId="5" fillId="0" borderId="24" xfId="0" applyFont="1" applyBorder="1"/>
    <xf numFmtId="0" fontId="5" fillId="0" borderId="25" xfId="0" applyFont="1" applyBorder="1"/>
    <xf numFmtId="0" fontId="5" fillId="0" borderId="24" xfId="0" applyFont="1" applyBorder="1" applyAlignment="1">
      <alignment horizontal="center"/>
    </xf>
    <xf numFmtId="0" fontId="149" fillId="0" borderId="3" xfId="0" applyFont="1" applyBorder="1"/>
    <xf numFmtId="0" fontId="149" fillId="0" borderId="5" xfId="0" applyFont="1" applyBorder="1"/>
    <xf numFmtId="0" fontId="149" fillId="0" borderId="6" xfId="0" applyFont="1" applyBorder="1"/>
    <xf numFmtId="0" fontId="0" fillId="0" borderId="40" xfId="0" applyBorder="1"/>
    <xf numFmtId="0" fontId="1" fillId="0" borderId="35" xfId="0" applyFont="1" applyBorder="1"/>
    <xf numFmtId="0" fontId="0" fillId="0" borderId="37" xfId="0" applyBorder="1"/>
    <xf numFmtId="14" fontId="0" fillId="0" borderId="23" xfId="0" applyNumberFormat="1" applyBorder="1"/>
    <xf numFmtId="0" fontId="0" fillId="0" borderId="16" xfId="0" applyBorder="1"/>
    <xf numFmtId="0" fontId="1" fillId="0" borderId="0" xfId="0" applyFont="1" applyBorder="1"/>
    <xf numFmtId="8" fontId="1" fillId="0" borderId="0" xfId="0" applyNumberFormat="1" applyFont="1" applyBorder="1"/>
    <xf numFmtId="0" fontId="0" fillId="0" borderId="23" xfId="0" applyBorder="1"/>
    <xf numFmtId="0" fontId="0" fillId="0" borderId="39" xfId="0" applyBorder="1"/>
    <xf numFmtId="0" fontId="1" fillId="0" borderId="34" xfId="0" applyFont="1" applyBorder="1" applyAlignment="1">
      <alignment horizontal="right"/>
    </xf>
    <xf numFmtId="0" fontId="104" fillId="0" borderId="10" xfId="0" applyFont="1" applyBorder="1" applyAlignment="1">
      <alignment horizontal="center"/>
    </xf>
    <xf numFmtId="14" fontId="122" fillId="40" borderId="0" xfId="0" applyNumberFormat="1" applyFont="1" applyFill="1"/>
    <xf numFmtId="0" fontId="80" fillId="40" borderId="0" xfId="0" applyFont="1" applyFill="1" applyBorder="1"/>
    <xf numFmtId="0" fontId="5" fillId="51" borderId="6" xfId="0" applyFont="1" applyFill="1" applyBorder="1"/>
    <xf numFmtId="0" fontId="5" fillId="51" borderId="26" xfId="0" applyFont="1" applyFill="1" applyBorder="1" applyAlignment="1">
      <alignment horizontal="center"/>
    </xf>
    <xf numFmtId="0" fontId="5" fillId="101" borderId="0" xfId="0" applyFont="1" applyFill="1"/>
    <xf numFmtId="0" fontId="81" fillId="101" borderId="0" xfId="0" applyFont="1" applyFill="1" applyBorder="1"/>
    <xf numFmtId="0" fontId="81" fillId="101" borderId="17" xfId="0" applyFont="1" applyFill="1" applyBorder="1" applyAlignment="1">
      <alignment horizontal="center"/>
    </xf>
    <xf numFmtId="0" fontId="81" fillId="101" borderId="16" xfId="0" applyFont="1" applyFill="1" applyBorder="1" applyAlignment="1">
      <alignment horizontal="center"/>
    </xf>
    <xf numFmtId="0" fontId="81" fillId="101" borderId="0" xfId="0" applyFont="1" applyFill="1"/>
    <xf numFmtId="0" fontId="81" fillId="101" borderId="16" xfId="0" quotePrefix="1" applyFont="1" applyFill="1" applyBorder="1" applyAlignment="1">
      <alignment horizontal="center"/>
    </xf>
    <xf numFmtId="0" fontId="81" fillId="36" borderId="0" xfId="0" applyFont="1" applyFill="1" applyBorder="1"/>
    <xf numFmtId="0" fontId="88" fillId="67" borderId="90" xfId="0" applyFont="1" applyFill="1" applyBorder="1"/>
    <xf numFmtId="0" fontId="88" fillId="67" borderId="0" xfId="0" applyFont="1" applyFill="1" applyBorder="1"/>
    <xf numFmtId="0" fontId="88" fillId="67" borderId="91" xfId="0" applyFont="1" applyFill="1" applyBorder="1"/>
    <xf numFmtId="14" fontId="1" fillId="0" borderId="95" xfId="0" applyNumberFormat="1" applyFont="1" applyFill="1" applyBorder="1"/>
    <xf numFmtId="0" fontId="0" fillId="0" borderId="96" xfId="0" applyFill="1" applyBorder="1"/>
    <xf numFmtId="14" fontId="0" fillId="0" borderId="97" xfId="0" applyNumberFormat="1" applyBorder="1"/>
    <xf numFmtId="0" fontId="1" fillId="0" borderId="98" xfId="0" applyFont="1" applyFill="1" applyBorder="1"/>
    <xf numFmtId="14" fontId="56" fillId="0" borderId="99" xfId="0" applyNumberFormat="1" applyFont="1" applyFill="1" applyBorder="1"/>
    <xf numFmtId="0" fontId="1" fillId="0" borderId="98" xfId="0" applyFont="1" applyBorder="1"/>
    <xf numFmtId="14" fontId="0" fillId="0" borderId="99" xfId="0" applyNumberFormat="1" applyBorder="1"/>
    <xf numFmtId="0" fontId="1" fillId="0" borderId="100" xfId="0" applyFont="1" applyBorder="1"/>
    <xf numFmtId="0" fontId="0" fillId="0" borderId="101" xfId="0" applyFill="1" applyBorder="1"/>
    <xf numFmtId="14" fontId="0" fillId="0" borderId="102" xfId="0" applyNumberFormat="1" applyBorder="1"/>
    <xf numFmtId="0" fontId="0" fillId="0" borderId="103" xfId="0" applyBorder="1"/>
    <xf numFmtId="14" fontId="0" fillId="0" borderId="103" xfId="0" applyNumberFormat="1" applyBorder="1"/>
    <xf numFmtId="0" fontId="104" fillId="0" borderId="16" xfId="0" applyFont="1" applyBorder="1"/>
    <xf numFmtId="14" fontId="1" fillId="0" borderId="0" xfId="0" applyNumberFormat="1" applyFont="1"/>
    <xf numFmtId="0" fontId="81" fillId="45" borderId="0" xfId="0" applyFont="1" applyFill="1" applyBorder="1"/>
    <xf numFmtId="0" fontId="80" fillId="65" borderId="0" xfId="0" applyFont="1" applyFill="1" applyBorder="1"/>
    <xf numFmtId="0" fontId="80" fillId="65" borderId="17" xfId="0" applyFont="1" applyFill="1" applyBorder="1" applyAlignment="1">
      <alignment horizontal="center"/>
    </xf>
    <xf numFmtId="0" fontId="80" fillId="65" borderId="16" xfId="0" applyFont="1" applyFill="1" applyBorder="1" applyAlignment="1">
      <alignment horizontal="center"/>
    </xf>
    <xf numFmtId="0" fontId="80" fillId="65" borderId="0" xfId="0" applyFont="1" applyFill="1"/>
    <xf numFmtId="0" fontId="5" fillId="45" borderId="0" xfId="0" applyFont="1" applyFill="1"/>
    <xf numFmtId="0" fontId="127" fillId="73" borderId="17" xfId="0" applyFont="1" applyFill="1" applyBorder="1" applyAlignment="1">
      <alignment horizontal="center"/>
    </xf>
    <xf numFmtId="0" fontId="127" fillId="73" borderId="16" xfId="0" applyFont="1" applyFill="1" applyBorder="1" applyAlignment="1">
      <alignment horizontal="center"/>
    </xf>
    <xf numFmtId="0" fontId="127" fillId="73" borderId="0" xfId="0" applyFont="1" applyFill="1"/>
    <xf numFmtId="0" fontId="81" fillId="35" borderId="0" xfId="0" applyFont="1" applyFill="1" applyBorder="1"/>
    <xf numFmtId="0" fontId="81" fillId="35" borderId="17" xfId="0" applyFont="1" applyFill="1" applyBorder="1" applyAlignment="1">
      <alignment horizontal="center"/>
    </xf>
    <xf numFmtId="0" fontId="81" fillId="35" borderId="16" xfId="0" applyFont="1" applyFill="1" applyBorder="1" applyAlignment="1">
      <alignment horizontal="center"/>
    </xf>
    <xf numFmtId="0" fontId="81" fillId="52" borderId="0" xfId="0" applyFont="1" applyFill="1" applyBorder="1"/>
    <xf numFmtId="0" fontId="1" fillId="101" borderId="0" xfId="0" applyFont="1" applyFill="1"/>
    <xf numFmtId="0" fontId="0" fillId="101" borderId="0" xfId="0" applyFill="1"/>
    <xf numFmtId="0" fontId="80" fillId="49" borderId="0" xfId="0" applyFont="1" applyFill="1" applyBorder="1"/>
    <xf numFmtId="0" fontId="150" fillId="0" borderId="0" xfId="0" applyFont="1" applyFill="1" applyBorder="1"/>
    <xf numFmtId="0" fontId="150" fillId="0" borderId="0" xfId="0" applyFont="1"/>
    <xf numFmtId="14" fontId="150" fillId="0" borderId="0" xfId="0" applyNumberFormat="1" applyFont="1"/>
    <xf numFmtId="0" fontId="88" fillId="52" borderId="0" xfId="0" applyFont="1" applyFill="1"/>
    <xf numFmtId="0" fontId="151" fillId="52" borderId="0" xfId="0" applyFont="1" applyFill="1"/>
    <xf numFmtId="0" fontId="151" fillId="52" borderId="17" xfId="0" applyFont="1" applyFill="1" applyBorder="1" applyAlignment="1">
      <alignment horizontal="center"/>
    </xf>
    <xf numFmtId="0" fontId="151" fillId="52" borderId="16" xfId="0" applyFont="1" applyFill="1" applyBorder="1" applyAlignment="1">
      <alignment horizontal="center"/>
    </xf>
    <xf numFmtId="0" fontId="9" fillId="51" borderId="17" xfId="0" applyFont="1" applyFill="1" applyBorder="1" applyAlignment="1">
      <alignment horizontal="center"/>
    </xf>
    <xf numFmtId="0" fontId="88" fillId="35" borderId="0" xfId="0" applyFont="1" applyFill="1"/>
    <xf numFmtId="0" fontId="88" fillId="102" borderId="0" xfId="0" applyFont="1" applyFill="1"/>
    <xf numFmtId="0" fontId="9" fillId="70" borderId="10" xfId="0" applyFont="1" applyFill="1" applyBorder="1"/>
    <xf numFmtId="0" fontId="80" fillId="63" borderId="17" xfId="0" applyFont="1" applyFill="1" applyBorder="1" applyAlignment="1">
      <alignment horizontal="center"/>
    </xf>
    <xf numFmtId="0" fontId="80" fillId="63" borderId="16" xfId="0" applyFont="1" applyFill="1" applyBorder="1" applyAlignment="1">
      <alignment horizontal="center"/>
    </xf>
    <xf numFmtId="0" fontId="81" fillId="53" borderId="17" xfId="0" applyFont="1" applyFill="1" applyBorder="1" applyAlignment="1">
      <alignment horizontal="center"/>
    </xf>
    <xf numFmtId="0" fontId="81" fillId="53" borderId="16" xfId="0" applyFont="1" applyFill="1" applyBorder="1" applyAlignment="1">
      <alignment horizontal="center"/>
    </xf>
    <xf numFmtId="0" fontId="81" fillId="53" borderId="0" xfId="0" applyFont="1" applyFill="1" applyBorder="1"/>
    <xf numFmtId="0" fontId="80" fillId="52" borderId="0" xfId="0" applyFont="1" applyFill="1"/>
    <xf numFmtId="0" fontId="80" fillId="52" borderId="17" xfId="0" applyFont="1" applyFill="1" applyBorder="1" applyAlignment="1">
      <alignment horizontal="center"/>
    </xf>
    <xf numFmtId="0" fontId="80" fillId="52" borderId="16" xfId="0" applyFont="1" applyFill="1" applyBorder="1" applyAlignment="1">
      <alignment horizontal="center"/>
    </xf>
    <xf numFmtId="0" fontId="81" fillId="0" borderId="0" xfId="0" applyFont="1" applyFill="1" applyAlignment="1">
      <alignment horizontal="right"/>
    </xf>
    <xf numFmtId="0" fontId="81" fillId="70" borderId="0" xfId="0" applyFont="1" applyFill="1" applyBorder="1"/>
    <xf numFmtId="0" fontId="88" fillId="103" borderId="0" xfId="0" applyFont="1" applyFill="1"/>
    <xf numFmtId="6" fontId="13" fillId="0" borderId="0" xfId="0" applyNumberFormat="1" applyFont="1"/>
    <xf numFmtId="0" fontId="5" fillId="0" borderId="63" xfId="0" applyFont="1" applyFill="1" applyBorder="1" applyAlignment="1">
      <alignment horizontal="center"/>
    </xf>
    <xf numFmtId="0" fontId="152" fillId="40" borderId="0" xfId="0" applyFont="1" applyFill="1"/>
    <xf numFmtId="0" fontId="88" fillId="102" borderId="0" xfId="0" applyFont="1" applyFill="1" applyBorder="1"/>
    <xf numFmtId="0" fontId="153" fillId="0" borderId="0" xfId="0" applyFont="1" applyBorder="1"/>
    <xf numFmtId="2" fontId="5" fillId="0" borderId="20" xfId="0" applyNumberFormat="1" applyFont="1" applyBorder="1" applyAlignment="1">
      <alignment horizontal="center"/>
    </xf>
    <xf numFmtId="0" fontId="81" fillId="97" borderId="0" xfId="0" applyFont="1" applyFill="1" applyBorder="1"/>
    <xf numFmtId="0" fontId="81" fillId="97" borderId="17" xfId="0" applyFont="1" applyFill="1" applyBorder="1" applyAlignment="1">
      <alignment horizontal="center"/>
    </xf>
    <xf numFmtId="0" fontId="81" fillId="97" borderId="16" xfId="0" applyFont="1" applyFill="1" applyBorder="1" applyAlignment="1">
      <alignment horizontal="center"/>
    </xf>
    <xf numFmtId="0" fontId="5" fillId="97" borderId="0" xfId="0" applyFont="1" applyFill="1"/>
    <xf numFmtId="0" fontId="86" fillId="0" borderId="0" xfId="0" applyFont="1"/>
    <xf numFmtId="14" fontId="0" fillId="0" borderId="13" xfId="0" applyNumberFormat="1" applyFill="1" applyBorder="1"/>
    <xf numFmtId="0" fontId="0" fillId="0" borderId="21" xfId="0" applyFill="1" applyBorder="1"/>
    <xf numFmtId="0" fontId="9" fillId="0" borderId="0" xfId="0" applyFont="1" applyFill="1" applyBorder="1" applyAlignment="1">
      <alignment vertical="center"/>
    </xf>
    <xf numFmtId="0" fontId="0" fillId="104" borderId="13" xfId="0" applyFill="1" applyBorder="1"/>
    <xf numFmtId="0" fontId="0" fillId="37" borderId="77" xfId="0" applyFill="1" applyBorder="1"/>
    <xf numFmtId="0" fontId="0" fillId="37" borderId="78" xfId="0" applyFill="1" applyBorder="1"/>
    <xf numFmtId="0" fontId="0" fillId="37" borderId="79" xfId="0" applyFill="1" applyBorder="1"/>
    <xf numFmtId="0" fontId="0" fillId="105" borderId="0" xfId="0" applyFill="1"/>
    <xf numFmtId="0" fontId="5" fillId="105" borderId="0" xfId="0" applyFont="1" applyFill="1"/>
    <xf numFmtId="0" fontId="81" fillId="92" borderId="0" xfId="0" applyFont="1" applyFill="1" applyBorder="1"/>
    <xf numFmtId="0" fontId="81" fillId="92" borderId="17" xfId="0" applyFont="1" applyFill="1" applyBorder="1" applyAlignment="1">
      <alignment horizontal="center"/>
    </xf>
    <xf numFmtId="0" fontId="81" fillId="92" borderId="16" xfId="0" applyFont="1" applyFill="1" applyBorder="1" applyAlignment="1">
      <alignment horizontal="center"/>
    </xf>
    <xf numFmtId="0" fontId="5" fillId="92" borderId="0" xfId="0" applyFont="1" applyFill="1"/>
    <xf numFmtId="0" fontId="88" fillId="40" borderId="11" xfId="0" applyFont="1" applyFill="1" applyBorder="1" applyAlignment="1">
      <alignment horizontal="center"/>
    </xf>
    <xf numFmtId="0" fontId="5" fillId="53" borderId="13" xfId="0" applyFont="1" applyFill="1" applyBorder="1"/>
    <xf numFmtId="0" fontId="9" fillId="53" borderId="13" xfId="0" applyFont="1" applyFill="1" applyBorder="1" applyAlignment="1">
      <alignment horizontal="left"/>
    </xf>
    <xf numFmtId="0" fontId="9" fillId="53" borderId="13" xfId="0" applyFont="1" applyFill="1" applyBorder="1"/>
    <xf numFmtId="0" fontId="151" fillId="92" borderId="0" xfId="0" applyFont="1" applyFill="1"/>
    <xf numFmtId="0" fontId="151" fillId="92" borderId="17" xfId="0" applyFont="1" applyFill="1" applyBorder="1" applyAlignment="1">
      <alignment horizontal="center"/>
    </xf>
    <xf numFmtId="0" fontId="151" fillId="92" borderId="16" xfId="0" applyFont="1" applyFill="1" applyBorder="1" applyAlignment="1">
      <alignment horizontal="center"/>
    </xf>
    <xf numFmtId="0" fontId="5" fillId="106" borderId="0" xfId="0" applyFont="1" applyFill="1"/>
    <xf numFmtId="0" fontId="81" fillId="106" borderId="17" xfId="0" applyFont="1" applyFill="1" applyBorder="1" applyAlignment="1">
      <alignment horizontal="center"/>
    </xf>
    <xf numFmtId="0" fontId="81" fillId="106" borderId="16" xfId="0" applyFont="1" applyFill="1" applyBorder="1" applyAlignment="1">
      <alignment horizontal="center"/>
    </xf>
    <xf numFmtId="0" fontId="81" fillId="106" borderId="0" xfId="0" applyFont="1" applyFill="1"/>
    <xf numFmtId="0" fontId="9" fillId="51" borderId="26" xfId="0" applyFont="1" applyFill="1" applyBorder="1" applyAlignment="1">
      <alignment horizontal="center"/>
    </xf>
    <xf numFmtId="0" fontId="88" fillId="106" borderId="0" xfId="0" applyFont="1" applyFill="1"/>
    <xf numFmtId="0" fontId="88" fillId="106" borderId="17" xfId="0" applyFont="1" applyFill="1" applyBorder="1" applyAlignment="1">
      <alignment horizontal="center"/>
    </xf>
    <xf numFmtId="0" fontId="88" fillId="106" borderId="16" xfId="0" applyFont="1" applyFill="1" applyBorder="1" applyAlignment="1">
      <alignment horizontal="center"/>
    </xf>
    <xf numFmtId="0" fontId="13" fillId="0" borderId="13" xfId="0" applyFont="1" applyBorder="1"/>
    <xf numFmtId="17" fontId="0" fillId="69" borderId="0" xfId="0" applyNumberFormat="1" applyFill="1" applyAlignment="1">
      <alignment horizontal="center"/>
    </xf>
    <xf numFmtId="0" fontId="88" fillId="103" borderId="17" xfId="0" applyFont="1" applyFill="1" applyBorder="1" applyAlignment="1">
      <alignment horizontal="center"/>
    </xf>
    <xf numFmtId="0" fontId="88" fillId="103" borderId="16" xfId="0" applyFont="1" applyFill="1" applyBorder="1" applyAlignment="1">
      <alignment horizontal="center"/>
    </xf>
    <xf numFmtId="0" fontId="81" fillId="37" borderId="0" xfId="0" applyFont="1" applyFill="1"/>
    <xf numFmtId="0" fontId="81" fillId="68" borderId="0" xfId="0" applyFont="1" applyFill="1"/>
    <xf numFmtId="0" fontId="81" fillId="68" borderId="17" xfId="0" applyFont="1" applyFill="1" applyBorder="1" applyAlignment="1">
      <alignment horizontal="center"/>
    </xf>
    <xf numFmtId="0" fontId="81" fillId="68" borderId="16" xfId="0" applyFont="1" applyFill="1" applyBorder="1" applyAlignment="1">
      <alignment horizontal="center"/>
    </xf>
    <xf numFmtId="0" fontId="22" fillId="103" borderId="0" xfId="0" applyFont="1" applyFill="1" applyAlignment="1">
      <alignment horizontal="center"/>
    </xf>
    <xf numFmtId="0" fontId="81" fillId="37" borderId="6" xfId="0" applyFont="1" applyFill="1" applyBorder="1" applyAlignment="1">
      <alignment horizontal="left"/>
    </xf>
    <xf numFmtId="0" fontId="81" fillId="37" borderId="26" xfId="0" applyFont="1" applyFill="1" applyBorder="1" applyAlignment="1">
      <alignment horizontal="center"/>
    </xf>
    <xf numFmtId="0" fontId="81" fillId="104" borderId="0" xfId="0" applyFont="1" applyFill="1"/>
    <xf numFmtId="0" fontId="81" fillId="104" borderId="17" xfId="0" applyFont="1" applyFill="1" applyBorder="1" applyAlignment="1">
      <alignment horizontal="center"/>
    </xf>
    <xf numFmtId="0" fontId="81" fillId="104" borderId="16" xfId="0" applyFont="1" applyFill="1" applyBorder="1" applyAlignment="1">
      <alignment horizontal="center"/>
    </xf>
    <xf numFmtId="0" fontId="5" fillId="104" borderId="0" xfId="0" applyFont="1" applyFill="1"/>
    <xf numFmtId="0" fontId="81" fillId="104" borderId="6" xfId="0" applyFont="1" applyFill="1" applyBorder="1" applyAlignment="1">
      <alignment horizontal="left"/>
    </xf>
    <xf numFmtId="0" fontId="81" fillId="104" borderId="26" xfId="0" applyFont="1" applyFill="1" applyBorder="1" applyAlignment="1">
      <alignment horizontal="center"/>
    </xf>
    <xf numFmtId="0" fontId="87" fillId="34" borderId="6" xfId="0" applyFont="1" applyFill="1" applyBorder="1" applyAlignment="1">
      <alignment horizontal="left"/>
    </xf>
    <xf numFmtId="0" fontId="87" fillId="34" borderId="26" xfId="0" applyFont="1" applyFill="1" applyBorder="1" applyAlignment="1">
      <alignment horizontal="center"/>
    </xf>
    <xf numFmtId="14" fontId="2" fillId="0" borderId="0" xfId="0" applyNumberFormat="1" applyFont="1"/>
    <xf numFmtId="0" fontId="80" fillId="102" borderId="0" xfId="0" applyFont="1" applyFill="1"/>
    <xf numFmtId="0" fontId="80" fillId="65" borderId="6" xfId="0" applyFont="1" applyFill="1" applyBorder="1" applyAlignment="1">
      <alignment horizontal="left"/>
    </xf>
    <xf numFmtId="0" fontId="80" fillId="65" borderId="26" xfId="0" applyFont="1" applyFill="1" applyBorder="1" applyAlignment="1">
      <alignment horizontal="center"/>
    </xf>
    <xf numFmtId="6" fontId="0" fillId="0" borderId="0" xfId="0" applyNumberFormat="1" applyAlignment="1">
      <alignment horizontal="left"/>
    </xf>
    <xf numFmtId="0" fontId="83" fillId="0" borderId="0" xfId="0" applyFont="1"/>
    <xf numFmtId="0" fontId="106" fillId="102" borderId="0" xfId="0" applyFont="1" applyFill="1" applyAlignment="1">
      <alignment horizontal="right"/>
    </xf>
    <xf numFmtId="6" fontId="106" fillId="102" borderId="0" xfId="0" applyNumberFormat="1" applyFont="1" applyFill="1" applyAlignment="1">
      <alignment horizontal="right"/>
    </xf>
    <xf numFmtId="0" fontId="157" fillId="63" borderId="0" xfId="0" applyFont="1" applyFill="1" applyAlignment="1">
      <alignment horizontal="center"/>
    </xf>
    <xf numFmtId="0" fontId="0" fillId="74" borderId="77" xfId="0" applyFill="1" applyBorder="1"/>
    <xf numFmtId="0" fontId="0" fillId="74" borderId="78" xfId="0" applyFill="1" applyBorder="1"/>
    <xf numFmtId="0" fontId="0" fillId="107" borderId="77" xfId="0" applyFill="1" applyBorder="1"/>
    <xf numFmtId="0" fontId="0" fillId="107" borderId="78" xfId="0" applyFill="1" applyBorder="1"/>
    <xf numFmtId="0" fontId="0" fillId="107" borderId="79" xfId="0" applyFill="1" applyBorder="1"/>
    <xf numFmtId="0" fontId="13" fillId="58" borderId="13" xfId="0" applyFont="1" applyFill="1" applyBorder="1"/>
    <xf numFmtId="0" fontId="81" fillId="0" borderId="0" xfId="0" applyFont="1" applyFill="1" applyAlignment="1">
      <alignment horizontal="center"/>
    </xf>
    <xf numFmtId="0" fontId="81" fillId="58" borderId="0" xfId="0" applyFont="1" applyFill="1"/>
    <xf numFmtId="0" fontId="9" fillId="69" borderId="0" xfId="0" applyFont="1" applyFill="1"/>
    <xf numFmtId="0" fontId="1" fillId="96" borderId="0" xfId="0" applyFont="1" applyFill="1" applyBorder="1"/>
    <xf numFmtId="0" fontId="0" fillId="96" borderId="0" xfId="0" applyFill="1"/>
    <xf numFmtId="14" fontId="56" fillId="96" borderId="0" xfId="0" applyNumberFormat="1" applyFont="1" applyFill="1"/>
    <xf numFmtId="0" fontId="81" fillId="53" borderId="0" xfId="0" applyFont="1" applyFill="1"/>
    <xf numFmtId="0" fontId="81" fillId="58" borderId="17" xfId="0" applyFont="1" applyFill="1" applyBorder="1" applyAlignment="1">
      <alignment horizontal="center"/>
    </xf>
    <xf numFmtId="0" fontId="81" fillId="58" borderId="16" xfId="0" applyFont="1" applyFill="1" applyBorder="1" applyAlignment="1">
      <alignment horizontal="center"/>
    </xf>
    <xf numFmtId="0" fontId="80" fillId="103" borderId="0" xfId="0" applyFont="1" applyFill="1"/>
    <xf numFmtId="0" fontId="80" fillId="103" borderId="17" xfId="0" applyFont="1" applyFill="1" applyBorder="1" applyAlignment="1">
      <alignment horizontal="center"/>
    </xf>
    <xf numFmtId="0" fontId="80" fillId="103" borderId="16" xfId="0" applyFont="1" applyFill="1" applyBorder="1" applyAlignment="1">
      <alignment horizontal="center"/>
    </xf>
    <xf numFmtId="0" fontId="46" fillId="33" borderId="18" xfId="0" applyFont="1" applyFill="1" applyBorder="1"/>
    <xf numFmtId="0" fontId="46" fillId="33" borderId="18" xfId="0" applyFont="1" applyFill="1" applyBorder="1" applyAlignment="1">
      <alignment horizontal="center"/>
    </xf>
    <xf numFmtId="0" fontId="59" fillId="33" borderId="15" xfId="0" applyFont="1" applyFill="1" applyBorder="1" applyAlignment="1">
      <alignment horizontal="center"/>
    </xf>
    <xf numFmtId="6" fontId="9" fillId="0" borderId="20" xfId="0" applyNumberFormat="1" applyFont="1" applyBorder="1"/>
    <xf numFmtId="0" fontId="46" fillId="33" borderId="27" xfId="0" applyFont="1" applyFill="1" applyBorder="1"/>
    <xf numFmtId="0" fontId="46" fillId="33" borderId="27" xfId="0" applyFont="1" applyFill="1" applyBorder="1" applyAlignment="1">
      <alignment horizontal="center"/>
    </xf>
    <xf numFmtId="0" fontId="59" fillId="33" borderId="26" xfId="0" applyFont="1" applyFill="1" applyBorder="1" applyAlignment="1">
      <alignment horizontal="center"/>
    </xf>
    <xf numFmtId="0" fontId="5" fillId="5" borderId="20" xfId="0" applyFont="1" applyFill="1" applyBorder="1"/>
    <xf numFmtId="0" fontId="75" fillId="0" borderId="0" xfId="0" applyFont="1" applyFill="1" applyBorder="1"/>
    <xf numFmtId="14" fontId="2" fillId="0" borderId="0" xfId="0" applyNumberFormat="1" applyFont="1" applyFill="1"/>
    <xf numFmtId="6" fontId="109" fillId="99" borderId="3" xfId="0" applyNumberFormat="1" applyFont="1" applyFill="1" applyBorder="1"/>
    <xf numFmtId="0" fontId="159" fillId="0" borderId="0" xfId="0" applyFont="1" applyFill="1" applyBorder="1"/>
    <xf numFmtId="0" fontId="159" fillId="0" borderId="0" xfId="0" applyFont="1" applyFill="1"/>
    <xf numFmtId="14" fontId="159" fillId="0" borderId="0" xfId="0" applyNumberFormat="1" applyFont="1" applyFill="1"/>
    <xf numFmtId="0" fontId="81" fillId="51" borderId="0" xfId="0" applyFont="1" applyFill="1"/>
    <xf numFmtId="16" fontId="81" fillId="0" borderId="0" xfId="0" applyNumberFormat="1" applyFont="1"/>
    <xf numFmtId="16" fontId="0" fillId="0" borderId="0" xfId="0" applyNumberFormat="1" applyFill="1"/>
    <xf numFmtId="6" fontId="0" fillId="34" borderId="13" xfId="0" applyNumberFormat="1" applyFill="1" applyBorder="1" applyAlignment="1">
      <alignment horizontal="left"/>
    </xf>
    <xf numFmtId="0" fontId="84" fillId="34" borderId="43" xfId="0" applyFont="1" applyFill="1" applyBorder="1" applyAlignment="1">
      <alignment horizontal="center"/>
    </xf>
    <xf numFmtId="0" fontId="22" fillId="0" borderId="0" xfId="0" applyFont="1"/>
    <xf numFmtId="0" fontId="143" fillId="33" borderId="13" xfId="0" applyFont="1" applyFill="1" applyBorder="1"/>
    <xf numFmtId="0" fontId="143" fillId="67" borderId="13" xfId="0" applyFont="1" applyFill="1" applyBorder="1"/>
    <xf numFmtId="0" fontId="22" fillId="68" borderId="0" xfId="0" applyFont="1" applyFill="1" applyAlignment="1">
      <alignment horizontal="center"/>
    </xf>
    <xf numFmtId="0" fontId="0" fillId="0" borderId="104" xfId="0" applyFont="1" applyBorder="1" applyAlignment="1">
      <alignment horizontal="center"/>
    </xf>
    <xf numFmtId="0" fontId="21" fillId="0" borderId="104" xfId="0" applyFont="1" applyFill="1" applyBorder="1" applyAlignment="1">
      <alignment horizontal="center"/>
    </xf>
    <xf numFmtId="0" fontId="0" fillId="0" borderId="104" xfId="0" applyFill="1" applyBorder="1" applyAlignment="1">
      <alignment horizontal="center"/>
    </xf>
    <xf numFmtId="17" fontId="161" fillId="0" borderId="104" xfId="0" applyNumberFormat="1" applyFont="1" applyFill="1" applyBorder="1" applyAlignment="1">
      <alignment horizontal="right"/>
    </xf>
    <xf numFmtId="0" fontId="21" fillId="0" borderId="105" xfId="0" applyFont="1" applyFill="1" applyBorder="1" applyAlignment="1">
      <alignment horizontal="center"/>
    </xf>
    <xf numFmtId="17" fontId="161" fillId="0" borderId="105" xfId="0" applyNumberFormat="1" applyFont="1" applyFill="1" applyBorder="1" applyAlignment="1">
      <alignment horizontal="right"/>
    </xf>
    <xf numFmtId="0" fontId="21" fillId="0" borderId="106" xfId="0" applyFont="1" applyFill="1" applyBorder="1" applyAlignment="1">
      <alignment horizontal="center"/>
    </xf>
    <xf numFmtId="0" fontId="0" fillId="0" borderId="106" xfId="0" applyFill="1" applyBorder="1" applyAlignment="1">
      <alignment horizontal="center"/>
    </xf>
    <xf numFmtId="17" fontId="161" fillId="0" borderId="106" xfId="0" applyNumberFormat="1" applyFont="1" applyFill="1" applyBorder="1" applyAlignment="1">
      <alignment horizontal="right"/>
    </xf>
    <xf numFmtId="0" fontId="21" fillId="56" borderId="104" xfId="0" applyFont="1" applyFill="1" applyBorder="1" applyAlignment="1">
      <alignment horizontal="center"/>
    </xf>
    <xf numFmtId="14" fontId="0" fillId="56" borderId="104" xfId="0" applyNumberFormat="1" applyFill="1" applyBorder="1" applyAlignment="1">
      <alignment horizontal="center"/>
    </xf>
    <xf numFmtId="17" fontId="161" fillId="56" borderId="104" xfId="0" applyNumberFormat="1" applyFont="1" applyFill="1" applyBorder="1" applyAlignment="1">
      <alignment horizontal="right"/>
    </xf>
    <xf numFmtId="14" fontId="0" fillId="0" borderId="104" xfId="0" applyNumberFormat="1" applyFill="1" applyBorder="1"/>
    <xf numFmtId="14" fontId="0" fillId="0" borderId="105" xfId="0" applyNumberFormat="1" applyFill="1" applyBorder="1"/>
    <xf numFmtId="0" fontId="162" fillId="63" borderId="0" xfId="0" applyFont="1" applyFill="1" applyAlignment="1">
      <alignment horizontal="center"/>
    </xf>
    <xf numFmtId="0" fontId="13" fillId="0" borderId="13" xfId="0" applyFont="1" applyFill="1" applyBorder="1"/>
    <xf numFmtId="0" fontId="88" fillId="51" borderId="0" xfId="0" applyFont="1" applyFill="1"/>
    <xf numFmtId="0" fontId="130" fillId="58" borderId="13" xfId="0" applyFont="1" applyFill="1" applyBorder="1"/>
    <xf numFmtId="14" fontId="0" fillId="0" borderId="104" xfId="0" applyNumberFormat="1" applyFill="1" applyBorder="1" applyAlignment="1">
      <alignment horizontal="center"/>
    </xf>
    <xf numFmtId="17" fontId="161" fillId="34" borderId="104" xfId="0" applyNumberFormat="1" applyFont="1" applyFill="1" applyBorder="1" applyAlignment="1">
      <alignment horizontal="right"/>
    </xf>
    <xf numFmtId="14" fontId="0" fillId="34" borderId="104" xfId="0" applyNumberFormat="1" applyFill="1" applyBorder="1" applyAlignment="1">
      <alignment horizontal="center"/>
    </xf>
    <xf numFmtId="0" fontId="21" fillId="34" borderId="104" xfId="0" applyFont="1" applyFill="1" applyBorder="1" applyAlignment="1">
      <alignment horizontal="center"/>
    </xf>
    <xf numFmtId="17" fontId="161" fillId="34" borderId="106" xfId="0" applyNumberFormat="1" applyFont="1" applyFill="1" applyBorder="1" applyAlignment="1">
      <alignment horizontal="right"/>
    </xf>
    <xf numFmtId="14" fontId="0" fillId="34" borderId="106" xfId="0" applyNumberFormat="1" applyFill="1" applyBorder="1" applyAlignment="1">
      <alignment horizontal="center"/>
    </xf>
    <xf numFmtId="0" fontId="21" fillId="34" borderId="106" xfId="0" applyFont="1" applyFill="1" applyBorder="1" applyAlignment="1">
      <alignment horizontal="center"/>
    </xf>
    <xf numFmtId="17" fontId="161" fillId="34" borderId="105" xfId="0" applyNumberFormat="1" applyFont="1" applyFill="1" applyBorder="1" applyAlignment="1">
      <alignment horizontal="right"/>
    </xf>
    <xf numFmtId="14" fontId="0" fillId="34" borderId="105" xfId="0" applyNumberFormat="1" applyFill="1" applyBorder="1" applyAlignment="1">
      <alignment horizontal="center"/>
    </xf>
    <xf numFmtId="0" fontId="21" fillId="34" borderId="105" xfId="0" applyFont="1" applyFill="1" applyBorder="1" applyAlignment="1">
      <alignment horizontal="center"/>
    </xf>
    <xf numFmtId="0" fontId="84" fillId="34" borderId="0" xfId="0" applyFont="1" applyFill="1"/>
    <xf numFmtId="0" fontId="13" fillId="111" borderId="13" xfId="0" applyFont="1" applyFill="1" applyBorder="1"/>
    <xf numFmtId="14" fontId="106" fillId="34" borderId="13" xfId="0" applyNumberFormat="1" applyFont="1" applyFill="1" applyBorder="1"/>
    <xf numFmtId="0" fontId="106" fillId="34" borderId="13" xfId="0" applyFont="1" applyFill="1" applyBorder="1"/>
    <xf numFmtId="0" fontId="106" fillId="34" borderId="21" xfId="0" applyFont="1" applyFill="1" applyBorder="1"/>
    <xf numFmtId="6" fontId="0" fillId="0" borderId="13" xfId="0" applyNumberFormat="1" applyFill="1" applyBorder="1" applyAlignment="1">
      <alignment horizontal="left"/>
    </xf>
    <xf numFmtId="0" fontId="88" fillId="112" borderId="0" xfId="0" applyFont="1" applyFill="1"/>
    <xf numFmtId="0" fontId="5" fillId="112" borderId="0" xfId="0" applyFont="1" applyFill="1"/>
    <xf numFmtId="0" fontId="81" fillId="112" borderId="0" xfId="0" applyFont="1" applyFill="1"/>
    <xf numFmtId="0" fontId="88" fillId="66" borderId="0" xfId="0" applyFont="1" applyFill="1"/>
    <xf numFmtId="0" fontId="2" fillId="66" borderId="0" xfId="0" applyFont="1" applyFill="1"/>
    <xf numFmtId="0" fontId="83" fillId="52" borderId="0" xfId="0" applyFont="1" applyFill="1"/>
    <xf numFmtId="0" fontId="83" fillId="35" borderId="0" xfId="0" applyFont="1" applyFill="1"/>
    <xf numFmtId="0" fontId="80" fillId="33" borderId="0" xfId="0" applyFont="1" applyFill="1"/>
    <xf numFmtId="0" fontId="88" fillId="99" borderId="0" xfId="0" applyFont="1" applyFill="1" applyBorder="1"/>
    <xf numFmtId="0" fontId="82" fillId="103" borderId="0" xfId="0" applyFont="1" applyFill="1"/>
    <xf numFmtId="0" fontId="158" fillId="112" borderId="0" xfId="0" applyFont="1" applyFill="1"/>
    <xf numFmtId="0" fontId="143" fillId="40" borderId="0" xfId="0" applyFont="1" applyFill="1" applyBorder="1"/>
    <xf numFmtId="0" fontId="5" fillId="112" borderId="6" xfId="0" applyFont="1" applyFill="1" applyBorder="1"/>
    <xf numFmtId="0" fontId="81" fillId="35" borderId="0" xfId="0" applyFont="1" applyFill="1"/>
    <xf numFmtId="0" fontId="5" fillId="66" borderId="0" xfId="0" applyFont="1" applyFill="1" applyBorder="1"/>
    <xf numFmtId="0" fontId="5" fillId="66" borderId="6" xfId="0" applyFont="1" applyFill="1" applyBorder="1"/>
    <xf numFmtId="0" fontId="5" fillId="35" borderId="6" xfId="0" applyFont="1" applyFill="1" applyBorder="1"/>
    <xf numFmtId="0" fontId="99" fillId="63" borderId="0" xfId="0" applyFont="1" applyFill="1"/>
    <xf numFmtId="0" fontId="5" fillId="52" borderId="6" xfId="0" applyFont="1" applyFill="1" applyBorder="1"/>
    <xf numFmtId="0" fontId="163" fillId="52" borderId="0" xfId="0" applyFont="1" applyFill="1"/>
    <xf numFmtId="0" fontId="99" fillId="99" borderId="0" xfId="0" applyFont="1" applyFill="1"/>
    <xf numFmtId="0" fontId="1" fillId="0" borderId="16" xfId="0" applyFont="1" applyBorder="1"/>
    <xf numFmtId="0" fontId="0" fillId="70" borderId="39" xfId="0" applyFill="1" applyBorder="1"/>
    <xf numFmtId="0" fontId="0" fillId="0" borderId="38" xfId="0" applyBorder="1"/>
    <xf numFmtId="17" fontId="161" fillId="0" borderId="104" xfId="0" applyNumberFormat="1" applyFont="1" applyBorder="1" applyAlignment="1">
      <alignment horizontal="right"/>
    </xf>
    <xf numFmtId="0" fontId="127" fillId="52" borderId="0" xfId="0" applyFont="1" applyFill="1"/>
    <xf numFmtId="0" fontId="81" fillId="60" borderId="0" xfId="0" applyFont="1" applyFill="1"/>
    <xf numFmtId="0" fontId="106" fillId="60" borderId="0" xfId="0" applyFont="1" applyFill="1"/>
    <xf numFmtId="0" fontId="88" fillId="60" borderId="0" xfId="0" applyFont="1" applyFill="1"/>
    <xf numFmtId="44" fontId="165" fillId="0" borderId="85" xfId="2" applyFont="1" applyBorder="1" applyAlignment="1">
      <alignment horizontal="center"/>
    </xf>
    <xf numFmtId="0" fontId="165" fillId="0" borderId="85" xfId="0" applyFont="1" applyBorder="1" applyAlignment="1">
      <alignment horizontal="center"/>
    </xf>
    <xf numFmtId="14" fontId="165" fillId="0" borderId="85" xfId="0" applyNumberFormat="1" applyFont="1" applyBorder="1"/>
    <xf numFmtId="44" fontId="165" fillId="0" borderId="85" xfId="2" applyFont="1" applyBorder="1"/>
    <xf numFmtId="9" fontId="165" fillId="0" borderId="85" xfId="0" applyNumberFormat="1" applyFont="1" applyBorder="1"/>
    <xf numFmtId="0" fontId="166" fillId="0" borderId="85" xfId="0" applyFont="1" applyBorder="1"/>
    <xf numFmtId="0" fontId="165" fillId="0" borderId="85" xfId="0" applyFont="1" applyBorder="1"/>
    <xf numFmtId="0" fontId="167" fillId="0" borderId="85" xfId="0" applyFont="1" applyBorder="1"/>
    <xf numFmtId="44" fontId="0" fillId="0" borderId="0" xfId="0" applyNumberFormat="1"/>
    <xf numFmtId="14" fontId="106" fillId="0" borderId="0" xfId="0" applyNumberFormat="1" applyFont="1"/>
    <xf numFmtId="0" fontId="171" fillId="60" borderId="0" xfId="0" applyFont="1" applyFill="1"/>
    <xf numFmtId="0" fontId="172" fillId="0" borderId="0" xfId="0" applyFont="1"/>
    <xf numFmtId="0" fontId="171" fillId="58" borderId="0" xfId="0" applyFont="1" applyFill="1"/>
    <xf numFmtId="0" fontId="106" fillId="58" borderId="0" xfId="0" applyFont="1" applyFill="1"/>
    <xf numFmtId="0" fontId="80" fillId="33" borderId="0" xfId="0" applyFont="1" applyFill="1" applyBorder="1"/>
    <xf numFmtId="0" fontId="172" fillId="0" borderId="0" xfId="0" applyFont="1" applyFill="1"/>
    <xf numFmtId="14" fontId="165" fillId="93" borderId="85" xfId="0" applyNumberFormat="1" applyFont="1" applyFill="1" applyBorder="1"/>
    <xf numFmtId="14" fontId="165" fillId="107" borderId="85" xfId="0" applyNumberFormat="1" applyFont="1" applyFill="1" applyBorder="1"/>
    <xf numFmtId="14" fontId="165" fillId="104" borderId="85" xfId="0" applyNumberFormat="1" applyFont="1" applyFill="1" applyBorder="1"/>
    <xf numFmtId="44" fontId="165" fillId="0" borderId="110" xfId="2" applyFont="1" applyBorder="1" applyAlignment="1">
      <alignment horizontal="center"/>
    </xf>
    <xf numFmtId="0" fontId="165" fillId="0" borderId="110" xfId="0" applyFont="1" applyBorder="1" applyAlignment="1">
      <alignment horizontal="center"/>
    </xf>
    <xf numFmtId="14" fontId="165" fillId="0" borderId="110" xfId="0" applyNumberFormat="1" applyFont="1" applyBorder="1"/>
    <xf numFmtId="14" fontId="168" fillId="0" borderId="110" xfId="0" applyNumberFormat="1" applyFont="1" applyBorder="1"/>
    <xf numFmtId="9" fontId="165" fillId="0" borderId="110" xfId="0" applyNumberFormat="1" applyFont="1" applyBorder="1"/>
    <xf numFmtId="0" fontId="166" fillId="0" borderId="110" xfId="0" applyFont="1" applyBorder="1"/>
    <xf numFmtId="0" fontId="164" fillId="40" borderId="109" xfId="0" applyFont="1" applyFill="1" applyBorder="1"/>
    <xf numFmtId="44" fontId="5" fillId="0" borderId="0" xfId="0" applyNumberFormat="1" applyFont="1"/>
    <xf numFmtId="44" fontId="173" fillId="0" borderId="110" xfId="2" applyFont="1" applyBorder="1"/>
    <xf numFmtId="44" fontId="173" fillId="50" borderId="85" xfId="2" applyFont="1" applyFill="1" applyBorder="1" applyAlignment="1">
      <alignment horizontal="center"/>
    </xf>
    <xf numFmtId="0" fontId="173" fillId="50" borderId="85" xfId="0" applyFont="1" applyFill="1" applyBorder="1" applyAlignment="1">
      <alignment horizontal="center"/>
    </xf>
    <xf numFmtId="14" fontId="173" fillId="50" borderId="85" xfId="0" applyNumberFormat="1" applyFont="1" applyFill="1" applyBorder="1"/>
    <xf numFmtId="44" fontId="173" fillId="50" borderId="85" xfId="2" applyFont="1" applyFill="1" applyBorder="1"/>
    <xf numFmtId="9" fontId="173" fillId="50" borderId="85" xfId="0" applyNumberFormat="1" applyFont="1" applyFill="1" applyBorder="1"/>
    <xf numFmtId="0" fontId="174" fillId="50" borderId="85" xfId="0" applyFont="1" applyFill="1" applyBorder="1"/>
    <xf numFmtId="0" fontId="176" fillId="50" borderId="85" xfId="0" applyFont="1" applyFill="1" applyBorder="1"/>
    <xf numFmtId="0" fontId="173" fillId="50" borderId="85" xfId="0" applyFont="1" applyFill="1" applyBorder="1"/>
    <xf numFmtId="14" fontId="177" fillId="50" borderId="85" xfId="0" applyNumberFormat="1" applyFont="1" applyFill="1" applyBorder="1"/>
    <xf numFmtId="14" fontId="178" fillId="43" borderId="85" xfId="0" applyNumberFormat="1" applyFont="1" applyFill="1" applyBorder="1"/>
    <xf numFmtId="0" fontId="179" fillId="0" borderId="0" xfId="0" applyFont="1"/>
    <xf numFmtId="0" fontId="1" fillId="58" borderId="0" xfId="0" applyFont="1" applyFill="1"/>
    <xf numFmtId="0" fontId="0" fillId="58" borderId="0" xfId="0" applyFill="1"/>
    <xf numFmtId="0" fontId="179" fillId="58" borderId="0" xfId="0" applyFont="1" applyFill="1"/>
    <xf numFmtId="0" fontId="130" fillId="53" borderId="0" xfId="0" applyFont="1" applyFill="1"/>
    <xf numFmtId="0" fontId="87" fillId="53" borderId="0" xfId="0" applyFont="1" applyFill="1"/>
    <xf numFmtId="0" fontId="180" fillId="53" borderId="0" xfId="0" applyFont="1" applyFill="1"/>
    <xf numFmtId="0" fontId="171" fillId="53" borderId="0" xfId="0" applyFont="1" applyFill="1"/>
    <xf numFmtId="0" fontId="106" fillId="53" borderId="0" xfId="0" applyFont="1" applyFill="1"/>
    <xf numFmtId="0" fontId="179" fillId="53" borderId="0" xfId="0" applyFont="1" applyFill="1"/>
    <xf numFmtId="0" fontId="13" fillId="113" borderId="0" xfId="0" applyFont="1" applyFill="1"/>
    <xf numFmtId="0" fontId="88" fillId="58" borderId="0" xfId="0" applyFont="1" applyFill="1"/>
    <xf numFmtId="0" fontId="87" fillId="34" borderId="0" xfId="0" applyFont="1" applyFill="1"/>
    <xf numFmtId="0" fontId="149" fillId="0" borderId="0" xfId="0" applyFont="1" applyBorder="1"/>
    <xf numFmtId="2" fontId="5" fillId="0" borderId="0" xfId="0" applyNumberFormat="1" applyFont="1" applyBorder="1" applyAlignment="1">
      <alignment horizontal="center"/>
    </xf>
    <xf numFmtId="0" fontId="130" fillId="69" borderId="0" xfId="0" applyFont="1" applyFill="1"/>
    <xf numFmtId="0" fontId="87" fillId="69" borderId="0" xfId="0" applyFont="1" applyFill="1"/>
    <xf numFmtId="0" fontId="180" fillId="69" borderId="0" xfId="0" applyFont="1" applyFill="1"/>
    <xf numFmtId="0" fontId="171" fillId="69" borderId="0" xfId="0" applyFont="1" applyFill="1"/>
    <xf numFmtId="0" fontId="106" fillId="69" borderId="0" xfId="0" applyFont="1" applyFill="1"/>
    <xf numFmtId="0" fontId="81" fillId="69" borderId="0" xfId="0" applyFont="1" applyFill="1"/>
    <xf numFmtId="0" fontId="179" fillId="69" borderId="0" xfId="0" applyFont="1" applyFill="1"/>
    <xf numFmtId="0" fontId="106" fillId="102" borderId="0" xfId="0" applyFont="1" applyFill="1"/>
    <xf numFmtId="0" fontId="81" fillId="102" borderId="0" xfId="0" applyFont="1" applyFill="1"/>
    <xf numFmtId="0" fontId="130" fillId="34" borderId="0" xfId="0" applyFont="1" applyFill="1"/>
    <xf numFmtId="0" fontId="130" fillId="0" borderId="0" xfId="0" applyFont="1" applyFill="1"/>
    <xf numFmtId="0" fontId="87" fillId="0" borderId="0" xfId="0" applyFont="1" applyFill="1"/>
    <xf numFmtId="0" fontId="130" fillId="0" borderId="0" xfId="0" applyFont="1"/>
    <xf numFmtId="0" fontId="106" fillId="0" borderId="0" xfId="0" applyFont="1" applyFill="1" applyAlignment="1">
      <alignment horizontal="center"/>
    </xf>
    <xf numFmtId="0" fontId="0" fillId="0" borderId="35" xfId="0" applyBorder="1"/>
    <xf numFmtId="0" fontId="172" fillId="0" borderId="23" xfId="0" applyFont="1" applyBorder="1"/>
    <xf numFmtId="0" fontId="172" fillId="0" borderId="0" xfId="0" applyFont="1" applyBorder="1"/>
    <xf numFmtId="0" fontId="172" fillId="0" borderId="16" xfId="0" applyFont="1" applyBorder="1"/>
    <xf numFmtId="0" fontId="0" fillId="58" borderId="23" xfId="0" applyFill="1" applyBorder="1"/>
    <xf numFmtId="0" fontId="1" fillId="0" borderId="0" xfId="0" applyFont="1" applyAlignment="1">
      <alignment horizontal="center"/>
    </xf>
    <xf numFmtId="0" fontId="1" fillId="0" borderId="22" xfId="0" applyFont="1" applyBorder="1" applyAlignment="1">
      <alignment horizontal="center"/>
    </xf>
    <xf numFmtId="0" fontId="1" fillId="0" borderId="36" xfId="0" applyFont="1" applyBorder="1" applyAlignment="1">
      <alignment horizontal="center"/>
    </xf>
    <xf numFmtId="0" fontId="1" fillId="0" borderId="36" xfId="0" applyFont="1" applyBorder="1"/>
    <xf numFmtId="0" fontId="1" fillId="0" borderId="22" xfId="0" applyFont="1" applyBorder="1"/>
    <xf numFmtId="44" fontId="181" fillId="0" borderId="0" xfId="2" applyFont="1" applyAlignment="1">
      <alignment horizontal="center"/>
    </xf>
    <xf numFmtId="0" fontId="85" fillId="0" borderId="0" xfId="0" applyFont="1" applyFill="1"/>
    <xf numFmtId="0" fontId="1" fillId="0" borderId="13" xfId="0" applyFont="1" applyBorder="1"/>
    <xf numFmtId="0" fontId="0" fillId="0" borderId="0" xfId="0" applyAlignment="1">
      <alignment horizontal="center"/>
    </xf>
    <xf numFmtId="17" fontId="161" fillId="0" borderId="111" xfId="0" applyNumberFormat="1" applyFont="1" applyFill="1" applyBorder="1" applyAlignment="1">
      <alignment horizontal="right"/>
    </xf>
    <xf numFmtId="0" fontId="21" fillId="0" borderId="113" xfId="0" applyFont="1" applyFill="1" applyBorder="1" applyAlignment="1">
      <alignment horizontal="center"/>
    </xf>
    <xf numFmtId="0" fontId="21" fillId="0" borderId="114" xfId="0" applyFont="1" applyFill="1" applyBorder="1" applyAlignment="1">
      <alignment horizontal="center"/>
    </xf>
    <xf numFmtId="0" fontId="21" fillId="0" borderId="115" xfId="0" applyFont="1" applyFill="1" applyBorder="1" applyAlignment="1">
      <alignment horizontal="center"/>
    </xf>
    <xf numFmtId="0" fontId="0" fillId="0" borderId="116" xfId="0" applyBorder="1"/>
    <xf numFmtId="0" fontId="0" fillId="0" borderId="117" xfId="0" applyBorder="1"/>
    <xf numFmtId="165" fontId="0" fillId="0" borderId="0" xfId="0" applyNumberFormat="1"/>
    <xf numFmtId="14" fontId="0" fillId="0" borderId="0" xfId="0" applyNumberFormat="1" applyAlignment="1">
      <alignment horizontal="center"/>
    </xf>
    <xf numFmtId="0" fontId="123" fillId="0" borderId="0" xfId="0" applyFont="1" applyFill="1"/>
    <xf numFmtId="0" fontId="123" fillId="0" borderId="0" xfId="0" applyFont="1"/>
    <xf numFmtId="0" fontId="98" fillId="0" borderId="0" xfId="0" applyFont="1" applyFill="1"/>
    <xf numFmtId="0" fontId="182" fillId="0" borderId="0" xfId="0" applyFont="1"/>
    <xf numFmtId="0" fontId="184" fillId="0" borderId="0" xfId="0" applyFont="1"/>
    <xf numFmtId="9" fontId="0" fillId="0" borderId="0" xfId="3" applyFont="1"/>
    <xf numFmtId="0" fontId="1" fillId="0" borderId="3" xfId="0" applyFont="1" applyBorder="1"/>
    <xf numFmtId="0" fontId="1" fillId="0" borderId="5" xfId="0" applyFont="1" applyBorder="1"/>
    <xf numFmtId="0" fontId="0" fillId="0" borderId="1" xfId="0" applyBorder="1" applyAlignment="1">
      <alignment horizontal="center"/>
    </xf>
    <xf numFmtId="0" fontId="0" fillId="0" borderId="4" xfId="0" applyBorder="1" applyAlignment="1">
      <alignment horizontal="center"/>
    </xf>
    <xf numFmtId="0" fontId="82" fillId="63" borderId="8" xfId="0" applyFont="1" applyFill="1" applyBorder="1" applyAlignment="1">
      <alignment horizontal="center"/>
    </xf>
    <xf numFmtId="0" fontId="84" fillId="0" borderId="4" xfId="0" applyFont="1" applyBorder="1" applyAlignment="1">
      <alignment horizontal="center"/>
    </xf>
    <xf numFmtId="14" fontId="1" fillId="0" borderId="0" xfId="0" applyNumberFormat="1" applyFont="1" applyAlignment="1">
      <alignment horizontal="center"/>
    </xf>
    <xf numFmtId="44" fontId="1" fillId="0" borderId="0" xfId="0" applyNumberFormat="1" applyFont="1" applyAlignment="1">
      <alignment horizontal="center"/>
    </xf>
    <xf numFmtId="14" fontId="0" fillId="0" borderId="104" xfId="0" applyNumberFormat="1" applyBorder="1" applyAlignment="1">
      <alignment horizontal="center"/>
    </xf>
    <xf numFmtId="0" fontId="97" fillId="70" borderId="0" xfId="0" applyFont="1" applyFill="1"/>
    <xf numFmtId="0" fontId="1" fillId="0" borderId="34" xfId="0" applyFont="1" applyBorder="1"/>
    <xf numFmtId="0" fontId="170" fillId="0" borderId="108" xfId="0" applyFont="1" applyBorder="1" applyAlignment="1">
      <alignment horizontal="center"/>
    </xf>
    <xf numFmtId="0" fontId="170" fillId="0" borderId="112" xfId="0" applyFont="1" applyBorder="1" applyAlignment="1">
      <alignment horizontal="center"/>
    </xf>
    <xf numFmtId="2" fontId="0" fillId="0" borderId="13" xfId="0" applyNumberFormat="1" applyBorder="1" applyAlignment="1">
      <alignment horizontal="center"/>
    </xf>
    <xf numFmtId="0" fontId="158" fillId="34" borderId="13" xfId="0" applyFont="1" applyFill="1" applyBorder="1"/>
    <xf numFmtId="0" fontId="22" fillId="36" borderId="13" xfId="0" applyFont="1" applyFill="1" applyBorder="1"/>
    <xf numFmtId="0" fontId="88" fillId="36" borderId="0" xfId="0" applyFont="1" applyFill="1" applyBorder="1"/>
    <xf numFmtId="0" fontId="185" fillId="0" borderId="23" xfId="0" applyFont="1" applyBorder="1"/>
    <xf numFmtId="0" fontId="185" fillId="0" borderId="0" xfId="0" applyFont="1" applyBorder="1"/>
    <xf numFmtId="0" fontId="185" fillId="0" borderId="0" xfId="0" applyFont="1" applyFill="1" applyBorder="1"/>
    <xf numFmtId="0" fontId="185" fillId="0" borderId="23" xfId="0" applyFont="1" applyFill="1" applyBorder="1"/>
    <xf numFmtId="0" fontId="182" fillId="0" borderId="118" xfId="0" applyFont="1" applyBorder="1"/>
    <xf numFmtId="0" fontId="0" fillId="0" borderId="118" xfId="0" applyBorder="1"/>
    <xf numFmtId="0" fontId="0" fillId="0" borderId="118" xfId="0" applyFill="1" applyBorder="1"/>
    <xf numFmtId="0" fontId="0" fillId="34" borderId="118" xfId="0" applyFill="1" applyBorder="1"/>
    <xf numFmtId="0" fontId="1" fillId="34" borderId="118" xfId="0" applyFont="1" applyFill="1" applyBorder="1"/>
    <xf numFmtId="0" fontId="106" fillId="0" borderId="118" xfId="0" applyFont="1" applyFill="1" applyBorder="1"/>
    <xf numFmtId="0" fontId="97" fillId="0" borderId="0" xfId="0" applyFont="1" applyFill="1"/>
    <xf numFmtId="0" fontId="185" fillId="0" borderId="0" xfId="0" applyFont="1"/>
    <xf numFmtId="0" fontId="185" fillId="0" borderId="0" xfId="0" applyFont="1" applyFill="1"/>
    <xf numFmtId="0" fontId="184" fillId="0" borderId="0" xfId="0" applyFont="1" applyFill="1"/>
    <xf numFmtId="0" fontId="181" fillId="0" borderId="0" xfId="0" applyFont="1" applyFill="1"/>
    <xf numFmtId="0" fontId="181" fillId="0" borderId="0" xfId="0" applyFont="1"/>
    <xf numFmtId="0" fontId="172" fillId="0" borderId="118" xfId="0" applyFont="1" applyFill="1" applyBorder="1"/>
    <xf numFmtId="0" fontId="185" fillId="0" borderId="118" xfId="0" applyFont="1" applyBorder="1"/>
    <xf numFmtId="0" fontId="185" fillId="0" borderId="118" xfId="0" applyFont="1" applyFill="1" applyBorder="1"/>
    <xf numFmtId="0" fontId="172" fillId="0" borderId="118" xfId="0" applyFont="1" applyBorder="1"/>
    <xf numFmtId="0" fontId="186" fillId="0" borderId="104" xfId="0" applyFont="1" applyFill="1" applyBorder="1" applyAlignment="1">
      <alignment horizontal="center"/>
    </xf>
    <xf numFmtId="0" fontId="130" fillId="0" borderId="13" xfId="0" applyFont="1" applyFill="1" applyBorder="1"/>
    <xf numFmtId="0" fontId="150" fillId="0" borderId="0" xfId="0" applyFont="1" applyBorder="1"/>
    <xf numFmtId="0" fontId="120" fillId="92" borderId="60" xfId="0" applyFont="1" applyFill="1" applyBorder="1" applyAlignment="1"/>
    <xf numFmtId="0" fontId="120" fillId="92" borderId="43" xfId="0" applyFont="1" applyFill="1" applyBorder="1" applyAlignment="1"/>
    <xf numFmtId="0" fontId="120" fillId="54" borderId="60" xfId="0" applyFont="1" applyFill="1" applyBorder="1" applyAlignment="1"/>
    <xf numFmtId="0" fontId="120" fillId="54" borderId="43" xfId="0" applyFont="1" applyFill="1" applyBorder="1" applyAlignment="1"/>
    <xf numFmtId="0" fontId="110" fillId="0" borderId="60" xfId="0" applyFont="1" applyBorder="1" applyAlignment="1"/>
    <xf numFmtId="0" fontId="110" fillId="0" borderId="43" xfId="0" applyFont="1" applyBorder="1" applyAlignment="1"/>
    <xf numFmtId="0" fontId="120" fillId="67" borderId="60" xfId="0" applyFont="1" applyFill="1" applyBorder="1" applyAlignment="1"/>
    <xf numFmtId="0" fontId="120" fillId="67" borderId="43" xfId="0" applyFont="1" applyFill="1" applyBorder="1" applyAlignment="1"/>
    <xf numFmtId="0" fontId="110" fillId="0" borderId="14" xfId="0" applyFont="1" applyBorder="1" applyAlignment="1"/>
    <xf numFmtId="0" fontId="110" fillId="0" borderId="62" xfId="0" applyFont="1" applyBorder="1" applyAlignment="1"/>
    <xf numFmtId="0" fontId="13" fillId="74" borderId="107" xfId="0" applyFont="1" applyFill="1" applyBorder="1" applyAlignment="1">
      <alignment horizontal="center" vertical="center"/>
    </xf>
    <xf numFmtId="0" fontId="1" fillId="0" borderId="40" xfId="0" applyFont="1" applyBorder="1" applyAlignment="1">
      <alignment horizontal="center" vertical="center"/>
    </xf>
    <xf numFmtId="0" fontId="1" fillId="0" borderId="37" xfId="0" applyFont="1" applyBorder="1" applyAlignment="1">
      <alignment horizontal="center" vertical="center"/>
    </xf>
    <xf numFmtId="0" fontId="1" fillId="0" borderId="39" xfId="0" applyFont="1" applyBorder="1" applyAlignment="1">
      <alignment horizontal="center" vertical="center"/>
    </xf>
    <xf numFmtId="0" fontId="1" fillId="0" borderId="38" xfId="0" applyFont="1" applyBorder="1" applyAlignment="1">
      <alignment horizontal="center" vertical="center"/>
    </xf>
    <xf numFmtId="0" fontId="122" fillId="63" borderId="21" xfId="0" applyFont="1" applyFill="1" applyBorder="1" applyAlignment="1">
      <alignment horizontal="center"/>
    </xf>
    <xf numFmtId="0" fontId="122" fillId="63" borderId="56" xfId="0" applyFont="1" applyFill="1" applyBorder="1" applyAlignment="1">
      <alignment horizontal="center"/>
    </xf>
    <xf numFmtId="0" fontId="122" fillId="63" borderId="43" xfId="0" applyFont="1" applyFill="1" applyBorder="1" applyAlignment="1">
      <alignment horizontal="center"/>
    </xf>
    <xf numFmtId="0" fontId="162" fillId="110" borderId="0" xfId="0" applyFont="1" applyFill="1" applyAlignment="1">
      <alignment horizontal="center" vertical="center"/>
    </xf>
    <xf numFmtId="0" fontId="160" fillId="96" borderId="107" xfId="0" applyFont="1" applyFill="1" applyBorder="1" applyAlignment="1">
      <alignment horizontal="center" vertical="center"/>
    </xf>
    <xf numFmtId="0" fontId="160" fillId="74" borderId="107" xfId="0" applyFont="1" applyFill="1" applyBorder="1" applyAlignment="1">
      <alignment horizontal="center" vertical="center"/>
    </xf>
    <xf numFmtId="0" fontId="122" fillId="63" borderId="13" xfId="0" applyFont="1" applyFill="1" applyBorder="1" applyAlignment="1">
      <alignment horizontal="center"/>
    </xf>
    <xf numFmtId="0" fontId="160" fillId="109" borderId="107" xfId="0" applyFont="1" applyFill="1" applyBorder="1" applyAlignment="1">
      <alignment horizontal="center" vertical="center"/>
    </xf>
    <xf numFmtId="0" fontId="160" fillId="108" borderId="107" xfId="0" applyFont="1" applyFill="1" applyBorder="1" applyAlignment="1">
      <alignment horizontal="center" vertical="center"/>
    </xf>
    <xf numFmtId="0" fontId="13" fillId="108" borderId="0" xfId="0" applyFont="1" applyFill="1" applyAlignment="1">
      <alignment horizontal="center" vertical="center"/>
    </xf>
    <xf numFmtId="0" fontId="154" fillId="44" borderId="0" xfId="0" applyFont="1" applyFill="1" applyAlignment="1">
      <alignment horizontal="center" vertical="center"/>
    </xf>
    <xf numFmtId="0" fontId="154" fillId="100" borderId="0" xfId="0" applyFont="1" applyFill="1" applyAlignment="1">
      <alignment horizontal="center" vertical="center"/>
    </xf>
    <xf numFmtId="0" fontId="99" fillId="40" borderId="0" xfId="0" applyFont="1" applyFill="1" applyAlignment="1">
      <alignment horizontal="center" vertical="center"/>
    </xf>
    <xf numFmtId="0" fontId="99" fillId="42" borderId="0" xfId="0" applyFont="1" applyFill="1" applyAlignment="1">
      <alignment horizontal="center" vertical="center"/>
    </xf>
    <xf numFmtId="0" fontId="99" fillId="47" borderId="0" xfId="0" applyFont="1" applyFill="1" applyAlignment="1">
      <alignment horizontal="center" vertical="center"/>
    </xf>
    <xf numFmtId="0" fontId="154" fillId="99" borderId="0" xfId="0" applyFont="1" applyFill="1" applyAlignment="1">
      <alignment horizontal="center" vertical="center"/>
    </xf>
    <xf numFmtId="0" fontId="2" fillId="96" borderId="98" xfId="0" applyFont="1" applyFill="1" applyBorder="1" applyAlignment="1">
      <alignment horizontal="center" vertical="center" wrapText="1"/>
    </xf>
    <xf numFmtId="0" fontId="122" fillId="63" borderId="0" xfId="0" applyFont="1" applyFill="1" applyAlignment="1">
      <alignment horizontal="center"/>
    </xf>
    <xf numFmtId="44" fontId="165" fillId="58" borderId="0" xfId="2" applyFont="1" applyFill="1" applyBorder="1" applyAlignment="1">
      <alignment horizontal="center"/>
    </xf>
    <xf numFmtId="0" fontId="1" fillId="114" borderId="0" xfId="0" applyFont="1" applyFill="1" applyAlignment="1">
      <alignment horizontal="center"/>
    </xf>
    <xf numFmtId="0" fontId="0" fillId="114" borderId="0" xfId="0" applyFill="1" applyAlignment="1">
      <alignment horizontal="center"/>
    </xf>
    <xf numFmtId="0" fontId="5" fillId="0" borderId="22"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36" xfId="0" applyFont="1" applyBorder="1" applyAlignment="1">
      <alignment horizontal="center" vertical="center" wrapText="1"/>
    </xf>
    <xf numFmtId="0" fontId="88" fillId="33" borderId="0" xfId="0" applyFont="1" applyFill="1" applyAlignment="1">
      <alignment horizontal="center"/>
    </xf>
    <xf numFmtId="0" fontId="9" fillId="69" borderId="80" xfId="0" applyFont="1" applyFill="1" applyBorder="1" applyAlignment="1">
      <alignment horizontal="center" vertical="center"/>
    </xf>
    <xf numFmtId="0" fontId="9" fillId="69" borderId="86" xfId="0" applyFont="1" applyFill="1" applyBorder="1" applyAlignment="1">
      <alignment horizontal="center" vertical="center"/>
    </xf>
    <xf numFmtId="6" fontId="9" fillId="69" borderId="11" xfId="0" applyNumberFormat="1" applyFont="1" applyFill="1" applyBorder="1" applyAlignment="1">
      <alignment horizontal="center" vertical="center"/>
    </xf>
    <xf numFmtId="6" fontId="9" fillId="69" borderId="12" xfId="0" applyNumberFormat="1" applyFont="1" applyFill="1" applyBorder="1" applyAlignment="1">
      <alignment horizontal="center" vertical="center"/>
    </xf>
    <xf numFmtId="0" fontId="5" fillId="2" borderId="24" xfId="0" applyFont="1" applyFill="1" applyBorder="1" applyAlignment="1"/>
    <xf numFmtId="0" fontId="5" fillId="2" borderId="25" xfId="0" applyFont="1" applyFill="1" applyBorder="1" applyAlignment="1"/>
    <xf numFmtId="17" fontId="41" fillId="0" borderId="1" xfId="0" applyNumberFormat="1" applyFont="1" applyFill="1" applyBorder="1" applyAlignment="1">
      <alignment horizontal="center"/>
    </xf>
    <xf numFmtId="0" fontId="41" fillId="0" borderId="2" xfId="0" applyFont="1" applyBorder="1" applyAlignment="1">
      <alignment horizontal="center"/>
    </xf>
    <xf numFmtId="0" fontId="41" fillId="0" borderId="3" xfId="0" applyFont="1" applyBorder="1" applyAlignment="1">
      <alignment horizontal="center"/>
    </xf>
    <xf numFmtId="0" fontId="41" fillId="0" borderId="4" xfId="0" applyFont="1" applyBorder="1" applyAlignment="1">
      <alignment horizontal="center"/>
    </xf>
    <xf numFmtId="0" fontId="41" fillId="0" borderId="0" xfId="0" applyFont="1" applyBorder="1" applyAlignment="1">
      <alignment horizontal="center"/>
    </xf>
    <xf numFmtId="0" fontId="41" fillId="0" borderId="5" xfId="0" applyFont="1" applyBorder="1" applyAlignment="1">
      <alignment horizontal="center"/>
    </xf>
    <xf numFmtId="0" fontId="41" fillId="0" borderId="8" xfId="0" applyFont="1" applyBorder="1" applyAlignment="1">
      <alignment horizontal="center"/>
    </xf>
    <xf numFmtId="0" fontId="41" fillId="0" borderId="6" xfId="0" applyFont="1" applyBorder="1" applyAlignment="1">
      <alignment horizontal="center"/>
    </xf>
    <xf numFmtId="0" fontId="41" fillId="0" borderId="7" xfId="0" applyFont="1" applyBorder="1" applyAlignment="1">
      <alignment horizontal="center"/>
    </xf>
    <xf numFmtId="17" fontId="39" fillId="0" borderId="40" xfId="0" applyNumberFormat="1" applyFont="1" applyBorder="1" applyAlignment="1">
      <alignment horizontal="center"/>
    </xf>
    <xf numFmtId="0" fontId="39" fillId="0" borderId="35" xfId="0" applyFont="1" applyBorder="1" applyAlignment="1">
      <alignment horizontal="center"/>
    </xf>
    <xf numFmtId="0" fontId="39" fillId="0" borderId="37" xfId="0" applyFont="1" applyBorder="1" applyAlignment="1">
      <alignment horizontal="center"/>
    </xf>
    <xf numFmtId="0" fontId="39" fillId="0" borderId="23" xfId="0" applyFont="1" applyBorder="1" applyAlignment="1">
      <alignment horizontal="center"/>
    </xf>
    <xf numFmtId="0" fontId="39" fillId="0" borderId="0" xfId="0" applyFont="1" applyBorder="1" applyAlignment="1">
      <alignment horizontal="center"/>
    </xf>
    <xf numFmtId="0" fontId="39" fillId="0" borderId="16" xfId="0" applyFont="1" applyBorder="1" applyAlignment="1">
      <alignment horizontal="center"/>
    </xf>
    <xf numFmtId="0" fontId="39" fillId="0" borderId="39" xfId="0" applyFont="1" applyBorder="1" applyAlignment="1">
      <alignment horizontal="center"/>
    </xf>
    <xf numFmtId="0" fontId="39" fillId="0" borderId="34" xfId="0" applyFont="1" applyBorder="1" applyAlignment="1">
      <alignment horizontal="center"/>
    </xf>
    <xf numFmtId="0" fontId="39" fillId="0" borderId="38" xfId="0" applyFont="1" applyBorder="1" applyAlignment="1">
      <alignment horizontal="center"/>
    </xf>
    <xf numFmtId="17" fontId="39" fillId="0" borderId="40" xfId="0" applyNumberFormat="1" applyFont="1" applyBorder="1" applyAlignment="1"/>
    <xf numFmtId="0" fontId="39" fillId="0" borderId="35" xfId="0" applyFont="1" applyBorder="1" applyAlignment="1"/>
    <xf numFmtId="0" fontId="39" fillId="0" borderId="37" xfId="0" applyFont="1" applyBorder="1" applyAlignment="1"/>
    <xf numFmtId="0" fontId="39" fillId="0" borderId="23" xfId="0" applyFont="1" applyBorder="1" applyAlignment="1"/>
    <xf numFmtId="0" fontId="39" fillId="0" borderId="0" xfId="0" applyFont="1" applyBorder="1" applyAlignment="1"/>
    <xf numFmtId="0" fontId="39" fillId="0" borderId="16" xfId="0" applyFont="1" applyBorder="1" applyAlignment="1"/>
    <xf numFmtId="0" fontId="39" fillId="0" borderId="39" xfId="0" applyFont="1" applyBorder="1" applyAlignment="1"/>
    <xf numFmtId="0" fontId="39" fillId="0" borderId="34" xfId="0" applyFont="1" applyBorder="1" applyAlignment="1"/>
    <xf numFmtId="0" fontId="39" fillId="0" borderId="38" xfId="0" applyFont="1" applyBorder="1" applyAlignment="1"/>
    <xf numFmtId="17" fontId="41" fillId="0" borderId="24" xfId="0" applyNumberFormat="1" applyFont="1" applyFill="1" applyBorder="1" applyAlignment="1">
      <alignment horizontal="center"/>
    </xf>
    <xf numFmtId="0" fontId="0" fillId="0" borderId="20" xfId="0" applyBorder="1" applyAlignment="1">
      <alignment horizontal="center"/>
    </xf>
    <xf numFmtId="0" fontId="0" fillId="0" borderId="25" xfId="0" applyBorder="1" applyAlignment="1">
      <alignment horizontal="center"/>
    </xf>
    <xf numFmtId="17" fontId="39" fillId="0" borderId="40" xfId="0" applyNumberFormat="1" applyFont="1" applyFill="1" applyBorder="1" applyAlignment="1">
      <alignment horizontal="center" vertical="center"/>
    </xf>
    <xf numFmtId="0" fontId="39" fillId="0" borderId="35" xfId="0" applyFont="1" applyBorder="1" applyAlignment="1">
      <alignment horizontal="center" vertical="center"/>
    </xf>
    <xf numFmtId="0" fontId="39" fillId="0" borderId="37" xfId="0" applyFont="1" applyBorder="1" applyAlignment="1">
      <alignment horizontal="center" vertical="center"/>
    </xf>
    <xf numFmtId="0" fontId="39" fillId="0" borderId="23" xfId="0" applyFont="1" applyBorder="1" applyAlignment="1">
      <alignment horizontal="center" vertical="center"/>
    </xf>
    <xf numFmtId="0" fontId="39" fillId="0" borderId="0" xfId="0" applyFont="1" applyBorder="1" applyAlignment="1">
      <alignment horizontal="center" vertical="center"/>
    </xf>
    <xf numFmtId="0" fontId="39" fillId="0" borderId="16" xfId="0" applyFont="1" applyBorder="1" applyAlignment="1">
      <alignment horizontal="center" vertical="center"/>
    </xf>
    <xf numFmtId="0" fontId="39" fillId="0" borderId="39" xfId="0" applyFont="1" applyBorder="1" applyAlignment="1">
      <alignment horizontal="center" vertical="center"/>
    </xf>
    <xf numFmtId="0" fontId="39" fillId="0" borderId="34" xfId="0" applyFont="1" applyBorder="1" applyAlignment="1">
      <alignment horizontal="center" vertical="center"/>
    </xf>
    <xf numFmtId="0" fontId="39" fillId="0" borderId="38" xfId="0" applyFont="1" applyBorder="1" applyAlignment="1">
      <alignment horizontal="center" vertical="center"/>
    </xf>
    <xf numFmtId="0" fontId="17" fillId="0" borderId="1" xfId="0" applyFont="1" applyBorder="1" applyAlignment="1"/>
    <xf numFmtId="0" fontId="17" fillId="0" borderId="2" xfId="0" applyFont="1" applyBorder="1" applyAlignment="1"/>
    <xf numFmtId="0" fontId="17" fillId="0" borderId="3" xfId="0" applyFont="1" applyBorder="1" applyAlignment="1"/>
    <xf numFmtId="0" fontId="17" fillId="0" borderId="4" xfId="0" applyFont="1" applyBorder="1" applyAlignment="1"/>
    <xf numFmtId="0" fontId="17" fillId="0" borderId="0" xfId="0" applyFont="1" applyBorder="1" applyAlignment="1"/>
    <xf numFmtId="0" fontId="17" fillId="0" borderId="5" xfId="0" applyFont="1" applyBorder="1" applyAlignment="1"/>
    <xf numFmtId="0" fontId="17" fillId="0" borderId="8" xfId="0" applyFont="1" applyBorder="1" applyAlignment="1"/>
    <xf numFmtId="0" fontId="17" fillId="0" borderId="6" xfId="0" applyFont="1" applyBorder="1" applyAlignment="1"/>
    <xf numFmtId="0" fontId="17" fillId="0" borderId="7" xfId="0" applyFont="1" applyBorder="1" applyAlignment="1"/>
    <xf numFmtId="17" fontId="39" fillId="0" borderId="1" xfId="0" applyNumberFormat="1" applyFont="1" applyBorder="1" applyAlignment="1"/>
    <xf numFmtId="0" fontId="39" fillId="0" borderId="2" xfId="0" applyFont="1" applyBorder="1" applyAlignment="1"/>
    <xf numFmtId="0" fontId="39" fillId="0" borderId="3" xfId="0" applyFont="1" applyBorder="1" applyAlignment="1"/>
    <xf numFmtId="0" fontId="39" fillId="0" borderId="4" xfId="0" applyFont="1" applyBorder="1" applyAlignment="1"/>
    <xf numFmtId="0" fontId="39" fillId="0" borderId="5" xfId="0" applyFont="1" applyBorder="1" applyAlignment="1"/>
    <xf numFmtId="0" fontId="39" fillId="0" borderId="8" xfId="0" applyFont="1" applyBorder="1" applyAlignment="1"/>
    <xf numFmtId="0" fontId="39" fillId="0" borderId="6" xfId="0" applyFont="1" applyBorder="1" applyAlignment="1"/>
    <xf numFmtId="0" fontId="39" fillId="0" borderId="7" xfId="0" applyFont="1" applyBorder="1" applyAlignment="1"/>
    <xf numFmtId="0" fontId="39" fillId="0" borderId="1" xfId="0" applyFont="1" applyBorder="1" applyAlignment="1">
      <alignment horizontal="center" vertical="center"/>
    </xf>
    <xf numFmtId="0" fontId="39" fillId="0" borderId="2" xfId="0" applyFont="1" applyBorder="1" applyAlignment="1">
      <alignment horizontal="center" vertical="center"/>
    </xf>
    <xf numFmtId="0" fontId="39" fillId="0" borderId="3" xfId="0" applyFont="1" applyBorder="1" applyAlignment="1">
      <alignment horizontal="center" vertical="center"/>
    </xf>
    <xf numFmtId="0" fontId="39" fillId="0" borderId="4" xfId="0" applyFont="1" applyBorder="1" applyAlignment="1">
      <alignment horizontal="center" vertical="center"/>
    </xf>
    <xf numFmtId="0" fontId="39" fillId="0" borderId="5" xfId="0" applyFont="1" applyBorder="1" applyAlignment="1">
      <alignment horizontal="center" vertical="center"/>
    </xf>
    <xf numFmtId="0" fontId="39" fillId="0" borderId="8" xfId="0" applyFont="1" applyBorder="1" applyAlignment="1">
      <alignment horizontal="center" vertical="center"/>
    </xf>
    <xf numFmtId="0" fontId="39" fillId="0" borderId="6" xfId="0" applyFont="1" applyBorder="1" applyAlignment="1">
      <alignment horizontal="center" vertical="center"/>
    </xf>
    <xf numFmtId="0" fontId="39" fillId="0" borderId="7" xfId="0" applyFont="1" applyBorder="1" applyAlignment="1">
      <alignment horizontal="center" vertical="center"/>
    </xf>
    <xf numFmtId="0" fontId="22" fillId="13" borderId="13" xfId="0" applyFont="1" applyFill="1" applyBorder="1" applyAlignment="1">
      <alignment horizontal="center"/>
    </xf>
    <xf numFmtId="0" fontId="0" fillId="0" borderId="43" xfId="0" applyBorder="1" applyAlignment="1"/>
    <xf numFmtId="0" fontId="34" fillId="0" borderId="0" xfId="0" applyFont="1" applyAlignment="1">
      <alignment horizontal="center" vertical="center" wrapText="1"/>
    </xf>
    <xf numFmtId="2" fontId="35" fillId="0" borderId="0" xfId="0" applyNumberFormat="1" applyFont="1" applyAlignment="1"/>
    <xf numFmtId="0" fontId="35" fillId="0" borderId="0" xfId="0" applyFont="1" applyAlignment="1"/>
    <xf numFmtId="49" fontId="36" fillId="0" borderId="1" xfId="0" applyNumberFormat="1" applyFont="1" applyBorder="1" applyAlignment="1">
      <alignment horizontal="center"/>
    </xf>
    <xf numFmtId="49" fontId="36" fillId="0" borderId="2" xfId="0" applyNumberFormat="1" applyFont="1" applyBorder="1" applyAlignment="1">
      <alignment horizontal="center"/>
    </xf>
    <xf numFmtId="49" fontId="36" fillId="0" borderId="3" xfId="0" applyNumberFormat="1" applyFont="1" applyBorder="1" applyAlignment="1">
      <alignment horizontal="center"/>
    </xf>
    <xf numFmtId="49" fontId="36" fillId="0" borderId="4" xfId="0" applyNumberFormat="1" applyFont="1" applyBorder="1" applyAlignment="1">
      <alignment horizontal="center"/>
    </xf>
    <xf numFmtId="49" fontId="36" fillId="0" borderId="0" xfId="0" applyNumberFormat="1" applyFont="1" applyBorder="1" applyAlignment="1">
      <alignment horizontal="center"/>
    </xf>
    <xf numFmtId="49" fontId="36" fillId="0" borderId="5" xfId="0" applyNumberFormat="1" applyFont="1" applyBorder="1" applyAlignment="1">
      <alignment horizontal="center"/>
    </xf>
    <xf numFmtId="49" fontId="36" fillId="0" borderId="8" xfId="0" applyNumberFormat="1" applyFont="1" applyBorder="1" applyAlignment="1">
      <alignment horizontal="center"/>
    </xf>
    <xf numFmtId="49" fontId="36" fillId="0" borderId="6" xfId="0" applyNumberFormat="1" applyFont="1" applyBorder="1" applyAlignment="1">
      <alignment horizontal="center"/>
    </xf>
    <xf numFmtId="49" fontId="36" fillId="0" borderId="7" xfId="0" applyNumberFormat="1" applyFont="1" applyBorder="1" applyAlignment="1">
      <alignment horizontal="center"/>
    </xf>
    <xf numFmtId="0" fontId="13" fillId="0" borderId="0" xfId="0" applyFont="1" applyAlignment="1">
      <alignment horizontal="center" vertical="center" wrapText="1"/>
    </xf>
    <xf numFmtId="49" fontId="17" fillId="0" borderId="1" xfId="0" applyNumberFormat="1" applyFont="1" applyBorder="1" applyAlignment="1">
      <alignment horizontal="center"/>
    </xf>
    <xf numFmtId="49" fontId="17" fillId="0" borderId="2" xfId="0" applyNumberFormat="1" applyFont="1" applyBorder="1" applyAlignment="1">
      <alignment horizontal="center"/>
    </xf>
    <xf numFmtId="49" fontId="17" fillId="0" borderId="3" xfId="0" applyNumberFormat="1" applyFont="1" applyBorder="1" applyAlignment="1">
      <alignment horizontal="center"/>
    </xf>
    <xf numFmtId="49" fontId="17" fillId="0" borderId="4" xfId="0" applyNumberFormat="1" applyFont="1" applyBorder="1" applyAlignment="1">
      <alignment horizontal="center"/>
    </xf>
    <xf numFmtId="49" fontId="17" fillId="0" borderId="0" xfId="0" applyNumberFormat="1" applyFont="1" applyBorder="1" applyAlignment="1">
      <alignment horizontal="center"/>
    </xf>
    <xf numFmtId="49" fontId="17" fillId="0" borderId="5" xfId="0" applyNumberFormat="1" applyFont="1" applyBorder="1" applyAlignment="1">
      <alignment horizontal="center"/>
    </xf>
    <xf numFmtId="49" fontId="17" fillId="0" borderId="8" xfId="0" applyNumberFormat="1" applyFont="1" applyBorder="1" applyAlignment="1">
      <alignment horizontal="center"/>
    </xf>
    <xf numFmtId="49" fontId="17" fillId="0" borderId="6" xfId="0" applyNumberFormat="1" applyFont="1" applyBorder="1" applyAlignment="1">
      <alignment horizontal="center"/>
    </xf>
    <xf numFmtId="49" fontId="17" fillId="0" borderId="7" xfId="0" applyNumberFormat="1" applyFont="1" applyBorder="1" applyAlignment="1">
      <alignment horizontal="center"/>
    </xf>
    <xf numFmtId="2" fontId="15" fillId="0" borderId="0" xfId="0" applyNumberFormat="1" applyFont="1" applyAlignment="1"/>
    <xf numFmtId="0" fontId="15" fillId="0" borderId="0" xfId="0" applyFont="1" applyAlignment="1"/>
    <xf numFmtId="2" fontId="15" fillId="0" borderId="2" xfId="0" applyNumberFormat="1" applyFont="1" applyBorder="1" applyAlignment="1"/>
    <xf numFmtId="0" fontId="0" fillId="0" borderId="0" xfId="0" applyAlignment="1"/>
    <xf numFmtId="0" fontId="0" fillId="0" borderId="0" xfId="0" applyAlignment="1">
      <alignment vertical="center"/>
    </xf>
    <xf numFmtId="0" fontId="144" fillId="63" borderId="0" xfId="0" applyFont="1" applyFill="1" applyAlignment="1">
      <alignment horizontal="center"/>
    </xf>
    <xf numFmtId="0" fontId="56" fillId="0" borderId="13" xfId="0" applyFont="1" applyBorder="1" applyAlignment="1"/>
    <xf numFmtId="0" fontId="0" fillId="0" borderId="13" xfId="0" applyBorder="1" applyAlignment="1"/>
    <xf numFmtId="0" fontId="100" fillId="0" borderId="13" xfId="0" applyFont="1" applyBorder="1" applyAlignment="1"/>
    <xf numFmtId="0" fontId="79" fillId="40" borderId="0" xfId="0" applyFont="1" applyFill="1" applyAlignment="1">
      <alignment horizontal="center"/>
    </xf>
    <xf numFmtId="0" fontId="106" fillId="0" borderId="21" xfId="0" applyFont="1" applyBorder="1" applyAlignment="1"/>
    <xf numFmtId="0" fontId="106" fillId="0" borderId="56" xfId="0" applyFont="1" applyBorder="1" applyAlignment="1"/>
    <xf numFmtId="0" fontId="106" fillId="0" borderId="43" xfId="0" applyFont="1" applyBorder="1" applyAlignment="1"/>
    <xf numFmtId="0" fontId="87" fillId="0" borderId="21" xfId="0" applyFont="1" applyBorder="1" applyAlignment="1"/>
    <xf numFmtId="0" fontId="87" fillId="0" borderId="56" xfId="0" applyFont="1" applyBorder="1" applyAlignment="1"/>
    <xf numFmtId="0" fontId="87" fillId="0" borderId="43" xfId="0" applyFont="1" applyBorder="1" applyAlignment="1"/>
    <xf numFmtId="0" fontId="56" fillId="0" borderId="40" xfId="0" applyFont="1" applyBorder="1" applyAlignment="1"/>
    <xf numFmtId="0" fontId="56" fillId="0" borderId="35" xfId="0" applyFont="1" applyBorder="1" applyAlignment="1"/>
    <xf numFmtId="0" fontId="56" fillId="0" borderId="37" xfId="0" applyFont="1" applyBorder="1" applyAlignment="1"/>
    <xf numFmtId="0" fontId="106" fillId="0" borderId="13" xfId="0" applyFont="1" applyBorder="1" applyAlignment="1"/>
    <xf numFmtId="0" fontId="56" fillId="0" borderId="21" xfId="0" applyFont="1" applyBorder="1" applyAlignment="1"/>
    <xf numFmtId="0" fontId="56" fillId="0" borderId="56" xfId="0" applyFont="1" applyBorder="1" applyAlignment="1"/>
    <xf numFmtId="0" fontId="56" fillId="0" borderId="43" xfId="0" applyFont="1" applyBorder="1" applyAlignment="1"/>
    <xf numFmtId="0" fontId="0" fillId="0" borderId="21" xfId="0" applyBorder="1" applyAlignment="1"/>
    <xf numFmtId="0" fontId="0" fillId="0" borderId="56" xfId="0" applyBorder="1" applyAlignment="1"/>
    <xf numFmtId="0" fontId="56" fillId="50" borderId="13" xfId="0" applyFont="1" applyFill="1" applyBorder="1" applyAlignment="1"/>
    <xf numFmtId="0" fontId="56" fillId="0" borderId="21" xfId="0" applyFont="1" applyFill="1" applyBorder="1" applyAlignment="1"/>
    <xf numFmtId="0" fontId="0" fillId="0" borderId="56" xfId="0" applyFill="1" applyBorder="1" applyAlignment="1"/>
    <xf numFmtId="0" fontId="0" fillId="0" borderId="43" xfId="0" applyFill="1" applyBorder="1" applyAlignment="1"/>
    <xf numFmtId="0" fontId="0" fillId="69" borderId="21" xfId="0" applyFill="1" applyBorder="1" applyAlignment="1"/>
    <xf numFmtId="0" fontId="0" fillId="69" borderId="56" xfId="0" applyFill="1" applyBorder="1" applyAlignment="1"/>
    <xf numFmtId="0" fontId="0" fillId="69" borderId="43" xfId="0" applyFill="1" applyBorder="1" applyAlignment="1"/>
    <xf numFmtId="0" fontId="70" fillId="0" borderId="11" xfId="0" applyFont="1" applyBorder="1" applyAlignment="1">
      <alignment horizontal="center" vertical="center"/>
    </xf>
    <xf numFmtId="0" fontId="70" fillId="0" borderId="68" xfId="0" applyFont="1" applyBorder="1" applyAlignment="1">
      <alignment horizontal="center" vertical="center"/>
    </xf>
    <xf numFmtId="0" fontId="70" fillId="0" borderId="12" xfId="0" applyFont="1" applyBorder="1" applyAlignment="1">
      <alignment horizontal="center" vertical="center"/>
    </xf>
    <xf numFmtId="0" fontId="94" fillId="41" borderId="0" xfId="0" applyFont="1" applyFill="1" applyAlignment="1">
      <alignment horizontal="center"/>
    </xf>
    <xf numFmtId="0" fontId="0" fillId="0" borderId="0" xfId="0" applyAlignment="1">
      <alignment horizontal="center"/>
    </xf>
  </cellXfs>
  <cellStyles count="4">
    <cellStyle name="Hipervínculo" xfId="1" builtinId="8"/>
    <cellStyle name="Moneda" xfId="2" builtinId="4"/>
    <cellStyle name="Normal" xfId="0" builtinId="0"/>
    <cellStyle name="Porcentaje" xfId="3" builtinId="5"/>
  </cellStyles>
  <dxfs count="0"/>
  <tableStyles count="0" defaultTableStyle="TableStyleMedium9" defaultPivotStyle="PivotStyleLight16"/>
  <colors>
    <mruColors>
      <color rgb="FFFF00FF"/>
      <color rgb="FFFF99FF"/>
      <color rgb="FFFF5050"/>
      <color rgb="FFFFFFCC"/>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38" Type="http://schemas.openxmlformats.org/officeDocument/2006/relationships/worksheet" Target="worksheets/sheet138.xml"/><Relationship Id="rId154" Type="http://schemas.openxmlformats.org/officeDocument/2006/relationships/worksheet" Target="worksheets/sheet154.xml"/><Relationship Id="rId159" Type="http://schemas.openxmlformats.org/officeDocument/2006/relationships/worksheet" Target="worksheets/sheet159.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30" Type="http://schemas.openxmlformats.org/officeDocument/2006/relationships/worksheet" Target="worksheets/sheet130.xml"/><Relationship Id="rId135" Type="http://schemas.openxmlformats.org/officeDocument/2006/relationships/worksheet" Target="worksheets/sheet135.xml"/><Relationship Id="rId143" Type="http://schemas.openxmlformats.org/officeDocument/2006/relationships/worksheet" Target="worksheets/sheet143.xml"/><Relationship Id="rId148" Type="http://schemas.openxmlformats.org/officeDocument/2006/relationships/worksheet" Target="worksheets/sheet148.xml"/><Relationship Id="rId151" Type="http://schemas.openxmlformats.org/officeDocument/2006/relationships/worksheet" Target="worksheets/sheet151.xml"/><Relationship Id="rId156" Type="http://schemas.openxmlformats.org/officeDocument/2006/relationships/worksheet" Target="worksheets/sheet156.xml"/><Relationship Id="rId164" Type="http://schemas.openxmlformats.org/officeDocument/2006/relationships/worksheet" Target="worksheets/sheet164.xml"/><Relationship Id="rId16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s>
</file>

<file path=xl/drawings/drawing1.xml><?xml version="1.0" encoding="utf-8"?>
<xdr:wsDr xmlns:xdr="http://schemas.openxmlformats.org/drawingml/2006/spreadsheetDrawing" xmlns:a="http://schemas.openxmlformats.org/drawingml/2006/main">
  <xdr:twoCellAnchor>
    <xdr:from>
      <xdr:col>24</xdr:col>
      <xdr:colOff>37040</xdr:colOff>
      <xdr:row>5</xdr:row>
      <xdr:rowOff>89959</xdr:rowOff>
    </xdr:from>
    <xdr:to>
      <xdr:col>24</xdr:col>
      <xdr:colOff>910165</xdr:colOff>
      <xdr:row>5</xdr:row>
      <xdr:rowOff>95250</xdr:rowOff>
    </xdr:to>
    <xdr:cxnSp macro="">
      <xdr:nvCxnSpPr>
        <xdr:cNvPr id="3" name="Conector recto de flecha 2"/>
        <xdr:cNvCxnSpPr/>
      </xdr:nvCxnSpPr>
      <xdr:spPr>
        <a:xfrm flipH="1">
          <a:off x="12266082" y="878417"/>
          <a:ext cx="873125" cy="52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21165</xdr:colOff>
      <xdr:row>5</xdr:row>
      <xdr:rowOff>89959</xdr:rowOff>
    </xdr:from>
    <xdr:to>
      <xdr:col>24</xdr:col>
      <xdr:colOff>899583</xdr:colOff>
      <xdr:row>6</xdr:row>
      <xdr:rowOff>58208</xdr:rowOff>
    </xdr:to>
    <xdr:cxnSp macro="">
      <xdr:nvCxnSpPr>
        <xdr:cNvPr id="4" name="Conector recto de flecha 3"/>
        <xdr:cNvCxnSpPr/>
      </xdr:nvCxnSpPr>
      <xdr:spPr>
        <a:xfrm flipH="1">
          <a:off x="12250207" y="878417"/>
          <a:ext cx="878418" cy="148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50132</xdr:colOff>
      <xdr:row>5</xdr:row>
      <xdr:rowOff>95250</xdr:rowOff>
    </xdr:from>
    <xdr:to>
      <xdr:col>24</xdr:col>
      <xdr:colOff>904874</xdr:colOff>
      <xdr:row>7</xdr:row>
      <xdr:rowOff>60157</xdr:rowOff>
    </xdr:to>
    <xdr:cxnSp macro="">
      <xdr:nvCxnSpPr>
        <xdr:cNvPr id="7" name="Conector recto de flecha 6"/>
        <xdr:cNvCxnSpPr/>
      </xdr:nvCxnSpPr>
      <xdr:spPr>
        <a:xfrm flipH="1">
          <a:off x="12287250" y="882316"/>
          <a:ext cx="854742" cy="305802"/>
        </a:xfrm>
        <a:prstGeom prst="straightConnector1">
          <a:avLst/>
        </a:prstGeom>
        <a:ln>
          <a:solidFill>
            <a:schemeClr val="accent6">
              <a:lumMod val="7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51855</xdr:colOff>
      <xdr:row>7</xdr:row>
      <xdr:rowOff>105887</xdr:rowOff>
    </xdr:from>
    <xdr:to>
      <xdr:col>24</xdr:col>
      <xdr:colOff>913339</xdr:colOff>
      <xdr:row>8</xdr:row>
      <xdr:rowOff>80490</xdr:rowOff>
    </xdr:to>
    <xdr:cxnSp macro="">
      <xdr:nvCxnSpPr>
        <xdr:cNvPr id="11" name="Conector recto de flecha 10"/>
        <xdr:cNvCxnSpPr/>
      </xdr:nvCxnSpPr>
      <xdr:spPr>
        <a:xfrm flipH="1" flipV="1">
          <a:off x="12288973" y="1233848"/>
          <a:ext cx="861484" cy="135024"/>
        </a:xfrm>
        <a:prstGeom prst="straightConnector1">
          <a:avLst/>
        </a:prstGeom>
        <a:ln>
          <a:solidFill>
            <a:schemeClr val="accent6">
              <a:lumMod val="7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35979</xdr:colOff>
      <xdr:row>8</xdr:row>
      <xdr:rowOff>100542</xdr:rowOff>
    </xdr:from>
    <xdr:to>
      <xdr:col>24</xdr:col>
      <xdr:colOff>921806</xdr:colOff>
      <xdr:row>8</xdr:row>
      <xdr:rowOff>104773</xdr:rowOff>
    </xdr:to>
    <xdr:cxnSp macro="">
      <xdr:nvCxnSpPr>
        <xdr:cNvPr id="12" name="Conector recto de flecha 11"/>
        <xdr:cNvCxnSpPr/>
      </xdr:nvCxnSpPr>
      <xdr:spPr>
        <a:xfrm flipH="1">
          <a:off x="12265021" y="1397000"/>
          <a:ext cx="885827" cy="423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60322</xdr:colOff>
      <xdr:row>8</xdr:row>
      <xdr:rowOff>111125</xdr:rowOff>
    </xdr:from>
    <xdr:to>
      <xdr:col>24</xdr:col>
      <xdr:colOff>918631</xdr:colOff>
      <xdr:row>9</xdr:row>
      <xdr:rowOff>97364</xdr:rowOff>
    </xdr:to>
    <xdr:cxnSp macro="">
      <xdr:nvCxnSpPr>
        <xdr:cNvPr id="13" name="Conector recto de flecha 12"/>
        <xdr:cNvCxnSpPr/>
      </xdr:nvCxnSpPr>
      <xdr:spPr>
        <a:xfrm flipH="1">
          <a:off x="12289364" y="1407583"/>
          <a:ext cx="858309" cy="1502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40211</xdr:colOff>
      <xdr:row>10</xdr:row>
      <xdr:rowOff>93128</xdr:rowOff>
    </xdr:from>
    <xdr:to>
      <xdr:col>24</xdr:col>
      <xdr:colOff>901695</xdr:colOff>
      <xdr:row>11</xdr:row>
      <xdr:rowOff>67730</xdr:rowOff>
    </xdr:to>
    <xdr:cxnSp macro="">
      <xdr:nvCxnSpPr>
        <xdr:cNvPr id="23" name="Conector recto de flecha 22"/>
        <xdr:cNvCxnSpPr/>
      </xdr:nvCxnSpPr>
      <xdr:spPr>
        <a:xfrm flipH="1" flipV="1">
          <a:off x="12269253" y="1722961"/>
          <a:ext cx="861484" cy="13864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24335</xdr:colOff>
      <xdr:row>11</xdr:row>
      <xdr:rowOff>67730</xdr:rowOff>
    </xdr:from>
    <xdr:to>
      <xdr:col>24</xdr:col>
      <xdr:colOff>910162</xdr:colOff>
      <xdr:row>11</xdr:row>
      <xdr:rowOff>71961</xdr:rowOff>
    </xdr:to>
    <xdr:cxnSp macro="">
      <xdr:nvCxnSpPr>
        <xdr:cNvPr id="24" name="Conector recto de flecha 23"/>
        <xdr:cNvCxnSpPr/>
      </xdr:nvCxnSpPr>
      <xdr:spPr>
        <a:xfrm flipH="1">
          <a:off x="12253377" y="1861605"/>
          <a:ext cx="885827" cy="423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48678</xdr:colOff>
      <xdr:row>11</xdr:row>
      <xdr:rowOff>78313</xdr:rowOff>
    </xdr:from>
    <xdr:to>
      <xdr:col>24</xdr:col>
      <xdr:colOff>906987</xdr:colOff>
      <xdr:row>12</xdr:row>
      <xdr:rowOff>64552</xdr:rowOff>
    </xdr:to>
    <xdr:cxnSp macro="">
      <xdr:nvCxnSpPr>
        <xdr:cNvPr id="25" name="Conector recto de flecha 24"/>
        <xdr:cNvCxnSpPr/>
      </xdr:nvCxnSpPr>
      <xdr:spPr>
        <a:xfrm flipH="1">
          <a:off x="12277720" y="1872188"/>
          <a:ext cx="858309" cy="150281"/>
        </a:xfrm>
        <a:prstGeom prst="straightConnector1">
          <a:avLst/>
        </a:prstGeom>
        <a:ln>
          <a:solidFill>
            <a:schemeClr val="accent6">
              <a:lumMod val="7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269875</xdr:colOff>
      <xdr:row>6</xdr:row>
      <xdr:rowOff>63500</xdr:rowOff>
    </xdr:from>
    <xdr:to>
      <xdr:col>24</xdr:col>
      <xdr:colOff>465667</xdr:colOff>
      <xdr:row>7</xdr:row>
      <xdr:rowOff>10583</xdr:rowOff>
    </xdr:to>
    <xdr:sp macro="" textlink="">
      <xdr:nvSpPr>
        <xdr:cNvPr id="26" name="CuadroTexto 25"/>
        <xdr:cNvSpPr txBox="1"/>
      </xdr:nvSpPr>
      <xdr:spPr>
        <a:xfrm>
          <a:off x="12498917" y="1031875"/>
          <a:ext cx="195792" cy="111125"/>
        </a:xfrm>
        <a:prstGeom prst="rect">
          <a:avLst/>
        </a:prstGeom>
        <a:solidFill>
          <a:schemeClr val="lt1"/>
        </a:solid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s-AR" sz="600"/>
            <a:t> 3600</a:t>
          </a:r>
        </a:p>
      </xdr:txBody>
    </xdr:sp>
    <xdr:clientData/>
  </xdr:twoCellAnchor>
  <xdr:twoCellAnchor>
    <xdr:from>
      <xdr:col>24</xdr:col>
      <xdr:colOff>295276</xdr:colOff>
      <xdr:row>7</xdr:row>
      <xdr:rowOff>104778</xdr:rowOff>
    </xdr:from>
    <xdr:to>
      <xdr:col>24</xdr:col>
      <xdr:colOff>491068</xdr:colOff>
      <xdr:row>8</xdr:row>
      <xdr:rowOff>51862</xdr:rowOff>
    </xdr:to>
    <xdr:sp macro="" textlink="">
      <xdr:nvSpPr>
        <xdr:cNvPr id="27" name="CuadroTexto 26"/>
        <xdr:cNvSpPr txBox="1"/>
      </xdr:nvSpPr>
      <xdr:spPr>
        <a:xfrm>
          <a:off x="12524318" y="1237195"/>
          <a:ext cx="195792" cy="111125"/>
        </a:xfrm>
        <a:prstGeom prst="rect">
          <a:avLst/>
        </a:prstGeom>
        <a:solidFill>
          <a:schemeClr val="lt1"/>
        </a:solid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s-AR" sz="600"/>
            <a:t>  600</a:t>
          </a:r>
        </a:p>
      </xdr:txBody>
    </xdr:sp>
    <xdr:clientData/>
  </xdr:twoCellAnchor>
  <xdr:twoCellAnchor>
    <xdr:from>
      <xdr:col>24</xdr:col>
      <xdr:colOff>59589</xdr:colOff>
      <xdr:row>12</xdr:row>
      <xdr:rowOff>127481</xdr:rowOff>
    </xdr:from>
    <xdr:to>
      <xdr:col>24</xdr:col>
      <xdr:colOff>921073</xdr:colOff>
      <xdr:row>13</xdr:row>
      <xdr:rowOff>102085</xdr:rowOff>
    </xdr:to>
    <xdr:cxnSp macro="">
      <xdr:nvCxnSpPr>
        <xdr:cNvPr id="14" name="Conector recto de flecha 13"/>
        <xdr:cNvCxnSpPr/>
      </xdr:nvCxnSpPr>
      <xdr:spPr>
        <a:xfrm flipH="1" flipV="1">
          <a:off x="12280897" y="2113077"/>
          <a:ext cx="861484" cy="135796"/>
        </a:xfrm>
        <a:prstGeom prst="straightConnector1">
          <a:avLst/>
        </a:prstGeom>
        <a:ln>
          <a:solidFill>
            <a:schemeClr val="accent6">
              <a:lumMod val="7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43961</xdr:colOff>
      <xdr:row>13</xdr:row>
      <xdr:rowOff>95250</xdr:rowOff>
    </xdr:from>
    <xdr:to>
      <xdr:col>24</xdr:col>
      <xdr:colOff>929541</xdr:colOff>
      <xdr:row>13</xdr:row>
      <xdr:rowOff>122136</xdr:rowOff>
    </xdr:to>
    <xdr:cxnSp macro="">
      <xdr:nvCxnSpPr>
        <xdr:cNvPr id="15" name="Conector recto de flecha 14"/>
        <xdr:cNvCxnSpPr/>
      </xdr:nvCxnSpPr>
      <xdr:spPr>
        <a:xfrm flipH="1" flipV="1">
          <a:off x="12265269" y="2242038"/>
          <a:ext cx="885580" cy="2688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36634</xdr:colOff>
      <xdr:row>13</xdr:row>
      <xdr:rowOff>132719</xdr:rowOff>
    </xdr:from>
    <xdr:to>
      <xdr:col>24</xdr:col>
      <xdr:colOff>926366</xdr:colOff>
      <xdr:row>14</xdr:row>
      <xdr:rowOff>117230</xdr:rowOff>
    </xdr:to>
    <xdr:cxnSp macro="">
      <xdr:nvCxnSpPr>
        <xdr:cNvPr id="16" name="Conector recto de flecha 15"/>
        <xdr:cNvCxnSpPr/>
      </xdr:nvCxnSpPr>
      <xdr:spPr>
        <a:xfrm flipH="1">
          <a:off x="12257942" y="2279507"/>
          <a:ext cx="889732" cy="1676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277609</xdr:colOff>
      <xdr:row>12</xdr:row>
      <xdr:rowOff>108688</xdr:rowOff>
    </xdr:from>
    <xdr:to>
      <xdr:col>24</xdr:col>
      <xdr:colOff>473401</xdr:colOff>
      <xdr:row>13</xdr:row>
      <xdr:rowOff>55771</xdr:rowOff>
    </xdr:to>
    <xdr:sp macro="" textlink="">
      <xdr:nvSpPr>
        <xdr:cNvPr id="22" name="CuadroTexto 21"/>
        <xdr:cNvSpPr txBox="1"/>
      </xdr:nvSpPr>
      <xdr:spPr>
        <a:xfrm>
          <a:off x="12498917" y="2094284"/>
          <a:ext cx="195792" cy="108275"/>
        </a:xfrm>
        <a:prstGeom prst="rect">
          <a:avLst/>
        </a:prstGeom>
        <a:solidFill>
          <a:schemeClr val="lt1"/>
        </a:solid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s-AR" sz="600"/>
            <a:t> 1800</a:t>
          </a:r>
        </a:p>
      </xdr:txBody>
    </xdr:sp>
    <xdr:clientData/>
  </xdr:twoCellAnchor>
  <xdr:twoCellAnchor>
    <xdr:from>
      <xdr:col>24</xdr:col>
      <xdr:colOff>268815</xdr:colOff>
      <xdr:row>11</xdr:row>
      <xdr:rowOff>136527</xdr:rowOff>
    </xdr:from>
    <xdr:to>
      <xdr:col>24</xdr:col>
      <xdr:colOff>464607</xdr:colOff>
      <xdr:row>12</xdr:row>
      <xdr:rowOff>61629</xdr:rowOff>
    </xdr:to>
    <xdr:sp macro="" textlink="">
      <xdr:nvSpPr>
        <xdr:cNvPr id="28" name="CuadroTexto 27"/>
        <xdr:cNvSpPr txBox="1"/>
      </xdr:nvSpPr>
      <xdr:spPr>
        <a:xfrm>
          <a:off x="12490123" y="1938950"/>
          <a:ext cx="195792" cy="108275"/>
        </a:xfrm>
        <a:prstGeom prst="rect">
          <a:avLst/>
        </a:prstGeom>
        <a:solidFill>
          <a:schemeClr val="lt1"/>
        </a:solid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s-AR" sz="600"/>
            <a:t> 2800</a:t>
          </a:r>
        </a:p>
      </xdr:txBody>
    </xdr:sp>
    <xdr:clientData/>
  </xdr:twoCellAnchor>
  <xdr:twoCellAnchor>
    <xdr:from>
      <xdr:col>34</xdr:col>
      <xdr:colOff>40822</xdr:colOff>
      <xdr:row>9</xdr:row>
      <xdr:rowOff>129268</xdr:rowOff>
    </xdr:from>
    <xdr:to>
      <xdr:col>35</xdr:col>
      <xdr:colOff>693965</xdr:colOff>
      <xdr:row>11</xdr:row>
      <xdr:rowOff>47625</xdr:rowOff>
    </xdr:to>
    <xdr:cxnSp macro="">
      <xdr:nvCxnSpPr>
        <xdr:cNvPr id="21" name="Conector recto de flecha 20"/>
        <xdr:cNvCxnSpPr/>
      </xdr:nvCxnSpPr>
      <xdr:spPr>
        <a:xfrm flipH="1">
          <a:off x="17117786" y="1571625"/>
          <a:ext cx="850447" cy="251732"/>
        </a:xfrm>
        <a:prstGeom prst="straightConnector1">
          <a:avLst/>
        </a:prstGeom>
        <a:ln>
          <a:solidFill>
            <a:schemeClr val="accent6">
              <a:lumMod val="7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49018</xdr:colOff>
      <xdr:row>11</xdr:row>
      <xdr:rowOff>102053</xdr:rowOff>
    </xdr:from>
    <xdr:to>
      <xdr:col>35</xdr:col>
      <xdr:colOff>700765</xdr:colOff>
      <xdr:row>11</xdr:row>
      <xdr:rowOff>104801</xdr:rowOff>
    </xdr:to>
    <xdr:cxnSp macro="">
      <xdr:nvCxnSpPr>
        <xdr:cNvPr id="29" name="Conector recto de flecha 28"/>
        <xdr:cNvCxnSpPr/>
      </xdr:nvCxnSpPr>
      <xdr:spPr>
        <a:xfrm flipH="1">
          <a:off x="17125982" y="1877785"/>
          <a:ext cx="849051" cy="2748"/>
        </a:xfrm>
        <a:prstGeom prst="straightConnector1">
          <a:avLst/>
        </a:prstGeom>
        <a:ln>
          <a:solidFill>
            <a:schemeClr val="accent6">
              <a:lumMod val="7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355487</xdr:colOff>
      <xdr:row>11</xdr:row>
      <xdr:rowOff>24777</xdr:rowOff>
    </xdr:from>
    <xdr:to>
      <xdr:col>35</xdr:col>
      <xdr:colOff>551279</xdr:colOff>
      <xdr:row>11</xdr:row>
      <xdr:rowOff>135146</xdr:rowOff>
    </xdr:to>
    <xdr:sp macro="" textlink="">
      <xdr:nvSpPr>
        <xdr:cNvPr id="30" name="CuadroTexto 29"/>
        <xdr:cNvSpPr txBox="1"/>
      </xdr:nvSpPr>
      <xdr:spPr>
        <a:xfrm>
          <a:off x="17629755" y="1800509"/>
          <a:ext cx="195792" cy="110369"/>
        </a:xfrm>
        <a:prstGeom prst="rect">
          <a:avLst/>
        </a:prstGeom>
        <a:solidFill>
          <a:schemeClr val="lt1"/>
        </a:solid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s-AR" sz="600"/>
            <a:t> 4700</a:t>
          </a:r>
        </a:p>
      </xdr:txBody>
    </xdr:sp>
    <xdr:clientData/>
  </xdr:twoCellAnchor>
  <xdr:twoCellAnchor>
    <xdr:from>
      <xdr:col>35</xdr:col>
      <xdr:colOff>190208</xdr:colOff>
      <xdr:row>10</xdr:row>
      <xdr:rowOff>45812</xdr:rowOff>
    </xdr:from>
    <xdr:to>
      <xdr:col>35</xdr:col>
      <xdr:colOff>386000</xdr:colOff>
      <xdr:row>10</xdr:row>
      <xdr:rowOff>134200</xdr:rowOff>
    </xdr:to>
    <xdr:sp macro="" textlink="">
      <xdr:nvSpPr>
        <xdr:cNvPr id="31" name="CuadroTexto 30"/>
        <xdr:cNvSpPr txBox="1"/>
      </xdr:nvSpPr>
      <xdr:spPr>
        <a:xfrm>
          <a:off x="17464476" y="1658258"/>
          <a:ext cx="195792" cy="88388"/>
        </a:xfrm>
        <a:prstGeom prst="rect">
          <a:avLst/>
        </a:prstGeom>
        <a:solidFill>
          <a:schemeClr val="lt1"/>
        </a:solid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s-AR" sz="600"/>
            <a:t> 1000</a:t>
          </a:r>
        </a:p>
      </xdr:txBody>
    </xdr:sp>
    <xdr:clientData/>
  </xdr:twoCellAnchor>
  <xdr:twoCellAnchor>
    <xdr:from>
      <xdr:col>34</xdr:col>
      <xdr:colOff>34018</xdr:colOff>
      <xdr:row>8</xdr:row>
      <xdr:rowOff>108858</xdr:rowOff>
    </xdr:from>
    <xdr:to>
      <xdr:col>35</xdr:col>
      <xdr:colOff>748252</xdr:colOff>
      <xdr:row>9</xdr:row>
      <xdr:rowOff>98725</xdr:rowOff>
    </xdr:to>
    <xdr:cxnSp macro="">
      <xdr:nvCxnSpPr>
        <xdr:cNvPr id="32" name="Conector recto de flecha 31"/>
        <xdr:cNvCxnSpPr/>
      </xdr:nvCxnSpPr>
      <xdr:spPr>
        <a:xfrm flipH="1" flipV="1">
          <a:off x="17110982" y="1387929"/>
          <a:ext cx="911538" cy="15315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20411</xdr:colOff>
      <xdr:row>9</xdr:row>
      <xdr:rowOff>98725</xdr:rowOff>
    </xdr:from>
    <xdr:to>
      <xdr:col>35</xdr:col>
      <xdr:colOff>747194</xdr:colOff>
      <xdr:row>9</xdr:row>
      <xdr:rowOff>108857</xdr:rowOff>
    </xdr:to>
    <xdr:cxnSp macro="">
      <xdr:nvCxnSpPr>
        <xdr:cNvPr id="33" name="Conector recto de flecha 32"/>
        <xdr:cNvCxnSpPr/>
      </xdr:nvCxnSpPr>
      <xdr:spPr>
        <a:xfrm flipH="1">
          <a:off x="17097375" y="1541082"/>
          <a:ext cx="924087" cy="101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27215</xdr:colOff>
      <xdr:row>7</xdr:row>
      <xdr:rowOff>108857</xdr:rowOff>
    </xdr:from>
    <xdr:to>
      <xdr:col>35</xdr:col>
      <xdr:colOff>721178</xdr:colOff>
      <xdr:row>9</xdr:row>
      <xdr:rowOff>95251</xdr:rowOff>
    </xdr:to>
    <xdr:cxnSp macro="">
      <xdr:nvCxnSpPr>
        <xdr:cNvPr id="34" name="Conector recto de flecha 33"/>
        <xdr:cNvCxnSpPr/>
      </xdr:nvCxnSpPr>
      <xdr:spPr>
        <a:xfrm flipH="1" flipV="1">
          <a:off x="17104179" y="1224643"/>
          <a:ext cx="891267" cy="3129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16330</xdr:colOff>
      <xdr:row>9</xdr:row>
      <xdr:rowOff>108857</xdr:rowOff>
    </xdr:from>
    <xdr:to>
      <xdr:col>35</xdr:col>
      <xdr:colOff>748393</xdr:colOff>
      <xdr:row>10</xdr:row>
      <xdr:rowOff>70757</xdr:rowOff>
    </xdr:to>
    <xdr:cxnSp macro="">
      <xdr:nvCxnSpPr>
        <xdr:cNvPr id="35" name="Conector recto de flecha 34"/>
        <xdr:cNvCxnSpPr/>
      </xdr:nvCxnSpPr>
      <xdr:spPr>
        <a:xfrm flipH="1">
          <a:off x="17093294" y="1551214"/>
          <a:ext cx="929367" cy="13198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17937</xdr:colOff>
      <xdr:row>13</xdr:row>
      <xdr:rowOff>98962</xdr:rowOff>
    </xdr:from>
    <xdr:to>
      <xdr:col>35</xdr:col>
      <xdr:colOff>732171</xdr:colOff>
      <xdr:row>14</xdr:row>
      <xdr:rowOff>88828</xdr:rowOff>
    </xdr:to>
    <xdr:cxnSp macro="">
      <xdr:nvCxnSpPr>
        <xdr:cNvPr id="36" name="Conector recto de flecha 35"/>
        <xdr:cNvCxnSpPr/>
      </xdr:nvCxnSpPr>
      <xdr:spPr>
        <a:xfrm flipH="1" flipV="1">
          <a:off x="17076346" y="2220439"/>
          <a:ext cx="913393" cy="15438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4330</xdr:colOff>
      <xdr:row>14</xdr:row>
      <xdr:rowOff>88828</xdr:rowOff>
    </xdr:from>
    <xdr:to>
      <xdr:col>35</xdr:col>
      <xdr:colOff>731113</xdr:colOff>
      <xdr:row>14</xdr:row>
      <xdr:rowOff>98960</xdr:rowOff>
    </xdr:to>
    <xdr:cxnSp macro="">
      <xdr:nvCxnSpPr>
        <xdr:cNvPr id="37" name="Conector recto de flecha 36"/>
        <xdr:cNvCxnSpPr/>
      </xdr:nvCxnSpPr>
      <xdr:spPr>
        <a:xfrm flipH="1">
          <a:off x="17062739" y="2374828"/>
          <a:ext cx="925942" cy="101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11134</xdr:colOff>
      <xdr:row>12</xdr:row>
      <xdr:rowOff>98960</xdr:rowOff>
    </xdr:from>
    <xdr:to>
      <xdr:col>35</xdr:col>
      <xdr:colOff>705097</xdr:colOff>
      <xdr:row>14</xdr:row>
      <xdr:rowOff>85354</xdr:rowOff>
    </xdr:to>
    <xdr:cxnSp macro="">
      <xdr:nvCxnSpPr>
        <xdr:cNvPr id="38" name="Conector recto de flecha 37"/>
        <xdr:cNvCxnSpPr/>
      </xdr:nvCxnSpPr>
      <xdr:spPr>
        <a:xfrm flipH="1" flipV="1">
          <a:off x="17069543" y="2055915"/>
          <a:ext cx="893122" cy="3154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249</xdr:colOff>
      <xdr:row>14</xdr:row>
      <xdr:rowOff>98960</xdr:rowOff>
    </xdr:from>
    <xdr:to>
      <xdr:col>35</xdr:col>
      <xdr:colOff>732312</xdr:colOff>
      <xdr:row>15</xdr:row>
      <xdr:rowOff>69519</xdr:rowOff>
    </xdr:to>
    <xdr:cxnSp macro="">
      <xdr:nvCxnSpPr>
        <xdr:cNvPr id="39" name="Conector recto de flecha 38"/>
        <xdr:cNvCxnSpPr/>
      </xdr:nvCxnSpPr>
      <xdr:spPr>
        <a:xfrm flipH="1">
          <a:off x="17058658" y="2384960"/>
          <a:ext cx="931222" cy="1350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14475</xdr:colOff>
      <xdr:row>23</xdr:row>
      <xdr:rowOff>112815</xdr:rowOff>
    </xdr:from>
    <xdr:to>
      <xdr:col>35</xdr:col>
      <xdr:colOff>728709</xdr:colOff>
      <xdr:row>24</xdr:row>
      <xdr:rowOff>102682</xdr:rowOff>
    </xdr:to>
    <xdr:cxnSp macro="">
      <xdr:nvCxnSpPr>
        <xdr:cNvPr id="40" name="Conector recto de flecha 39"/>
        <xdr:cNvCxnSpPr/>
      </xdr:nvCxnSpPr>
      <xdr:spPr>
        <a:xfrm flipH="1" flipV="1">
          <a:off x="17072884" y="3896838"/>
          <a:ext cx="913393" cy="15438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868</xdr:colOff>
      <xdr:row>24</xdr:row>
      <xdr:rowOff>102682</xdr:rowOff>
    </xdr:from>
    <xdr:to>
      <xdr:col>35</xdr:col>
      <xdr:colOff>727651</xdr:colOff>
      <xdr:row>24</xdr:row>
      <xdr:rowOff>112814</xdr:rowOff>
    </xdr:to>
    <xdr:cxnSp macro="">
      <xdr:nvCxnSpPr>
        <xdr:cNvPr id="41" name="Conector recto de flecha 40"/>
        <xdr:cNvCxnSpPr/>
      </xdr:nvCxnSpPr>
      <xdr:spPr>
        <a:xfrm flipH="1">
          <a:off x="17059277" y="4051227"/>
          <a:ext cx="925942" cy="101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7672</xdr:colOff>
      <xdr:row>22</xdr:row>
      <xdr:rowOff>112814</xdr:rowOff>
    </xdr:from>
    <xdr:to>
      <xdr:col>35</xdr:col>
      <xdr:colOff>701635</xdr:colOff>
      <xdr:row>24</xdr:row>
      <xdr:rowOff>99208</xdr:rowOff>
    </xdr:to>
    <xdr:cxnSp macro="">
      <xdr:nvCxnSpPr>
        <xdr:cNvPr id="42" name="Conector recto de flecha 41"/>
        <xdr:cNvCxnSpPr/>
      </xdr:nvCxnSpPr>
      <xdr:spPr>
        <a:xfrm flipH="1" flipV="1">
          <a:off x="17066081" y="3732314"/>
          <a:ext cx="893122" cy="3154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490355</xdr:colOff>
      <xdr:row>24</xdr:row>
      <xdr:rowOff>112814</xdr:rowOff>
    </xdr:from>
    <xdr:to>
      <xdr:col>35</xdr:col>
      <xdr:colOff>728850</xdr:colOff>
      <xdr:row>25</xdr:row>
      <xdr:rowOff>83373</xdr:rowOff>
    </xdr:to>
    <xdr:cxnSp macro="">
      <xdr:nvCxnSpPr>
        <xdr:cNvPr id="43" name="Conector recto de flecha 42"/>
        <xdr:cNvCxnSpPr/>
      </xdr:nvCxnSpPr>
      <xdr:spPr>
        <a:xfrm flipH="1">
          <a:off x="17055196" y="4061359"/>
          <a:ext cx="931222" cy="1350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285750</xdr:colOff>
      <xdr:row>32</xdr:row>
      <xdr:rowOff>85725</xdr:rowOff>
    </xdr:from>
    <xdr:to>
      <xdr:col>6</xdr:col>
      <xdr:colOff>457200</xdr:colOff>
      <xdr:row>34</xdr:row>
      <xdr:rowOff>85725</xdr:rowOff>
    </xdr:to>
    <xdr:sp macro="" textlink="">
      <xdr:nvSpPr>
        <xdr:cNvPr id="248783" name="Line 5"/>
        <xdr:cNvSpPr>
          <a:spLocks noChangeShapeType="1"/>
        </xdr:cNvSpPr>
      </xdr:nvSpPr>
      <xdr:spPr bwMode="auto">
        <a:xfrm>
          <a:off x="5219700" y="5657850"/>
          <a:ext cx="171450" cy="323850"/>
        </a:xfrm>
        <a:prstGeom prst="line">
          <a:avLst/>
        </a:prstGeom>
        <a:noFill/>
        <a:ln w="9525">
          <a:solidFill>
            <a:srgbClr val="000000"/>
          </a:solidFill>
          <a:round/>
          <a:headEnd/>
          <a:tailEnd type="triangle" w="med" len="med"/>
        </a:ln>
      </xdr:spPr>
    </xdr:sp>
    <xdr:clientData/>
  </xdr:twoCellAnchor>
  <xdr:twoCellAnchor>
    <xdr:from>
      <xdr:col>5</xdr:col>
      <xdr:colOff>1038225</xdr:colOff>
      <xdr:row>32</xdr:row>
      <xdr:rowOff>76200</xdr:rowOff>
    </xdr:from>
    <xdr:to>
      <xdr:col>6</xdr:col>
      <xdr:colOff>123825</xdr:colOff>
      <xdr:row>34</xdr:row>
      <xdr:rowOff>104775</xdr:rowOff>
    </xdr:to>
    <xdr:sp macro="" textlink="">
      <xdr:nvSpPr>
        <xdr:cNvPr id="248784" name="Line 6"/>
        <xdr:cNvSpPr>
          <a:spLocks noChangeShapeType="1"/>
        </xdr:cNvSpPr>
      </xdr:nvSpPr>
      <xdr:spPr bwMode="auto">
        <a:xfrm flipH="1">
          <a:off x="4705350" y="5648325"/>
          <a:ext cx="352425" cy="352425"/>
        </a:xfrm>
        <a:prstGeom prst="line">
          <a:avLst/>
        </a:prstGeom>
        <a:noFill/>
        <a:ln w="9525">
          <a:solidFill>
            <a:srgbClr val="000000"/>
          </a:solidFill>
          <a:round/>
          <a:headEnd/>
          <a:tailEnd type="triangle" w="med" len="med"/>
        </a:ln>
      </xdr:spPr>
    </xdr:sp>
    <xdr:clientData/>
  </xdr:twoCellAnchor>
  <xdr:twoCellAnchor>
    <xdr:from>
      <xdr:col>0</xdr:col>
      <xdr:colOff>990600</xdr:colOff>
      <xdr:row>36</xdr:row>
      <xdr:rowOff>85725</xdr:rowOff>
    </xdr:from>
    <xdr:to>
      <xdr:col>1</xdr:col>
      <xdr:colOff>76200</xdr:colOff>
      <xdr:row>38</xdr:row>
      <xdr:rowOff>114300</xdr:rowOff>
    </xdr:to>
    <xdr:sp macro="" textlink="">
      <xdr:nvSpPr>
        <xdr:cNvPr id="248785" name="Line 9"/>
        <xdr:cNvSpPr>
          <a:spLocks noChangeShapeType="1"/>
        </xdr:cNvSpPr>
      </xdr:nvSpPr>
      <xdr:spPr bwMode="auto">
        <a:xfrm flipH="1">
          <a:off x="990600" y="6305550"/>
          <a:ext cx="590550" cy="352425"/>
        </a:xfrm>
        <a:prstGeom prst="line">
          <a:avLst/>
        </a:prstGeom>
        <a:noFill/>
        <a:ln w="9525">
          <a:solidFill>
            <a:srgbClr val="000000"/>
          </a:solidFill>
          <a:round/>
          <a:headEnd/>
          <a:tailEnd type="triangle" w="med" len="med"/>
        </a:ln>
      </xdr:spPr>
    </xdr:sp>
    <xdr:clientData/>
  </xdr:twoCellAnchor>
  <xdr:twoCellAnchor>
    <xdr:from>
      <xdr:col>1</xdr:col>
      <xdr:colOff>152400</xdr:colOff>
      <xdr:row>36</xdr:row>
      <xdr:rowOff>85725</xdr:rowOff>
    </xdr:from>
    <xdr:to>
      <xdr:col>1</xdr:col>
      <xdr:colOff>323850</xdr:colOff>
      <xdr:row>38</xdr:row>
      <xdr:rowOff>85725</xdr:rowOff>
    </xdr:to>
    <xdr:sp macro="" textlink="">
      <xdr:nvSpPr>
        <xdr:cNvPr id="248786" name="Line 10"/>
        <xdr:cNvSpPr>
          <a:spLocks noChangeShapeType="1"/>
        </xdr:cNvSpPr>
      </xdr:nvSpPr>
      <xdr:spPr bwMode="auto">
        <a:xfrm>
          <a:off x="1657350" y="6305550"/>
          <a:ext cx="171450" cy="323850"/>
        </a:xfrm>
        <a:prstGeom prst="line">
          <a:avLst/>
        </a:prstGeom>
        <a:noFill/>
        <a:ln w="9525">
          <a:solidFill>
            <a:srgbClr val="000000"/>
          </a:solidFill>
          <a:round/>
          <a:headEnd/>
          <a:tailEnd type="triangle" w="med" len="med"/>
        </a:ln>
      </xdr:spPr>
    </xdr:sp>
    <xdr:clientData/>
  </xdr:twoCellAnchor>
  <xdr:twoCellAnchor>
    <xdr:from>
      <xdr:col>2</xdr:col>
      <xdr:colOff>38100</xdr:colOff>
      <xdr:row>30</xdr:row>
      <xdr:rowOff>57150</xdr:rowOff>
    </xdr:from>
    <xdr:to>
      <xdr:col>3</xdr:col>
      <xdr:colOff>285750</xdr:colOff>
      <xdr:row>32</xdr:row>
      <xdr:rowOff>95250</xdr:rowOff>
    </xdr:to>
    <xdr:sp macro="" textlink="">
      <xdr:nvSpPr>
        <xdr:cNvPr id="248787" name="Line 11"/>
        <xdr:cNvSpPr>
          <a:spLocks noChangeShapeType="1"/>
        </xdr:cNvSpPr>
      </xdr:nvSpPr>
      <xdr:spPr bwMode="auto">
        <a:xfrm flipV="1">
          <a:off x="2209800" y="5305425"/>
          <a:ext cx="400050" cy="361950"/>
        </a:xfrm>
        <a:prstGeom prst="line">
          <a:avLst/>
        </a:prstGeom>
        <a:noFill/>
        <a:ln w="9525">
          <a:solidFill>
            <a:srgbClr val="000000"/>
          </a:solidFill>
          <a:round/>
          <a:headEnd/>
          <a:tailEnd type="triangle" w="med" len="me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523875</xdr:colOff>
      <xdr:row>15</xdr:row>
      <xdr:rowOff>180976</xdr:rowOff>
    </xdr:from>
    <xdr:to>
      <xdr:col>18</xdr:col>
      <xdr:colOff>0</xdr:colOff>
      <xdr:row>25</xdr:row>
      <xdr:rowOff>123825</xdr:rowOff>
    </xdr:to>
    <xdr:cxnSp macro="">
      <xdr:nvCxnSpPr>
        <xdr:cNvPr id="3" name="2 Conector recto de flecha"/>
        <xdr:cNvCxnSpPr/>
      </xdr:nvCxnSpPr>
      <xdr:spPr>
        <a:xfrm flipV="1">
          <a:off x="1228725" y="3457576"/>
          <a:ext cx="7410450" cy="23336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419100</xdr:colOff>
      <xdr:row>14</xdr:row>
      <xdr:rowOff>28575</xdr:rowOff>
    </xdr:from>
    <xdr:to>
      <xdr:col>17</xdr:col>
      <xdr:colOff>581025</xdr:colOff>
      <xdr:row>14</xdr:row>
      <xdr:rowOff>219075</xdr:rowOff>
    </xdr:to>
    <xdr:cxnSp macro="">
      <xdr:nvCxnSpPr>
        <xdr:cNvPr id="5" name="4 Conector recto de flecha"/>
        <xdr:cNvCxnSpPr/>
      </xdr:nvCxnSpPr>
      <xdr:spPr>
        <a:xfrm>
          <a:off x="6858000" y="3067050"/>
          <a:ext cx="1771650" cy="190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161929</xdr:colOff>
      <xdr:row>35</xdr:row>
      <xdr:rowOff>95250</xdr:rowOff>
    </xdr:from>
    <xdr:to>
      <xdr:col>2</xdr:col>
      <xdr:colOff>304801</xdr:colOff>
      <xdr:row>37</xdr:row>
      <xdr:rowOff>104775</xdr:rowOff>
    </xdr:to>
    <xdr:cxnSp macro="">
      <xdr:nvCxnSpPr>
        <xdr:cNvPr id="12" name="11 Conector recto de flecha"/>
        <xdr:cNvCxnSpPr/>
      </xdr:nvCxnSpPr>
      <xdr:spPr>
        <a:xfrm rot="5400000" flipH="1" flipV="1">
          <a:off x="1695452" y="6200777"/>
          <a:ext cx="333375" cy="14287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85726</xdr:colOff>
      <xdr:row>3</xdr:row>
      <xdr:rowOff>104776</xdr:rowOff>
    </xdr:from>
    <xdr:to>
      <xdr:col>2</xdr:col>
      <xdr:colOff>104776</xdr:colOff>
      <xdr:row>5</xdr:row>
      <xdr:rowOff>104777</xdr:rowOff>
    </xdr:to>
    <xdr:cxnSp macro="">
      <xdr:nvCxnSpPr>
        <xdr:cNvPr id="3" name="2 Conector recto de flecha"/>
        <xdr:cNvCxnSpPr/>
      </xdr:nvCxnSpPr>
      <xdr:spPr>
        <a:xfrm rot="5400000">
          <a:off x="733425" y="895352"/>
          <a:ext cx="400051" cy="19050"/>
        </a:xfrm>
        <a:prstGeom prst="straightConnector1">
          <a:avLst/>
        </a:prstGeom>
        <a:ln>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85728</xdr:colOff>
      <xdr:row>9</xdr:row>
      <xdr:rowOff>95253</xdr:rowOff>
    </xdr:from>
    <xdr:to>
      <xdr:col>2</xdr:col>
      <xdr:colOff>95249</xdr:colOff>
      <xdr:row>10</xdr:row>
      <xdr:rowOff>171454</xdr:rowOff>
    </xdr:to>
    <xdr:cxnSp macro="">
      <xdr:nvCxnSpPr>
        <xdr:cNvPr id="4" name="3 Conector recto de flecha"/>
        <xdr:cNvCxnSpPr/>
      </xdr:nvCxnSpPr>
      <xdr:spPr>
        <a:xfrm rot="5400000">
          <a:off x="790576" y="2028830"/>
          <a:ext cx="276226" cy="9521"/>
        </a:xfrm>
        <a:prstGeom prst="straightConnector1">
          <a:avLst/>
        </a:prstGeom>
        <a:ln>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122.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_rels/sheet128.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29.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0.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31.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32.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33.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35.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36.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37.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38.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39.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0.xml.rels><?xml version="1.0" encoding="UTF-8" standalone="yes"?>
<Relationships xmlns="http://schemas.openxmlformats.org/package/2006/relationships"><Relationship Id="rId1" Type="http://schemas.openxmlformats.org/officeDocument/2006/relationships/printerSettings" Target="../printerSettings/printerSettings112.bin"/></Relationships>
</file>

<file path=xl/worksheets/_rels/sheet141.xml.rels><?xml version="1.0" encoding="UTF-8" standalone="yes"?>
<Relationships xmlns="http://schemas.openxmlformats.org/package/2006/relationships"><Relationship Id="rId1" Type="http://schemas.openxmlformats.org/officeDocument/2006/relationships/printerSettings" Target="../printerSettings/printerSettings113.bin"/></Relationships>
</file>

<file path=xl/worksheets/_rels/sheet142.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143.xml.rels><?xml version="1.0" encoding="UTF-8" standalone="yes"?>
<Relationships xmlns="http://schemas.openxmlformats.org/package/2006/relationships"><Relationship Id="rId1" Type="http://schemas.openxmlformats.org/officeDocument/2006/relationships/printerSettings" Target="../printerSettings/printerSettings115.bin"/></Relationships>
</file>

<file path=xl/worksheets/_rels/sheet144.xml.rels><?xml version="1.0" encoding="UTF-8" standalone="yes"?>
<Relationships xmlns="http://schemas.openxmlformats.org/package/2006/relationships"><Relationship Id="rId1" Type="http://schemas.openxmlformats.org/officeDocument/2006/relationships/printerSettings" Target="../printerSettings/printerSettings116.bin"/></Relationships>
</file>

<file path=xl/worksheets/_rels/sheet145.xml.rels><?xml version="1.0" encoding="UTF-8" standalone="yes"?>
<Relationships xmlns="http://schemas.openxmlformats.org/package/2006/relationships"><Relationship Id="rId1" Type="http://schemas.openxmlformats.org/officeDocument/2006/relationships/printerSettings" Target="../printerSettings/printerSettings117.bin"/></Relationships>
</file>

<file path=xl/worksheets/_rels/sheet146.xml.rels><?xml version="1.0" encoding="UTF-8" standalone="yes"?>
<Relationships xmlns="http://schemas.openxmlformats.org/package/2006/relationships"><Relationship Id="rId1" Type="http://schemas.openxmlformats.org/officeDocument/2006/relationships/printerSettings" Target="../printerSettings/printerSettings118.bin"/></Relationships>
</file>

<file path=xl/worksheets/_rels/sheet147.xml.rels><?xml version="1.0" encoding="UTF-8" standalone="yes"?>
<Relationships xmlns="http://schemas.openxmlformats.org/package/2006/relationships"><Relationship Id="rId1" Type="http://schemas.openxmlformats.org/officeDocument/2006/relationships/printerSettings" Target="../printerSettings/printerSettings119.bin"/></Relationships>
</file>

<file path=xl/worksheets/_rels/sheet148.xml.rels><?xml version="1.0" encoding="UTF-8" standalone="yes"?>
<Relationships xmlns="http://schemas.openxmlformats.org/package/2006/relationships"><Relationship Id="rId1" Type="http://schemas.openxmlformats.org/officeDocument/2006/relationships/printerSettings" Target="../printerSettings/printerSettings120.bin"/></Relationships>
</file>

<file path=xl/worksheets/_rels/sheet149.xml.rels><?xml version="1.0" encoding="UTF-8" standalone="yes"?>
<Relationships xmlns="http://schemas.openxmlformats.org/package/2006/relationships"><Relationship Id="rId1" Type="http://schemas.openxmlformats.org/officeDocument/2006/relationships/printerSettings" Target="../printerSettings/printerSettings12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0.xml.rels><?xml version="1.0" encoding="UTF-8" standalone="yes"?>
<Relationships xmlns="http://schemas.openxmlformats.org/package/2006/relationships"><Relationship Id="rId1" Type="http://schemas.openxmlformats.org/officeDocument/2006/relationships/printerSettings" Target="../printerSettings/printerSettings122.bin"/></Relationships>
</file>

<file path=xl/worksheets/_rels/sheet15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3.bin"/></Relationships>
</file>

<file path=xl/worksheets/_rels/sheet152.xml.rels><?xml version="1.0" encoding="UTF-8" standalone="yes"?>
<Relationships xmlns="http://schemas.openxmlformats.org/package/2006/relationships"><Relationship Id="rId1" Type="http://schemas.openxmlformats.org/officeDocument/2006/relationships/printerSettings" Target="../printerSettings/printerSettings124.bin"/></Relationships>
</file>

<file path=xl/worksheets/_rels/sheet153.xml.rels><?xml version="1.0" encoding="UTF-8" standalone="yes"?>
<Relationships xmlns="http://schemas.openxmlformats.org/package/2006/relationships"><Relationship Id="rId1" Type="http://schemas.openxmlformats.org/officeDocument/2006/relationships/printerSettings" Target="../printerSettings/printerSettings125.bin"/></Relationships>
</file>

<file path=xl/worksheets/_rels/sheet154.xml.rels><?xml version="1.0" encoding="UTF-8" standalone="yes"?>
<Relationships xmlns="http://schemas.openxmlformats.org/package/2006/relationships"><Relationship Id="rId1" Type="http://schemas.openxmlformats.org/officeDocument/2006/relationships/printerSettings" Target="../printerSettings/printerSettings126.bin"/></Relationships>
</file>

<file path=xl/worksheets/_rels/sheet155.xml.rels><?xml version="1.0" encoding="UTF-8" standalone="yes"?>
<Relationships xmlns="http://schemas.openxmlformats.org/package/2006/relationships"><Relationship Id="rId1" Type="http://schemas.openxmlformats.org/officeDocument/2006/relationships/printerSettings" Target="../printerSettings/printerSettings127.bin"/></Relationships>
</file>

<file path=xl/worksheets/_rels/sheet156.xml.rels><?xml version="1.0" encoding="UTF-8" standalone="yes"?>
<Relationships xmlns="http://schemas.openxmlformats.org/package/2006/relationships"><Relationship Id="rId1" Type="http://schemas.openxmlformats.org/officeDocument/2006/relationships/printerSettings" Target="../printerSettings/printerSettings128.bin"/></Relationships>
</file>

<file path=xl/worksheets/_rels/sheet157.xml.rels><?xml version="1.0" encoding="UTF-8" standalone="yes"?>
<Relationships xmlns="http://schemas.openxmlformats.org/package/2006/relationships"><Relationship Id="rId1" Type="http://schemas.openxmlformats.org/officeDocument/2006/relationships/printerSettings" Target="../printerSettings/printerSettings129.bin"/></Relationships>
</file>

<file path=xl/worksheets/_rels/sheet158.xml.rels><?xml version="1.0" encoding="UTF-8" standalone="yes"?>
<Relationships xmlns="http://schemas.openxmlformats.org/package/2006/relationships"><Relationship Id="rId1" Type="http://schemas.openxmlformats.org/officeDocument/2006/relationships/printerSettings" Target="../printerSettings/printerSettings130.bin"/></Relationships>
</file>

<file path=xl/worksheets/_rels/sheet15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0.xml.rels><?xml version="1.0" encoding="UTF-8" standalone="yes"?>
<Relationships xmlns="http://schemas.openxmlformats.org/package/2006/relationships"><Relationship Id="rId1" Type="http://schemas.openxmlformats.org/officeDocument/2006/relationships/printerSettings" Target="../printerSettings/printerSettings132.bin"/></Relationships>
</file>

<file path=xl/worksheets/_rels/sheet161.xml.rels><?xml version="1.0" encoding="UTF-8" standalone="yes"?>
<Relationships xmlns="http://schemas.openxmlformats.org/package/2006/relationships"><Relationship Id="rId1" Type="http://schemas.openxmlformats.org/officeDocument/2006/relationships/printerSettings" Target="../printerSettings/printerSettings133.bin"/></Relationships>
</file>

<file path=xl/worksheets/_rels/sheet162.xml.rels><?xml version="1.0" encoding="UTF-8" standalone="yes"?>
<Relationships xmlns="http://schemas.openxmlformats.org/package/2006/relationships"><Relationship Id="rId1" Type="http://schemas.openxmlformats.org/officeDocument/2006/relationships/printerSettings" Target="../printerSettings/printerSettings134.bin"/></Relationships>
</file>

<file path=xl/worksheets/_rels/sheet16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5.bin"/></Relationships>
</file>

<file path=xl/worksheets/_rels/sheet16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6.bin"/></Relationships>
</file>

<file path=xl/worksheets/_rels/sheet165.xml.rels><?xml version="1.0" encoding="UTF-8" standalone="yes"?>
<Relationships xmlns="http://schemas.openxmlformats.org/package/2006/relationships"><Relationship Id="rId1" Type="http://schemas.openxmlformats.org/officeDocument/2006/relationships/printerSettings" Target="../printerSettings/printerSettings13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AO95"/>
  <sheetViews>
    <sheetView topLeftCell="A2" zoomScale="70" zoomScaleNormal="70" workbookViewId="0">
      <pane xSplit="3" ySplit="1" topLeftCell="V3" activePane="bottomRight" state="frozenSplit"/>
      <selection pane="topRight" activeCell="D1" sqref="D1"/>
      <selection pane="bottomLeft" activeCell="A2" sqref="A2"/>
      <selection pane="bottomRight" activeCell="AC26" sqref="AC26"/>
    </sheetView>
  </sheetViews>
  <sheetFormatPr baseColWidth="10" defaultColWidth="11.44140625" defaultRowHeight="14.4" x14ac:dyDescent="0.3"/>
  <cols>
    <col min="1" max="1" width="1" style="828" customWidth="1"/>
    <col min="2" max="2" width="14.33203125" style="828" customWidth="1"/>
    <col min="3" max="3" width="22.5546875" style="828" customWidth="1"/>
    <col min="4" max="4" width="9.44140625" style="828" customWidth="1"/>
    <col min="5" max="5" width="8.6640625" style="828" customWidth="1"/>
    <col min="6" max="6" width="9.109375" style="828" customWidth="1"/>
    <col min="7" max="7" width="9.33203125" style="828" customWidth="1"/>
    <col min="8" max="8" width="9.5546875" style="828" customWidth="1"/>
    <col min="9" max="9" width="8.88671875" style="828" customWidth="1"/>
    <col min="10" max="10" width="10.109375" style="828" customWidth="1"/>
    <col min="11" max="11" width="8.6640625" style="828" customWidth="1"/>
    <col min="12" max="12" width="9.109375" style="828" customWidth="1"/>
    <col min="13" max="13" width="9" style="828" customWidth="1"/>
    <col min="14" max="14" width="9.109375" style="828" customWidth="1"/>
    <col min="15" max="15" width="8.6640625" style="828" customWidth="1"/>
    <col min="16" max="16" width="9.33203125" style="828" customWidth="1"/>
    <col min="17" max="17" width="8.88671875" style="828" customWidth="1"/>
    <col min="18" max="18" width="7.6640625" style="828" customWidth="1"/>
    <col min="19" max="19" width="9.44140625" style="828" customWidth="1"/>
    <col min="20" max="20" width="9.5546875" style="828" bestFit="1" customWidth="1"/>
    <col min="21" max="21" width="9.109375" style="828" bestFit="1" customWidth="1"/>
    <col min="22" max="22" width="9.5546875" style="828" bestFit="1" customWidth="1"/>
    <col min="23" max="23" width="8.88671875" style="828" bestFit="1" customWidth="1"/>
    <col min="24" max="24" width="15.109375" style="828" customWidth="1"/>
    <col min="25" max="25" width="10.109375" style="828" customWidth="1"/>
    <col min="26" max="26" width="13.109375" style="828" bestFit="1" customWidth="1"/>
    <col min="27" max="27" width="12.109375" style="828" customWidth="1"/>
    <col min="28" max="28" width="12.5546875" style="828" customWidth="1"/>
    <col min="29" max="29" width="8.44140625" style="828" customWidth="1"/>
    <col min="30" max="30" width="8.88671875" style="828" customWidth="1"/>
    <col min="31" max="32" width="9.109375" style="828" customWidth="1"/>
    <col min="33" max="33" width="8.6640625" style="828" customWidth="1"/>
    <col min="34" max="34" width="9.44140625" style="828" customWidth="1"/>
    <col min="35" max="35" width="8.88671875" style="828" bestFit="1" customWidth="1"/>
    <col min="36" max="36" width="9.6640625" style="828" bestFit="1" customWidth="1"/>
    <col min="37" max="37" width="9.109375" style="828" bestFit="1" customWidth="1"/>
    <col min="38" max="38" width="9.5546875" style="828" bestFit="1" customWidth="1"/>
    <col min="39" max="39" width="9.109375" style="828" bestFit="1" customWidth="1"/>
    <col min="40" max="40" width="10" style="828" bestFit="1" customWidth="1"/>
    <col min="41" max="41" width="8.88671875" style="828" bestFit="1" customWidth="1"/>
    <col min="42" max="16384" width="11.44140625" style="828"/>
  </cols>
  <sheetData>
    <row r="1" spans="2:41" ht="15" thickBot="1" x14ac:dyDescent="0.35"/>
    <row r="2" spans="2:41" x14ac:dyDescent="0.3">
      <c r="B2" s="829" t="s">
        <v>3806</v>
      </c>
      <c r="C2" s="830"/>
      <c r="D2" s="1010">
        <v>41395</v>
      </c>
      <c r="E2" s="1010">
        <v>41426</v>
      </c>
      <c r="F2" s="1010">
        <v>41456</v>
      </c>
      <c r="G2" s="1010">
        <v>41487</v>
      </c>
      <c r="H2" s="1010">
        <v>41518</v>
      </c>
      <c r="I2" s="1010">
        <v>41548</v>
      </c>
      <c r="J2" s="1010">
        <v>41579</v>
      </c>
      <c r="K2" s="1063">
        <v>41609</v>
      </c>
      <c r="L2" s="1018">
        <v>41640</v>
      </c>
      <c r="M2" s="1017">
        <v>41671</v>
      </c>
      <c r="N2" s="1018">
        <v>41699</v>
      </c>
      <c r="O2" s="1017">
        <v>41730</v>
      </c>
      <c r="P2" s="1017">
        <v>41760</v>
      </c>
      <c r="Q2" s="1017">
        <v>41791</v>
      </c>
      <c r="R2" s="1017">
        <v>41821</v>
      </c>
      <c r="S2" s="1017">
        <v>41852</v>
      </c>
      <c r="T2" s="1017">
        <v>41883</v>
      </c>
      <c r="U2" s="1017">
        <v>41913</v>
      </c>
      <c r="V2" s="1017">
        <v>41944</v>
      </c>
      <c r="W2" s="1017">
        <v>41974</v>
      </c>
      <c r="X2" s="1010">
        <v>42005</v>
      </c>
      <c r="Y2" s="1010">
        <v>42036</v>
      </c>
      <c r="Z2" s="1010">
        <v>42064</v>
      </c>
      <c r="AA2" s="1010">
        <v>42095</v>
      </c>
      <c r="AB2" s="1010">
        <v>42125</v>
      </c>
      <c r="AC2" s="1102">
        <v>42156</v>
      </c>
      <c r="AD2" s="1102">
        <v>42186</v>
      </c>
      <c r="AE2" s="1102">
        <v>42217</v>
      </c>
      <c r="AF2" s="1102">
        <v>42248</v>
      </c>
      <c r="AG2" s="1102">
        <v>42278</v>
      </c>
      <c r="AH2" s="1102">
        <v>42309</v>
      </c>
      <c r="AI2" s="1102">
        <v>42339</v>
      </c>
      <c r="AJ2" s="1018">
        <v>42370</v>
      </c>
      <c r="AK2" s="1017">
        <v>42401</v>
      </c>
      <c r="AL2" s="1018">
        <v>42430</v>
      </c>
      <c r="AM2" s="1017">
        <v>42461</v>
      </c>
      <c r="AN2" s="1017">
        <v>42491</v>
      </c>
      <c r="AO2" s="1017">
        <v>42522</v>
      </c>
    </row>
    <row r="3" spans="2:41" x14ac:dyDescent="0.3">
      <c r="B3" s="1869" t="s">
        <v>3392</v>
      </c>
      <c r="C3" s="1870"/>
      <c r="D3" s="831"/>
      <c r="E3" s="831">
        <v>2200</v>
      </c>
      <c r="F3" s="831">
        <v>2200</v>
      </c>
      <c r="G3" s="831">
        <v>2200</v>
      </c>
      <c r="H3" s="903">
        <v>2200</v>
      </c>
      <c r="I3" s="895">
        <v>2200</v>
      </c>
      <c r="J3" s="832">
        <v>0</v>
      </c>
      <c r="K3" s="1064">
        <v>0</v>
      </c>
      <c r="L3" s="894">
        <v>0</v>
      </c>
      <c r="M3" s="832">
        <v>0</v>
      </c>
      <c r="N3" s="832">
        <v>0</v>
      </c>
      <c r="O3" s="832">
        <v>0</v>
      </c>
      <c r="P3" s="832">
        <v>0</v>
      </c>
      <c r="Q3" s="832">
        <v>0</v>
      </c>
      <c r="R3" s="902">
        <v>0</v>
      </c>
      <c r="S3" s="894">
        <v>0</v>
      </c>
      <c r="T3" s="832">
        <v>0</v>
      </c>
      <c r="U3" s="832">
        <v>0</v>
      </c>
      <c r="V3" s="832">
        <v>0</v>
      </c>
      <c r="W3" s="1064">
        <v>0</v>
      </c>
      <c r="X3" s="894">
        <v>0</v>
      </c>
      <c r="Y3" s="832">
        <v>0</v>
      </c>
      <c r="Z3" s="832">
        <v>0</v>
      </c>
      <c r="AA3" s="832">
        <v>0</v>
      </c>
      <c r="AB3" s="832">
        <v>0</v>
      </c>
      <c r="AC3" s="832">
        <v>0</v>
      </c>
      <c r="AD3" s="832">
        <v>0</v>
      </c>
      <c r="AE3" s="832">
        <v>0</v>
      </c>
      <c r="AF3" s="832">
        <v>0</v>
      </c>
      <c r="AG3" s="832">
        <v>0</v>
      </c>
      <c r="AH3" s="832">
        <v>0</v>
      </c>
      <c r="AI3" s="1064">
        <v>0</v>
      </c>
      <c r="AJ3" s="894">
        <v>0</v>
      </c>
      <c r="AK3" s="832">
        <v>0</v>
      </c>
      <c r="AL3" s="832">
        <v>0</v>
      </c>
      <c r="AM3" s="832">
        <v>0</v>
      </c>
      <c r="AN3" s="832">
        <v>0</v>
      </c>
      <c r="AO3" s="832">
        <v>0</v>
      </c>
    </row>
    <row r="4" spans="2:41" ht="15.6" x14ac:dyDescent="0.3">
      <c r="B4" s="1867" t="s">
        <v>3394</v>
      </c>
      <c r="C4" s="1868"/>
      <c r="D4" s="831"/>
      <c r="E4" s="831">
        <v>1500</v>
      </c>
      <c r="F4" s="831">
        <v>1500</v>
      </c>
      <c r="G4" s="831">
        <v>1500</v>
      </c>
      <c r="H4" s="903">
        <v>1500</v>
      </c>
      <c r="I4" s="1104">
        <v>0</v>
      </c>
      <c r="J4" s="832">
        <v>0</v>
      </c>
      <c r="K4" s="1064">
        <v>0</v>
      </c>
      <c r="L4" s="894">
        <v>0</v>
      </c>
      <c r="M4" s="832">
        <v>0</v>
      </c>
      <c r="N4" s="832">
        <v>0</v>
      </c>
      <c r="O4" s="832">
        <v>0</v>
      </c>
      <c r="P4" s="832">
        <v>0</v>
      </c>
      <c r="Q4" s="832">
        <v>0</v>
      </c>
      <c r="R4" s="902">
        <v>0</v>
      </c>
      <c r="S4" s="894">
        <v>0</v>
      </c>
      <c r="T4" s="832">
        <v>0</v>
      </c>
      <c r="U4" s="832">
        <v>0</v>
      </c>
      <c r="V4" s="832">
        <v>0</v>
      </c>
      <c r="W4" s="1064">
        <v>0</v>
      </c>
      <c r="X4" s="894">
        <v>0</v>
      </c>
      <c r="Y4" s="832">
        <v>0</v>
      </c>
      <c r="Z4" s="832">
        <v>0</v>
      </c>
      <c r="AA4" s="832">
        <v>0</v>
      </c>
      <c r="AB4" s="832">
        <v>0</v>
      </c>
      <c r="AC4" s="832">
        <v>0</v>
      </c>
      <c r="AD4" s="832">
        <v>0</v>
      </c>
      <c r="AE4" s="832">
        <v>0</v>
      </c>
      <c r="AF4" s="832">
        <v>0</v>
      </c>
      <c r="AG4" s="832">
        <v>0</v>
      </c>
      <c r="AH4" s="832">
        <v>0</v>
      </c>
      <c r="AI4" s="1064">
        <v>0</v>
      </c>
      <c r="AJ4" s="894">
        <v>0</v>
      </c>
      <c r="AK4" s="832">
        <v>0</v>
      </c>
      <c r="AL4" s="832">
        <v>0</v>
      </c>
      <c r="AM4" s="832">
        <v>0</v>
      </c>
      <c r="AN4" s="832">
        <v>0</v>
      </c>
      <c r="AO4" s="832">
        <v>0</v>
      </c>
    </row>
    <row r="5" spans="2:41" x14ac:dyDescent="0.3">
      <c r="B5" s="1869" t="s">
        <v>3444</v>
      </c>
      <c r="C5" s="1870"/>
      <c r="D5" s="833"/>
      <c r="E5" s="833">
        <v>1500</v>
      </c>
      <c r="F5" s="833">
        <v>1500</v>
      </c>
      <c r="G5" s="833">
        <v>1500</v>
      </c>
      <c r="H5" s="1106">
        <v>1500</v>
      </c>
      <c r="I5" s="897">
        <v>1500</v>
      </c>
      <c r="J5" s="832">
        <v>0</v>
      </c>
      <c r="K5" s="1064">
        <v>0</v>
      </c>
      <c r="L5" s="894">
        <v>0</v>
      </c>
      <c r="M5" s="832">
        <v>0</v>
      </c>
      <c r="N5" s="832">
        <v>0</v>
      </c>
      <c r="O5" s="832">
        <v>0</v>
      </c>
      <c r="P5" s="832">
        <v>0</v>
      </c>
      <c r="Q5" s="832">
        <v>0</v>
      </c>
      <c r="R5" s="902">
        <v>0</v>
      </c>
      <c r="S5" s="894">
        <v>0</v>
      </c>
      <c r="T5" s="832">
        <v>0</v>
      </c>
      <c r="U5" s="832">
        <v>0</v>
      </c>
      <c r="V5" s="832">
        <v>0</v>
      </c>
      <c r="W5" s="1064">
        <v>0</v>
      </c>
      <c r="X5" s="894">
        <v>0</v>
      </c>
      <c r="Y5" s="832">
        <v>0</v>
      </c>
      <c r="Z5" s="832">
        <v>0</v>
      </c>
      <c r="AA5" s="832">
        <v>0</v>
      </c>
      <c r="AB5" s="832">
        <v>0</v>
      </c>
      <c r="AC5" s="832">
        <v>0</v>
      </c>
      <c r="AD5" s="832">
        <v>0</v>
      </c>
      <c r="AE5" s="832">
        <v>0</v>
      </c>
      <c r="AF5" s="832">
        <v>0</v>
      </c>
      <c r="AG5" s="832">
        <v>0</v>
      </c>
      <c r="AH5" s="832">
        <v>0</v>
      </c>
      <c r="AI5" s="1064">
        <v>0</v>
      </c>
      <c r="AJ5" s="894">
        <v>0</v>
      </c>
      <c r="AK5" s="832">
        <v>0</v>
      </c>
      <c r="AL5" s="832">
        <v>0</v>
      </c>
      <c r="AM5" s="832">
        <v>0</v>
      </c>
      <c r="AN5" s="832">
        <v>0</v>
      </c>
      <c r="AO5" s="832">
        <v>0</v>
      </c>
    </row>
    <row r="6" spans="2:41" x14ac:dyDescent="0.3">
      <c r="B6" s="1867" t="s">
        <v>3395</v>
      </c>
      <c r="C6" s="1868"/>
      <c r="D6" s="833"/>
      <c r="E6" s="833">
        <v>1500</v>
      </c>
      <c r="F6" s="833">
        <v>1500</v>
      </c>
      <c r="G6" s="833">
        <v>1500</v>
      </c>
      <c r="H6" s="1106">
        <v>1500</v>
      </c>
      <c r="I6" s="897">
        <v>1500</v>
      </c>
      <c r="J6" s="833">
        <v>1500</v>
      </c>
      <c r="K6" s="1065">
        <v>960</v>
      </c>
      <c r="L6" s="895">
        <v>700</v>
      </c>
      <c r="M6" s="831">
        <v>700</v>
      </c>
      <c r="N6" s="832">
        <v>0</v>
      </c>
      <c r="O6" s="832">
        <v>0</v>
      </c>
      <c r="P6" s="832">
        <v>0</v>
      </c>
      <c r="Q6" s="832">
        <v>0</v>
      </c>
      <c r="R6" s="902">
        <v>0</v>
      </c>
      <c r="S6" s="894">
        <v>0</v>
      </c>
      <c r="T6" s="832">
        <v>0</v>
      </c>
      <c r="U6" s="832">
        <v>0</v>
      </c>
      <c r="V6" s="832">
        <v>0</v>
      </c>
      <c r="W6" s="1064">
        <v>0</v>
      </c>
      <c r="X6" s="894">
        <v>0</v>
      </c>
      <c r="Y6" s="832">
        <v>0</v>
      </c>
      <c r="Z6" s="832">
        <v>0</v>
      </c>
      <c r="AA6" s="832">
        <v>0</v>
      </c>
      <c r="AB6" s="832">
        <v>0</v>
      </c>
      <c r="AC6" s="832">
        <v>0</v>
      </c>
      <c r="AD6" s="832">
        <v>0</v>
      </c>
      <c r="AE6" s="832">
        <v>0</v>
      </c>
      <c r="AF6" s="832">
        <v>0</v>
      </c>
      <c r="AG6" s="832">
        <v>0</v>
      </c>
      <c r="AH6" s="832">
        <v>0</v>
      </c>
      <c r="AI6" s="1064">
        <v>0</v>
      </c>
      <c r="AJ6" s="894">
        <v>0</v>
      </c>
      <c r="AK6" s="832">
        <v>0</v>
      </c>
      <c r="AL6" s="832">
        <v>0</v>
      </c>
      <c r="AM6" s="832">
        <v>0</v>
      </c>
      <c r="AN6" s="832">
        <v>0</v>
      </c>
      <c r="AO6" s="832">
        <v>0</v>
      </c>
    </row>
    <row r="7" spans="2:41" x14ac:dyDescent="0.3">
      <c r="B7" s="1869" t="s">
        <v>3445</v>
      </c>
      <c r="C7" s="1870"/>
      <c r="D7" s="834"/>
      <c r="E7" s="834"/>
      <c r="F7" s="834"/>
      <c r="G7" s="834"/>
      <c r="H7" s="1107"/>
      <c r="I7" s="895">
        <v>500</v>
      </c>
      <c r="J7" s="831">
        <v>500</v>
      </c>
      <c r="K7" s="1065">
        <v>500</v>
      </c>
      <c r="L7" s="895">
        <v>500</v>
      </c>
      <c r="M7" s="831">
        <v>500</v>
      </c>
      <c r="N7" s="831">
        <v>500</v>
      </c>
      <c r="O7" s="835">
        <v>0</v>
      </c>
      <c r="P7" s="831">
        <v>500</v>
      </c>
      <c r="Q7" s="831">
        <v>500</v>
      </c>
      <c r="R7" s="902">
        <v>0</v>
      </c>
      <c r="S7" s="894">
        <v>0</v>
      </c>
      <c r="T7" s="832">
        <v>0</v>
      </c>
      <c r="U7" s="832">
        <v>0</v>
      </c>
      <c r="V7" s="832">
        <v>0</v>
      </c>
      <c r="W7" s="1064">
        <v>0</v>
      </c>
      <c r="X7" s="894">
        <v>0</v>
      </c>
      <c r="Y7" s="832">
        <v>0</v>
      </c>
      <c r="Z7" s="832">
        <v>0</v>
      </c>
      <c r="AA7" s="832">
        <v>0</v>
      </c>
      <c r="AB7" s="832">
        <v>0</v>
      </c>
      <c r="AC7" s="832">
        <v>0</v>
      </c>
      <c r="AD7" s="832">
        <v>0</v>
      </c>
      <c r="AE7" s="832">
        <v>0</v>
      </c>
      <c r="AF7" s="832">
        <v>0</v>
      </c>
      <c r="AG7" s="832">
        <v>0</v>
      </c>
      <c r="AH7" s="832">
        <v>0</v>
      </c>
      <c r="AI7" s="1064">
        <v>0</v>
      </c>
      <c r="AJ7" s="894">
        <v>0</v>
      </c>
      <c r="AK7" s="832">
        <v>0</v>
      </c>
      <c r="AL7" s="832">
        <v>0</v>
      </c>
      <c r="AM7" s="832">
        <v>0</v>
      </c>
      <c r="AN7" s="832">
        <v>0</v>
      </c>
      <c r="AO7" s="832">
        <v>0</v>
      </c>
    </row>
    <row r="8" spans="2:41" x14ac:dyDescent="0.3">
      <c r="B8" s="1867" t="s">
        <v>3807</v>
      </c>
      <c r="C8" s="1868"/>
      <c r="D8" s="834"/>
      <c r="E8" s="834"/>
      <c r="F8" s="834"/>
      <c r="G8" s="834"/>
      <c r="H8" s="1107"/>
      <c r="I8" s="1105"/>
      <c r="J8" s="834"/>
      <c r="K8" s="1066"/>
      <c r="L8" s="837"/>
      <c r="M8" s="834"/>
      <c r="N8" s="837"/>
      <c r="O8" s="836"/>
      <c r="P8" s="837"/>
      <c r="Q8" s="836"/>
      <c r="R8" s="906">
        <v>0</v>
      </c>
      <c r="S8" s="895">
        <v>400</v>
      </c>
      <c r="T8" s="831">
        <v>400</v>
      </c>
      <c r="U8" s="832">
        <v>0</v>
      </c>
      <c r="V8" s="832">
        <v>0</v>
      </c>
      <c r="W8" s="1064">
        <v>0</v>
      </c>
      <c r="X8" s="894">
        <v>0</v>
      </c>
      <c r="Y8" s="832">
        <v>0</v>
      </c>
      <c r="Z8" s="832">
        <v>0</v>
      </c>
      <c r="AA8" s="832">
        <v>0</v>
      </c>
      <c r="AB8" s="832">
        <v>0</v>
      </c>
      <c r="AC8" s="832">
        <v>0</v>
      </c>
      <c r="AD8" s="832">
        <v>0</v>
      </c>
      <c r="AE8" s="832">
        <v>0</v>
      </c>
      <c r="AF8" s="832">
        <v>0</v>
      </c>
      <c r="AG8" s="832">
        <v>0</v>
      </c>
      <c r="AH8" s="832">
        <v>0</v>
      </c>
      <c r="AI8" s="1064">
        <v>0</v>
      </c>
      <c r="AJ8" s="894">
        <v>0</v>
      </c>
      <c r="AK8" s="832">
        <v>0</v>
      </c>
      <c r="AL8" s="832">
        <v>0</v>
      </c>
      <c r="AM8" s="832">
        <v>0</v>
      </c>
      <c r="AN8" s="832">
        <v>0</v>
      </c>
      <c r="AO8" s="832">
        <v>0</v>
      </c>
    </row>
    <row r="9" spans="2:41" x14ac:dyDescent="0.3">
      <c r="B9" s="1869" t="s">
        <v>3596</v>
      </c>
      <c r="C9" s="1870"/>
      <c r="D9" s="834"/>
      <c r="E9" s="834"/>
      <c r="F9" s="834"/>
      <c r="G9" s="834"/>
      <c r="H9" s="1106">
        <v>500</v>
      </c>
      <c r="I9" s="897">
        <v>500</v>
      </c>
      <c r="J9" s="833">
        <v>500</v>
      </c>
      <c r="K9" s="1065">
        <v>600</v>
      </c>
      <c r="L9" s="895">
        <v>600</v>
      </c>
      <c r="M9" s="831">
        <v>900</v>
      </c>
      <c r="N9" s="831">
        <v>900</v>
      </c>
      <c r="O9" s="831">
        <v>900</v>
      </c>
      <c r="P9" s="831">
        <v>900</v>
      </c>
      <c r="Q9" s="831">
        <v>900</v>
      </c>
      <c r="R9" s="903">
        <v>900</v>
      </c>
      <c r="S9" s="895">
        <v>900</v>
      </c>
      <c r="T9" s="831">
        <v>900</v>
      </c>
      <c r="U9" s="831">
        <v>900</v>
      </c>
      <c r="V9" s="831">
        <v>900</v>
      </c>
      <c r="W9" s="1077">
        <v>300</v>
      </c>
      <c r="X9" s="1073">
        <v>300</v>
      </c>
      <c r="Y9" s="1011">
        <v>300</v>
      </c>
      <c r="Z9" s="832">
        <v>0</v>
      </c>
      <c r="AA9" s="1137">
        <v>0</v>
      </c>
      <c r="AB9" s="1137">
        <v>0</v>
      </c>
      <c r="AC9" s="1137">
        <v>0</v>
      </c>
      <c r="AD9" s="832">
        <v>0</v>
      </c>
      <c r="AE9" s="832">
        <v>0</v>
      </c>
      <c r="AF9" s="832">
        <v>0</v>
      </c>
      <c r="AG9" s="832">
        <v>0</v>
      </c>
      <c r="AH9" s="832">
        <v>0</v>
      </c>
      <c r="AI9" s="1064">
        <v>0</v>
      </c>
      <c r="AJ9" s="894">
        <v>0</v>
      </c>
      <c r="AK9" s="832">
        <v>0</v>
      </c>
      <c r="AL9" s="832">
        <v>0</v>
      </c>
      <c r="AM9" s="832">
        <v>0</v>
      </c>
      <c r="AN9" s="832">
        <v>0</v>
      </c>
      <c r="AO9" s="832">
        <v>0</v>
      </c>
    </row>
    <row r="10" spans="2:41" x14ac:dyDescent="0.3">
      <c r="B10" s="1867" t="s">
        <v>3838</v>
      </c>
      <c r="C10" s="1868"/>
      <c r="D10" s="834"/>
      <c r="E10" s="834"/>
      <c r="F10" s="834"/>
      <c r="G10" s="834"/>
      <c r="H10" s="1107"/>
      <c r="I10" s="1105"/>
      <c r="J10" s="834"/>
      <c r="K10" s="1066"/>
      <c r="L10" s="837"/>
      <c r="M10" s="834"/>
      <c r="N10" s="837"/>
      <c r="O10" s="836"/>
      <c r="P10" s="837"/>
      <c r="Q10" s="836"/>
      <c r="R10" s="906">
        <v>0</v>
      </c>
      <c r="S10" s="895">
        <v>350</v>
      </c>
      <c r="T10" s="831">
        <v>350</v>
      </c>
      <c r="U10" s="831">
        <v>350</v>
      </c>
      <c r="V10" s="831">
        <v>350</v>
      </c>
      <c r="W10" s="1065">
        <v>350</v>
      </c>
      <c r="X10" s="1074">
        <v>500</v>
      </c>
      <c r="Y10" s="1013">
        <v>500</v>
      </c>
      <c r="Z10" s="1013">
        <v>500</v>
      </c>
      <c r="AA10" s="1013">
        <v>500</v>
      </c>
      <c r="AB10" s="1137">
        <v>0</v>
      </c>
      <c r="AC10" s="1137">
        <v>0</v>
      </c>
      <c r="AD10" s="1144">
        <v>0</v>
      </c>
      <c r="AE10" s="1144">
        <v>0</v>
      </c>
      <c r="AF10" s="1144">
        <v>0</v>
      </c>
      <c r="AG10" s="1144">
        <v>0</v>
      </c>
      <c r="AH10" s="1144">
        <v>0</v>
      </c>
      <c r="AI10" s="1064">
        <v>0</v>
      </c>
      <c r="AJ10" s="894">
        <v>0</v>
      </c>
      <c r="AK10" s="832">
        <v>0</v>
      </c>
      <c r="AL10" s="832">
        <v>0</v>
      </c>
      <c r="AM10" s="832">
        <v>0</v>
      </c>
      <c r="AN10" s="832">
        <v>0</v>
      </c>
      <c r="AO10" s="832">
        <v>0</v>
      </c>
    </row>
    <row r="11" spans="2:41" x14ac:dyDescent="0.3">
      <c r="B11" s="1869" t="s">
        <v>3446</v>
      </c>
      <c r="C11" s="1870"/>
      <c r="D11" s="834"/>
      <c r="E11" s="834"/>
      <c r="F11" s="834"/>
      <c r="G11" s="834"/>
      <c r="H11" s="1107"/>
      <c r="I11" s="1105"/>
      <c r="J11" s="833">
        <v>1500</v>
      </c>
      <c r="K11" s="1067">
        <v>1500</v>
      </c>
      <c r="L11" s="897">
        <v>1500</v>
      </c>
      <c r="M11" s="831">
        <v>1000</v>
      </c>
      <c r="N11" s="831">
        <v>1000</v>
      </c>
      <c r="O11" s="831">
        <v>1000</v>
      </c>
      <c r="P11" s="831">
        <v>1000</v>
      </c>
      <c r="Q11" s="839">
        <v>1000</v>
      </c>
      <c r="R11" s="904">
        <v>0</v>
      </c>
      <c r="S11" s="896">
        <v>0</v>
      </c>
      <c r="T11" s="835">
        <v>0</v>
      </c>
      <c r="U11" s="831">
        <v>1000</v>
      </c>
      <c r="V11" s="1012">
        <v>300</v>
      </c>
      <c r="W11" s="1078">
        <v>300</v>
      </c>
      <c r="X11" s="1075">
        <v>6300</v>
      </c>
      <c r="Y11" s="1012">
        <v>300</v>
      </c>
      <c r="Z11" s="1012">
        <v>300</v>
      </c>
      <c r="AA11" s="1012">
        <v>300</v>
      </c>
      <c r="AB11" s="1012">
        <v>300</v>
      </c>
      <c r="AC11" s="1141">
        <v>300</v>
      </c>
      <c r="AD11" s="1139">
        <v>0</v>
      </c>
      <c r="AE11" s="1139">
        <v>0</v>
      </c>
      <c r="AF11" s="1139"/>
      <c r="AG11" s="1139">
        <v>0</v>
      </c>
      <c r="AH11" s="1139">
        <v>0</v>
      </c>
      <c r="AI11" s="1064">
        <v>0</v>
      </c>
      <c r="AJ11" s="1246">
        <v>0</v>
      </c>
      <c r="AK11" s="1139">
        <v>0</v>
      </c>
      <c r="AL11" s="1139">
        <v>0</v>
      </c>
      <c r="AM11" s="1139">
        <v>0</v>
      </c>
      <c r="AN11" s="1139">
        <v>0</v>
      </c>
      <c r="AO11" s="832">
        <v>0</v>
      </c>
    </row>
    <row r="12" spans="2:41" x14ac:dyDescent="0.3">
      <c r="B12" s="1867" t="s">
        <v>3396</v>
      </c>
      <c r="C12" s="1868"/>
      <c r="D12" s="834"/>
      <c r="E12" s="834"/>
      <c r="F12" s="833">
        <v>1500</v>
      </c>
      <c r="G12" s="833">
        <v>1500</v>
      </c>
      <c r="H12" s="1106">
        <v>1500</v>
      </c>
      <c r="I12" s="897">
        <v>1500</v>
      </c>
      <c r="J12" s="833">
        <v>1500</v>
      </c>
      <c r="K12" s="1067">
        <v>1500</v>
      </c>
      <c r="L12" s="895">
        <v>1500</v>
      </c>
      <c r="M12" s="831">
        <v>1500</v>
      </c>
      <c r="N12" s="831">
        <v>1500</v>
      </c>
      <c r="O12" s="835">
        <v>0</v>
      </c>
      <c r="P12" s="831">
        <v>1500</v>
      </c>
      <c r="Q12" s="831">
        <v>1500</v>
      </c>
      <c r="R12" s="903">
        <v>1500</v>
      </c>
      <c r="S12" s="895">
        <v>1500</v>
      </c>
      <c r="T12" s="831">
        <v>1500</v>
      </c>
      <c r="U12" s="831">
        <v>1500</v>
      </c>
      <c r="V12" s="831">
        <v>1500</v>
      </c>
      <c r="W12" s="1065">
        <v>1500</v>
      </c>
      <c r="X12" s="895">
        <v>1500</v>
      </c>
      <c r="Y12" s="831">
        <v>1500</v>
      </c>
      <c r="Z12" s="831">
        <v>1500</v>
      </c>
      <c r="AA12" s="831">
        <v>1500</v>
      </c>
      <c r="AB12" s="831">
        <v>1500</v>
      </c>
      <c r="AC12" s="1140">
        <v>1500</v>
      </c>
      <c r="AD12" s="1166">
        <v>1500</v>
      </c>
      <c r="AE12" s="1166">
        <v>500</v>
      </c>
      <c r="AF12" s="1166">
        <v>500</v>
      </c>
      <c r="AG12" s="1166">
        <v>500</v>
      </c>
      <c r="AH12" s="1166">
        <v>500</v>
      </c>
      <c r="AI12" s="1251">
        <v>500</v>
      </c>
      <c r="AJ12" s="1247">
        <v>500</v>
      </c>
      <c r="AK12" s="1166">
        <v>500</v>
      </c>
      <c r="AL12" s="1166">
        <v>500</v>
      </c>
      <c r="AM12" s="1166">
        <v>500</v>
      </c>
      <c r="AN12" s="1166">
        <v>500</v>
      </c>
      <c r="AO12" s="1167">
        <v>500</v>
      </c>
    </row>
    <row r="13" spans="2:41" x14ac:dyDescent="0.3">
      <c r="B13" s="1869" t="s">
        <v>3393</v>
      </c>
      <c r="C13" s="1870"/>
      <c r="D13" s="831"/>
      <c r="E13" s="831">
        <v>700</v>
      </c>
      <c r="F13" s="831">
        <v>700</v>
      </c>
      <c r="G13" s="831">
        <v>700</v>
      </c>
      <c r="H13" s="903">
        <v>700</v>
      </c>
      <c r="I13" s="895">
        <v>700</v>
      </c>
      <c r="J13" s="831">
        <v>700</v>
      </c>
      <c r="K13" s="1065">
        <v>700</v>
      </c>
      <c r="L13" s="895">
        <v>700</v>
      </c>
      <c r="M13" s="831">
        <v>700</v>
      </c>
      <c r="N13" s="831">
        <v>700</v>
      </c>
      <c r="O13" s="831">
        <v>700</v>
      </c>
      <c r="P13" s="831">
        <v>700</v>
      </c>
      <c r="Q13" s="831">
        <v>700</v>
      </c>
      <c r="R13" s="903">
        <v>700</v>
      </c>
      <c r="S13" s="895">
        <v>700</v>
      </c>
      <c r="T13" s="831">
        <v>800</v>
      </c>
      <c r="U13" s="831">
        <v>800</v>
      </c>
      <c r="V13" s="831">
        <v>800</v>
      </c>
      <c r="W13" s="1065">
        <v>800</v>
      </c>
      <c r="X13" s="895">
        <v>800</v>
      </c>
      <c r="Y13" s="831">
        <v>800</v>
      </c>
      <c r="Z13" s="831">
        <v>800</v>
      </c>
      <c r="AA13" s="831">
        <v>800</v>
      </c>
      <c r="AB13" s="831">
        <v>800</v>
      </c>
      <c r="AC13" s="1140">
        <v>800</v>
      </c>
      <c r="AD13" s="1166">
        <v>900</v>
      </c>
      <c r="AE13" s="1166">
        <v>900</v>
      </c>
      <c r="AF13" s="1166">
        <v>900</v>
      </c>
      <c r="AG13" s="1166">
        <v>900</v>
      </c>
      <c r="AH13" s="1166">
        <v>900</v>
      </c>
      <c r="AI13" s="1251">
        <v>900</v>
      </c>
      <c r="AJ13" s="1247">
        <v>900</v>
      </c>
      <c r="AK13" s="1166">
        <v>900</v>
      </c>
      <c r="AL13" s="1166">
        <v>900</v>
      </c>
      <c r="AM13" s="1166">
        <v>900</v>
      </c>
      <c r="AN13" s="1166">
        <v>900</v>
      </c>
      <c r="AO13" s="1167">
        <v>900</v>
      </c>
    </row>
    <row r="14" spans="2:41" x14ac:dyDescent="0.3">
      <c r="B14" s="1867" t="s">
        <v>3839</v>
      </c>
      <c r="C14" s="1868"/>
      <c r="D14" s="834"/>
      <c r="E14" s="834"/>
      <c r="F14" s="834"/>
      <c r="G14" s="834"/>
      <c r="H14" s="1107"/>
      <c r="I14" s="1105"/>
      <c r="J14" s="834"/>
      <c r="K14" s="1066"/>
      <c r="L14" s="837"/>
      <c r="M14" s="834"/>
      <c r="N14" s="837"/>
      <c r="O14" s="837"/>
      <c r="P14" s="838">
        <v>0</v>
      </c>
      <c r="Q14" s="831">
        <v>600</v>
      </c>
      <c r="R14" s="903">
        <v>400</v>
      </c>
      <c r="S14" s="895">
        <v>400</v>
      </c>
      <c r="T14" s="831">
        <v>400</v>
      </c>
      <c r="U14" s="831">
        <v>400</v>
      </c>
      <c r="V14" s="831">
        <v>400</v>
      </c>
      <c r="W14" s="1065">
        <v>400</v>
      </c>
      <c r="X14" s="895">
        <v>400</v>
      </c>
      <c r="Y14" s="831">
        <v>400</v>
      </c>
      <c r="Z14" s="831">
        <v>400</v>
      </c>
      <c r="AA14" s="831">
        <v>400</v>
      </c>
      <c r="AB14" s="831">
        <v>400</v>
      </c>
      <c r="AC14" s="1140">
        <v>400</v>
      </c>
      <c r="AD14" s="1140">
        <v>400</v>
      </c>
      <c r="AE14" s="1166">
        <v>500</v>
      </c>
      <c r="AF14" s="1166">
        <v>500</v>
      </c>
      <c r="AG14" s="1166">
        <v>500</v>
      </c>
      <c r="AH14" s="1166">
        <v>500</v>
      </c>
      <c r="AI14" s="1251">
        <v>500</v>
      </c>
      <c r="AJ14" s="1247">
        <v>500</v>
      </c>
      <c r="AK14" s="1166">
        <v>500</v>
      </c>
      <c r="AL14" s="1166">
        <v>500</v>
      </c>
      <c r="AM14" s="1166">
        <v>500</v>
      </c>
      <c r="AN14" s="1167">
        <v>500</v>
      </c>
      <c r="AO14" s="1167">
        <v>500</v>
      </c>
    </row>
    <row r="15" spans="2:41" x14ac:dyDescent="0.3">
      <c r="B15" s="1869" t="s">
        <v>3682</v>
      </c>
      <c r="C15" s="1870"/>
      <c r="D15" s="834"/>
      <c r="E15" s="834"/>
      <c r="F15" s="834"/>
      <c r="G15" s="834"/>
      <c r="H15" s="1107"/>
      <c r="I15" s="1105"/>
      <c r="J15" s="834"/>
      <c r="K15" s="1066"/>
      <c r="L15" s="837"/>
      <c r="M15" s="834"/>
      <c r="N15" s="837"/>
      <c r="O15" s="836"/>
      <c r="P15" s="838">
        <v>0</v>
      </c>
      <c r="Q15" s="831">
        <v>400</v>
      </c>
      <c r="R15" s="903">
        <v>400</v>
      </c>
      <c r="S15" s="895">
        <v>400</v>
      </c>
      <c r="T15" s="831">
        <v>450</v>
      </c>
      <c r="U15" s="831">
        <v>450</v>
      </c>
      <c r="V15" s="831">
        <v>450</v>
      </c>
      <c r="W15" s="1065">
        <v>450</v>
      </c>
      <c r="X15" s="895">
        <v>450</v>
      </c>
      <c r="Y15" s="831">
        <v>450</v>
      </c>
      <c r="Z15" s="831">
        <v>450</v>
      </c>
      <c r="AA15" s="831">
        <v>450</v>
      </c>
      <c r="AB15" s="831">
        <v>450</v>
      </c>
      <c r="AC15" s="1140">
        <v>450</v>
      </c>
      <c r="AD15" s="1166">
        <v>550</v>
      </c>
      <c r="AE15" s="1166">
        <v>500</v>
      </c>
      <c r="AF15" s="1166">
        <v>500</v>
      </c>
      <c r="AG15" s="1166">
        <v>500</v>
      </c>
      <c r="AH15" s="1166">
        <v>500</v>
      </c>
      <c r="AI15" s="1252">
        <v>500</v>
      </c>
      <c r="AJ15" s="1247">
        <v>500</v>
      </c>
      <c r="AK15" s="1166">
        <v>500</v>
      </c>
      <c r="AL15" s="1166">
        <v>500</v>
      </c>
      <c r="AM15" s="1166">
        <v>500</v>
      </c>
      <c r="AN15" s="1166">
        <v>500</v>
      </c>
      <c r="AO15" s="1166">
        <v>500</v>
      </c>
    </row>
    <row r="16" spans="2:41" x14ac:dyDescent="0.3">
      <c r="B16" s="1867" t="s">
        <v>3716</v>
      </c>
      <c r="C16" s="1868"/>
      <c r="D16" s="834"/>
      <c r="E16" s="834"/>
      <c r="F16" s="834"/>
      <c r="G16" s="834"/>
      <c r="H16" s="1107"/>
      <c r="I16" s="1105"/>
      <c r="J16" s="834"/>
      <c r="K16" s="1066"/>
      <c r="L16" s="837"/>
      <c r="M16" s="834"/>
      <c r="N16" s="837"/>
      <c r="O16" s="836"/>
      <c r="P16" s="840"/>
      <c r="Q16" s="833"/>
      <c r="R16" s="833">
        <v>3000</v>
      </c>
      <c r="S16" s="905">
        <v>2000</v>
      </c>
      <c r="T16" s="897">
        <v>3000</v>
      </c>
      <c r="U16" s="833">
        <v>3000</v>
      </c>
      <c r="V16" s="831">
        <v>2000</v>
      </c>
      <c r="W16" s="831">
        <v>2000</v>
      </c>
      <c r="X16" s="1065">
        <v>2000</v>
      </c>
      <c r="Y16" s="895">
        <v>2000</v>
      </c>
      <c r="Z16" s="831">
        <v>2000</v>
      </c>
      <c r="AA16" s="831">
        <v>2000</v>
      </c>
      <c r="AB16" s="831">
        <v>2000</v>
      </c>
      <c r="AC16" s="1140">
        <v>2000</v>
      </c>
      <c r="AD16" s="1166">
        <v>4200</v>
      </c>
      <c r="AE16" s="1187">
        <v>0</v>
      </c>
      <c r="AF16" s="1187">
        <v>0</v>
      </c>
      <c r="AG16" s="1187">
        <v>0</v>
      </c>
      <c r="AH16" s="1187">
        <v>0</v>
      </c>
      <c r="AI16" s="1253">
        <v>0</v>
      </c>
      <c r="AJ16" s="1248">
        <v>0</v>
      </c>
      <c r="AK16" s="1187">
        <v>0</v>
      </c>
      <c r="AL16" s="1187">
        <v>0</v>
      </c>
      <c r="AM16" s="1187">
        <v>0</v>
      </c>
      <c r="AN16" s="1188">
        <v>0</v>
      </c>
      <c r="AO16" s="1188">
        <v>0</v>
      </c>
    </row>
    <row r="17" spans="2:41" x14ac:dyDescent="0.3">
      <c r="B17" s="1869" t="s">
        <v>4220</v>
      </c>
      <c r="C17" s="1870"/>
      <c r="D17" s="841"/>
      <c r="E17" s="841"/>
      <c r="F17" s="841"/>
      <c r="G17" s="841"/>
      <c r="H17" s="907"/>
      <c r="I17" s="842"/>
      <c r="J17" s="841"/>
      <c r="K17" s="1068"/>
      <c r="L17" s="842"/>
      <c r="M17" s="841"/>
      <c r="N17" s="842"/>
      <c r="O17" s="841"/>
      <c r="P17" s="842"/>
      <c r="Q17" s="841"/>
      <c r="R17" s="907"/>
      <c r="S17" s="942"/>
      <c r="T17" s="942"/>
      <c r="U17" s="942"/>
      <c r="V17" s="942"/>
      <c r="W17" s="1079"/>
      <c r="X17" s="1076"/>
      <c r="Y17" s="942"/>
      <c r="Z17" s="831">
        <v>500</v>
      </c>
      <c r="AA17" s="831">
        <v>500</v>
      </c>
      <c r="AB17" s="831">
        <v>500</v>
      </c>
      <c r="AC17" s="1140">
        <v>500</v>
      </c>
      <c r="AD17" s="1166">
        <v>500</v>
      </c>
      <c r="AE17" s="1166">
        <v>500</v>
      </c>
      <c r="AF17" s="1166">
        <v>500</v>
      </c>
      <c r="AG17" s="1166">
        <v>500</v>
      </c>
      <c r="AH17" s="1166">
        <v>500</v>
      </c>
      <c r="AI17" s="1252">
        <v>500</v>
      </c>
      <c r="AJ17" s="1247">
        <v>500</v>
      </c>
      <c r="AK17" s="1166">
        <v>500</v>
      </c>
      <c r="AL17" s="1166">
        <v>500</v>
      </c>
      <c r="AM17" s="1166">
        <v>500</v>
      </c>
      <c r="AN17" s="1166">
        <v>500</v>
      </c>
      <c r="AO17" s="1166">
        <v>500</v>
      </c>
    </row>
    <row r="18" spans="2:41" x14ac:dyDescent="0.3">
      <c r="B18" s="1867" t="s">
        <v>4221</v>
      </c>
      <c r="C18" s="1868"/>
      <c r="D18" s="834"/>
      <c r="E18" s="834"/>
      <c r="F18" s="834"/>
      <c r="G18" s="834"/>
      <c r="H18" s="1107"/>
      <c r="I18" s="1105"/>
      <c r="J18" s="834"/>
      <c r="K18" s="1066"/>
      <c r="L18" s="837"/>
      <c r="M18" s="834"/>
      <c r="N18" s="837"/>
      <c r="O18" s="836"/>
      <c r="P18" s="837"/>
      <c r="Q18" s="836"/>
      <c r="R18" s="907"/>
      <c r="S18" s="942"/>
      <c r="T18" s="942"/>
      <c r="U18" s="942"/>
      <c r="V18" s="942"/>
      <c r="W18" s="1079"/>
      <c r="X18" s="1076"/>
      <c r="Y18" s="1013">
        <v>4000</v>
      </c>
      <c r="Z18" s="1013">
        <v>4000</v>
      </c>
      <c r="AA18" s="1013">
        <v>4000</v>
      </c>
      <c r="AB18" s="1013">
        <v>2000</v>
      </c>
      <c r="AC18" s="1142">
        <v>2000</v>
      </c>
      <c r="AD18" s="1166">
        <v>2000</v>
      </c>
      <c r="AE18" s="1166">
        <v>2000</v>
      </c>
      <c r="AF18" s="1166">
        <v>2000</v>
      </c>
      <c r="AG18" s="1166">
        <v>2000</v>
      </c>
      <c r="AH18" s="1166">
        <v>2000</v>
      </c>
      <c r="AI18" s="1251">
        <v>2000</v>
      </c>
      <c r="AJ18" s="1247">
        <v>2000</v>
      </c>
      <c r="AK18" s="1166">
        <v>1000</v>
      </c>
      <c r="AL18" s="1166">
        <v>1000</v>
      </c>
      <c r="AM18" s="1166">
        <v>1000</v>
      </c>
      <c r="AN18" s="1166">
        <v>1000</v>
      </c>
      <c r="AO18" s="1166">
        <v>1000</v>
      </c>
    </row>
    <row r="19" spans="2:41" x14ac:dyDescent="0.3">
      <c r="B19" s="1869" t="s">
        <v>4421</v>
      </c>
      <c r="C19" s="1870"/>
      <c r="D19" s="841"/>
      <c r="E19" s="834"/>
      <c r="F19" s="834"/>
      <c r="G19" s="834"/>
      <c r="H19" s="1107"/>
      <c r="I19" s="1105"/>
      <c r="J19" s="834"/>
      <c r="K19" s="1066"/>
      <c r="L19" s="837"/>
      <c r="M19" s="834"/>
      <c r="N19" s="837"/>
      <c r="O19" s="836"/>
      <c r="P19" s="837"/>
      <c r="Q19" s="836"/>
      <c r="R19" s="907"/>
      <c r="S19" s="1076"/>
      <c r="T19" s="1076"/>
      <c r="U19" s="1076"/>
      <c r="V19" s="1076"/>
      <c r="W19" s="1079"/>
      <c r="X19" s="1076"/>
      <c r="Y19" s="1095"/>
      <c r="Z19" s="1095"/>
      <c r="AA19" s="1095"/>
      <c r="AB19" s="1095"/>
      <c r="AC19" s="1143"/>
      <c r="AD19" s="1166">
        <v>600</v>
      </c>
      <c r="AE19" s="1166">
        <v>600</v>
      </c>
      <c r="AF19" s="1166">
        <v>600</v>
      </c>
      <c r="AG19" s="1166">
        <v>600</v>
      </c>
      <c r="AH19" s="1166">
        <v>600</v>
      </c>
      <c r="AI19" s="1251">
        <v>600</v>
      </c>
      <c r="AJ19" s="1247">
        <v>600</v>
      </c>
      <c r="AK19" s="1166">
        <v>600</v>
      </c>
      <c r="AL19" s="1166">
        <v>600</v>
      </c>
      <c r="AM19" s="1166">
        <v>600</v>
      </c>
      <c r="AN19" s="1166">
        <v>600</v>
      </c>
      <c r="AO19" s="1167">
        <v>600</v>
      </c>
    </row>
    <row r="20" spans="2:41" x14ac:dyDescent="0.3">
      <c r="B20" s="1867" t="s">
        <v>4425</v>
      </c>
      <c r="C20" s="1868"/>
      <c r="D20" s="841"/>
      <c r="E20" s="834"/>
      <c r="F20" s="834"/>
      <c r="G20" s="834"/>
      <c r="H20" s="1107"/>
      <c r="I20" s="1105"/>
      <c r="J20" s="834"/>
      <c r="K20" s="1066"/>
      <c r="L20" s="837"/>
      <c r="M20" s="834"/>
      <c r="N20" s="837"/>
      <c r="O20" s="836"/>
      <c r="P20" s="837"/>
      <c r="Q20" s="836"/>
      <c r="R20" s="907"/>
      <c r="S20" s="1076"/>
      <c r="T20" s="1076"/>
      <c r="U20" s="1076"/>
      <c r="V20" s="1076"/>
      <c r="W20" s="1079"/>
      <c r="X20" s="1076"/>
      <c r="Y20" s="1095"/>
      <c r="Z20" s="1095"/>
      <c r="AA20" s="1095"/>
      <c r="AB20" s="1095"/>
      <c r="AC20" s="1143"/>
      <c r="AD20" s="1138"/>
      <c r="AE20" s="1166">
        <v>550</v>
      </c>
      <c r="AF20" s="1166">
        <v>550</v>
      </c>
      <c r="AG20" s="1166">
        <v>550</v>
      </c>
      <c r="AH20" s="1166">
        <v>550</v>
      </c>
      <c r="AI20" s="1251">
        <v>550</v>
      </c>
      <c r="AJ20" s="1247">
        <v>550</v>
      </c>
      <c r="AK20" s="1166">
        <v>550</v>
      </c>
      <c r="AL20" s="1166">
        <v>550</v>
      </c>
      <c r="AM20" s="1166">
        <v>550</v>
      </c>
      <c r="AN20" s="1166">
        <v>550</v>
      </c>
      <c r="AO20" s="1166">
        <v>550</v>
      </c>
    </row>
    <row r="21" spans="2:41" x14ac:dyDescent="0.3">
      <c r="B21" s="1869" t="s">
        <v>4440</v>
      </c>
      <c r="C21" s="1870"/>
      <c r="D21" s="1238"/>
      <c r="E21" s="834"/>
      <c r="F21" s="834"/>
      <c r="G21" s="834"/>
      <c r="H21" s="1107"/>
      <c r="I21" s="1105"/>
      <c r="J21" s="834"/>
      <c r="K21" s="1066"/>
      <c r="L21" s="837"/>
      <c r="M21" s="834"/>
      <c r="N21" s="837"/>
      <c r="O21" s="836"/>
      <c r="P21" s="837"/>
      <c r="Q21" s="836"/>
      <c r="R21" s="907"/>
      <c r="S21" s="1076"/>
      <c r="T21" s="1076"/>
      <c r="U21" s="1076"/>
      <c r="V21" s="1076"/>
      <c r="W21" s="1079"/>
      <c r="X21" s="1076"/>
      <c r="Y21" s="1095"/>
      <c r="Z21" s="1095"/>
      <c r="AA21" s="1095"/>
      <c r="AB21" s="1095"/>
      <c r="AC21" s="1143"/>
      <c r="AD21" s="1237"/>
      <c r="AE21" s="1237"/>
      <c r="AF21" s="1237"/>
      <c r="AG21" s="1237"/>
      <c r="AH21" s="1268">
        <v>5000</v>
      </c>
      <c r="AI21" s="1264" t="s">
        <v>1629</v>
      </c>
      <c r="AJ21" s="1265" t="s">
        <v>1629</v>
      </c>
      <c r="AK21" s="1266" t="s">
        <v>1629</v>
      </c>
      <c r="AL21" s="1266" t="s">
        <v>1629</v>
      </c>
      <c r="AM21" s="1266" t="s">
        <v>1629</v>
      </c>
      <c r="AN21" s="1266" t="s">
        <v>1629</v>
      </c>
      <c r="AO21" s="1267" t="s">
        <v>1629</v>
      </c>
    </row>
    <row r="22" spans="2:41" x14ac:dyDescent="0.3">
      <c r="B22" s="1867" t="s">
        <v>4824</v>
      </c>
      <c r="C22" s="1868"/>
      <c r="D22" s="1238"/>
      <c r="E22" s="834"/>
      <c r="F22" s="834"/>
      <c r="G22" s="834"/>
      <c r="H22" s="1107"/>
      <c r="I22" s="1105"/>
      <c r="J22" s="834"/>
      <c r="K22" s="1066"/>
      <c r="L22" s="837"/>
      <c r="M22" s="834"/>
      <c r="N22" s="837"/>
      <c r="O22" s="836"/>
      <c r="P22" s="837"/>
      <c r="Q22" s="836"/>
      <c r="R22" s="907"/>
      <c r="S22" s="1076"/>
      <c r="T22" s="1076"/>
      <c r="U22" s="1076"/>
      <c r="V22" s="1076"/>
      <c r="W22" s="1079"/>
      <c r="X22" s="1076"/>
      <c r="Y22" s="1095"/>
      <c r="Z22" s="1095"/>
      <c r="AA22" s="1095"/>
      <c r="AB22" s="1095"/>
      <c r="AC22" s="1143"/>
      <c r="AD22" s="1237"/>
      <c r="AE22" s="1237"/>
      <c r="AF22" s="1237"/>
      <c r="AG22" s="1237"/>
      <c r="AH22" s="1269" t="s">
        <v>1629</v>
      </c>
      <c r="AI22" s="1264" t="s">
        <v>1629</v>
      </c>
      <c r="AJ22" s="1265" t="s">
        <v>1629</v>
      </c>
      <c r="AK22" s="1266" t="s">
        <v>1629</v>
      </c>
      <c r="AL22" s="1266" t="s">
        <v>1629</v>
      </c>
      <c r="AM22" s="1266" t="s">
        <v>1629</v>
      </c>
      <c r="AN22" s="1266" t="s">
        <v>1629</v>
      </c>
      <c r="AO22" s="1267" t="s">
        <v>1629</v>
      </c>
    </row>
    <row r="23" spans="2:41" x14ac:dyDescent="0.3">
      <c r="B23" s="1869" t="s">
        <v>4825</v>
      </c>
      <c r="C23" s="1870"/>
      <c r="D23" s="1238"/>
      <c r="E23" s="834"/>
      <c r="F23" s="834"/>
      <c r="G23" s="834"/>
      <c r="H23" s="1107"/>
      <c r="I23" s="1105"/>
      <c r="J23" s="834"/>
      <c r="K23" s="1066"/>
      <c r="L23" s="837"/>
      <c r="M23" s="834"/>
      <c r="N23" s="837"/>
      <c r="O23" s="836"/>
      <c r="P23" s="837"/>
      <c r="Q23" s="836"/>
      <c r="R23" s="907"/>
      <c r="S23" s="1076"/>
      <c r="T23" s="1076"/>
      <c r="U23" s="1076"/>
      <c r="V23" s="1076"/>
      <c r="W23" s="1079"/>
      <c r="X23" s="1076"/>
      <c r="Y23" s="1095"/>
      <c r="Z23" s="1095"/>
      <c r="AA23" s="1095"/>
      <c r="AB23" s="1095"/>
      <c r="AC23" s="1143"/>
      <c r="AD23" s="1237"/>
      <c r="AE23" s="1237"/>
      <c r="AF23" s="1237"/>
      <c r="AG23" s="1237"/>
      <c r="AH23" s="1237"/>
      <c r="AI23" s="1254"/>
      <c r="AJ23" s="1265" t="s">
        <v>1629</v>
      </c>
      <c r="AK23" s="1266" t="s">
        <v>1629</v>
      </c>
      <c r="AL23" s="1266" t="s">
        <v>1629</v>
      </c>
      <c r="AM23" s="1266" t="s">
        <v>1629</v>
      </c>
      <c r="AN23" s="1266" t="s">
        <v>1629</v>
      </c>
      <c r="AO23" s="1267" t="s">
        <v>1629</v>
      </c>
    </row>
    <row r="24" spans="2:41" x14ac:dyDescent="0.3">
      <c r="B24" s="1867" t="s">
        <v>4822</v>
      </c>
      <c r="C24" s="1868"/>
      <c r="D24" s="841"/>
      <c r="E24" s="834"/>
      <c r="F24" s="834"/>
      <c r="G24" s="834"/>
      <c r="H24" s="1107"/>
      <c r="I24" s="1105"/>
      <c r="J24" s="834"/>
      <c r="K24" s="1066"/>
      <c r="L24" s="837"/>
      <c r="M24" s="834"/>
      <c r="N24" s="837"/>
      <c r="O24" s="836"/>
      <c r="P24" s="837"/>
      <c r="Q24" s="836"/>
      <c r="R24" s="907"/>
      <c r="S24" s="1076"/>
      <c r="T24" s="1076"/>
      <c r="U24" s="1076"/>
      <c r="V24" s="1076"/>
      <c r="W24" s="1079"/>
      <c r="X24" s="1076"/>
      <c r="Y24" s="1095"/>
      <c r="Z24" s="1095"/>
      <c r="AA24" s="1095"/>
      <c r="AB24" s="1095"/>
      <c r="AC24" s="1143"/>
      <c r="AD24" s="1237"/>
      <c r="AE24" s="1237"/>
      <c r="AF24" s="1237"/>
      <c r="AG24" s="1237"/>
      <c r="AH24" s="1237"/>
      <c r="AI24" s="1254"/>
      <c r="AJ24" s="1262">
        <v>1500</v>
      </c>
      <c r="AK24" s="1263">
        <v>1500</v>
      </c>
      <c r="AL24" s="1263">
        <v>1500</v>
      </c>
      <c r="AM24" s="1166">
        <v>700</v>
      </c>
      <c r="AN24" s="1166">
        <v>700</v>
      </c>
      <c r="AO24" s="1167">
        <v>700</v>
      </c>
    </row>
    <row r="25" spans="2:41" x14ac:dyDescent="0.3">
      <c r="B25" s="1869" t="s">
        <v>4823</v>
      </c>
      <c r="C25" s="1870"/>
      <c r="D25" s="1238"/>
      <c r="E25" s="834"/>
      <c r="F25" s="834"/>
      <c r="G25" s="834"/>
      <c r="H25" s="1107"/>
      <c r="I25" s="1105"/>
      <c r="J25" s="834"/>
      <c r="K25" s="1066"/>
      <c r="L25" s="837"/>
      <c r="M25" s="834"/>
      <c r="N25" s="837"/>
      <c r="O25" s="836"/>
      <c r="P25" s="837"/>
      <c r="Q25" s="836"/>
      <c r="R25" s="907"/>
      <c r="S25" s="1076"/>
      <c r="T25" s="1076"/>
      <c r="U25" s="1076"/>
      <c r="V25" s="1076"/>
      <c r="W25" s="1079"/>
      <c r="X25" s="1076"/>
      <c r="Y25" s="1095"/>
      <c r="Z25" s="1095"/>
      <c r="AA25" s="1095"/>
      <c r="AB25" s="1095"/>
      <c r="AC25" s="1143"/>
      <c r="AD25" s="1237"/>
      <c r="AE25" s="1237"/>
      <c r="AF25" s="1237"/>
      <c r="AG25" s="1237"/>
      <c r="AH25" s="1237"/>
      <c r="AI25" s="1254"/>
      <c r="AJ25" s="1262">
        <v>1700</v>
      </c>
      <c r="AK25" s="1263">
        <v>1700</v>
      </c>
      <c r="AL25" s="1263">
        <v>1700</v>
      </c>
      <c r="AM25" s="1166">
        <v>900</v>
      </c>
      <c r="AN25" s="1166">
        <v>900</v>
      </c>
      <c r="AO25" s="1167">
        <v>900</v>
      </c>
    </row>
    <row r="26" spans="2:41" x14ac:dyDescent="0.3">
      <c r="B26" s="1873" t="s">
        <v>4222</v>
      </c>
      <c r="C26" s="1874"/>
      <c r="D26" s="1153"/>
      <c r="E26" s="1153"/>
      <c r="F26" s="1153"/>
      <c r="G26" s="1153"/>
      <c r="H26" s="1154"/>
      <c r="I26" s="1155"/>
      <c r="J26" s="1153"/>
      <c r="K26" s="1156"/>
      <c r="L26" s="1155"/>
      <c r="M26" s="1153"/>
      <c r="N26" s="1155"/>
      <c r="O26" s="1153"/>
      <c r="P26" s="1155"/>
      <c r="Q26" s="1153"/>
      <c r="R26" s="1157"/>
      <c r="S26" s="1158"/>
      <c r="T26" s="1158"/>
      <c r="U26" s="1158"/>
      <c r="V26" s="1158"/>
      <c r="W26" s="1159"/>
      <c r="X26" s="1158"/>
      <c r="Y26" s="1014">
        <v>-430</v>
      </c>
      <c r="Z26" s="1014">
        <v>-430</v>
      </c>
      <c r="AA26" s="1014">
        <v>-430</v>
      </c>
      <c r="AB26" s="1014">
        <v>-430</v>
      </c>
      <c r="AC26" s="1145">
        <v>-430</v>
      </c>
      <c r="AD26" s="1145">
        <v>-430</v>
      </c>
      <c r="AE26" s="1145">
        <v>-430</v>
      </c>
      <c r="AF26" s="1145">
        <v>-430</v>
      </c>
      <c r="AG26" s="1145">
        <v>-430</v>
      </c>
      <c r="AH26" s="1145">
        <v>-430</v>
      </c>
      <c r="AI26" s="1255">
        <v>-430</v>
      </c>
      <c r="AJ26" s="1249">
        <v>-430</v>
      </c>
      <c r="AK26" s="1145">
        <v>-430</v>
      </c>
      <c r="AL26" s="1145">
        <v>-430</v>
      </c>
      <c r="AM26" s="1145">
        <v>-430</v>
      </c>
      <c r="AN26" s="1145">
        <v>-430</v>
      </c>
      <c r="AO26" s="1244">
        <v>-430</v>
      </c>
    </row>
    <row r="27" spans="2:41" x14ac:dyDescent="0.3">
      <c r="B27" s="1873" t="s">
        <v>4223</v>
      </c>
      <c r="C27" s="1874"/>
      <c r="D27" s="1153"/>
      <c r="E27" s="1153"/>
      <c r="F27" s="1153"/>
      <c r="G27" s="1153"/>
      <c r="H27" s="1154"/>
      <c r="I27" s="1155"/>
      <c r="J27" s="1153"/>
      <c r="K27" s="1156"/>
      <c r="L27" s="1155"/>
      <c r="M27" s="1153"/>
      <c r="N27" s="1155"/>
      <c r="O27" s="1153"/>
      <c r="P27" s="1155"/>
      <c r="Q27" s="1153"/>
      <c r="R27" s="1157"/>
      <c r="S27" s="1158"/>
      <c r="T27" s="1158"/>
      <c r="U27" s="1158"/>
      <c r="V27" s="1158"/>
      <c r="W27" s="1159"/>
      <c r="X27" s="1158"/>
      <c r="Y27" s="1014">
        <v>-320</v>
      </c>
      <c r="Z27" s="1014">
        <v>-320</v>
      </c>
      <c r="AA27" s="1014">
        <v>-320</v>
      </c>
      <c r="AB27" s="1014">
        <v>-320</v>
      </c>
      <c r="AC27" s="1145">
        <v>-320</v>
      </c>
      <c r="AD27" s="1145">
        <v>-320</v>
      </c>
      <c r="AE27" s="1145">
        <v>-320</v>
      </c>
      <c r="AF27" s="1145">
        <v>-320</v>
      </c>
      <c r="AG27" s="1145">
        <v>-320</v>
      </c>
      <c r="AH27" s="1145">
        <v>-320</v>
      </c>
      <c r="AI27" s="1255">
        <v>-320</v>
      </c>
      <c r="AJ27" s="1249">
        <v>-320</v>
      </c>
      <c r="AK27" s="1145">
        <v>-320</v>
      </c>
      <c r="AL27" s="1145">
        <v>-320</v>
      </c>
      <c r="AM27" s="1145">
        <v>-320</v>
      </c>
      <c r="AN27" s="1145">
        <v>-320</v>
      </c>
      <c r="AO27" s="1244">
        <v>-320</v>
      </c>
    </row>
    <row r="28" spans="2:41" x14ac:dyDescent="0.3">
      <c r="B28" s="1185" t="s">
        <v>4224</v>
      </c>
      <c r="C28" s="1186"/>
      <c r="D28" s="1153"/>
      <c r="E28" s="1153"/>
      <c r="F28" s="1153"/>
      <c r="G28" s="1153"/>
      <c r="H28" s="1154"/>
      <c r="I28" s="1155"/>
      <c r="J28" s="1153"/>
      <c r="K28" s="1156"/>
      <c r="L28" s="1155"/>
      <c r="M28" s="1153"/>
      <c r="N28" s="1155"/>
      <c r="O28" s="1153"/>
      <c r="P28" s="1155"/>
      <c r="Q28" s="1153"/>
      <c r="R28" s="1157"/>
      <c r="S28" s="1158"/>
      <c r="T28" s="1158"/>
      <c r="U28" s="1158"/>
      <c r="V28" s="1158"/>
      <c r="W28" s="1159"/>
      <c r="X28" s="1158"/>
      <c r="Y28" s="1014">
        <v>-150</v>
      </c>
      <c r="Z28" s="1014">
        <v>-150</v>
      </c>
      <c r="AA28" s="1014">
        <v>-150</v>
      </c>
      <c r="AB28" s="1014">
        <v>-200</v>
      </c>
      <c r="AC28" s="1145">
        <v>-200</v>
      </c>
      <c r="AD28" s="1145">
        <v>-200</v>
      </c>
      <c r="AE28" s="1145">
        <v>-200</v>
      </c>
      <c r="AF28" s="1145">
        <v>-200</v>
      </c>
      <c r="AG28" s="1145">
        <v>-200</v>
      </c>
      <c r="AH28" s="1145">
        <v>-200</v>
      </c>
      <c r="AI28" s="1255">
        <v>-200</v>
      </c>
      <c r="AJ28" s="1249">
        <v>-200</v>
      </c>
      <c r="AK28" s="1145">
        <v>-200</v>
      </c>
      <c r="AL28" s="1145">
        <v>-200</v>
      </c>
      <c r="AM28" s="1145">
        <v>-200</v>
      </c>
      <c r="AN28" s="1145">
        <v>-200</v>
      </c>
      <c r="AO28" s="1244">
        <v>-200</v>
      </c>
    </row>
    <row r="29" spans="2:41" x14ac:dyDescent="0.3">
      <c r="B29" s="1185" t="s">
        <v>4225</v>
      </c>
      <c r="C29" s="1186"/>
      <c r="D29" s="1153"/>
      <c r="E29" s="1153"/>
      <c r="F29" s="1153"/>
      <c r="G29" s="1153"/>
      <c r="H29" s="1154"/>
      <c r="I29" s="1155"/>
      <c r="J29" s="1153"/>
      <c r="K29" s="1156"/>
      <c r="L29" s="1155"/>
      <c r="M29" s="1153"/>
      <c r="N29" s="1155"/>
      <c r="O29" s="1153"/>
      <c r="P29" s="1155"/>
      <c r="Q29" s="1153"/>
      <c r="R29" s="1157"/>
      <c r="S29" s="1158"/>
      <c r="T29" s="1158"/>
      <c r="U29" s="1158"/>
      <c r="V29" s="1158"/>
      <c r="W29" s="1159"/>
      <c r="X29" s="1158"/>
      <c r="Y29" s="1014">
        <v>-114</v>
      </c>
      <c r="Z29" s="1014">
        <v>-114</v>
      </c>
      <c r="AA29" s="1014">
        <v>-114</v>
      </c>
      <c r="AB29" s="1014">
        <v>-114</v>
      </c>
      <c r="AC29" s="1145">
        <v>-114</v>
      </c>
      <c r="AD29" s="1145">
        <v>-114</v>
      </c>
      <c r="AE29" s="1145">
        <v>-114</v>
      </c>
      <c r="AF29" s="1145">
        <v>-114</v>
      </c>
      <c r="AG29" s="1145">
        <v>-114</v>
      </c>
      <c r="AH29" s="1145">
        <v>-114</v>
      </c>
      <c r="AI29" s="1255">
        <v>-114</v>
      </c>
      <c r="AJ29" s="1249">
        <v>-114</v>
      </c>
      <c r="AK29" s="1145">
        <v>-114</v>
      </c>
      <c r="AL29" s="1145">
        <v>-114</v>
      </c>
      <c r="AM29" s="1145">
        <v>-114</v>
      </c>
      <c r="AN29" s="1145">
        <v>-114</v>
      </c>
      <c r="AO29" s="1244">
        <v>-114</v>
      </c>
    </row>
    <row r="30" spans="2:41" x14ac:dyDescent="0.3">
      <c r="B30" s="1185" t="s">
        <v>4424</v>
      </c>
      <c r="C30" s="1186"/>
      <c r="D30" s="1153"/>
      <c r="E30" s="1153"/>
      <c r="F30" s="1153"/>
      <c r="G30" s="1153"/>
      <c r="H30" s="1154"/>
      <c r="I30" s="1155"/>
      <c r="J30" s="1153"/>
      <c r="K30" s="1156"/>
      <c r="L30" s="1155"/>
      <c r="M30" s="1153"/>
      <c r="N30" s="1155"/>
      <c r="O30" s="1153"/>
      <c r="P30" s="1155"/>
      <c r="Q30" s="1153"/>
      <c r="R30" s="1157"/>
      <c r="S30" s="1158"/>
      <c r="T30" s="1158"/>
      <c r="U30" s="1158"/>
      <c r="V30" s="1158"/>
      <c r="W30" s="1159"/>
      <c r="X30" s="1158"/>
      <c r="Y30" s="1014">
        <v>-178</v>
      </c>
      <c r="Z30" s="1014">
        <v>-178</v>
      </c>
      <c r="AA30" s="1014">
        <v>-178</v>
      </c>
      <c r="AB30" s="1014">
        <v>-178</v>
      </c>
      <c r="AC30" s="1145">
        <v>-178</v>
      </c>
      <c r="AD30" s="1145">
        <v>-178</v>
      </c>
      <c r="AE30" s="1145">
        <v>-178</v>
      </c>
      <c r="AF30" s="1145">
        <v>-178</v>
      </c>
      <c r="AG30" s="1145">
        <v>-178</v>
      </c>
      <c r="AH30" s="1145">
        <v>-178</v>
      </c>
      <c r="AI30" s="1255">
        <v>-178</v>
      </c>
      <c r="AJ30" s="1249">
        <v>-178</v>
      </c>
      <c r="AK30" s="1145">
        <v>-178</v>
      </c>
      <c r="AL30" s="1145">
        <v>-178</v>
      </c>
      <c r="AM30" s="1145">
        <v>-178</v>
      </c>
      <c r="AN30" s="1145">
        <v>-178</v>
      </c>
      <c r="AO30" s="1244">
        <v>-178</v>
      </c>
    </row>
    <row r="31" spans="2:41" x14ac:dyDescent="0.3">
      <c r="B31" s="1185" t="s">
        <v>4490</v>
      </c>
      <c r="C31" s="1186"/>
      <c r="D31" s="1153"/>
      <c r="E31" s="1153"/>
      <c r="F31" s="1153"/>
      <c r="G31" s="1153"/>
      <c r="H31" s="1154"/>
      <c r="I31" s="1155"/>
      <c r="J31" s="1153"/>
      <c r="K31" s="1156"/>
      <c r="L31" s="1155"/>
      <c r="M31" s="1153"/>
      <c r="N31" s="1155"/>
      <c r="O31" s="1153"/>
      <c r="P31" s="1155"/>
      <c r="Q31" s="1153"/>
      <c r="R31" s="1157"/>
      <c r="S31" s="1158"/>
      <c r="T31" s="1158"/>
      <c r="U31" s="1158"/>
      <c r="V31" s="1158"/>
      <c r="W31" s="1159"/>
      <c r="X31" s="1158"/>
      <c r="Y31" s="1014"/>
      <c r="Z31" s="1014"/>
      <c r="AA31" s="1014"/>
      <c r="AB31" s="1014"/>
      <c r="AC31" s="1145"/>
      <c r="AD31" s="1189">
        <v>-2300</v>
      </c>
      <c r="AE31" s="1190"/>
      <c r="AF31" s="1190"/>
      <c r="AG31" s="1190"/>
      <c r="AH31" s="1190"/>
      <c r="AI31" s="1255"/>
      <c r="AJ31" s="1250"/>
      <c r="AK31" s="1245"/>
      <c r="AL31" s="1245"/>
      <c r="AM31" s="1245"/>
      <c r="AN31" s="1245"/>
      <c r="AO31" s="1245"/>
    </row>
    <row r="32" spans="2:41" x14ac:dyDescent="0.3">
      <c r="B32" s="1185" t="s">
        <v>4491</v>
      </c>
      <c r="C32" s="1186"/>
      <c r="D32" s="1153"/>
      <c r="E32" s="1153"/>
      <c r="F32" s="1153"/>
      <c r="G32" s="1153"/>
      <c r="H32" s="1154"/>
      <c r="I32" s="1155"/>
      <c r="J32" s="1153"/>
      <c r="K32" s="1156"/>
      <c r="L32" s="1155"/>
      <c r="M32" s="1153"/>
      <c r="N32" s="1155"/>
      <c r="O32" s="1153"/>
      <c r="P32" s="1155"/>
      <c r="Q32" s="1153"/>
      <c r="R32" s="1157"/>
      <c r="S32" s="1158"/>
      <c r="T32" s="1158"/>
      <c r="U32" s="1158"/>
      <c r="V32" s="1158"/>
      <c r="W32" s="1159"/>
      <c r="X32" s="1158"/>
      <c r="Y32" s="1014"/>
      <c r="Z32" s="1014"/>
      <c r="AA32" s="1014"/>
      <c r="AB32" s="1014"/>
      <c r="AC32" s="1145"/>
      <c r="AD32" s="1189">
        <v>-450</v>
      </c>
      <c r="AE32" s="1190"/>
      <c r="AF32" s="1190"/>
      <c r="AG32" s="1190"/>
      <c r="AH32" s="1190"/>
      <c r="AI32" s="1255"/>
      <c r="AJ32" s="1250"/>
      <c r="AK32" s="1245"/>
      <c r="AL32" s="1245"/>
      <c r="AM32" s="1245"/>
      <c r="AN32" s="1245"/>
      <c r="AO32" s="1245"/>
    </row>
    <row r="33" spans="2:41" x14ac:dyDescent="0.3">
      <c r="B33" s="917" t="s">
        <v>3397</v>
      </c>
      <c r="C33" s="918"/>
      <c r="D33" s="918"/>
      <c r="E33" s="918">
        <f>SUM(E3:E18)</f>
        <v>7400</v>
      </c>
      <c r="F33" s="918">
        <f>SUM(F3:F18)</f>
        <v>8900</v>
      </c>
      <c r="G33" s="918">
        <f>SUM(G3:G18)</f>
        <v>8900</v>
      </c>
      <c r="H33" s="919">
        <f>SUM(H3:H18)</f>
        <v>9400</v>
      </c>
      <c r="I33" s="920">
        <f t="shared" ref="I33:R33" si="0">SUM(I3:I17)</f>
        <v>8400</v>
      </c>
      <c r="J33" s="918">
        <f t="shared" si="0"/>
        <v>6200</v>
      </c>
      <c r="K33" s="1069">
        <f t="shared" si="0"/>
        <v>5760</v>
      </c>
      <c r="L33" s="920">
        <f t="shared" si="0"/>
        <v>5500</v>
      </c>
      <c r="M33" s="918">
        <f t="shared" si="0"/>
        <v>5300</v>
      </c>
      <c r="N33" s="918">
        <f t="shared" si="0"/>
        <v>4600</v>
      </c>
      <c r="O33" s="918">
        <f t="shared" si="0"/>
        <v>2600</v>
      </c>
      <c r="P33" s="918">
        <f t="shared" si="0"/>
        <v>4600</v>
      </c>
      <c r="Q33" s="918">
        <f t="shared" si="0"/>
        <v>5600</v>
      </c>
      <c r="R33" s="919">
        <f t="shared" si="0"/>
        <v>6900</v>
      </c>
      <c r="S33" s="920">
        <f t="shared" ref="S33:X33" si="1">SUM(S3:S18)</f>
        <v>6650</v>
      </c>
      <c r="T33" s="920">
        <f t="shared" si="1"/>
        <v>7800</v>
      </c>
      <c r="U33" s="920">
        <f t="shared" si="1"/>
        <v>8400</v>
      </c>
      <c r="V33" s="920">
        <f t="shared" si="1"/>
        <v>6700</v>
      </c>
      <c r="W33" s="1069">
        <f t="shared" si="1"/>
        <v>6100</v>
      </c>
      <c r="X33" s="920">
        <f t="shared" si="1"/>
        <v>12250</v>
      </c>
      <c r="Y33" s="920">
        <f>SUM(Y3:Y30)</f>
        <v>9058</v>
      </c>
      <c r="Z33" s="920">
        <f>SUM(Z3:Z30)</f>
        <v>9258</v>
      </c>
      <c r="AA33" s="920">
        <f>SUM(AA3:AA30)</f>
        <v>9258</v>
      </c>
      <c r="AB33" s="920">
        <f>SUM(AB3:AB30)</f>
        <v>6708</v>
      </c>
      <c r="AC33" s="918">
        <f>SUM(AC3:AC30)</f>
        <v>6708</v>
      </c>
      <c r="AD33" s="918">
        <f t="shared" ref="AD33:AO33" si="2">SUM(AD3:AD32)</f>
        <v>6658</v>
      </c>
      <c r="AE33" s="918">
        <f t="shared" si="2"/>
        <v>4808</v>
      </c>
      <c r="AF33" s="918">
        <f t="shared" si="2"/>
        <v>4808</v>
      </c>
      <c r="AG33" s="918">
        <f t="shared" si="2"/>
        <v>4808</v>
      </c>
      <c r="AH33" s="918">
        <f t="shared" si="2"/>
        <v>9808</v>
      </c>
      <c r="AI33" s="1069">
        <f t="shared" si="2"/>
        <v>4808</v>
      </c>
      <c r="AJ33" s="920">
        <f t="shared" si="2"/>
        <v>8008</v>
      </c>
      <c r="AK33" s="918">
        <f t="shared" si="2"/>
        <v>7008</v>
      </c>
      <c r="AL33" s="918">
        <f t="shared" si="2"/>
        <v>7008</v>
      </c>
      <c r="AM33" s="918">
        <f t="shared" si="2"/>
        <v>5408</v>
      </c>
      <c r="AN33" s="918">
        <f t="shared" si="2"/>
        <v>5408</v>
      </c>
      <c r="AO33" s="918">
        <f t="shared" si="2"/>
        <v>5408</v>
      </c>
    </row>
    <row r="34" spans="2:41" x14ac:dyDescent="0.3">
      <c r="B34" s="843" t="s">
        <v>4226</v>
      </c>
      <c r="C34" s="844"/>
      <c r="D34" s="844"/>
      <c r="E34" s="844"/>
      <c r="F34" s="844"/>
      <c r="G34" s="844"/>
      <c r="H34" s="1108"/>
      <c r="I34" s="898">
        <f t="shared" ref="I34:R34" si="3">I33*35%</f>
        <v>2940</v>
      </c>
      <c r="J34" s="845">
        <f t="shared" si="3"/>
        <v>2170</v>
      </c>
      <c r="K34" s="1070">
        <f t="shared" si="3"/>
        <v>2015.9999999999998</v>
      </c>
      <c r="L34" s="898">
        <f t="shared" si="3"/>
        <v>1924.9999999999998</v>
      </c>
      <c r="M34" s="845">
        <f t="shared" si="3"/>
        <v>1854.9999999999998</v>
      </c>
      <c r="N34" s="845">
        <f t="shared" si="3"/>
        <v>1610</v>
      </c>
      <c r="O34" s="845">
        <f t="shared" si="3"/>
        <v>909.99999999999989</v>
      </c>
      <c r="P34" s="845">
        <f t="shared" si="3"/>
        <v>1610</v>
      </c>
      <c r="Q34" s="845">
        <f t="shared" si="3"/>
        <v>1959.9999999999998</v>
      </c>
      <c r="R34" s="908">
        <f t="shared" si="3"/>
        <v>2415</v>
      </c>
      <c r="S34" s="898">
        <f>S33*30%</f>
        <v>1995</v>
      </c>
      <c r="T34" s="845">
        <f t="shared" ref="T34:AI34" si="4">T33*30%</f>
        <v>2340</v>
      </c>
      <c r="U34" s="845">
        <f t="shared" si="4"/>
        <v>2520</v>
      </c>
      <c r="V34" s="845">
        <f t="shared" si="4"/>
        <v>2010</v>
      </c>
      <c r="W34" s="1070">
        <f t="shared" si="4"/>
        <v>1830</v>
      </c>
      <c r="X34" s="898">
        <f t="shared" si="4"/>
        <v>3675</v>
      </c>
      <c r="Y34" s="845">
        <f t="shared" si="4"/>
        <v>2717.4</v>
      </c>
      <c r="Z34" s="845">
        <f>Z33*30%</f>
        <v>2777.4</v>
      </c>
      <c r="AA34" s="845">
        <f t="shared" si="4"/>
        <v>2777.4</v>
      </c>
      <c r="AB34" s="845">
        <f t="shared" si="4"/>
        <v>2012.3999999999999</v>
      </c>
      <c r="AC34" s="845">
        <f t="shared" si="4"/>
        <v>2012.3999999999999</v>
      </c>
      <c r="AD34" s="845">
        <f t="shared" si="4"/>
        <v>1997.3999999999999</v>
      </c>
      <c r="AE34" s="845">
        <f t="shared" si="4"/>
        <v>1442.3999999999999</v>
      </c>
      <c r="AF34" s="845">
        <f t="shared" si="4"/>
        <v>1442.3999999999999</v>
      </c>
      <c r="AG34" s="845">
        <f t="shared" si="4"/>
        <v>1442.3999999999999</v>
      </c>
      <c r="AH34" s="845">
        <f t="shared" si="4"/>
        <v>2942.4</v>
      </c>
      <c r="AI34" s="1070">
        <f t="shared" si="4"/>
        <v>1442.3999999999999</v>
      </c>
      <c r="AJ34" s="898">
        <f t="shared" ref="AJ34:AO34" si="5">AJ33*35%</f>
        <v>2802.7999999999997</v>
      </c>
      <c r="AK34" s="845">
        <f t="shared" si="5"/>
        <v>2452.7999999999997</v>
      </c>
      <c r="AL34" s="845">
        <f t="shared" si="5"/>
        <v>2452.7999999999997</v>
      </c>
      <c r="AM34" s="845">
        <f t="shared" si="5"/>
        <v>1892.8</v>
      </c>
      <c r="AN34" s="845">
        <f t="shared" si="5"/>
        <v>1892.8</v>
      </c>
      <c r="AO34" s="845">
        <f t="shared" si="5"/>
        <v>1892.8</v>
      </c>
    </row>
    <row r="35" spans="2:41" x14ac:dyDescent="0.3">
      <c r="B35" s="847" t="s">
        <v>3718</v>
      </c>
      <c r="C35" s="848"/>
      <c r="D35" s="848">
        <v>1000</v>
      </c>
      <c r="E35" s="848">
        <v>2191</v>
      </c>
      <c r="F35" s="848">
        <v>1009</v>
      </c>
      <c r="G35" s="848">
        <v>2000</v>
      </c>
      <c r="H35" s="909">
        <v>1900</v>
      </c>
      <c r="I35" s="1062">
        <v>3000</v>
      </c>
      <c r="J35" s="848">
        <v>2200</v>
      </c>
      <c r="K35" s="1071">
        <v>2200</v>
      </c>
      <c r="L35" s="1062">
        <v>1900</v>
      </c>
      <c r="M35" s="848">
        <v>1500</v>
      </c>
      <c r="N35" s="848">
        <v>1500</v>
      </c>
      <c r="O35" s="848">
        <v>900</v>
      </c>
      <c r="P35" s="848">
        <v>1600</v>
      </c>
      <c r="Q35" s="890">
        <v>3000</v>
      </c>
      <c r="R35" s="909">
        <v>2000</v>
      </c>
      <c r="S35" s="990">
        <v>2300</v>
      </c>
      <c r="T35" s="848">
        <v>2300</v>
      </c>
      <c r="U35" s="848">
        <v>2200</v>
      </c>
      <c r="V35" s="848">
        <v>2000</v>
      </c>
      <c r="W35" s="1193">
        <v>1800</v>
      </c>
      <c r="X35" s="990">
        <v>3600</v>
      </c>
      <c r="Y35" s="890">
        <v>2700</v>
      </c>
      <c r="Z35" s="890">
        <v>2700</v>
      </c>
      <c r="AA35" s="890">
        <v>2700</v>
      </c>
      <c r="AB35" s="1321" t="s">
        <v>5081</v>
      </c>
      <c r="AC35" s="1290">
        <v>1580</v>
      </c>
      <c r="AD35" s="848"/>
      <c r="AE35" s="848"/>
      <c r="AF35" s="848"/>
      <c r="AG35" s="848"/>
      <c r="AH35" s="848"/>
      <c r="AI35" s="1071"/>
      <c r="AJ35" s="1062"/>
      <c r="AK35" s="848"/>
      <c r="AL35" s="848"/>
      <c r="AM35" s="848"/>
      <c r="AN35" s="848"/>
      <c r="AO35" s="890"/>
    </row>
    <row r="36" spans="2:41" x14ac:dyDescent="0.3">
      <c r="B36" s="843" t="s">
        <v>4227</v>
      </c>
      <c r="C36" s="844"/>
      <c r="D36" s="844"/>
      <c r="E36" s="844"/>
      <c r="F36" s="844"/>
      <c r="G36" s="844"/>
      <c r="H36" s="1108"/>
      <c r="I36" s="898">
        <f t="shared" ref="I36:AI36" si="6">I33-I34</f>
        <v>5460</v>
      </c>
      <c r="J36" s="845">
        <f t="shared" si="6"/>
        <v>4030</v>
      </c>
      <c r="K36" s="1070">
        <f t="shared" si="6"/>
        <v>3744</v>
      </c>
      <c r="L36" s="898">
        <f t="shared" si="6"/>
        <v>3575</v>
      </c>
      <c r="M36" s="845">
        <f t="shared" si="6"/>
        <v>3445</v>
      </c>
      <c r="N36" s="845">
        <f t="shared" si="6"/>
        <v>2990</v>
      </c>
      <c r="O36" s="845">
        <f t="shared" si="6"/>
        <v>1690</v>
      </c>
      <c r="P36" s="845">
        <f t="shared" si="6"/>
        <v>2990</v>
      </c>
      <c r="Q36" s="845">
        <f t="shared" si="6"/>
        <v>3640</v>
      </c>
      <c r="R36" s="908">
        <f t="shared" si="6"/>
        <v>4485</v>
      </c>
      <c r="S36" s="898">
        <f t="shared" si="6"/>
        <v>4655</v>
      </c>
      <c r="T36" s="845">
        <f t="shared" si="6"/>
        <v>5460</v>
      </c>
      <c r="U36" s="845">
        <f t="shared" si="6"/>
        <v>5880</v>
      </c>
      <c r="V36" s="845">
        <f t="shared" si="6"/>
        <v>4690</v>
      </c>
      <c r="W36" s="1070">
        <f t="shared" si="6"/>
        <v>4270</v>
      </c>
      <c r="X36" s="898">
        <f t="shared" si="6"/>
        <v>8575</v>
      </c>
      <c r="Y36" s="845">
        <f t="shared" si="6"/>
        <v>6340.6</v>
      </c>
      <c r="Z36" s="845">
        <f t="shared" si="6"/>
        <v>6480.6</v>
      </c>
      <c r="AA36" s="845">
        <f t="shared" si="6"/>
        <v>6480.6</v>
      </c>
      <c r="AB36" s="845">
        <f t="shared" si="6"/>
        <v>4695.6000000000004</v>
      </c>
      <c r="AC36" s="845">
        <f t="shared" si="6"/>
        <v>4695.6000000000004</v>
      </c>
      <c r="AD36" s="845">
        <f t="shared" si="6"/>
        <v>4660.6000000000004</v>
      </c>
      <c r="AE36" s="845">
        <f t="shared" si="6"/>
        <v>3365.6000000000004</v>
      </c>
      <c r="AF36" s="845">
        <f t="shared" si="6"/>
        <v>3365.6000000000004</v>
      </c>
      <c r="AG36" s="845">
        <f t="shared" si="6"/>
        <v>3365.6000000000004</v>
      </c>
      <c r="AH36" s="845">
        <f t="shared" si="6"/>
        <v>6865.6</v>
      </c>
      <c r="AI36" s="1070">
        <f t="shared" si="6"/>
        <v>3365.6000000000004</v>
      </c>
      <c r="AJ36" s="898">
        <f t="shared" ref="AJ36:AO36" si="7">AJ33-AJ34</f>
        <v>5205.2000000000007</v>
      </c>
      <c r="AK36" s="845">
        <f t="shared" si="7"/>
        <v>4555.2000000000007</v>
      </c>
      <c r="AL36" s="845">
        <f t="shared" si="7"/>
        <v>4555.2000000000007</v>
      </c>
      <c r="AM36" s="845">
        <f t="shared" si="7"/>
        <v>3515.2</v>
      </c>
      <c r="AN36" s="845">
        <f t="shared" si="7"/>
        <v>3515.2</v>
      </c>
      <c r="AO36" s="845">
        <f t="shared" si="7"/>
        <v>3515.2</v>
      </c>
    </row>
    <row r="37" spans="2:41" ht="15" thickBot="1" x14ac:dyDescent="0.35">
      <c r="B37" s="849" t="s">
        <v>3717</v>
      </c>
      <c r="C37" s="850"/>
      <c r="D37" s="850"/>
      <c r="E37" s="850"/>
      <c r="F37" s="850"/>
      <c r="G37" s="850"/>
      <c r="H37" s="1109"/>
      <c r="I37" s="899">
        <f t="shared" ref="I37:AI37" si="8">I36+I43</f>
        <v>7960</v>
      </c>
      <c r="J37" s="851">
        <f t="shared" si="8"/>
        <v>8030</v>
      </c>
      <c r="K37" s="1072">
        <f t="shared" si="8"/>
        <v>6244</v>
      </c>
      <c r="L37" s="899">
        <f t="shared" si="8"/>
        <v>6075</v>
      </c>
      <c r="M37" s="851">
        <f t="shared" si="8"/>
        <v>5945</v>
      </c>
      <c r="N37" s="851">
        <f t="shared" si="8"/>
        <v>5490</v>
      </c>
      <c r="O37" s="851">
        <f t="shared" si="8"/>
        <v>1690</v>
      </c>
      <c r="P37" s="851">
        <f t="shared" si="8"/>
        <v>5490</v>
      </c>
      <c r="Q37" s="851">
        <f t="shared" si="8"/>
        <v>6140</v>
      </c>
      <c r="R37" s="910">
        <f t="shared" si="8"/>
        <v>5985</v>
      </c>
      <c r="S37" s="899">
        <f t="shared" si="8"/>
        <v>6155</v>
      </c>
      <c r="T37" s="851">
        <f t="shared" si="8"/>
        <v>6960</v>
      </c>
      <c r="U37" s="851">
        <f t="shared" si="8"/>
        <v>7680</v>
      </c>
      <c r="V37" s="851">
        <f t="shared" si="8"/>
        <v>6490</v>
      </c>
      <c r="W37" s="1072">
        <f t="shared" si="8"/>
        <v>6070</v>
      </c>
      <c r="X37" s="899">
        <f t="shared" si="8"/>
        <v>10375</v>
      </c>
      <c r="Y37" s="851">
        <f t="shared" si="8"/>
        <v>8140.6</v>
      </c>
      <c r="Z37" s="851">
        <f t="shared" si="8"/>
        <v>8480.6</v>
      </c>
      <c r="AA37" s="851">
        <f t="shared" si="8"/>
        <v>8480.6</v>
      </c>
      <c r="AB37" s="851">
        <f t="shared" si="8"/>
        <v>6695.6</v>
      </c>
      <c r="AC37" s="1103">
        <f t="shared" si="8"/>
        <v>6695.6</v>
      </c>
      <c r="AD37" s="1103">
        <f t="shared" si="8"/>
        <v>6660.6</v>
      </c>
      <c r="AE37" s="1103">
        <f>AE36+AE43</f>
        <v>9365.6</v>
      </c>
      <c r="AF37" s="1103">
        <f t="shared" si="8"/>
        <v>9365.6</v>
      </c>
      <c r="AG37" s="1103">
        <f t="shared" si="8"/>
        <v>9365.6</v>
      </c>
      <c r="AH37" s="1103">
        <f t="shared" si="8"/>
        <v>12865.6</v>
      </c>
      <c r="AI37" s="1072">
        <f t="shared" si="8"/>
        <v>9365.6</v>
      </c>
      <c r="AJ37" s="899">
        <f t="shared" ref="AJ37:AO37" si="9">AJ36+AJ43</f>
        <v>11205.2</v>
      </c>
      <c r="AK37" s="851">
        <f t="shared" si="9"/>
        <v>10555.2</v>
      </c>
      <c r="AL37" s="851">
        <f t="shared" si="9"/>
        <v>10555.2</v>
      </c>
      <c r="AM37" s="851">
        <f t="shared" si="9"/>
        <v>9515.2000000000007</v>
      </c>
      <c r="AN37" s="851">
        <f t="shared" si="9"/>
        <v>9515.2000000000007</v>
      </c>
      <c r="AO37" s="851">
        <f t="shared" si="9"/>
        <v>9515.2000000000007</v>
      </c>
    </row>
    <row r="38" spans="2:41" ht="15" thickBot="1" x14ac:dyDescent="0.35">
      <c r="R38" s="1101"/>
    </row>
    <row r="39" spans="2:41" ht="15.6" x14ac:dyDescent="0.3">
      <c r="B39" s="1875" t="s">
        <v>3394</v>
      </c>
      <c r="C39" s="1876"/>
      <c r="D39" s="1096"/>
      <c r="E39" s="1096"/>
      <c r="F39" s="1096"/>
      <c r="G39" s="1096"/>
      <c r="H39" s="1096">
        <v>1500</v>
      </c>
      <c r="I39" s="1097">
        <v>0</v>
      </c>
      <c r="J39" s="1098">
        <v>0</v>
      </c>
      <c r="K39" s="1099">
        <v>0</v>
      </c>
      <c r="L39" s="1100">
        <v>0</v>
      </c>
      <c r="M39" s="1098">
        <v>0</v>
      </c>
      <c r="N39" s="1098">
        <v>0</v>
      </c>
      <c r="O39" s="1098">
        <v>0</v>
      </c>
      <c r="P39" s="1098">
        <v>0</v>
      </c>
      <c r="Q39" s="1098">
        <v>0</v>
      </c>
      <c r="R39" s="1098">
        <v>0</v>
      </c>
      <c r="S39" s="1100">
        <v>0</v>
      </c>
      <c r="T39" s="1098">
        <v>0</v>
      </c>
      <c r="U39" s="1098">
        <v>0</v>
      </c>
      <c r="V39" s="1098">
        <v>0</v>
      </c>
      <c r="W39" s="1099">
        <v>0</v>
      </c>
      <c r="X39" s="1100">
        <v>0</v>
      </c>
      <c r="Y39" s="1098">
        <v>0</v>
      </c>
      <c r="Z39" s="1098">
        <v>0</v>
      </c>
      <c r="AA39" s="1098">
        <v>0</v>
      </c>
      <c r="AB39" s="1098">
        <v>0</v>
      </c>
      <c r="AC39" s="1100">
        <v>0</v>
      </c>
      <c r="AD39" s="1147">
        <v>0</v>
      </c>
      <c r="AE39" s="1147">
        <v>0</v>
      </c>
      <c r="AF39" s="1147">
        <v>0</v>
      </c>
      <c r="AG39" s="1147">
        <v>0</v>
      </c>
      <c r="AH39" s="1148">
        <v>0</v>
      </c>
      <c r="AI39" s="1257"/>
      <c r="AJ39" s="1148">
        <v>0</v>
      </c>
      <c r="AK39" s="1147">
        <v>0</v>
      </c>
      <c r="AL39" s="1147">
        <v>0</v>
      </c>
      <c r="AM39" s="1148">
        <v>0</v>
      </c>
      <c r="AN39" s="1149"/>
      <c r="AO39" s="1239"/>
    </row>
    <row r="40" spans="2:41" x14ac:dyDescent="0.3">
      <c r="B40" s="1871" t="s">
        <v>3396</v>
      </c>
      <c r="C40" s="1872"/>
      <c r="D40" s="852"/>
      <c r="E40" s="852"/>
      <c r="F40" s="852"/>
      <c r="G40" s="852"/>
      <c r="H40" s="852"/>
      <c r="I40" s="852">
        <v>1500</v>
      </c>
      <c r="J40" s="852">
        <v>1500</v>
      </c>
      <c r="K40" s="1083">
        <v>1500</v>
      </c>
      <c r="L40" s="900">
        <v>1500</v>
      </c>
      <c r="M40" s="852">
        <v>1500</v>
      </c>
      <c r="N40" s="852">
        <v>1500</v>
      </c>
      <c r="O40" s="835">
        <v>0</v>
      </c>
      <c r="P40" s="853">
        <v>1500</v>
      </c>
      <c r="Q40" s="853">
        <v>1500</v>
      </c>
      <c r="R40" s="852">
        <v>1500</v>
      </c>
      <c r="S40" s="900">
        <v>1500</v>
      </c>
      <c r="T40" s="853">
        <v>1500</v>
      </c>
      <c r="U40" s="1015">
        <v>1800</v>
      </c>
      <c r="V40" s="1015">
        <v>1800</v>
      </c>
      <c r="W40" s="1081">
        <v>1800</v>
      </c>
      <c r="X40" s="1080">
        <v>1800</v>
      </c>
      <c r="Y40" s="1015">
        <v>1800</v>
      </c>
      <c r="Z40" s="1015">
        <v>2000</v>
      </c>
      <c r="AA40" s="1015">
        <v>2000</v>
      </c>
      <c r="AB40" s="1015">
        <v>2000</v>
      </c>
      <c r="AC40" s="1146">
        <v>2000</v>
      </c>
      <c r="AD40" s="1168">
        <v>2000</v>
      </c>
      <c r="AE40" s="1191">
        <v>6000</v>
      </c>
      <c r="AF40" s="1191">
        <v>6000</v>
      </c>
      <c r="AG40" s="1191">
        <v>6000</v>
      </c>
      <c r="AH40" s="1191">
        <v>6000</v>
      </c>
      <c r="AI40" s="1258">
        <v>6000</v>
      </c>
      <c r="AJ40" s="1256">
        <v>6000</v>
      </c>
      <c r="AK40" s="1191">
        <v>6000</v>
      </c>
      <c r="AL40" s="1191">
        <v>6000</v>
      </c>
      <c r="AM40" s="1191">
        <v>6000</v>
      </c>
      <c r="AN40" s="1191">
        <v>6000</v>
      </c>
      <c r="AO40" s="1240">
        <v>6000</v>
      </c>
    </row>
    <row r="41" spans="2:41" x14ac:dyDescent="0.3">
      <c r="B41" s="1871" t="s">
        <v>3445</v>
      </c>
      <c r="C41" s="1872"/>
      <c r="D41" s="852"/>
      <c r="E41" s="852"/>
      <c r="F41" s="852"/>
      <c r="G41" s="852"/>
      <c r="H41" s="852"/>
      <c r="I41" s="852">
        <v>1000</v>
      </c>
      <c r="J41" s="852">
        <v>1000</v>
      </c>
      <c r="K41" s="1083">
        <v>1000</v>
      </c>
      <c r="L41" s="900">
        <v>1000</v>
      </c>
      <c r="M41" s="852">
        <v>1000</v>
      </c>
      <c r="N41" s="852">
        <v>1000</v>
      </c>
      <c r="O41" s="835">
        <v>0</v>
      </c>
      <c r="P41" s="853">
        <v>1000</v>
      </c>
      <c r="Q41" s="853">
        <v>1000</v>
      </c>
      <c r="R41" s="832">
        <v>0</v>
      </c>
      <c r="S41" s="894">
        <v>0</v>
      </c>
      <c r="T41" s="832">
        <v>0</v>
      </c>
      <c r="U41" s="832">
        <v>0</v>
      </c>
      <c r="V41" s="832">
        <v>0</v>
      </c>
      <c r="W41" s="1064">
        <v>0</v>
      </c>
      <c r="X41" s="894">
        <v>0</v>
      </c>
      <c r="Y41" s="832">
        <v>0</v>
      </c>
      <c r="Z41" s="832">
        <v>0</v>
      </c>
      <c r="AA41" s="832">
        <v>0</v>
      </c>
      <c r="AB41" s="832">
        <v>0</v>
      </c>
      <c r="AC41" s="894">
        <v>0</v>
      </c>
      <c r="AD41" s="1150">
        <v>0</v>
      </c>
      <c r="AE41" s="1150">
        <v>0</v>
      </c>
      <c r="AF41" s="1150">
        <v>0</v>
      </c>
      <c r="AG41" s="1150">
        <v>0</v>
      </c>
      <c r="AH41" s="1151">
        <v>0</v>
      </c>
      <c r="AI41" s="1259"/>
      <c r="AJ41" s="1151">
        <v>0</v>
      </c>
      <c r="AK41" s="1150">
        <v>0</v>
      </c>
      <c r="AL41" s="1150">
        <v>0</v>
      </c>
      <c r="AM41" s="1151">
        <v>0</v>
      </c>
      <c r="AN41" s="1152"/>
      <c r="AO41" s="1241"/>
    </row>
    <row r="42" spans="2:41" x14ac:dyDescent="0.3">
      <c r="B42" s="1871" t="s">
        <v>3395</v>
      </c>
      <c r="C42" s="1872"/>
      <c r="D42" s="852"/>
      <c r="E42" s="852"/>
      <c r="F42" s="852"/>
      <c r="G42" s="852"/>
      <c r="H42" s="852"/>
      <c r="I42" s="832">
        <v>0</v>
      </c>
      <c r="J42" s="852">
        <v>1500</v>
      </c>
      <c r="K42" s="1064">
        <v>0</v>
      </c>
      <c r="L42" s="894">
        <v>0</v>
      </c>
      <c r="M42" s="832">
        <v>0</v>
      </c>
      <c r="N42" s="832">
        <v>0</v>
      </c>
      <c r="O42" s="832">
        <v>0</v>
      </c>
      <c r="P42" s="832">
        <v>0</v>
      </c>
      <c r="Q42" s="832">
        <v>0</v>
      </c>
      <c r="R42" s="832">
        <v>0</v>
      </c>
      <c r="S42" s="894">
        <v>0</v>
      </c>
      <c r="T42" s="832">
        <v>0</v>
      </c>
      <c r="U42" s="832">
        <v>0</v>
      </c>
      <c r="V42" s="832">
        <v>0</v>
      </c>
      <c r="W42" s="1064">
        <v>0</v>
      </c>
      <c r="X42" s="894">
        <v>0</v>
      </c>
      <c r="Y42" s="832">
        <v>0</v>
      </c>
      <c r="Z42" s="832">
        <v>0</v>
      </c>
      <c r="AA42" s="832">
        <v>0</v>
      </c>
      <c r="AB42" s="832">
        <v>0</v>
      </c>
      <c r="AC42" s="894">
        <v>0</v>
      </c>
      <c r="AD42" s="832">
        <v>0</v>
      </c>
      <c r="AE42" s="832">
        <v>0</v>
      </c>
      <c r="AF42" s="832">
        <v>0</v>
      </c>
      <c r="AG42" s="832">
        <v>0</v>
      </c>
      <c r="AH42" s="894">
        <v>0</v>
      </c>
      <c r="AI42" s="1260"/>
      <c r="AJ42" s="894">
        <v>0</v>
      </c>
      <c r="AK42" s="832">
        <v>0</v>
      </c>
      <c r="AL42" s="832">
        <v>0</v>
      </c>
      <c r="AM42" s="894">
        <v>0</v>
      </c>
      <c r="AN42" s="1139"/>
      <c r="AO42" s="1242"/>
    </row>
    <row r="43" spans="2:41" ht="15" thickBot="1" x14ac:dyDescent="0.35">
      <c r="B43" s="854" t="s">
        <v>4423</v>
      </c>
      <c r="C43" s="855"/>
      <c r="D43" s="855"/>
      <c r="E43" s="855"/>
      <c r="F43" s="855"/>
      <c r="G43" s="855"/>
      <c r="H43" s="855">
        <f t="shared" ref="H43:AI43" si="10">SUM(H39:H42)</f>
        <v>1500</v>
      </c>
      <c r="I43" s="855">
        <f t="shared" si="10"/>
        <v>2500</v>
      </c>
      <c r="J43" s="855">
        <f t="shared" si="10"/>
        <v>4000</v>
      </c>
      <c r="K43" s="1082">
        <f t="shared" si="10"/>
        <v>2500</v>
      </c>
      <c r="L43" s="901">
        <f t="shared" si="10"/>
        <v>2500</v>
      </c>
      <c r="M43" s="855">
        <f>SUM(M39:M42)</f>
        <v>2500</v>
      </c>
      <c r="N43" s="855">
        <f>SUM(N39:N42)</f>
        <v>2500</v>
      </c>
      <c r="O43" s="855">
        <f t="shared" si="10"/>
        <v>0</v>
      </c>
      <c r="P43" s="855">
        <f t="shared" si="10"/>
        <v>2500</v>
      </c>
      <c r="Q43" s="855">
        <f t="shared" si="10"/>
        <v>2500</v>
      </c>
      <c r="R43" s="855">
        <f t="shared" si="10"/>
        <v>1500</v>
      </c>
      <c r="S43" s="901">
        <f t="shared" si="10"/>
        <v>1500</v>
      </c>
      <c r="T43" s="855">
        <f t="shared" si="10"/>
        <v>1500</v>
      </c>
      <c r="U43" s="855">
        <f t="shared" si="10"/>
        <v>1800</v>
      </c>
      <c r="V43" s="855">
        <f t="shared" si="10"/>
        <v>1800</v>
      </c>
      <c r="W43" s="1082">
        <f t="shared" si="10"/>
        <v>1800</v>
      </c>
      <c r="X43" s="901">
        <f>SUM(X39:X42)</f>
        <v>1800</v>
      </c>
      <c r="Y43" s="855">
        <f t="shared" si="10"/>
        <v>1800</v>
      </c>
      <c r="Z43" s="855">
        <f t="shared" si="10"/>
        <v>2000</v>
      </c>
      <c r="AA43" s="855">
        <f t="shared" si="10"/>
        <v>2000</v>
      </c>
      <c r="AB43" s="855">
        <f t="shared" si="10"/>
        <v>2000</v>
      </c>
      <c r="AC43" s="901">
        <f t="shared" si="10"/>
        <v>2000</v>
      </c>
      <c r="AD43" s="901">
        <f t="shared" si="10"/>
        <v>2000</v>
      </c>
      <c r="AE43" s="1192">
        <f t="shared" si="10"/>
        <v>6000</v>
      </c>
      <c r="AF43" s="1192">
        <f t="shared" si="10"/>
        <v>6000</v>
      </c>
      <c r="AG43" s="1192">
        <f t="shared" si="10"/>
        <v>6000</v>
      </c>
      <c r="AH43" s="1192">
        <f t="shared" si="10"/>
        <v>6000</v>
      </c>
      <c r="AI43" s="1261">
        <f t="shared" si="10"/>
        <v>6000</v>
      </c>
      <c r="AJ43" s="1192">
        <f t="shared" ref="AJ43:AO43" si="11">SUM(AJ39:AJ42)</f>
        <v>6000</v>
      </c>
      <c r="AK43" s="1192">
        <f t="shared" si="11"/>
        <v>6000</v>
      </c>
      <c r="AL43" s="1192">
        <f t="shared" si="11"/>
        <v>6000</v>
      </c>
      <c r="AM43" s="1192">
        <f t="shared" si="11"/>
        <v>6000</v>
      </c>
      <c r="AN43" s="1192">
        <f t="shared" si="11"/>
        <v>6000</v>
      </c>
      <c r="AO43" s="1243">
        <f t="shared" si="11"/>
        <v>6000</v>
      </c>
    </row>
    <row r="46" spans="2:41" x14ac:dyDescent="0.3">
      <c r="X46" s="856" t="s">
        <v>3252</v>
      </c>
      <c r="Y46" s="856" t="s">
        <v>3813</v>
      </c>
      <c r="Z46" s="856" t="s">
        <v>3253</v>
      </c>
      <c r="AA46" s="856" t="s">
        <v>3808</v>
      </c>
    </row>
    <row r="47" spans="2:41" x14ac:dyDescent="0.3">
      <c r="X47" s="765" t="s">
        <v>4869</v>
      </c>
      <c r="Y47" s="684">
        <v>41408</v>
      </c>
      <c r="Z47" s="723">
        <v>1000</v>
      </c>
      <c r="AA47" s="857">
        <v>1000</v>
      </c>
    </row>
    <row r="48" spans="2:41" x14ac:dyDescent="0.3">
      <c r="X48" s="765" t="s">
        <v>4870</v>
      </c>
      <c r="Y48" s="684">
        <v>41438</v>
      </c>
      <c r="Z48" s="723">
        <v>2191</v>
      </c>
      <c r="AA48" s="857">
        <v>2191</v>
      </c>
    </row>
    <row r="49" spans="18:28" x14ac:dyDescent="0.3">
      <c r="X49" s="765" t="s">
        <v>4871</v>
      </c>
      <c r="Y49" s="684">
        <v>41491</v>
      </c>
      <c r="Z49" s="723">
        <v>809</v>
      </c>
      <c r="AA49" s="857">
        <v>809</v>
      </c>
    </row>
    <row r="50" spans="18:28" x14ac:dyDescent="0.3">
      <c r="X50" s="765" t="s">
        <v>4871</v>
      </c>
      <c r="Y50" s="684">
        <v>41492</v>
      </c>
      <c r="Z50" s="723">
        <v>200</v>
      </c>
      <c r="AA50" s="857">
        <v>200</v>
      </c>
    </row>
    <row r="51" spans="18:28" x14ac:dyDescent="0.3">
      <c r="X51" s="765" t="s">
        <v>4872</v>
      </c>
      <c r="Y51" s="684">
        <v>41508</v>
      </c>
      <c r="Z51" s="723">
        <v>1500</v>
      </c>
      <c r="AA51" s="863">
        <v>1500</v>
      </c>
    </row>
    <row r="52" spans="18:28" x14ac:dyDescent="0.3">
      <c r="X52" s="765" t="s">
        <v>4872</v>
      </c>
      <c r="Y52" s="684">
        <v>41526</v>
      </c>
      <c r="Z52" s="723">
        <v>500</v>
      </c>
      <c r="AA52" s="864">
        <v>500</v>
      </c>
      <c r="AB52" s="865">
        <v>2000</v>
      </c>
    </row>
    <row r="53" spans="18:28" x14ac:dyDescent="0.3">
      <c r="X53" s="765" t="s">
        <v>3100</v>
      </c>
      <c r="Y53" s="684">
        <v>41526</v>
      </c>
      <c r="Z53" s="723">
        <v>1500</v>
      </c>
      <c r="AA53" s="867">
        <v>1500</v>
      </c>
      <c r="AB53" s="866"/>
    </row>
    <row r="54" spans="18:28" x14ac:dyDescent="0.3">
      <c r="X54" s="765" t="s">
        <v>3100</v>
      </c>
      <c r="Y54" s="684">
        <v>41535</v>
      </c>
      <c r="Z54" s="723">
        <v>400</v>
      </c>
      <c r="AA54" s="857">
        <v>400</v>
      </c>
    </row>
    <row r="55" spans="18:28" x14ac:dyDescent="0.3">
      <c r="X55" s="765" t="s">
        <v>2076</v>
      </c>
      <c r="Y55" s="893">
        <v>41576</v>
      </c>
      <c r="Z55" s="723">
        <v>1500</v>
      </c>
      <c r="AA55" s="857">
        <v>1500</v>
      </c>
    </row>
    <row r="56" spans="18:28" x14ac:dyDescent="0.3">
      <c r="X56" s="765" t="s">
        <v>2076</v>
      </c>
      <c r="Y56" s="893">
        <v>41578</v>
      </c>
      <c r="Z56" s="723">
        <v>1500</v>
      </c>
      <c r="AA56" s="857">
        <v>1500</v>
      </c>
    </row>
    <row r="57" spans="18:28" x14ac:dyDescent="0.3">
      <c r="X57" s="765" t="s">
        <v>2077</v>
      </c>
      <c r="Y57" s="893">
        <v>41611</v>
      </c>
      <c r="Z57" s="723">
        <v>1800</v>
      </c>
      <c r="AA57" s="863">
        <v>1800</v>
      </c>
    </row>
    <row r="58" spans="18:28" x14ac:dyDescent="0.3">
      <c r="X58" s="765" t="s">
        <v>2077</v>
      </c>
      <c r="Y58" s="893">
        <v>41655</v>
      </c>
      <c r="Z58" s="723">
        <v>400</v>
      </c>
      <c r="AA58" s="868">
        <v>400</v>
      </c>
      <c r="AB58" s="870">
        <v>1000</v>
      </c>
    </row>
    <row r="59" spans="18:28" x14ac:dyDescent="0.3">
      <c r="X59" s="765" t="s">
        <v>2078</v>
      </c>
      <c r="Y59" s="893">
        <v>41655</v>
      </c>
      <c r="Z59" s="723">
        <v>600</v>
      </c>
      <c r="AA59" s="869">
        <v>600</v>
      </c>
      <c r="AB59" s="866"/>
    </row>
    <row r="60" spans="18:28" x14ac:dyDescent="0.3">
      <c r="X60" s="765" t="s">
        <v>2078</v>
      </c>
      <c r="Y60" s="893">
        <v>41660</v>
      </c>
      <c r="Z60" s="723">
        <v>1600</v>
      </c>
      <c r="AA60" s="857">
        <v>1600</v>
      </c>
    </row>
    <row r="61" spans="18:28" x14ac:dyDescent="0.3">
      <c r="R61" s="1016"/>
      <c r="X61" s="765" t="s">
        <v>3603</v>
      </c>
      <c r="Y61" s="893">
        <v>41696</v>
      </c>
      <c r="Z61" s="723">
        <v>1900</v>
      </c>
      <c r="AA61" s="863">
        <v>1900</v>
      </c>
    </row>
    <row r="62" spans="18:28" x14ac:dyDescent="0.3">
      <c r="X62" s="765" t="s">
        <v>3662</v>
      </c>
      <c r="Y62" s="893">
        <v>41737</v>
      </c>
      <c r="Z62" s="723">
        <v>1500</v>
      </c>
      <c r="AA62" s="864">
        <v>1500</v>
      </c>
      <c r="AB62" s="865">
        <v>2000</v>
      </c>
    </row>
    <row r="63" spans="18:28" x14ac:dyDescent="0.3">
      <c r="X63" s="765" t="s">
        <v>3663</v>
      </c>
      <c r="Y63" s="893">
        <v>41737</v>
      </c>
      <c r="Z63" s="723">
        <v>500</v>
      </c>
      <c r="AA63" s="871">
        <v>500</v>
      </c>
      <c r="AB63" s="866"/>
    </row>
    <row r="64" spans="18:28" x14ac:dyDescent="0.3">
      <c r="X64" s="765" t="s">
        <v>3663</v>
      </c>
      <c r="Y64" s="893">
        <v>41814</v>
      </c>
      <c r="Z64" s="723">
        <v>1000</v>
      </c>
      <c r="AA64" s="872">
        <v>1000</v>
      </c>
    </row>
    <row r="65" spans="24:28" x14ac:dyDescent="0.3">
      <c r="X65" s="765" t="s">
        <v>3765</v>
      </c>
      <c r="Y65" s="684">
        <v>41814</v>
      </c>
      <c r="Z65" s="723">
        <v>900</v>
      </c>
      <c r="AA65" s="859">
        <v>900</v>
      </c>
      <c r="AB65" s="873">
        <v>2000</v>
      </c>
    </row>
    <row r="66" spans="24:28" x14ac:dyDescent="0.3">
      <c r="X66" s="765" t="s">
        <v>3766</v>
      </c>
      <c r="Y66" s="684">
        <v>41814</v>
      </c>
      <c r="Z66" s="723">
        <v>100</v>
      </c>
      <c r="AA66" s="874">
        <v>100</v>
      </c>
    </row>
    <row r="67" spans="24:28" x14ac:dyDescent="0.3">
      <c r="X67" s="765" t="s">
        <v>3766</v>
      </c>
      <c r="Y67" s="684">
        <v>41823</v>
      </c>
      <c r="Z67" s="723">
        <v>1500</v>
      </c>
      <c r="AA67" s="864">
        <v>1500</v>
      </c>
      <c r="AB67" s="865">
        <v>2500</v>
      </c>
    </row>
    <row r="68" spans="24:28" x14ac:dyDescent="0.3">
      <c r="X68" s="765" t="s">
        <v>3805</v>
      </c>
      <c r="Y68" s="684">
        <v>41823</v>
      </c>
      <c r="Z68" s="723">
        <v>1000</v>
      </c>
      <c r="AA68" s="867">
        <v>1000</v>
      </c>
      <c r="AB68" s="866"/>
    </row>
    <row r="69" spans="24:28" x14ac:dyDescent="0.3">
      <c r="X69" s="892" t="s">
        <v>3805</v>
      </c>
      <c r="Y69" s="893">
        <v>41849</v>
      </c>
      <c r="Z69" s="1019">
        <v>2000</v>
      </c>
      <c r="AA69" s="891">
        <v>2000</v>
      </c>
    </row>
    <row r="70" spans="24:28" x14ac:dyDescent="0.3">
      <c r="X70" s="892" t="s">
        <v>3881</v>
      </c>
      <c r="Y70" s="893">
        <v>41877</v>
      </c>
      <c r="Z70" s="1019">
        <v>2000</v>
      </c>
      <c r="AA70" s="891">
        <v>2000</v>
      </c>
    </row>
    <row r="71" spans="24:28" x14ac:dyDescent="0.3">
      <c r="X71" s="892" t="s">
        <v>3985</v>
      </c>
      <c r="Y71" s="893">
        <v>41923</v>
      </c>
      <c r="Z71" s="1019">
        <v>2000</v>
      </c>
      <c r="AA71" s="891">
        <v>2000</v>
      </c>
    </row>
    <row r="72" spans="24:28" x14ac:dyDescent="0.3">
      <c r="X72" s="892" t="s">
        <v>3985</v>
      </c>
      <c r="Y72" s="893">
        <v>41935</v>
      </c>
      <c r="Z72" s="1019">
        <v>300</v>
      </c>
      <c r="AA72" s="868">
        <v>300</v>
      </c>
      <c r="AB72" s="870">
        <v>2000</v>
      </c>
    </row>
    <row r="73" spans="24:28" x14ac:dyDescent="0.3">
      <c r="X73" s="892" t="s">
        <v>4053</v>
      </c>
      <c r="Y73" s="893">
        <v>41935</v>
      </c>
      <c r="Z73" s="1019">
        <v>1700</v>
      </c>
      <c r="AA73" s="869">
        <v>1700</v>
      </c>
      <c r="AB73" s="866"/>
    </row>
    <row r="74" spans="24:28" x14ac:dyDescent="0.3">
      <c r="X74" s="892" t="s">
        <v>4053</v>
      </c>
      <c r="Y74" s="893">
        <v>42045</v>
      </c>
      <c r="Z74" s="1019">
        <v>600</v>
      </c>
      <c r="AA74" s="1006">
        <v>600</v>
      </c>
    </row>
    <row r="75" spans="24:28" x14ac:dyDescent="0.3">
      <c r="X75" s="892" t="s">
        <v>4207</v>
      </c>
      <c r="Y75" s="893">
        <v>42045</v>
      </c>
      <c r="Z75" s="1019">
        <v>2200</v>
      </c>
      <c r="AA75" s="1007">
        <v>2200</v>
      </c>
      <c r="AB75" s="1009">
        <v>3000</v>
      </c>
    </row>
    <row r="76" spans="24:28" x14ac:dyDescent="0.3">
      <c r="X76" s="892" t="s">
        <v>4208</v>
      </c>
      <c r="Y76" s="893">
        <v>42045</v>
      </c>
      <c r="Z76" s="1019">
        <v>200</v>
      </c>
      <c r="AA76" s="1008">
        <v>200</v>
      </c>
    </row>
    <row r="77" spans="24:28" x14ac:dyDescent="0.3">
      <c r="X77" s="892" t="s">
        <v>4208</v>
      </c>
      <c r="Y77" s="893">
        <v>42069</v>
      </c>
      <c r="Z77" s="1019">
        <v>1800</v>
      </c>
      <c r="AA77" s="868">
        <v>1800</v>
      </c>
      <c r="AB77" s="870">
        <v>2000</v>
      </c>
    </row>
    <row r="78" spans="24:28" x14ac:dyDescent="0.3">
      <c r="X78" s="892" t="s">
        <v>4255</v>
      </c>
      <c r="Y78" s="893">
        <v>42069</v>
      </c>
      <c r="Z78" s="1019">
        <v>200</v>
      </c>
      <c r="AA78" s="869">
        <v>200</v>
      </c>
      <c r="AB78" s="866"/>
    </row>
    <row r="79" spans="24:28" x14ac:dyDescent="0.3">
      <c r="X79" s="892" t="s">
        <v>4255</v>
      </c>
      <c r="Y79" s="893">
        <v>42131</v>
      </c>
      <c r="Z79" s="1019">
        <v>1600</v>
      </c>
      <c r="AA79" s="864">
        <v>1600</v>
      </c>
      <c r="AB79" s="1213">
        <v>2040</v>
      </c>
    </row>
    <row r="80" spans="24:28" x14ac:dyDescent="0.3">
      <c r="X80" s="892" t="s">
        <v>4350</v>
      </c>
      <c r="Y80" s="893">
        <v>42131</v>
      </c>
      <c r="Z80" s="1019">
        <v>440</v>
      </c>
      <c r="AA80" s="867">
        <v>440</v>
      </c>
      <c r="AB80" s="866"/>
    </row>
    <row r="81" spans="24:28" x14ac:dyDescent="0.3">
      <c r="X81" s="892" t="s">
        <v>4350</v>
      </c>
      <c r="Y81" s="893">
        <v>42220</v>
      </c>
      <c r="Z81" s="1019">
        <v>3000</v>
      </c>
      <c r="AA81" s="891">
        <v>3000</v>
      </c>
    </row>
    <row r="82" spans="24:28" x14ac:dyDescent="0.3">
      <c r="X82" s="892" t="s">
        <v>4689</v>
      </c>
      <c r="Y82" s="893">
        <v>42300</v>
      </c>
      <c r="Z82" s="1019">
        <v>160</v>
      </c>
      <c r="AA82" s="868">
        <v>160</v>
      </c>
      <c r="AB82" s="870">
        <v>1950</v>
      </c>
    </row>
    <row r="83" spans="24:28" x14ac:dyDescent="0.3">
      <c r="X83" s="892" t="s">
        <v>4690</v>
      </c>
      <c r="Y83" s="893">
        <v>42300</v>
      </c>
      <c r="Z83" s="1019">
        <v>1790</v>
      </c>
      <c r="AA83" s="869">
        <v>1790</v>
      </c>
      <c r="AB83" s="866"/>
    </row>
    <row r="84" spans="24:28" x14ac:dyDescent="0.3">
      <c r="X84" s="892" t="s">
        <v>4690</v>
      </c>
      <c r="Y84" s="893">
        <v>42319</v>
      </c>
      <c r="Z84" s="1019">
        <v>910</v>
      </c>
      <c r="AA84" s="864">
        <v>910</v>
      </c>
      <c r="AB84" s="1213">
        <v>1940</v>
      </c>
    </row>
    <row r="85" spans="24:28" x14ac:dyDescent="0.3">
      <c r="X85" s="892" t="s">
        <v>4722</v>
      </c>
      <c r="Y85" s="893">
        <v>42319</v>
      </c>
      <c r="Z85" s="1019">
        <v>1030</v>
      </c>
      <c r="AA85" s="867">
        <v>1030</v>
      </c>
      <c r="AB85" s="866"/>
    </row>
    <row r="86" spans="24:28" x14ac:dyDescent="0.3">
      <c r="X86" s="892" t="s">
        <v>4867</v>
      </c>
      <c r="Y86" s="893">
        <v>42383</v>
      </c>
      <c r="Z86" s="1019">
        <v>1670</v>
      </c>
      <c r="AA86" s="868">
        <v>1670</v>
      </c>
      <c r="AB86" s="870">
        <v>2000</v>
      </c>
    </row>
    <row r="87" spans="24:28" x14ac:dyDescent="0.3">
      <c r="X87" s="892" t="s">
        <v>4868</v>
      </c>
      <c r="Y87" s="893">
        <v>42383</v>
      </c>
      <c r="Z87" s="1019">
        <v>330</v>
      </c>
      <c r="AA87" s="869">
        <v>330</v>
      </c>
      <c r="AB87" s="866"/>
    </row>
    <row r="88" spans="24:28" x14ac:dyDescent="0.3">
      <c r="X88" s="892" t="s">
        <v>4927</v>
      </c>
      <c r="Y88" s="893">
        <v>42398</v>
      </c>
      <c r="Z88" s="1019">
        <v>2000</v>
      </c>
      <c r="AA88" s="857">
        <v>2000</v>
      </c>
    </row>
    <row r="89" spans="24:28" x14ac:dyDescent="0.3">
      <c r="X89" s="892" t="s">
        <v>4927</v>
      </c>
      <c r="Y89" s="893">
        <v>42423</v>
      </c>
      <c r="Z89" s="1019">
        <v>370</v>
      </c>
      <c r="AA89" s="864">
        <v>370</v>
      </c>
      <c r="AB89" s="1213">
        <v>1950</v>
      </c>
    </row>
    <row r="90" spans="24:28" x14ac:dyDescent="0.3">
      <c r="X90" s="892" t="s">
        <v>4960</v>
      </c>
      <c r="Y90" s="893">
        <v>42423</v>
      </c>
      <c r="Z90" s="1019">
        <v>1580</v>
      </c>
      <c r="AA90" s="867">
        <v>1580</v>
      </c>
      <c r="AB90" s="866"/>
    </row>
    <row r="91" spans="24:28" x14ac:dyDescent="0.3">
      <c r="X91" s="892" t="s">
        <v>5079</v>
      </c>
      <c r="Y91" s="893">
        <v>42460</v>
      </c>
      <c r="Z91" s="1019">
        <v>420</v>
      </c>
      <c r="AA91" s="868">
        <v>1670</v>
      </c>
      <c r="AB91" s="870">
        <v>2000</v>
      </c>
    </row>
    <row r="92" spans="24:28" x14ac:dyDescent="0.3">
      <c r="X92" s="892" t="s">
        <v>5080</v>
      </c>
      <c r="Y92" s="893">
        <v>42460</v>
      </c>
      <c r="Z92" s="1019">
        <v>1580</v>
      </c>
      <c r="AA92" s="869">
        <v>330</v>
      </c>
      <c r="AB92" s="866"/>
    </row>
    <row r="93" spans="24:28" x14ac:dyDescent="0.3">
      <c r="X93" s="892"/>
      <c r="Y93" s="893"/>
      <c r="Z93" s="1019"/>
      <c r="AA93" s="891"/>
    </row>
    <row r="94" spans="24:28" ht="7.5" customHeight="1" thickBot="1" x14ac:dyDescent="0.35"/>
    <row r="95" spans="24:28" ht="15" thickBot="1" x14ac:dyDescent="0.35">
      <c r="Z95" s="1194">
        <f>SUM(Z47:Z94)</f>
        <v>53780</v>
      </c>
    </row>
  </sheetData>
  <mergeCells count="29">
    <mergeCell ref="B16:C16"/>
    <mergeCell ref="B9:C9"/>
    <mergeCell ref="B10:C10"/>
    <mergeCell ref="B3:C3"/>
    <mergeCell ref="B4:C4"/>
    <mergeCell ref="B5:C5"/>
    <mergeCell ref="B6:C6"/>
    <mergeCell ref="B7:C7"/>
    <mergeCell ref="B8:C8"/>
    <mergeCell ref="B11:C11"/>
    <mergeCell ref="B12:C12"/>
    <mergeCell ref="B13:C13"/>
    <mergeCell ref="B14:C14"/>
    <mergeCell ref="B15:C15"/>
    <mergeCell ref="B41:C41"/>
    <mergeCell ref="B42:C42"/>
    <mergeCell ref="B26:C26"/>
    <mergeCell ref="B27:C27"/>
    <mergeCell ref="B39:C39"/>
    <mergeCell ref="B40:C40"/>
    <mergeCell ref="B24:C24"/>
    <mergeCell ref="B25:C25"/>
    <mergeCell ref="B21:C21"/>
    <mergeCell ref="B17:C17"/>
    <mergeCell ref="B18:C18"/>
    <mergeCell ref="B19:C19"/>
    <mergeCell ref="B20:C20"/>
    <mergeCell ref="B22:C22"/>
    <mergeCell ref="B23:C2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4"/>
  <sheetViews>
    <sheetView topLeftCell="A121" zoomScale="90" zoomScaleNormal="90" workbookViewId="0">
      <selection activeCell="I140" sqref="I140"/>
    </sheetView>
  </sheetViews>
  <sheetFormatPr baseColWidth="10" defaultRowHeight="13.2" x14ac:dyDescent="0.25"/>
  <cols>
    <col min="1" max="1" width="6.6640625" bestFit="1" customWidth="1"/>
    <col min="2" max="2" width="33" bestFit="1" customWidth="1"/>
    <col min="3" max="3" width="3.6640625" customWidth="1"/>
    <col min="4" max="4" width="7.44140625" customWidth="1"/>
    <col min="5" max="5" width="12" customWidth="1"/>
    <col min="6" max="6" width="18" customWidth="1"/>
    <col min="7" max="7" width="2.6640625" customWidth="1"/>
    <col min="9" max="9" width="12.88671875" bestFit="1" customWidth="1"/>
    <col min="10" max="10" width="11.88671875" customWidth="1"/>
    <col min="11" max="11" width="10.5546875" bestFit="1" customWidth="1"/>
    <col min="12" max="12" width="9.6640625" customWidth="1"/>
    <col min="13" max="13" width="10.5546875" bestFit="1" customWidth="1"/>
  </cols>
  <sheetData>
    <row r="1" spans="1:18" ht="13.8" thickBot="1" x14ac:dyDescent="0.3">
      <c r="A1" s="1450">
        <v>73139</v>
      </c>
      <c r="B1" s="599" t="s">
        <v>7648</v>
      </c>
      <c r="E1" s="1882" t="s">
        <v>7284</v>
      </c>
      <c r="F1" s="1884"/>
      <c r="H1" s="1906" t="s">
        <v>2050</v>
      </c>
      <c r="I1" s="1906"/>
      <c r="J1" s="3"/>
      <c r="K1" s="3"/>
    </row>
    <row r="2" spans="1:18" x14ac:dyDescent="0.25">
      <c r="A2" s="1357">
        <v>5000</v>
      </c>
      <c r="B2" s="599" t="s">
        <v>7906</v>
      </c>
      <c r="E2" s="1491">
        <v>26</v>
      </c>
      <c r="F2" s="1488" t="s">
        <v>6356</v>
      </c>
      <c r="H2" s="979">
        <v>0</v>
      </c>
      <c r="I2" s="1481" t="s">
        <v>5723</v>
      </c>
      <c r="J2" s="3"/>
      <c r="K2" s="3"/>
    </row>
    <row r="3" spans="1:18" x14ac:dyDescent="0.25">
      <c r="A3" s="1450"/>
      <c r="B3" s="599" t="s">
        <v>7663</v>
      </c>
      <c r="E3" s="1491">
        <v>-13305</v>
      </c>
      <c r="F3" s="1488" t="s">
        <v>62</v>
      </c>
      <c r="H3" s="27">
        <v>-9306</v>
      </c>
      <c r="I3" s="1482" t="s">
        <v>5724</v>
      </c>
      <c r="J3" s="3"/>
      <c r="K3" s="3"/>
    </row>
    <row r="4" spans="1:18" ht="13.8" thickBot="1" x14ac:dyDescent="0.3">
      <c r="A4" s="1450">
        <v>500</v>
      </c>
      <c r="B4" s="599" t="s">
        <v>7699</v>
      </c>
      <c r="E4" s="1491">
        <v>0</v>
      </c>
      <c r="F4" s="1724" t="s">
        <v>7627</v>
      </c>
      <c r="H4" s="27">
        <v>0</v>
      </c>
      <c r="I4" s="1482" t="s">
        <v>5682</v>
      </c>
      <c r="J4" s="3"/>
      <c r="K4" s="3"/>
    </row>
    <row r="5" spans="1:18" ht="13.8" thickBot="1" x14ac:dyDescent="0.3">
      <c r="A5" s="1450"/>
      <c r="B5" s="599" t="s">
        <v>7506</v>
      </c>
      <c r="E5" s="1491">
        <v>38712</v>
      </c>
      <c r="F5" s="1724" t="s">
        <v>7668</v>
      </c>
      <c r="H5" s="24">
        <f>J5*K5</f>
        <v>1390898</v>
      </c>
      <c r="I5" s="1483" t="s">
        <v>3055</v>
      </c>
      <c r="J5" s="1566">
        <v>58</v>
      </c>
      <c r="K5" s="1446">
        <v>23981</v>
      </c>
    </row>
    <row r="6" spans="1:18" x14ac:dyDescent="0.25">
      <c r="A6" s="1450"/>
      <c r="B6" s="599" t="s">
        <v>7669</v>
      </c>
      <c r="E6" s="1725">
        <f>SUM(E2:E5)</f>
        <v>25433</v>
      </c>
      <c r="F6" s="1726"/>
      <c r="H6" s="1469">
        <f>SUM(H2:H5)</f>
        <v>1381592</v>
      </c>
      <c r="I6" s="1783"/>
      <c r="J6" s="1784"/>
      <c r="K6" s="231"/>
    </row>
    <row r="7" spans="1:18" x14ac:dyDescent="0.25">
      <c r="A7" s="1450"/>
      <c r="B7" s="599" t="s">
        <v>7629</v>
      </c>
      <c r="I7" s="1783"/>
      <c r="J7" s="1784"/>
      <c r="K7" s="231"/>
    </row>
    <row r="8" spans="1:18" x14ac:dyDescent="0.25">
      <c r="A8" s="1450">
        <v>-1252</v>
      </c>
      <c r="B8" s="599" t="s">
        <v>7072</v>
      </c>
      <c r="I8" s="1783"/>
      <c r="J8" s="1784"/>
      <c r="K8" s="231"/>
    </row>
    <row r="9" spans="1:18" x14ac:dyDescent="0.25">
      <c r="A9" s="1450">
        <v>-974</v>
      </c>
      <c r="B9" s="599" t="s">
        <v>3109</v>
      </c>
      <c r="I9" s="3"/>
      <c r="J9" s="3"/>
      <c r="K9" s="3"/>
    </row>
    <row r="10" spans="1:18" x14ac:dyDescent="0.25">
      <c r="A10" s="1450">
        <v>-3198</v>
      </c>
      <c r="B10" s="599" t="s">
        <v>7247</v>
      </c>
    </row>
    <row r="11" spans="1:18" x14ac:dyDescent="0.25">
      <c r="A11" s="1450">
        <v>-370</v>
      </c>
      <c r="B11" s="599" t="s">
        <v>7516</v>
      </c>
    </row>
    <row r="12" spans="1:18" x14ac:dyDescent="0.25">
      <c r="A12" s="1450">
        <v>-944</v>
      </c>
      <c r="B12" s="599" t="s">
        <v>7248</v>
      </c>
    </row>
    <row r="13" spans="1:18" x14ac:dyDescent="0.25">
      <c r="A13" s="1450">
        <v>-849</v>
      </c>
      <c r="B13" s="599" t="s">
        <v>1155</v>
      </c>
      <c r="E13" s="1780">
        <f>3605+1600</f>
        <v>5205</v>
      </c>
      <c r="F13" s="1780" t="s">
        <v>7285</v>
      </c>
    </row>
    <row r="14" spans="1:18" x14ac:dyDescent="0.25">
      <c r="A14" s="1450">
        <v>-1331</v>
      </c>
      <c r="B14" s="599" t="s">
        <v>7250</v>
      </c>
      <c r="I14" s="1339">
        <v>5205</v>
      </c>
      <c r="J14" s="1339" t="s">
        <v>4876</v>
      </c>
      <c r="K14" s="777"/>
      <c r="M14" s="1339">
        <v>25433</v>
      </c>
      <c r="N14" s="1339" t="s">
        <v>7428</v>
      </c>
      <c r="O14" s="83"/>
      <c r="P14" s="1450"/>
      <c r="Q14" s="83"/>
      <c r="R14" s="83"/>
    </row>
    <row r="15" spans="1:18" ht="13.8" x14ac:dyDescent="0.25">
      <c r="A15" s="1450">
        <v>-1649</v>
      </c>
      <c r="B15" s="599" t="s">
        <v>7729</v>
      </c>
      <c r="D15" s="815">
        <v>42343</v>
      </c>
      <c r="E15" s="1714">
        <f>E5+E13</f>
        <v>43917</v>
      </c>
      <c r="F15" t="s">
        <v>7334</v>
      </c>
      <c r="I15" s="1824">
        <v>500</v>
      </c>
      <c r="J15" s="1824" t="s">
        <v>7696</v>
      </c>
      <c r="L15" s="1450"/>
      <c r="M15" s="1821">
        <v>1300</v>
      </c>
      <c r="N15" s="1822" t="s">
        <v>7761</v>
      </c>
      <c r="O15" s="777"/>
      <c r="P15" s="777"/>
      <c r="Q15" s="83"/>
      <c r="R15" s="83"/>
    </row>
    <row r="16" spans="1:18" ht="15.6" x14ac:dyDescent="0.3">
      <c r="A16" s="1798">
        <v>0</v>
      </c>
      <c r="B16" s="599" t="s">
        <v>7469</v>
      </c>
      <c r="E16" s="1723">
        <f>A203-E15</f>
        <v>0</v>
      </c>
      <c r="F16" s="1357" t="s">
        <v>7343</v>
      </c>
      <c r="I16" s="1824">
        <v>500</v>
      </c>
      <c r="J16" s="1824" t="s">
        <v>7770</v>
      </c>
      <c r="L16" s="83"/>
      <c r="M16" s="1450">
        <v>1300</v>
      </c>
      <c r="N16" s="1450" t="s">
        <v>7845</v>
      </c>
      <c r="O16" s="777"/>
      <c r="P16" s="1450"/>
      <c r="Q16" s="1450"/>
      <c r="R16" s="1450"/>
    </row>
    <row r="17" spans="1:18" x14ac:dyDescent="0.25">
      <c r="A17" s="1798">
        <v>0</v>
      </c>
      <c r="B17" s="599" t="s">
        <v>7470</v>
      </c>
      <c r="I17" s="1824">
        <v>500</v>
      </c>
      <c r="J17" s="1824" t="s">
        <v>7846</v>
      </c>
      <c r="L17" s="83"/>
      <c r="M17" s="1450"/>
      <c r="N17" s="1450"/>
      <c r="O17" s="777"/>
      <c r="P17" s="1450"/>
      <c r="Q17" s="1450"/>
      <c r="R17" s="1450"/>
    </row>
    <row r="18" spans="1:18" ht="13.8" thickBot="1" x14ac:dyDescent="0.3">
      <c r="A18" s="1798"/>
      <c r="B18" s="599"/>
      <c r="I18" s="1848">
        <v>500</v>
      </c>
      <c r="J18" s="1848" t="s">
        <v>7929</v>
      </c>
      <c r="K18" s="1849"/>
      <c r="L18" s="1850"/>
      <c r="M18" s="1849"/>
      <c r="N18" s="1849"/>
      <c r="O18" s="1849"/>
      <c r="P18" s="1849"/>
      <c r="Q18" s="1450"/>
      <c r="R18" s="1450"/>
    </row>
    <row r="19" spans="1:18" ht="13.8" thickTop="1" x14ac:dyDescent="0.25">
      <c r="A19" s="1450">
        <v>-4560</v>
      </c>
      <c r="B19" s="599" t="s">
        <v>7678</v>
      </c>
      <c r="I19" s="1304">
        <v>2000</v>
      </c>
      <c r="J19" s="1377" t="s">
        <v>7756</v>
      </c>
      <c r="L19" s="83"/>
      <c r="M19" s="1450">
        <v>-2000</v>
      </c>
      <c r="N19" s="1395" t="s">
        <v>7756</v>
      </c>
      <c r="P19" s="1450"/>
      <c r="Q19" s="1450"/>
      <c r="R19" s="1450"/>
    </row>
    <row r="20" spans="1:18" x14ac:dyDescent="0.25">
      <c r="A20" s="777">
        <v>-7560</v>
      </c>
      <c r="B20" s="704" t="s">
        <v>7675</v>
      </c>
      <c r="I20" s="1304">
        <v>8000</v>
      </c>
      <c r="J20" s="1377" t="s">
        <v>7756</v>
      </c>
      <c r="L20" s="83"/>
      <c r="M20" s="1450">
        <v>-8000</v>
      </c>
      <c r="N20" s="1450" t="s">
        <v>7764</v>
      </c>
      <c r="P20" s="1450"/>
      <c r="Q20" s="1450"/>
      <c r="R20" s="1450"/>
    </row>
    <row r="21" spans="1:18" x14ac:dyDescent="0.25">
      <c r="A21" s="1450">
        <v>-1230</v>
      </c>
      <c r="B21" s="599" t="s">
        <v>7626</v>
      </c>
      <c r="I21" s="1304">
        <v>5000</v>
      </c>
      <c r="J21" s="1377" t="s">
        <v>7756</v>
      </c>
      <c r="L21" s="83"/>
      <c r="M21" s="1450">
        <v>-5000</v>
      </c>
      <c r="N21" s="1450" t="s">
        <v>7765</v>
      </c>
      <c r="P21" s="1450"/>
      <c r="Q21" s="1450"/>
      <c r="R21" s="1450"/>
    </row>
    <row r="22" spans="1:18" x14ac:dyDescent="0.25">
      <c r="A22" s="1450">
        <v>-150</v>
      </c>
      <c r="B22" s="599" t="s">
        <v>7679</v>
      </c>
      <c r="I22" s="1304">
        <v>6000</v>
      </c>
      <c r="J22" s="1377" t="s">
        <v>7756</v>
      </c>
      <c r="L22" s="83"/>
      <c r="M22" s="1450">
        <v>-6000</v>
      </c>
      <c r="N22" s="1450" t="s">
        <v>7759</v>
      </c>
      <c r="P22" s="1450"/>
      <c r="Q22" s="1450"/>
      <c r="R22" s="1450"/>
    </row>
    <row r="23" spans="1:18" x14ac:dyDescent="0.25">
      <c r="A23">
        <v>-300</v>
      </c>
      <c r="B23" s="1357" t="s">
        <v>7685</v>
      </c>
      <c r="I23" s="1304">
        <v>12000</v>
      </c>
      <c r="J23" s="1377" t="s">
        <v>7756</v>
      </c>
      <c r="L23" s="83"/>
      <c r="M23" s="1450">
        <v>-12000</v>
      </c>
      <c r="N23" s="1450" t="s">
        <v>7766</v>
      </c>
      <c r="P23" s="1450"/>
      <c r="Q23" s="1450"/>
      <c r="R23" s="1450"/>
    </row>
    <row r="24" spans="1:18" x14ac:dyDescent="0.25">
      <c r="A24" s="777">
        <v>-170</v>
      </c>
      <c r="B24" s="777" t="s">
        <v>6975</v>
      </c>
      <c r="I24" s="1304">
        <v>12000</v>
      </c>
      <c r="J24" s="1377" t="s">
        <v>7756</v>
      </c>
      <c r="L24" s="83"/>
      <c r="M24" s="1450">
        <v>-12000</v>
      </c>
      <c r="N24" s="1450" t="s">
        <v>7767</v>
      </c>
      <c r="P24" s="1450"/>
      <c r="Q24" s="1450"/>
      <c r="R24" s="1450"/>
    </row>
    <row r="25" spans="1:18" x14ac:dyDescent="0.25">
      <c r="A25" s="1357">
        <v>-170</v>
      </c>
      <c r="B25" s="1357" t="s">
        <v>6976</v>
      </c>
      <c r="F25" s="1357"/>
      <c r="I25" s="1304">
        <v>12000</v>
      </c>
      <c r="J25" s="1377" t="s">
        <v>7756</v>
      </c>
      <c r="L25" s="83"/>
      <c r="M25" s="1450">
        <v>-12000</v>
      </c>
      <c r="N25" s="1450" t="s">
        <v>7779</v>
      </c>
      <c r="Q25" s="83"/>
      <c r="R25" s="83"/>
    </row>
    <row r="26" spans="1:18" x14ac:dyDescent="0.25">
      <c r="A26" s="1357">
        <v>-170</v>
      </c>
      <c r="B26" s="1357" t="s">
        <v>7677</v>
      </c>
      <c r="F26" s="1357"/>
      <c r="I26" s="1304">
        <v>12000</v>
      </c>
      <c r="J26" s="1377" t="s">
        <v>7756</v>
      </c>
      <c r="L26" s="83"/>
      <c r="M26" s="1450">
        <v>-12000</v>
      </c>
      <c r="N26" s="1450" t="s">
        <v>7792</v>
      </c>
      <c r="Q26" s="83"/>
      <c r="R26" s="83"/>
    </row>
    <row r="27" spans="1:18" x14ac:dyDescent="0.25">
      <c r="A27" s="1357">
        <v>-170</v>
      </c>
      <c r="B27" s="1357" t="s">
        <v>7680</v>
      </c>
      <c r="E27" s="1811" t="s">
        <v>7744</v>
      </c>
      <c r="F27" s="1811">
        <v>20100</v>
      </c>
      <c r="I27" s="1304">
        <v>12000</v>
      </c>
      <c r="J27" s="1377" t="s">
        <v>7756</v>
      </c>
      <c r="L27" s="83"/>
      <c r="M27" s="1450">
        <v>-12000</v>
      </c>
      <c r="N27" s="1450" t="s">
        <v>7793</v>
      </c>
      <c r="Q27" s="83"/>
      <c r="R27" s="83"/>
    </row>
    <row r="28" spans="1:18" x14ac:dyDescent="0.25">
      <c r="A28">
        <v>-170</v>
      </c>
      <c r="B28" s="1357" t="s">
        <v>7682</v>
      </c>
      <c r="E28" s="1811" t="s">
        <v>2701</v>
      </c>
      <c r="F28" s="1811">
        <v>-10000</v>
      </c>
      <c r="I28" s="1304">
        <v>12000</v>
      </c>
      <c r="J28" s="1377" t="s">
        <v>7756</v>
      </c>
      <c r="L28" s="83"/>
      <c r="M28" s="1450">
        <v>-12000</v>
      </c>
      <c r="N28" s="1450" t="s">
        <v>7794</v>
      </c>
      <c r="Q28" s="83"/>
      <c r="R28" s="83"/>
    </row>
    <row r="29" spans="1:18" x14ac:dyDescent="0.25">
      <c r="A29">
        <v>-170</v>
      </c>
      <c r="B29" s="1357" t="s">
        <v>7686</v>
      </c>
      <c r="E29" s="1811" t="s">
        <v>3997</v>
      </c>
      <c r="F29" s="1811">
        <v>-10100</v>
      </c>
      <c r="I29" s="1304">
        <v>12000</v>
      </c>
      <c r="J29" s="1377" t="s">
        <v>7756</v>
      </c>
      <c r="L29" s="83"/>
      <c r="M29" s="1450">
        <v>-12000</v>
      </c>
      <c r="N29" s="1450" t="s">
        <v>7795</v>
      </c>
      <c r="Q29" s="83"/>
      <c r="R29" s="83"/>
    </row>
    <row r="30" spans="1:18" x14ac:dyDescent="0.25">
      <c r="A30">
        <v>-150</v>
      </c>
      <c r="B30" s="1357" t="s">
        <v>7683</v>
      </c>
      <c r="E30" s="89"/>
      <c r="F30" s="1811">
        <f>SUM(F27:F29)</f>
        <v>0</v>
      </c>
      <c r="I30" s="1304">
        <v>12000</v>
      </c>
      <c r="J30" s="1377" t="s">
        <v>7756</v>
      </c>
      <c r="L30" s="83"/>
      <c r="M30" s="1450">
        <v>-12000</v>
      </c>
      <c r="N30" s="1450" t="s">
        <v>7796</v>
      </c>
      <c r="Q30" s="83"/>
      <c r="R30" s="83"/>
    </row>
    <row r="31" spans="1:18" x14ac:dyDescent="0.25">
      <c r="A31">
        <v>-170</v>
      </c>
      <c r="B31" t="s">
        <v>7702</v>
      </c>
      <c r="I31" s="1304">
        <v>2500</v>
      </c>
      <c r="J31" s="1377" t="s">
        <v>7756</v>
      </c>
      <c r="L31" s="83"/>
      <c r="M31" s="1450">
        <v>-2500</v>
      </c>
      <c r="N31" s="1450" t="s">
        <v>7803</v>
      </c>
      <c r="Q31" s="83"/>
      <c r="R31" s="83"/>
    </row>
    <row r="32" spans="1:18" x14ac:dyDescent="0.25">
      <c r="A32">
        <v>-170</v>
      </c>
      <c r="B32" s="1357" t="s">
        <v>7697</v>
      </c>
      <c r="E32" s="1811" t="s">
        <v>7768</v>
      </c>
      <c r="F32" s="1811">
        <v>9300</v>
      </c>
      <c r="I32" s="1304">
        <v>8000</v>
      </c>
      <c r="J32" s="1377" t="s">
        <v>7756</v>
      </c>
      <c r="K32" s="83"/>
      <c r="L32" s="83"/>
      <c r="M32" s="1450">
        <v>-8000</v>
      </c>
      <c r="N32" s="1450" t="s">
        <v>7833</v>
      </c>
      <c r="Q32" s="83"/>
      <c r="R32" s="83"/>
    </row>
    <row r="33" spans="1:18" x14ac:dyDescent="0.25">
      <c r="A33">
        <v>-180</v>
      </c>
      <c r="B33" s="1357" t="s">
        <v>7698</v>
      </c>
      <c r="E33" s="1811" t="s">
        <v>2701</v>
      </c>
      <c r="F33" s="1811">
        <v>-4500</v>
      </c>
      <c r="I33" s="1304">
        <v>1200</v>
      </c>
      <c r="J33" s="1377" t="s">
        <v>7756</v>
      </c>
      <c r="K33" s="83"/>
      <c r="L33" s="83"/>
      <c r="M33" s="1450">
        <v>-1200</v>
      </c>
      <c r="N33" s="1450" t="s">
        <v>7862</v>
      </c>
      <c r="Q33" s="83"/>
      <c r="R33" s="83"/>
    </row>
    <row r="34" spans="1:18" x14ac:dyDescent="0.25">
      <c r="A34">
        <v>-180</v>
      </c>
      <c r="B34" s="1357" t="s">
        <v>7703</v>
      </c>
      <c r="E34" s="1811" t="s">
        <v>3997</v>
      </c>
      <c r="F34" s="1811">
        <v>-4800</v>
      </c>
      <c r="I34" s="1304">
        <v>1500</v>
      </c>
      <c r="J34" s="1377" t="s">
        <v>7756</v>
      </c>
      <c r="K34" s="83"/>
      <c r="L34" s="83"/>
      <c r="M34" s="1450">
        <v>-1500</v>
      </c>
      <c r="N34" s="1450" t="s">
        <v>7871</v>
      </c>
      <c r="Q34" s="83"/>
      <c r="R34" s="83"/>
    </row>
    <row r="35" spans="1:18" x14ac:dyDescent="0.25">
      <c r="A35">
        <v>-180</v>
      </c>
      <c r="B35" s="1357" t="s">
        <v>7704</v>
      </c>
      <c r="E35" s="89"/>
      <c r="F35" s="1811">
        <f>SUM(F32:F34)</f>
        <v>0</v>
      </c>
      <c r="I35" s="1304">
        <v>12000</v>
      </c>
      <c r="J35" s="1377" t="s">
        <v>7887</v>
      </c>
      <c r="K35" s="83"/>
      <c r="L35" s="83"/>
      <c r="M35" s="1450">
        <v>-12000</v>
      </c>
      <c r="N35" s="1450" t="s">
        <v>7888</v>
      </c>
      <c r="O35" s="1450"/>
      <c r="Q35" s="83"/>
      <c r="R35" s="83"/>
    </row>
    <row r="36" spans="1:18" x14ac:dyDescent="0.25">
      <c r="A36">
        <v>-180</v>
      </c>
      <c r="B36" s="1357" t="s">
        <v>7741</v>
      </c>
      <c r="I36" s="1304">
        <v>12000</v>
      </c>
      <c r="J36" s="1377" t="s">
        <v>7893</v>
      </c>
      <c r="K36" s="83"/>
      <c r="L36" s="83"/>
      <c r="M36" s="1450">
        <v>-12000</v>
      </c>
      <c r="N36" s="1450" t="s">
        <v>7893</v>
      </c>
      <c r="O36" s="1450"/>
      <c r="Q36" s="83"/>
      <c r="R36" s="83"/>
    </row>
    <row r="37" spans="1:18" ht="13.8" thickBot="1" x14ac:dyDescent="0.3">
      <c r="A37" s="777">
        <v>-2010</v>
      </c>
      <c r="B37" s="777" t="s">
        <v>7673</v>
      </c>
      <c r="E37" s="89" t="s">
        <v>7809</v>
      </c>
      <c r="F37" s="89">
        <v>18600</v>
      </c>
      <c r="I37" s="1851">
        <v>20000</v>
      </c>
      <c r="J37" s="1852" t="s">
        <v>7909</v>
      </c>
      <c r="K37" s="1850"/>
      <c r="L37" s="1850"/>
      <c r="M37" s="1853">
        <v>-20000</v>
      </c>
      <c r="N37" s="1853" t="s">
        <v>7910</v>
      </c>
      <c r="O37" s="1853"/>
      <c r="P37" s="1849"/>
      <c r="Q37" s="83"/>
      <c r="R37" s="83"/>
    </row>
    <row r="38" spans="1:18" ht="13.8" thickTop="1" x14ac:dyDescent="0.25">
      <c r="A38" s="777">
        <v>-4</v>
      </c>
      <c r="B38" s="777" t="s">
        <v>7674</v>
      </c>
      <c r="E38" s="89" t="s">
        <v>2701</v>
      </c>
      <c r="F38" s="89">
        <v>-12100</v>
      </c>
      <c r="L38" s="83"/>
      <c r="Q38" s="83"/>
      <c r="R38" s="83"/>
    </row>
    <row r="39" spans="1:18" x14ac:dyDescent="0.25">
      <c r="A39" s="777">
        <v>-20</v>
      </c>
      <c r="B39" s="777" t="s">
        <v>2159</v>
      </c>
      <c r="E39" s="89" t="s">
        <v>3997</v>
      </c>
      <c r="F39" s="1811">
        <v>-6500</v>
      </c>
      <c r="I39">
        <v>-180</v>
      </c>
      <c r="J39" s="1357" t="s">
        <v>7740</v>
      </c>
      <c r="L39" s="83"/>
      <c r="M39">
        <v>-1070</v>
      </c>
      <c r="N39" s="1357" t="s">
        <v>7687</v>
      </c>
      <c r="O39" s="1450"/>
      <c r="P39" s="1747"/>
      <c r="Q39" s="83"/>
      <c r="R39" s="83"/>
    </row>
    <row r="40" spans="1:18" x14ac:dyDescent="0.25">
      <c r="A40" s="777">
        <v>-1560</v>
      </c>
      <c r="B40" s="777" t="s">
        <v>7681</v>
      </c>
      <c r="E40" s="89"/>
      <c r="F40" s="1811">
        <f>SUM(F37:F39)</f>
        <v>0</v>
      </c>
      <c r="I40" s="68">
        <v>-1100</v>
      </c>
      <c r="J40" s="68" t="s">
        <v>7918</v>
      </c>
      <c r="L40" s="83"/>
      <c r="M40" s="83">
        <v>-1900</v>
      </c>
      <c r="N40" s="1395" t="s">
        <v>7687</v>
      </c>
      <c r="O40" s="1747"/>
      <c r="Q40" s="83"/>
      <c r="R40" s="83"/>
    </row>
    <row r="41" spans="1:18" x14ac:dyDescent="0.25">
      <c r="A41">
        <v>-218</v>
      </c>
      <c r="B41" s="1357" t="s">
        <v>7684</v>
      </c>
      <c r="F41" s="1357"/>
      <c r="L41" s="83"/>
      <c r="M41" s="83">
        <v>-1800</v>
      </c>
      <c r="N41" s="1395" t="s">
        <v>7688</v>
      </c>
      <c r="Q41" s="83"/>
      <c r="R41" s="83"/>
    </row>
    <row r="42" spans="1:18" x14ac:dyDescent="0.25">
      <c r="A42" s="777">
        <v>-500</v>
      </c>
      <c r="B42" s="777" t="s">
        <v>7700</v>
      </c>
      <c r="F42" s="1357"/>
      <c r="L42" s="83"/>
      <c r="Q42" s="83"/>
      <c r="R42" s="83"/>
    </row>
    <row r="43" spans="1:18" ht="13.8" thickBot="1" x14ac:dyDescent="0.3">
      <c r="A43">
        <v>-30</v>
      </c>
      <c r="B43" t="s">
        <v>5091</v>
      </c>
      <c r="F43" s="1357"/>
      <c r="I43" s="1849"/>
      <c r="J43" s="1849"/>
      <c r="K43" s="1849"/>
      <c r="L43" s="1850"/>
      <c r="M43" s="1849"/>
      <c r="N43" s="1849"/>
      <c r="O43" s="1849"/>
      <c r="P43" s="1849"/>
      <c r="Q43" s="83"/>
      <c r="R43" s="83"/>
    </row>
    <row r="44" spans="1:18" ht="13.8" thickTop="1" x14ac:dyDescent="0.25">
      <c r="A44" s="1450">
        <v>-35</v>
      </c>
      <c r="B44" s="1450" t="s">
        <v>7026</v>
      </c>
      <c r="F44" s="1357"/>
      <c r="I44" s="1743">
        <v>-10100</v>
      </c>
      <c r="J44" s="1743" t="s">
        <v>7750</v>
      </c>
      <c r="K44" s="1743"/>
      <c r="L44" s="83"/>
      <c r="M44" s="1810">
        <v>63933</v>
      </c>
      <c r="N44" s="1810" t="s">
        <v>7723</v>
      </c>
      <c r="O44" s="1747"/>
      <c r="P44" s="1747"/>
      <c r="Q44" s="83"/>
      <c r="R44" s="83"/>
    </row>
    <row r="45" spans="1:18" x14ac:dyDescent="0.25">
      <c r="A45">
        <v>-500</v>
      </c>
      <c r="B45" s="1357" t="s">
        <v>3287</v>
      </c>
      <c r="F45" s="1357"/>
      <c r="I45" s="632">
        <v>-1100</v>
      </c>
      <c r="J45" s="632" t="s">
        <v>7919</v>
      </c>
      <c r="K45" s="1743"/>
      <c r="L45" s="83"/>
      <c r="M45" s="1810">
        <v>3059</v>
      </c>
      <c r="N45" s="1810" t="s">
        <v>7739</v>
      </c>
      <c r="O45" s="1747"/>
      <c r="P45" s="1747"/>
      <c r="Q45" s="83"/>
      <c r="R45" s="83"/>
    </row>
    <row r="46" spans="1:18" x14ac:dyDescent="0.25">
      <c r="A46">
        <v>-370</v>
      </c>
      <c r="B46" s="1357" t="s">
        <v>7708</v>
      </c>
      <c r="F46" s="1357"/>
      <c r="I46" s="1743">
        <v>-1593</v>
      </c>
      <c r="J46" s="1743" t="s">
        <v>7781</v>
      </c>
      <c r="K46" s="1743"/>
      <c r="L46" s="83"/>
      <c r="P46" s="1747"/>
      <c r="Q46" s="83"/>
      <c r="R46" s="83"/>
    </row>
    <row r="47" spans="1:18" x14ac:dyDescent="0.25">
      <c r="A47">
        <v>-294</v>
      </c>
      <c r="B47" s="1357" t="s">
        <v>7710</v>
      </c>
      <c r="F47" s="1357"/>
      <c r="I47" s="1743">
        <v>-180</v>
      </c>
      <c r="J47" s="1743" t="s">
        <v>7734</v>
      </c>
      <c r="K47" s="1743"/>
      <c r="L47" s="83"/>
      <c r="M47" s="1747">
        <v>-800</v>
      </c>
      <c r="N47" s="1747" t="s">
        <v>7705</v>
      </c>
      <c r="O47" s="1747"/>
      <c r="P47" s="1747"/>
      <c r="Q47" s="83"/>
      <c r="R47" s="83"/>
    </row>
    <row r="48" spans="1:18" x14ac:dyDescent="0.25">
      <c r="B48" s="1357"/>
      <c r="F48" s="1357"/>
      <c r="I48" s="1743">
        <v>-180</v>
      </c>
      <c r="J48" s="1743" t="s">
        <v>7752</v>
      </c>
      <c r="K48" s="1743"/>
      <c r="L48" s="83"/>
      <c r="M48" s="1747">
        <v>-415</v>
      </c>
      <c r="N48" s="1747" t="s">
        <v>7706</v>
      </c>
      <c r="O48" s="1747"/>
      <c r="P48" s="1747"/>
      <c r="Q48" s="83"/>
      <c r="R48" s="83"/>
    </row>
    <row r="49" spans="2:18" x14ac:dyDescent="0.25">
      <c r="B49" s="1357"/>
      <c r="F49" s="1357"/>
      <c r="I49" s="1743">
        <v>-180</v>
      </c>
      <c r="J49" s="1743" t="s">
        <v>7753</v>
      </c>
      <c r="K49" s="1743"/>
      <c r="L49" s="83"/>
      <c r="M49" s="1747">
        <v>-1248</v>
      </c>
      <c r="N49" s="1747" t="s">
        <v>7707</v>
      </c>
      <c r="O49" s="1747"/>
      <c r="P49" s="1747"/>
      <c r="Q49" s="83"/>
      <c r="R49" s="83"/>
    </row>
    <row r="50" spans="2:18" x14ac:dyDescent="0.25">
      <c r="B50" s="1357"/>
      <c r="F50" s="1357"/>
      <c r="I50" s="1743">
        <v>-180</v>
      </c>
      <c r="J50" s="1743" t="s">
        <v>7754</v>
      </c>
      <c r="K50" s="1743"/>
      <c r="M50" s="1747">
        <v>-729</v>
      </c>
      <c r="N50" s="1747" t="s">
        <v>7722</v>
      </c>
      <c r="O50" s="1747"/>
      <c r="P50" s="1747"/>
      <c r="Q50" s="83"/>
      <c r="R50" s="83"/>
    </row>
    <row r="51" spans="2:18" x14ac:dyDescent="0.25">
      <c r="B51" s="1357"/>
      <c r="F51" s="1357"/>
      <c r="I51" s="1743">
        <v>-180</v>
      </c>
      <c r="J51" s="1743" t="s">
        <v>7755</v>
      </c>
      <c r="K51" s="1743"/>
      <c r="M51" s="1747">
        <v>-370</v>
      </c>
      <c r="N51" s="1743" t="s">
        <v>2509</v>
      </c>
      <c r="O51" s="1747"/>
      <c r="P51" s="1747"/>
      <c r="Q51" s="83"/>
      <c r="R51" s="83"/>
    </row>
    <row r="52" spans="2:18" x14ac:dyDescent="0.25">
      <c r="B52" s="1357"/>
      <c r="F52" s="1357"/>
      <c r="I52" s="1743">
        <v>-180</v>
      </c>
      <c r="J52" s="1743" t="s">
        <v>7923</v>
      </c>
      <c r="K52" s="1743"/>
      <c r="M52" s="1747">
        <v>-1465</v>
      </c>
      <c r="N52" s="1743" t="s">
        <v>7072</v>
      </c>
      <c r="O52" s="1747"/>
      <c r="P52" s="1747"/>
      <c r="Q52" s="83"/>
      <c r="R52" s="83"/>
    </row>
    <row r="53" spans="2:18" x14ac:dyDescent="0.25">
      <c r="B53" s="1357"/>
      <c r="F53" s="1357"/>
      <c r="I53" s="1743">
        <v>-180</v>
      </c>
      <c r="J53" s="1743" t="s">
        <v>7924</v>
      </c>
      <c r="K53" s="1743"/>
      <c r="M53" s="1747">
        <v>-1014</v>
      </c>
      <c r="N53" s="1743" t="s">
        <v>3109</v>
      </c>
      <c r="O53" s="1747"/>
      <c r="P53" s="1747"/>
      <c r="Q53" s="83"/>
      <c r="R53" s="83"/>
    </row>
    <row r="54" spans="2:18" x14ac:dyDescent="0.25">
      <c r="F54" s="1357"/>
      <c r="I54" s="1743">
        <v>-180</v>
      </c>
      <c r="J54" s="1743" t="s">
        <v>7787</v>
      </c>
      <c r="K54" s="1743"/>
      <c r="M54" s="1747">
        <v>-1623</v>
      </c>
      <c r="N54" s="1743" t="s">
        <v>7745</v>
      </c>
      <c r="O54" s="1747"/>
      <c r="P54" s="1747"/>
      <c r="Q54" s="83"/>
      <c r="R54" s="83"/>
    </row>
    <row r="55" spans="2:18" x14ac:dyDescent="0.25">
      <c r="F55" s="1357"/>
      <c r="I55" s="1743">
        <v>-500</v>
      </c>
      <c r="J55" s="1743" t="s">
        <v>7731</v>
      </c>
      <c r="K55" s="1743"/>
      <c r="M55" s="1747">
        <v>-1000</v>
      </c>
      <c r="N55" s="1743" t="s">
        <v>7111</v>
      </c>
      <c r="O55" s="1747"/>
      <c r="P55" s="1747"/>
      <c r="Q55" s="83"/>
      <c r="R55" s="83"/>
    </row>
    <row r="56" spans="2:18" x14ac:dyDescent="0.25">
      <c r="F56" s="1357"/>
      <c r="I56" s="1743">
        <v>-700</v>
      </c>
      <c r="J56" s="1743" t="s">
        <v>7732</v>
      </c>
      <c r="K56" s="1743"/>
      <c r="M56" s="1747">
        <v>-748</v>
      </c>
      <c r="N56" s="1743" t="s">
        <v>3512</v>
      </c>
      <c r="O56" s="1747"/>
      <c r="P56" s="1747"/>
      <c r="Q56" s="83"/>
      <c r="R56" s="83"/>
    </row>
    <row r="57" spans="2:18" x14ac:dyDescent="0.25">
      <c r="F57" s="1357"/>
      <c r="I57" s="1743">
        <v>-720</v>
      </c>
      <c r="J57" s="1743" t="s">
        <v>7733</v>
      </c>
      <c r="K57" s="1743"/>
      <c r="M57" s="1747">
        <v>-1631</v>
      </c>
      <c r="N57" s="1743" t="s">
        <v>7730</v>
      </c>
      <c r="O57" s="1747"/>
      <c r="P57" s="1747"/>
      <c r="Q57" s="83"/>
      <c r="R57" s="83"/>
    </row>
    <row r="58" spans="2:18" x14ac:dyDescent="0.25">
      <c r="F58" s="1357"/>
      <c r="I58" s="1743">
        <v>-130</v>
      </c>
      <c r="J58" s="1743" t="s">
        <v>7735</v>
      </c>
      <c r="K58" s="1743"/>
      <c r="M58" s="1747">
        <v>-4559</v>
      </c>
      <c r="N58" s="1743" t="s">
        <v>7746</v>
      </c>
      <c r="P58" s="1747"/>
      <c r="Q58" s="83"/>
      <c r="R58" s="83"/>
    </row>
    <row r="59" spans="2:18" x14ac:dyDescent="0.25">
      <c r="B59" s="1357"/>
      <c r="F59" s="1357"/>
      <c r="I59" s="1743">
        <v>-85</v>
      </c>
      <c r="J59" s="1743" t="s">
        <v>7736</v>
      </c>
      <c r="K59" s="1743"/>
      <c r="M59" s="1747">
        <v>-315</v>
      </c>
      <c r="N59" s="1743" t="s">
        <v>7747</v>
      </c>
      <c r="Q59" s="83"/>
      <c r="R59" s="83"/>
    </row>
    <row r="60" spans="2:18" x14ac:dyDescent="0.25">
      <c r="B60" s="1357"/>
      <c r="F60" s="1357"/>
      <c r="I60" s="1743">
        <v>-1100</v>
      </c>
      <c r="J60" s="1743" t="s">
        <v>4114</v>
      </c>
      <c r="K60" s="1743"/>
      <c r="M60" s="1747">
        <v>-702</v>
      </c>
      <c r="N60" s="1743" t="s">
        <v>7738</v>
      </c>
      <c r="O60" s="1747"/>
      <c r="Q60" s="83"/>
      <c r="R60" s="83"/>
    </row>
    <row r="61" spans="2:18" x14ac:dyDescent="0.25">
      <c r="B61" s="1357"/>
      <c r="F61" s="1357"/>
      <c r="I61" s="1743">
        <v>-275</v>
      </c>
      <c r="J61" s="1743" t="s">
        <v>7751</v>
      </c>
      <c r="K61" s="1743"/>
      <c r="M61" s="1747">
        <v>-1450</v>
      </c>
      <c r="N61" s="1743" t="s">
        <v>7737</v>
      </c>
      <c r="O61" s="1747"/>
      <c r="Q61" s="83"/>
      <c r="R61" s="83"/>
    </row>
    <row r="62" spans="2:18" x14ac:dyDescent="0.25">
      <c r="B62" s="1357"/>
      <c r="F62" s="1357"/>
      <c r="I62" s="1747">
        <v>-20</v>
      </c>
      <c r="J62" s="1747" t="s">
        <v>7757</v>
      </c>
      <c r="K62" s="1743"/>
      <c r="M62" s="1747">
        <v>-1087</v>
      </c>
      <c r="N62" s="1743" t="s">
        <v>4746</v>
      </c>
      <c r="Q62" s="83"/>
      <c r="R62" s="83"/>
    </row>
    <row r="63" spans="2:18" x14ac:dyDescent="0.25">
      <c r="B63" s="1357"/>
      <c r="F63" s="1357"/>
      <c r="I63" s="1743">
        <v>-500</v>
      </c>
      <c r="J63" s="1743" t="s">
        <v>7771</v>
      </c>
      <c r="K63" s="1743"/>
      <c r="M63" s="1747">
        <v>-3198</v>
      </c>
      <c r="N63" s="1743" t="s">
        <v>7742</v>
      </c>
      <c r="Q63" s="83"/>
      <c r="R63" s="83"/>
    </row>
    <row r="64" spans="2:18" x14ac:dyDescent="0.25">
      <c r="B64" s="1357"/>
      <c r="F64" s="1357"/>
      <c r="I64" s="1743">
        <v>-230</v>
      </c>
      <c r="J64" s="1743" t="s">
        <v>5057</v>
      </c>
      <c r="K64" s="1743"/>
      <c r="M64" s="1810">
        <v>-1230</v>
      </c>
      <c r="N64" s="632" t="s">
        <v>7748</v>
      </c>
      <c r="Q64" s="83"/>
      <c r="R64" s="83"/>
    </row>
    <row r="65" spans="2:18" x14ac:dyDescent="0.25">
      <c r="B65" s="1357"/>
      <c r="F65" s="1357"/>
      <c r="I65" s="1743">
        <v>-300</v>
      </c>
      <c r="J65" s="1743" t="s">
        <v>7773</v>
      </c>
      <c r="K65" s="1743"/>
      <c r="M65" s="1747">
        <v>-997</v>
      </c>
      <c r="N65" s="1743" t="s">
        <v>7574</v>
      </c>
      <c r="Q65" s="83"/>
      <c r="R65" s="83"/>
    </row>
    <row r="66" spans="2:18" x14ac:dyDescent="0.25">
      <c r="B66" s="1357"/>
      <c r="F66" s="1357"/>
      <c r="I66" s="1743">
        <v>-350</v>
      </c>
      <c r="J66" s="1743" t="s">
        <v>7773</v>
      </c>
      <c r="K66" s="1743"/>
      <c r="M66" s="1747">
        <v>-1140</v>
      </c>
      <c r="N66" s="1743" t="s">
        <v>7760</v>
      </c>
      <c r="Q66" s="83"/>
      <c r="R66" s="83"/>
    </row>
    <row r="67" spans="2:18" x14ac:dyDescent="0.25">
      <c r="B67" s="1357"/>
      <c r="F67" s="1357"/>
      <c r="I67" s="1743">
        <v>-600</v>
      </c>
      <c r="J67" s="1743" t="s">
        <v>7774</v>
      </c>
      <c r="K67" s="1743"/>
      <c r="M67" s="1810">
        <v>-1000</v>
      </c>
      <c r="N67" s="632" t="s">
        <v>7762</v>
      </c>
      <c r="Q67" s="83"/>
      <c r="R67" s="83"/>
    </row>
    <row r="68" spans="2:18" x14ac:dyDescent="0.25">
      <c r="F68" s="1357"/>
      <c r="I68" s="1743">
        <v>-180</v>
      </c>
      <c r="J68" s="1743" t="s">
        <v>7775</v>
      </c>
      <c r="K68" s="1743"/>
      <c r="M68" s="1821">
        <v>-744</v>
      </c>
      <c r="N68" s="1822" t="s">
        <v>7814</v>
      </c>
      <c r="Q68" s="83"/>
      <c r="R68" s="83"/>
    </row>
    <row r="69" spans="2:18" x14ac:dyDescent="0.25">
      <c r="B69" s="1357"/>
      <c r="F69" s="1357"/>
      <c r="I69" s="1743">
        <v>-1350</v>
      </c>
      <c r="J69" s="1743" t="s">
        <v>7776</v>
      </c>
      <c r="K69" s="1743"/>
      <c r="M69" s="1821">
        <v>-41</v>
      </c>
      <c r="N69" s="1822" t="s">
        <v>7813</v>
      </c>
      <c r="Q69" s="83"/>
      <c r="R69" s="83"/>
    </row>
    <row r="70" spans="2:18" x14ac:dyDescent="0.25">
      <c r="B70" s="1357"/>
      <c r="F70" s="1357"/>
      <c r="I70" s="1743">
        <v>-30</v>
      </c>
      <c r="J70" s="1743" t="s">
        <v>7777</v>
      </c>
      <c r="K70" s="1743"/>
      <c r="L70" s="83"/>
      <c r="Q70" s="83"/>
      <c r="R70" s="83"/>
    </row>
    <row r="71" spans="2:18" x14ac:dyDescent="0.25">
      <c r="F71" s="1357"/>
      <c r="I71" s="1743">
        <v>-100</v>
      </c>
      <c r="J71" s="1743" t="s">
        <v>7778</v>
      </c>
      <c r="K71" s="1743"/>
      <c r="L71" s="83"/>
      <c r="Q71" s="83"/>
      <c r="R71" s="83"/>
    </row>
    <row r="72" spans="2:18" x14ac:dyDescent="0.25">
      <c r="F72" s="1357"/>
      <c r="I72" s="1743">
        <v>-560</v>
      </c>
      <c r="J72" s="1743" t="s">
        <v>5747</v>
      </c>
      <c r="K72" s="1743"/>
      <c r="L72" s="83"/>
      <c r="Q72" s="83"/>
      <c r="R72" s="83"/>
    </row>
    <row r="73" spans="2:18" x14ac:dyDescent="0.25">
      <c r="F73" s="1357"/>
      <c r="I73" s="1743">
        <v>-235</v>
      </c>
      <c r="J73" s="1743" t="s">
        <v>7780</v>
      </c>
      <c r="K73" s="1743"/>
      <c r="L73" s="83"/>
      <c r="Q73" s="83"/>
      <c r="R73" s="83"/>
    </row>
    <row r="74" spans="2:18" x14ac:dyDescent="0.25">
      <c r="F74" s="1357"/>
      <c r="I74" s="1825">
        <v>-874</v>
      </c>
      <c r="J74" s="1825" t="s">
        <v>7783</v>
      </c>
      <c r="L74" s="83"/>
      <c r="Q74" s="83"/>
      <c r="R74" s="83"/>
    </row>
    <row r="75" spans="2:18" x14ac:dyDescent="0.25">
      <c r="F75" s="1357"/>
      <c r="I75" s="1743">
        <v>-150</v>
      </c>
      <c r="J75" s="1743" t="s">
        <v>7922</v>
      </c>
      <c r="L75" s="83"/>
      <c r="Q75" s="83"/>
      <c r="R75" s="83"/>
    </row>
    <row r="76" spans="2:18" x14ac:dyDescent="0.25">
      <c r="F76" s="1357"/>
      <c r="I76" s="1743">
        <v>-600</v>
      </c>
      <c r="J76" s="1743" t="s">
        <v>7784</v>
      </c>
      <c r="L76" s="83"/>
      <c r="O76" s="1747"/>
    </row>
    <row r="77" spans="2:18" x14ac:dyDescent="0.25">
      <c r="F77" s="1357"/>
      <c r="I77" s="1743">
        <v>-3270</v>
      </c>
      <c r="J77" s="1743" t="s">
        <v>7789</v>
      </c>
      <c r="L77" s="83"/>
      <c r="O77" s="1747"/>
    </row>
    <row r="78" spans="2:18" ht="13.8" thickBot="1" x14ac:dyDescent="0.3">
      <c r="F78" s="1357"/>
      <c r="I78" s="1863">
        <v>-100</v>
      </c>
      <c r="J78" s="1863" t="s">
        <v>7790</v>
      </c>
      <c r="K78" s="1849"/>
      <c r="L78" s="1850"/>
      <c r="M78" s="1849"/>
      <c r="N78" s="1849"/>
      <c r="O78" s="1860"/>
      <c r="P78" s="1849"/>
      <c r="Q78" s="83"/>
      <c r="R78" s="83"/>
    </row>
    <row r="79" spans="2:18" ht="13.8" thickTop="1" x14ac:dyDescent="0.25">
      <c r="F79" s="1357"/>
      <c r="L79" s="83"/>
      <c r="O79" s="1743"/>
      <c r="Q79" s="83"/>
      <c r="R79" s="83"/>
    </row>
    <row r="80" spans="2:18" x14ac:dyDescent="0.25">
      <c r="F80" s="1357"/>
      <c r="I80" s="720">
        <v>-1015</v>
      </c>
      <c r="J80" s="720" t="s">
        <v>7920</v>
      </c>
      <c r="K80" s="1855"/>
      <c r="M80" s="1854">
        <v>99119</v>
      </c>
      <c r="N80" s="720" t="s">
        <v>7029</v>
      </c>
      <c r="O80" s="1855"/>
      <c r="Q80" s="83"/>
      <c r="R80" s="83"/>
    </row>
    <row r="81" spans="4:18" x14ac:dyDescent="0.25">
      <c r="F81" s="1357"/>
      <c r="I81" s="1855">
        <v>-1563</v>
      </c>
      <c r="J81" s="1855" t="s">
        <v>7782</v>
      </c>
      <c r="K81" s="1855"/>
      <c r="M81" s="1854">
        <v>1127</v>
      </c>
      <c r="N81" s="720" t="s">
        <v>7860</v>
      </c>
      <c r="O81" s="1855"/>
      <c r="Q81" s="83"/>
      <c r="R81" s="83"/>
    </row>
    <row r="82" spans="4:18" x14ac:dyDescent="0.25">
      <c r="F82" s="1357"/>
      <c r="I82" s="1855">
        <v>-150</v>
      </c>
      <c r="J82" s="1855" t="s">
        <v>7829</v>
      </c>
      <c r="M82" s="1856">
        <v>-1458</v>
      </c>
      <c r="N82" s="1856" t="s">
        <v>7749</v>
      </c>
      <c r="Q82" s="83"/>
      <c r="R82" s="83"/>
    </row>
    <row r="83" spans="4:18" x14ac:dyDescent="0.25">
      <c r="E83" s="1484">
        <v>71000</v>
      </c>
      <c r="F83" s="1485"/>
      <c r="G83" s="1486"/>
      <c r="H83" s="10"/>
      <c r="I83" s="1855">
        <v>-1000</v>
      </c>
      <c r="J83" s="1855" t="s">
        <v>7797</v>
      </c>
      <c r="K83" s="1855"/>
      <c r="M83" s="1856">
        <v>-1033</v>
      </c>
      <c r="N83" s="1856" t="s">
        <v>7881</v>
      </c>
      <c r="O83" s="1855"/>
      <c r="Q83" s="83"/>
      <c r="R83" s="83"/>
    </row>
    <row r="84" spans="4:18" x14ac:dyDescent="0.25">
      <c r="E84" s="1844">
        <v>-7700</v>
      </c>
      <c r="F84" s="1845" t="s">
        <v>6870</v>
      </c>
      <c r="G84" s="1488"/>
      <c r="H84" s="10"/>
      <c r="I84" s="1856">
        <v>-550</v>
      </c>
      <c r="J84" s="1856" t="s">
        <v>3221</v>
      </c>
      <c r="K84" s="1855"/>
      <c r="M84" s="1856">
        <v>-11675</v>
      </c>
      <c r="N84" s="1856" t="s">
        <v>7816</v>
      </c>
      <c r="O84" s="1855"/>
      <c r="Q84" s="83"/>
      <c r="R84" s="83"/>
    </row>
    <row r="85" spans="4:18" x14ac:dyDescent="0.25">
      <c r="E85" s="1844">
        <v>-18600</v>
      </c>
      <c r="F85" s="1845" t="s">
        <v>7750</v>
      </c>
      <c r="G85" s="1488"/>
      <c r="H85" s="10"/>
      <c r="I85" s="1856">
        <v>-8450</v>
      </c>
      <c r="J85" s="1856" t="s">
        <v>7807</v>
      </c>
      <c r="K85" s="1855"/>
      <c r="M85" s="1856">
        <v>-337</v>
      </c>
      <c r="N85" s="1856" t="s">
        <v>7817</v>
      </c>
      <c r="O85" s="1855"/>
      <c r="Q85" s="83"/>
      <c r="R85" s="83"/>
    </row>
    <row r="86" spans="4:18" x14ac:dyDescent="0.25">
      <c r="E86" s="1844">
        <v>-1600</v>
      </c>
      <c r="F86" s="1845" t="s">
        <v>7911</v>
      </c>
      <c r="G86" s="1488"/>
      <c r="H86" s="10"/>
      <c r="I86" s="1856">
        <v>-230</v>
      </c>
      <c r="J86" s="1856" t="s">
        <v>7812</v>
      </c>
      <c r="M86" s="1856">
        <v>-1230</v>
      </c>
      <c r="N86" s="1856" t="s">
        <v>7818</v>
      </c>
      <c r="O86" s="1855"/>
      <c r="Q86" s="83"/>
      <c r="R86" s="83"/>
    </row>
    <row r="87" spans="4:18" x14ac:dyDescent="0.25">
      <c r="D87">
        <v>-4000</v>
      </c>
      <c r="E87" s="1491"/>
      <c r="F87" s="1489" t="s">
        <v>7872</v>
      </c>
      <c r="G87" s="1488"/>
      <c r="H87" s="10"/>
      <c r="I87" s="1856">
        <v>-500</v>
      </c>
      <c r="J87" s="1856" t="s">
        <v>7804</v>
      </c>
      <c r="K87" s="1855"/>
      <c r="M87" s="1856">
        <v>-1390</v>
      </c>
      <c r="N87" s="1856" t="s">
        <v>7819</v>
      </c>
      <c r="O87" s="1855"/>
      <c r="Q87" s="83"/>
      <c r="R87" s="83"/>
    </row>
    <row r="88" spans="4:18" x14ac:dyDescent="0.25">
      <c r="E88" s="1844">
        <v>-1500</v>
      </c>
      <c r="F88" s="1845" t="s">
        <v>1153</v>
      </c>
      <c r="G88" s="1488"/>
      <c r="H88" s="10"/>
      <c r="I88" s="1856">
        <v>-300</v>
      </c>
      <c r="J88" s="1855" t="s">
        <v>7805</v>
      </c>
      <c r="K88" s="1855"/>
      <c r="M88" s="1856">
        <v>-1465</v>
      </c>
      <c r="N88" s="1856" t="s">
        <v>7820</v>
      </c>
      <c r="O88" s="1855"/>
      <c r="Q88" s="83"/>
      <c r="R88" s="83"/>
    </row>
    <row r="89" spans="4:18" x14ac:dyDescent="0.25">
      <c r="E89" s="1844">
        <v>-940</v>
      </c>
      <c r="F89" s="1845" t="s">
        <v>7873</v>
      </c>
      <c r="G89" s="1488"/>
      <c r="H89" s="10"/>
      <c r="I89" s="1856">
        <v>-150</v>
      </c>
      <c r="J89" s="1855" t="s">
        <v>7806</v>
      </c>
      <c r="K89" s="1855"/>
      <c r="M89" s="1856">
        <v>-453</v>
      </c>
      <c r="N89" s="1856" t="s">
        <v>7821</v>
      </c>
      <c r="O89" s="1855"/>
      <c r="Q89" s="83"/>
      <c r="R89" s="83"/>
    </row>
    <row r="90" spans="4:18" x14ac:dyDescent="0.25">
      <c r="E90" s="1844">
        <v>-3200</v>
      </c>
      <c r="F90" s="1845" t="s">
        <v>7227</v>
      </c>
      <c r="G90" s="1488"/>
      <c r="H90" s="10"/>
      <c r="I90" s="1856">
        <v>-570</v>
      </c>
      <c r="J90" s="1856" t="s">
        <v>7808</v>
      </c>
      <c r="K90" s="1855"/>
      <c r="M90" s="1856">
        <v>-9</v>
      </c>
      <c r="N90" s="1856" t="s">
        <v>7835</v>
      </c>
      <c r="O90" s="1855"/>
      <c r="Q90" s="83"/>
      <c r="R90" s="83"/>
    </row>
    <row r="91" spans="4:18" x14ac:dyDescent="0.25">
      <c r="E91" s="1844">
        <v>-931</v>
      </c>
      <c r="F91" s="1845" t="s">
        <v>7916</v>
      </c>
      <c r="G91" s="1488"/>
      <c r="H91" s="10"/>
      <c r="I91" s="1855">
        <v>-4800</v>
      </c>
      <c r="J91" s="1855" t="s">
        <v>7769</v>
      </c>
      <c r="K91" s="1855"/>
      <c r="M91" s="1856">
        <v>-1623</v>
      </c>
      <c r="N91" s="1856" t="s">
        <v>7840</v>
      </c>
      <c r="O91" s="1855"/>
      <c r="Q91" s="83"/>
      <c r="R91" s="83"/>
    </row>
    <row r="92" spans="4:18" x14ac:dyDescent="0.25">
      <c r="E92" s="1844">
        <v>-450</v>
      </c>
      <c r="F92" s="1845" t="s">
        <v>7917</v>
      </c>
      <c r="G92" s="1488"/>
      <c r="H92" s="10"/>
      <c r="I92" s="1856">
        <v>-6500</v>
      </c>
      <c r="J92" s="1856" t="s">
        <v>7810</v>
      </c>
      <c r="K92" s="1855"/>
      <c r="M92" s="1856">
        <v>-1044</v>
      </c>
      <c r="N92" s="1856" t="s">
        <v>7839</v>
      </c>
      <c r="O92" s="1855"/>
      <c r="Q92" s="83"/>
      <c r="R92" s="83"/>
    </row>
    <row r="93" spans="4:18" x14ac:dyDescent="0.25">
      <c r="D93">
        <v>-2850</v>
      </c>
      <c r="E93" s="1491"/>
      <c r="F93" s="1489" t="s">
        <v>7874</v>
      </c>
      <c r="G93" s="1488"/>
      <c r="H93" s="10"/>
      <c r="I93" s="1855">
        <v>-1000</v>
      </c>
      <c r="J93" s="1855" t="s">
        <v>7772</v>
      </c>
      <c r="K93" s="1855"/>
      <c r="M93" s="1856">
        <v>-597</v>
      </c>
      <c r="N93" s="1856" t="s">
        <v>7838</v>
      </c>
      <c r="O93" s="1855"/>
      <c r="Q93" s="83"/>
      <c r="R93" s="83"/>
    </row>
    <row r="94" spans="4:18" x14ac:dyDescent="0.25">
      <c r="E94" s="1844">
        <v>-950</v>
      </c>
      <c r="F94" s="1846" t="s">
        <v>7874</v>
      </c>
      <c r="G94" s="1488"/>
      <c r="H94" s="10"/>
      <c r="I94" s="1856">
        <v>-193</v>
      </c>
      <c r="J94" s="1856" t="s">
        <v>7815</v>
      </c>
      <c r="K94" s="1855"/>
      <c r="M94" s="1856">
        <v>-3198</v>
      </c>
      <c r="N94" s="1855" t="s">
        <v>7837</v>
      </c>
      <c r="O94" s="1855"/>
      <c r="Q94" s="83"/>
      <c r="R94" s="83"/>
    </row>
    <row r="95" spans="4:18" x14ac:dyDescent="0.25">
      <c r="D95">
        <v>-10000</v>
      </c>
      <c r="E95" s="1491"/>
      <c r="F95" s="1489" t="s">
        <v>7875</v>
      </c>
      <c r="G95" s="1488"/>
      <c r="H95" s="10"/>
      <c r="I95" s="1855">
        <v>-180</v>
      </c>
      <c r="J95" s="1855" t="s">
        <v>7791</v>
      </c>
      <c r="K95" s="1855"/>
      <c r="M95" s="1856">
        <v>-893</v>
      </c>
      <c r="N95" s="1856" t="s">
        <v>7841</v>
      </c>
      <c r="O95" s="1855"/>
      <c r="Q95" s="83"/>
      <c r="R95" s="83"/>
    </row>
    <row r="96" spans="4:18" x14ac:dyDescent="0.25">
      <c r="D96">
        <v>-5000</v>
      </c>
      <c r="E96" s="1491"/>
      <c r="F96" s="1489" t="s">
        <v>7914</v>
      </c>
      <c r="G96" s="1488"/>
      <c r="H96" s="10"/>
      <c r="I96" s="1855">
        <v>-180</v>
      </c>
      <c r="J96" s="1855" t="s">
        <v>7798</v>
      </c>
      <c r="K96" s="1855"/>
      <c r="M96" s="1856">
        <v>-553</v>
      </c>
      <c r="N96" s="1855" t="s">
        <v>7836</v>
      </c>
      <c r="O96" s="1856"/>
      <c r="Q96" s="83"/>
      <c r="R96" s="83"/>
    </row>
    <row r="97" spans="4:18" x14ac:dyDescent="0.25">
      <c r="E97" s="1847">
        <v>-2000</v>
      </c>
      <c r="F97" s="1846" t="s">
        <v>7915</v>
      </c>
      <c r="G97" s="1488"/>
      <c r="H97" s="10"/>
      <c r="I97" s="1855">
        <v>-180</v>
      </c>
      <c r="J97" s="1855" t="s">
        <v>7802</v>
      </c>
      <c r="K97" s="1855"/>
      <c r="M97" s="1856">
        <v>-500</v>
      </c>
      <c r="N97" s="1855" t="s">
        <v>7111</v>
      </c>
      <c r="O97" s="1856"/>
      <c r="Q97" s="83"/>
      <c r="R97" s="83"/>
    </row>
    <row r="98" spans="4:18" x14ac:dyDescent="0.25">
      <c r="D98">
        <v>-1800</v>
      </c>
      <c r="E98" s="1491"/>
      <c r="F98" s="1489" t="s">
        <v>7876</v>
      </c>
      <c r="G98" s="1488"/>
      <c r="H98" s="10"/>
      <c r="I98" s="1856">
        <v>-190</v>
      </c>
      <c r="J98" s="1856" t="s">
        <v>7811</v>
      </c>
      <c r="K98" s="1855"/>
      <c r="L98" s="83"/>
      <c r="M98" s="1856">
        <v>-840</v>
      </c>
      <c r="N98" s="1855" t="s">
        <v>7859</v>
      </c>
      <c r="O98" s="777"/>
      <c r="Q98" s="83"/>
      <c r="R98" s="83"/>
    </row>
    <row r="99" spans="4:18" x14ac:dyDescent="0.25">
      <c r="E99" s="1844">
        <v>-3300</v>
      </c>
      <c r="F99" s="1845" t="s">
        <v>1147</v>
      </c>
      <c r="G99" s="1488"/>
      <c r="H99" s="10"/>
      <c r="I99" s="1856">
        <v>-190</v>
      </c>
      <c r="J99" s="1856" t="s">
        <v>7822</v>
      </c>
      <c r="K99" s="1855"/>
      <c r="L99" s="83"/>
      <c r="O99" s="777"/>
      <c r="Q99" s="83"/>
      <c r="R99" s="83"/>
    </row>
    <row r="100" spans="4:18" x14ac:dyDescent="0.25">
      <c r="E100" s="1844">
        <v>-2890</v>
      </c>
      <c r="F100" s="1845" t="s">
        <v>7878</v>
      </c>
      <c r="G100" s="1488"/>
      <c r="H100" s="10"/>
      <c r="I100" s="1856">
        <v>-190</v>
      </c>
      <c r="J100" s="1856" t="s">
        <v>7825</v>
      </c>
      <c r="K100" s="1855"/>
      <c r="L100" s="83"/>
      <c r="M100" s="1450"/>
      <c r="N100" s="1450"/>
      <c r="O100" s="777"/>
      <c r="Q100" s="83"/>
      <c r="R100" s="83"/>
    </row>
    <row r="101" spans="4:18" x14ac:dyDescent="0.25">
      <c r="E101" s="1844">
        <v>-1080</v>
      </c>
      <c r="F101" s="1845" t="s">
        <v>7879</v>
      </c>
      <c r="G101" s="1488"/>
      <c r="H101" s="10"/>
      <c r="I101" s="1855">
        <v>-190</v>
      </c>
      <c r="J101" s="1856" t="s">
        <v>7828</v>
      </c>
      <c r="K101" s="1855"/>
      <c r="L101" s="83"/>
      <c r="O101" s="777"/>
      <c r="Q101" s="83"/>
      <c r="R101" s="83"/>
    </row>
    <row r="102" spans="4:18" x14ac:dyDescent="0.25">
      <c r="D102">
        <v>-2250</v>
      </c>
      <c r="E102" s="1491"/>
      <c r="F102" s="1489" t="s">
        <v>7877</v>
      </c>
      <c r="G102" s="1488"/>
      <c r="H102" s="10"/>
      <c r="I102" s="1855">
        <v>-190</v>
      </c>
      <c r="J102" s="1856" t="s">
        <v>7830</v>
      </c>
      <c r="K102" s="1855"/>
      <c r="L102" s="83"/>
      <c r="O102" s="777"/>
      <c r="Q102" s="83"/>
      <c r="R102" s="83"/>
    </row>
    <row r="103" spans="4:18" x14ac:dyDescent="0.25">
      <c r="E103" s="1844">
        <v>-270</v>
      </c>
      <c r="F103" s="1845" t="s">
        <v>7530</v>
      </c>
      <c r="G103" s="1488"/>
      <c r="H103" s="10"/>
      <c r="I103" s="1855">
        <v>-190</v>
      </c>
      <c r="J103" s="1856" t="s">
        <v>7832</v>
      </c>
      <c r="K103" s="1855"/>
      <c r="L103" s="83"/>
      <c r="M103" s="1450"/>
      <c r="N103" s="1450"/>
      <c r="O103" s="777"/>
      <c r="Q103" s="83"/>
      <c r="R103" s="83"/>
    </row>
    <row r="104" spans="4:18" x14ac:dyDescent="0.25">
      <c r="E104" s="1844">
        <v>-425</v>
      </c>
      <c r="F104" s="1846" t="s">
        <v>7880</v>
      </c>
      <c r="G104" s="1488"/>
      <c r="H104" s="10"/>
      <c r="I104" s="1855">
        <v>-190</v>
      </c>
      <c r="J104" s="1856" t="s">
        <v>7842</v>
      </c>
      <c r="K104" s="1855"/>
      <c r="L104" s="83"/>
      <c r="O104" s="777"/>
      <c r="Q104" s="83"/>
      <c r="R104" s="83"/>
    </row>
    <row r="105" spans="4:18" x14ac:dyDescent="0.25">
      <c r="E105" s="1844">
        <v>-7600</v>
      </c>
      <c r="F105" s="1846" t="s">
        <v>7912</v>
      </c>
      <c r="G105" s="1488"/>
      <c r="H105" s="10"/>
      <c r="I105" s="1855">
        <v>-190</v>
      </c>
      <c r="J105" s="1856" t="s">
        <v>7847</v>
      </c>
      <c r="K105" s="1855"/>
      <c r="L105" s="83"/>
      <c r="M105" s="1450"/>
      <c r="N105" s="1450"/>
      <c r="O105" s="777"/>
      <c r="Q105" s="83"/>
      <c r="R105" s="83"/>
    </row>
    <row r="106" spans="4:18" x14ac:dyDescent="0.25">
      <c r="E106" s="1844">
        <v>-1000</v>
      </c>
      <c r="F106" s="1846" t="s">
        <v>7111</v>
      </c>
      <c r="G106" s="1488"/>
      <c r="H106" s="10"/>
      <c r="I106" s="1855">
        <v>-190</v>
      </c>
      <c r="J106" s="1856" t="s">
        <v>7851</v>
      </c>
      <c r="K106" s="1855"/>
      <c r="L106" s="83"/>
      <c r="M106" s="1450"/>
      <c r="N106" s="1450"/>
      <c r="O106" s="777"/>
      <c r="Q106" s="83"/>
      <c r="R106" s="83"/>
    </row>
    <row r="107" spans="4:18" x14ac:dyDescent="0.25">
      <c r="E107" s="1491">
        <v>-500</v>
      </c>
      <c r="F107" s="1846" t="s">
        <v>7913</v>
      </c>
      <c r="G107" s="1488"/>
      <c r="H107" s="10"/>
      <c r="I107" s="1855">
        <v>-190</v>
      </c>
      <c r="J107" s="1856" t="s">
        <v>7852</v>
      </c>
      <c r="K107" s="1855"/>
      <c r="L107" s="83"/>
      <c r="O107" s="777"/>
      <c r="Q107" s="83"/>
      <c r="R107" s="83"/>
    </row>
    <row r="108" spans="4:18" x14ac:dyDescent="0.25">
      <c r="E108" s="1492">
        <f>SUM(E83:E107)</f>
        <v>16064</v>
      </c>
      <c r="F108" s="1837"/>
      <c r="G108" s="1726"/>
      <c r="H108" s="10"/>
      <c r="I108" s="1855">
        <v>-190</v>
      </c>
      <c r="J108" s="1856" t="s">
        <v>7853</v>
      </c>
      <c r="L108" s="83"/>
      <c r="O108" s="777"/>
      <c r="Q108" s="83"/>
      <c r="R108" s="83"/>
    </row>
    <row r="109" spans="4:18" x14ac:dyDescent="0.25">
      <c r="F109" s="1357"/>
      <c r="I109" s="1855">
        <v>-190</v>
      </c>
      <c r="J109" s="1856" t="s">
        <v>7856</v>
      </c>
      <c r="L109" s="83"/>
      <c r="Q109" s="83"/>
      <c r="R109" s="83"/>
    </row>
    <row r="110" spans="4:18" x14ac:dyDescent="0.25">
      <c r="F110" s="1357"/>
      <c r="I110" s="1855">
        <v>-190</v>
      </c>
      <c r="J110" s="1856" t="s">
        <v>7858</v>
      </c>
      <c r="L110" s="83"/>
      <c r="Q110" s="83"/>
      <c r="R110" s="83"/>
    </row>
    <row r="111" spans="4:18" x14ac:dyDescent="0.25">
      <c r="F111" s="1357"/>
      <c r="I111" s="1855">
        <v>-190</v>
      </c>
      <c r="J111" s="1856" t="s">
        <v>7866</v>
      </c>
      <c r="L111" s="83"/>
      <c r="Q111" s="83"/>
      <c r="R111" s="83"/>
    </row>
    <row r="112" spans="4:18" x14ac:dyDescent="0.25">
      <c r="I112" s="1855">
        <v>-190</v>
      </c>
      <c r="J112" s="1856" t="s">
        <v>7867</v>
      </c>
      <c r="L112" s="83"/>
      <c r="Q112" s="83"/>
      <c r="R112" s="83"/>
    </row>
    <row r="113" spans="9:18" ht="13.8" thickBot="1" x14ac:dyDescent="0.3">
      <c r="I113" s="1861">
        <v>-190</v>
      </c>
      <c r="J113" s="1862" t="s">
        <v>7868</v>
      </c>
      <c r="K113" s="1849"/>
      <c r="L113" s="1850"/>
      <c r="M113" s="1849"/>
      <c r="N113" s="1849"/>
      <c r="O113" s="1849"/>
      <c r="P113" s="1849"/>
      <c r="Q113" s="83"/>
      <c r="R113" s="83"/>
    </row>
    <row r="114" spans="9:18" ht="13.8" thickTop="1" x14ac:dyDescent="0.25">
      <c r="Q114" s="83"/>
      <c r="R114" s="83"/>
    </row>
    <row r="115" spans="9:18" x14ac:dyDescent="0.25">
      <c r="I115" s="1825">
        <v>-18600</v>
      </c>
      <c r="J115" s="1825" t="s">
        <v>7901</v>
      </c>
      <c r="K115" s="1825"/>
      <c r="L115" s="83"/>
      <c r="M115" s="1858">
        <v>71808</v>
      </c>
      <c r="N115" s="1859" t="s">
        <v>7131</v>
      </c>
      <c r="O115" s="1825"/>
      <c r="Q115" s="83"/>
      <c r="R115" s="83"/>
    </row>
    <row r="116" spans="9:18" x14ac:dyDescent="0.25">
      <c r="I116" s="1825">
        <v>-4000</v>
      </c>
      <c r="J116" s="1857" t="s">
        <v>7854</v>
      </c>
      <c r="K116" s="1825"/>
      <c r="L116" s="83"/>
      <c r="M116" s="1858">
        <v>44453</v>
      </c>
      <c r="N116" s="1858" t="s">
        <v>7834</v>
      </c>
      <c r="O116" s="1825"/>
      <c r="Q116" s="83"/>
      <c r="R116" s="83"/>
    </row>
    <row r="117" spans="9:18" x14ac:dyDescent="0.25">
      <c r="I117" s="1825">
        <v>-350</v>
      </c>
      <c r="J117" s="1825" t="s">
        <v>7824</v>
      </c>
      <c r="K117" s="1825"/>
      <c r="L117" s="83"/>
      <c r="M117" s="1857">
        <v>-942</v>
      </c>
      <c r="N117" s="1825" t="s">
        <v>7889</v>
      </c>
      <c r="O117" s="1825"/>
      <c r="Q117" s="83"/>
      <c r="R117" s="83"/>
    </row>
    <row r="118" spans="9:18" x14ac:dyDescent="0.25">
      <c r="I118" s="1825">
        <v>-220</v>
      </c>
      <c r="J118" s="1825" t="s">
        <v>7823</v>
      </c>
      <c r="K118" s="1825"/>
      <c r="L118" s="83"/>
      <c r="M118" s="1857">
        <v>-2892</v>
      </c>
      <c r="N118" s="1825" t="s">
        <v>7890</v>
      </c>
      <c r="O118" s="1825"/>
      <c r="Q118" s="83"/>
      <c r="R118" s="83"/>
    </row>
    <row r="119" spans="9:18" x14ac:dyDescent="0.25">
      <c r="I119" s="1825">
        <v>-400</v>
      </c>
      <c r="J119" s="1825" t="s">
        <v>7826</v>
      </c>
      <c r="K119" s="1825"/>
      <c r="L119" s="83"/>
      <c r="M119" s="1857">
        <v>-1080</v>
      </c>
      <c r="N119" s="1825" t="s">
        <v>7891</v>
      </c>
      <c r="O119" s="1825"/>
      <c r="Q119" s="83"/>
      <c r="R119" s="83"/>
    </row>
    <row r="120" spans="9:18" x14ac:dyDescent="0.25">
      <c r="I120" s="1825">
        <v>-82</v>
      </c>
      <c r="J120" s="1857" t="s">
        <v>7831</v>
      </c>
      <c r="K120" s="1825"/>
      <c r="L120" s="83"/>
      <c r="M120" s="1857">
        <v>-454</v>
      </c>
      <c r="N120" s="1825" t="s">
        <v>7892</v>
      </c>
      <c r="O120" s="1825"/>
      <c r="Q120" s="83"/>
      <c r="R120" s="83"/>
    </row>
    <row r="121" spans="9:18" x14ac:dyDescent="0.25">
      <c r="I121" s="1825">
        <v>-690</v>
      </c>
      <c r="J121" s="1857" t="s">
        <v>7849</v>
      </c>
      <c r="K121" s="1825"/>
      <c r="L121" s="83"/>
      <c r="M121" s="1857">
        <v>-931</v>
      </c>
      <c r="N121" s="1825" t="s">
        <v>7886</v>
      </c>
      <c r="O121" s="1825"/>
      <c r="Q121" s="83"/>
      <c r="R121" s="83"/>
    </row>
    <row r="122" spans="9:18" x14ac:dyDescent="0.25">
      <c r="I122" s="1825">
        <v>-1080</v>
      </c>
      <c r="J122" s="1857" t="s">
        <v>7848</v>
      </c>
      <c r="K122" s="1825"/>
      <c r="L122" s="83"/>
      <c r="M122" s="1857">
        <v>-367</v>
      </c>
      <c r="N122" s="1825" t="s">
        <v>1155</v>
      </c>
      <c r="O122" s="1825"/>
      <c r="Q122" s="83"/>
      <c r="R122" s="83"/>
    </row>
    <row r="123" spans="9:18" x14ac:dyDescent="0.25">
      <c r="I123" s="1825">
        <v>-15</v>
      </c>
      <c r="J123" s="1857" t="s">
        <v>7850</v>
      </c>
      <c r="K123" s="1825"/>
      <c r="L123" s="83"/>
      <c r="M123" s="1857">
        <v>-1464</v>
      </c>
      <c r="N123" s="1825" t="s">
        <v>7072</v>
      </c>
      <c r="O123" s="1825"/>
      <c r="Q123" s="83"/>
      <c r="R123" s="83"/>
    </row>
    <row r="124" spans="9:18" x14ac:dyDescent="0.25">
      <c r="I124" s="1825">
        <v>-1264</v>
      </c>
      <c r="J124" s="1857" t="s">
        <v>4746</v>
      </c>
      <c r="K124" s="1825"/>
      <c r="L124" s="83"/>
      <c r="M124" s="1857">
        <v>-942</v>
      </c>
      <c r="N124" s="1825" t="s">
        <v>2937</v>
      </c>
      <c r="O124" s="1825"/>
      <c r="Q124" s="83"/>
      <c r="R124" s="83"/>
    </row>
    <row r="125" spans="9:18" x14ac:dyDescent="0.25">
      <c r="I125" s="1857">
        <v>-965</v>
      </c>
      <c r="J125" s="1857" t="s">
        <v>7855</v>
      </c>
      <c r="K125" s="1825"/>
      <c r="L125" s="83"/>
      <c r="M125" s="1857">
        <v>-3201</v>
      </c>
      <c r="N125" s="1825" t="s">
        <v>7247</v>
      </c>
      <c r="O125" s="1825"/>
      <c r="Q125" s="83"/>
      <c r="R125" s="83"/>
    </row>
    <row r="126" spans="9:18" x14ac:dyDescent="0.25">
      <c r="I126" s="1857">
        <v>-475</v>
      </c>
      <c r="J126" s="1857" t="s">
        <v>7857</v>
      </c>
      <c r="K126" s="1825"/>
      <c r="L126" s="83"/>
      <c r="M126" s="1857">
        <v>-7376</v>
      </c>
      <c r="N126" s="1825" t="s">
        <v>7896</v>
      </c>
      <c r="O126" s="1825"/>
      <c r="Q126" s="83"/>
      <c r="R126" s="83"/>
    </row>
    <row r="127" spans="9:18" x14ac:dyDescent="0.25">
      <c r="I127" s="1857">
        <v>-160</v>
      </c>
      <c r="J127" s="1857" t="s">
        <v>7861</v>
      </c>
      <c r="K127" s="1825"/>
      <c r="L127" s="83"/>
      <c r="M127" s="1857">
        <v>-317</v>
      </c>
      <c r="N127" s="1825" t="s">
        <v>7897</v>
      </c>
      <c r="O127" s="1825"/>
      <c r="Q127" s="83"/>
      <c r="R127" s="83"/>
    </row>
    <row r="128" spans="9:18" x14ac:dyDescent="0.25">
      <c r="I128" s="1857">
        <v>-400</v>
      </c>
      <c r="J128" s="1857" t="s">
        <v>7863</v>
      </c>
      <c r="K128" s="1825"/>
      <c r="L128" s="83"/>
      <c r="M128" s="1857">
        <v>-1612</v>
      </c>
      <c r="N128" s="1825" t="s">
        <v>7898</v>
      </c>
      <c r="O128" s="1825"/>
      <c r="Q128" s="83"/>
      <c r="R128" s="83"/>
    </row>
    <row r="129" spans="6:18" x14ac:dyDescent="0.25">
      <c r="I129" s="1857">
        <v>-325</v>
      </c>
      <c r="J129" s="1857" t="s">
        <v>7864</v>
      </c>
      <c r="K129" s="1825"/>
      <c r="L129" s="83"/>
      <c r="M129" s="1857">
        <v>-2780</v>
      </c>
      <c r="N129" s="1825" t="s">
        <v>7844</v>
      </c>
      <c r="O129" s="1825"/>
      <c r="Q129" s="83"/>
      <c r="R129" s="83"/>
    </row>
    <row r="130" spans="6:18" x14ac:dyDescent="0.25">
      <c r="I130" s="1857">
        <v>-180</v>
      </c>
      <c r="J130" s="1857" t="s">
        <v>7865</v>
      </c>
      <c r="K130" s="1825"/>
      <c r="L130" s="83"/>
      <c r="M130" s="1857">
        <v>-215</v>
      </c>
      <c r="N130" s="1825" t="s">
        <v>7894</v>
      </c>
      <c r="O130" s="1825"/>
      <c r="Q130" s="83"/>
      <c r="R130" s="83"/>
    </row>
    <row r="131" spans="6:18" x14ac:dyDescent="0.25">
      <c r="I131" s="1857">
        <v>-1260</v>
      </c>
      <c r="J131" s="1857" t="s">
        <v>7869</v>
      </c>
      <c r="K131" s="1825"/>
      <c r="M131" s="1857">
        <v>-221</v>
      </c>
      <c r="N131" s="1825" t="s">
        <v>7027</v>
      </c>
      <c r="O131" s="1825"/>
      <c r="Q131" s="83"/>
      <c r="R131" s="83"/>
    </row>
    <row r="132" spans="6:18" x14ac:dyDescent="0.25">
      <c r="I132" s="1857">
        <v>-150</v>
      </c>
      <c r="J132" s="1857" t="s">
        <v>7870</v>
      </c>
      <c r="K132" s="1825"/>
      <c r="L132" s="83"/>
      <c r="M132" s="1857">
        <v>-1983</v>
      </c>
      <c r="N132" s="1825" t="s">
        <v>7895</v>
      </c>
      <c r="O132" s="1825"/>
      <c r="Q132" s="83"/>
      <c r="R132" s="83"/>
    </row>
    <row r="133" spans="6:18" x14ac:dyDescent="0.25">
      <c r="F133" s="1357"/>
      <c r="I133" s="1825">
        <v>-75</v>
      </c>
      <c r="J133" s="1825" t="s">
        <v>1652</v>
      </c>
      <c r="K133" s="1825"/>
      <c r="L133" s="83"/>
      <c r="M133" s="1857">
        <v>-11</v>
      </c>
      <c r="N133" s="1825" t="s">
        <v>7885</v>
      </c>
      <c r="O133" s="1825"/>
      <c r="Q133" s="83"/>
      <c r="R133" s="83"/>
    </row>
    <row r="134" spans="6:18" x14ac:dyDescent="0.25">
      <c r="I134" s="1825">
        <v>-245</v>
      </c>
      <c r="J134" s="1825" t="s">
        <v>7882</v>
      </c>
      <c r="K134" s="1825"/>
      <c r="L134" s="83"/>
      <c r="Q134" s="83"/>
      <c r="R134" s="83"/>
    </row>
    <row r="135" spans="6:18" x14ac:dyDescent="0.25">
      <c r="I135" s="1825">
        <v>-29</v>
      </c>
      <c r="J135" s="1825" t="s">
        <v>1178</v>
      </c>
      <c r="K135" s="1825"/>
      <c r="L135" s="83"/>
      <c r="Q135" s="83"/>
      <c r="R135" s="83"/>
    </row>
    <row r="136" spans="6:18" x14ac:dyDescent="0.25">
      <c r="I136" s="1825">
        <v>-500</v>
      </c>
      <c r="J136" s="1825" t="s">
        <v>7903</v>
      </c>
      <c r="K136" s="1825"/>
      <c r="L136" s="83"/>
      <c r="Q136" s="83"/>
      <c r="R136" s="83"/>
    </row>
    <row r="137" spans="6:18" x14ac:dyDescent="0.25">
      <c r="I137" s="1825">
        <v>-150</v>
      </c>
      <c r="J137" s="1825" t="s">
        <v>7905</v>
      </c>
      <c r="K137" s="1825"/>
      <c r="L137" s="83"/>
      <c r="Q137" s="83"/>
      <c r="R137" s="83"/>
    </row>
    <row r="138" spans="6:18" x14ac:dyDescent="0.25">
      <c r="I138" s="1825">
        <v>-1000</v>
      </c>
      <c r="J138" s="1825" t="s">
        <v>7904</v>
      </c>
      <c r="K138" s="1825"/>
      <c r="L138" s="83"/>
      <c r="Q138" s="83"/>
      <c r="R138" s="83"/>
    </row>
    <row r="139" spans="6:18" x14ac:dyDescent="0.25">
      <c r="I139" s="1822">
        <v>-236</v>
      </c>
      <c r="J139" s="1822" t="s">
        <v>7900</v>
      </c>
      <c r="Q139" s="83"/>
      <c r="R139" s="83"/>
    </row>
    <row r="140" spans="6:18" x14ac:dyDescent="0.25">
      <c r="I140" s="1822">
        <v>-425</v>
      </c>
      <c r="J140" s="1822" t="s">
        <v>7899</v>
      </c>
      <c r="Q140" s="83"/>
      <c r="R140" s="83"/>
    </row>
    <row r="141" spans="6:18" x14ac:dyDescent="0.25">
      <c r="I141" s="1822">
        <v>-270</v>
      </c>
      <c r="J141" s="1822" t="s">
        <v>7827</v>
      </c>
      <c r="Q141" s="83"/>
      <c r="R141" s="83"/>
    </row>
    <row r="142" spans="6:18" x14ac:dyDescent="0.25">
      <c r="I142" s="1825">
        <v>-190</v>
      </c>
      <c r="J142" s="1857" t="s">
        <v>7925</v>
      </c>
      <c r="L142" s="83"/>
      <c r="Q142" s="83"/>
      <c r="R142" s="83"/>
    </row>
    <row r="143" spans="6:18" x14ac:dyDescent="0.25">
      <c r="I143" s="1825">
        <v>-190</v>
      </c>
      <c r="J143" s="1825" t="s">
        <v>7884</v>
      </c>
      <c r="L143" s="83"/>
      <c r="Q143" s="83"/>
      <c r="R143" s="83"/>
    </row>
    <row r="144" spans="6:18" x14ac:dyDescent="0.25">
      <c r="I144" s="1825">
        <v>-190</v>
      </c>
      <c r="J144" s="1825" t="s">
        <v>7883</v>
      </c>
      <c r="L144" s="83"/>
      <c r="Q144" s="83"/>
      <c r="R144" s="83"/>
    </row>
    <row r="145" spans="9:18" x14ac:dyDescent="0.25">
      <c r="I145" s="1825">
        <v>-190</v>
      </c>
      <c r="J145" s="1825" t="s">
        <v>7902</v>
      </c>
      <c r="L145" s="83"/>
      <c r="Q145" s="83"/>
      <c r="R145" s="83"/>
    </row>
    <row r="146" spans="9:18" x14ac:dyDescent="0.25">
      <c r="I146" s="1825">
        <v>-190</v>
      </c>
      <c r="J146" s="1825" t="s">
        <v>7930</v>
      </c>
      <c r="L146" s="83"/>
      <c r="Q146" s="83"/>
      <c r="R146" s="83"/>
    </row>
    <row r="147" spans="9:18" x14ac:dyDescent="0.25">
      <c r="I147" s="1825">
        <v>-190</v>
      </c>
      <c r="J147" s="1825" t="s">
        <v>7931</v>
      </c>
      <c r="L147" s="83"/>
      <c r="Q147" s="83"/>
      <c r="R147" s="83"/>
    </row>
    <row r="148" spans="9:18" x14ac:dyDescent="0.25">
      <c r="I148" s="1825">
        <v>-190</v>
      </c>
      <c r="J148" s="1825" t="s">
        <v>7932</v>
      </c>
      <c r="L148" s="83"/>
      <c r="Q148" s="83"/>
      <c r="R148" s="83"/>
    </row>
    <row r="149" spans="9:18" x14ac:dyDescent="0.25">
      <c r="I149" s="1825">
        <v>-190</v>
      </c>
      <c r="J149" s="1825" t="s">
        <v>7933</v>
      </c>
      <c r="L149" s="83"/>
      <c r="Q149" s="83"/>
      <c r="R149" s="83"/>
    </row>
    <row r="150" spans="9:18" x14ac:dyDescent="0.25">
      <c r="I150" s="1825">
        <v>-200</v>
      </c>
      <c r="J150" s="1825" t="s">
        <v>7934</v>
      </c>
      <c r="L150" s="83"/>
      <c r="Q150" s="83"/>
      <c r="R150" s="83"/>
    </row>
    <row r="151" spans="9:18" x14ac:dyDescent="0.25">
      <c r="I151" s="1825">
        <v>-275</v>
      </c>
      <c r="J151" s="1825" t="s">
        <v>7926</v>
      </c>
      <c r="L151" s="83"/>
      <c r="Q151" s="83"/>
      <c r="R151" s="83"/>
    </row>
    <row r="152" spans="9:18" x14ac:dyDescent="0.25">
      <c r="I152" s="1825">
        <v>-235</v>
      </c>
      <c r="J152" s="1825" t="s">
        <v>7927</v>
      </c>
      <c r="Q152" s="83"/>
      <c r="R152" s="83"/>
    </row>
    <row r="153" spans="9:18" x14ac:dyDescent="0.25">
      <c r="I153" s="1825">
        <v>-2915</v>
      </c>
      <c r="J153" s="1825" t="s">
        <v>4550</v>
      </c>
      <c r="Q153" s="83"/>
      <c r="R153" s="83"/>
    </row>
    <row r="154" spans="9:18" x14ac:dyDescent="0.25">
      <c r="I154" s="1825">
        <v>-1613</v>
      </c>
      <c r="J154" s="1825" t="s">
        <v>4550</v>
      </c>
      <c r="Q154" s="83"/>
      <c r="R154" s="83"/>
    </row>
    <row r="155" spans="9:18" x14ac:dyDescent="0.25">
      <c r="I155" s="1825">
        <v>-1360</v>
      </c>
      <c r="J155" s="1825" t="s">
        <v>4550</v>
      </c>
      <c r="L155" s="83"/>
      <c r="Q155" s="83"/>
      <c r="R155" s="83"/>
    </row>
    <row r="156" spans="9:18" x14ac:dyDescent="0.25">
      <c r="I156" s="1825">
        <v>-1000</v>
      </c>
      <c r="J156" s="1825" t="s">
        <v>7574</v>
      </c>
      <c r="L156" s="83"/>
      <c r="Q156" s="83"/>
      <c r="R156" s="83"/>
    </row>
    <row r="157" spans="9:18" x14ac:dyDescent="0.25">
      <c r="I157" s="1825">
        <v>-760</v>
      </c>
      <c r="J157" s="1825" t="s">
        <v>7928</v>
      </c>
      <c r="L157" s="83"/>
      <c r="Q157" s="83"/>
      <c r="R157" s="83"/>
    </row>
    <row r="158" spans="9:18" x14ac:dyDescent="0.25">
      <c r="I158" s="1825">
        <v>-700</v>
      </c>
      <c r="J158" s="1825" t="s">
        <v>7935</v>
      </c>
      <c r="L158" s="83"/>
      <c r="Q158" s="83"/>
      <c r="R158" s="83"/>
    </row>
    <row r="159" spans="9:18" x14ac:dyDescent="0.25">
      <c r="I159" s="1825">
        <v>-200</v>
      </c>
      <c r="J159" s="1825" t="s">
        <v>7936</v>
      </c>
      <c r="L159" s="83"/>
      <c r="Q159" s="83"/>
      <c r="R159" s="83"/>
    </row>
    <row r="160" spans="9:18" x14ac:dyDescent="0.25">
      <c r="L160" s="83"/>
      <c r="Q160" s="83"/>
      <c r="R160" s="83"/>
    </row>
    <row r="161" spans="9:18" x14ac:dyDescent="0.25">
      <c r="I161" s="1825">
        <v>-200</v>
      </c>
      <c r="J161" s="1825" t="s">
        <v>7945</v>
      </c>
      <c r="L161" s="83"/>
      <c r="Q161" s="83"/>
      <c r="R161" s="83"/>
    </row>
    <row r="162" spans="9:18" x14ac:dyDescent="0.25">
      <c r="I162" s="1825">
        <v>-200</v>
      </c>
      <c r="J162" s="1825" t="s">
        <v>7946</v>
      </c>
      <c r="L162" s="83"/>
      <c r="Q162" s="83"/>
      <c r="R162" s="83"/>
    </row>
    <row r="163" spans="9:18" x14ac:dyDescent="0.25">
      <c r="I163" s="1825">
        <v>-200</v>
      </c>
      <c r="J163" s="1825" t="s">
        <v>7947</v>
      </c>
      <c r="L163" s="83"/>
      <c r="Q163" s="83"/>
      <c r="R163" s="83"/>
    </row>
    <row r="164" spans="9:18" x14ac:dyDescent="0.25">
      <c r="I164" s="1825">
        <v>-200</v>
      </c>
      <c r="J164" s="1825" t="s">
        <v>7948</v>
      </c>
      <c r="L164" s="83"/>
      <c r="Q164" s="83"/>
      <c r="R164" s="83"/>
    </row>
    <row r="165" spans="9:18" x14ac:dyDescent="0.25">
      <c r="I165" s="1825">
        <v>-200</v>
      </c>
      <c r="J165" s="1825" t="s">
        <v>7949</v>
      </c>
      <c r="L165" s="83"/>
      <c r="Q165" s="83"/>
      <c r="R165" s="83"/>
    </row>
    <row r="166" spans="9:18" x14ac:dyDescent="0.25">
      <c r="I166" s="1825">
        <v>-200</v>
      </c>
      <c r="J166" s="1825" t="s">
        <v>7950</v>
      </c>
      <c r="L166" s="83"/>
      <c r="Q166" s="83"/>
      <c r="R166" s="83"/>
    </row>
    <row r="167" spans="9:18" ht="13.8" thickBot="1" x14ac:dyDescent="0.3">
      <c r="I167" s="1849"/>
      <c r="J167" s="1849"/>
      <c r="K167" s="1849"/>
      <c r="L167" s="1850"/>
      <c r="M167" s="1849"/>
      <c r="N167" s="1849"/>
      <c r="O167" s="1849"/>
      <c r="P167" s="1849"/>
      <c r="Q167" s="83"/>
      <c r="R167" s="83"/>
    </row>
    <row r="168" spans="9:18" ht="13.8" thickTop="1" x14ac:dyDescent="0.25">
      <c r="I168" s="10"/>
      <c r="J168" s="10"/>
      <c r="K168" s="10"/>
      <c r="L168" s="34"/>
      <c r="M168" s="10"/>
      <c r="N168" s="10"/>
      <c r="O168" s="10"/>
      <c r="P168" s="10"/>
      <c r="Q168" s="83"/>
      <c r="R168" s="83"/>
    </row>
    <row r="169" spans="9:18" x14ac:dyDescent="0.25">
      <c r="I169" s="1866">
        <v>-200</v>
      </c>
      <c r="J169" s="1539" t="s">
        <v>7942</v>
      </c>
      <c r="K169" s="10"/>
      <c r="L169" s="34"/>
      <c r="M169" s="10"/>
      <c r="N169" s="10"/>
      <c r="O169" s="10"/>
      <c r="P169" t="s">
        <v>3109</v>
      </c>
      <c r="Q169" s="17">
        <v>43899</v>
      </c>
      <c r="R169">
        <v>1415.72</v>
      </c>
    </row>
    <row r="170" spans="9:18" x14ac:dyDescent="0.25">
      <c r="I170" s="1540">
        <v>-900</v>
      </c>
      <c r="J170" s="1540" t="s">
        <v>7943</v>
      </c>
      <c r="L170" s="83"/>
      <c r="P170" t="s">
        <v>3512</v>
      </c>
      <c r="Q170" s="17">
        <v>43894</v>
      </c>
      <c r="R170">
        <v>367.17</v>
      </c>
    </row>
    <row r="171" spans="9:18" x14ac:dyDescent="0.25">
      <c r="I171" s="1540">
        <v>-500</v>
      </c>
      <c r="J171" s="1540" t="s">
        <v>7941</v>
      </c>
      <c r="L171" s="83"/>
      <c r="P171" t="s">
        <v>7940</v>
      </c>
      <c r="Q171" s="17">
        <v>43894</v>
      </c>
      <c r="R171">
        <v>1611.2</v>
      </c>
    </row>
    <row r="172" spans="9:18" x14ac:dyDescent="0.25">
      <c r="I172" s="1540">
        <v>-78</v>
      </c>
      <c r="J172" s="1540" t="s">
        <v>7944</v>
      </c>
      <c r="L172" s="83"/>
      <c r="P172" t="s">
        <v>2509</v>
      </c>
      <c r="Q172" s="17">
        <v>43887</v>
      </c>
      <c r="R172">
        <v>927.66</v>
      </c>
    </row>
    <row r="173" spans="9:18" x14ac:dyDescent="0.25">
      <c r="I173" s="1540"/>
      <c r="J173" s="1540"/>
      <c r="L173" s="83"/>
      <c r="R173">
        <f>SUM(R169:R172)</f>
        <v>4321.75</v>
      </c>
    </row>
    <row r="174" spans="9:18" x14ac:dyDescent="0.25">
      <c r="I174" s="1540"/>
      <c r="J174" s="1540"/>
      <c r="L174" s="83"/>
      <c r="Q174" s="17"/>
    </row>
    <row r="175" spans="9:18" x14ac:dyDescent="0.25">
      <c r="J175" s="1357"/>
      <c r="L175" s="83"/>
    </row>
    <row r="176" spans="9:18" x14ac:dyDescent="0.25">
      <c r="I176" s="1304">
        <v>5000</v>
      </c>
      <c r="J176" s="1377" t="s">
        <v>7428</v>
      </c>
      <c r="L176" s="83"/>
      <c r="M176" s="1304">
        <v>-5000</v>
      </c>
      <c r="N176" s="1377" t="s">
        <v>7756</v>
      </c>
    </row>
    <row r="177" spans="1:18" x14ac:dyDescent="0.25">
      <c r="L177" s="83"/>
      <c r="Q177" s="83"/>
      <c r="R177" s="83"/>
    </row>
    <row r="178" spans="1:18" x14ac:dyDescent="0.25">
      <c r="L178" s="83"/>
      <c r="Q178" s="83"/>
      <c r="R178" s="83"/>
    </row>
    <row r="179" spans="1:18" x14ac:dyDescent="0.25">
      <c r="I179" s="1836">
        <v>-69000</v>
      </c>
      <c r="J179" s="1836" t="s">
        <v>7799</v>
      </c>
      <c r="K179" s="1836"/>
      <c r="L179" s="83"/>
      <c r="M179" s="1836">
        <v>-20340</v>
      </c>
      <c r="N179" s="1836" t="s">
        <v>7799</v>
      </c>
      <c r="O179" s="1279"/>
      <c r="Q179" s="83"/>
      <c r="R179" s="83"/>
    </row>
    <row r="180" spans="1:18" x14ac:dyDescent="0.25">
      <c r="I180" s="1357">
        <v>-7600</v>
      </c>
      <c r="J180" s="1357" t="s">
        <v>7921</v>
      </c>
      <c r="L180" s="83"/>
      <c r="M180" s="1823">
        <v>-12598</v>
      </c>
      <c r="N180" s="736" t="s">
        <v>7763</v>
      </c>
      <c r="Q180" s="83"/>
      <c r="R180" s="83"/>
    </row>
    <row r="181" spans="1:18" x14ac:dyDescent="0.25">
      <c r="I181" s="1395"/>
      <c r="J181" s="1395"/>
      <c r="L181" s="83"/>
      <c r="M181" s="1747">
        <v>-12598</v>
      </c>
      <c r="N181" s="1747" t="s">
        <v>7724</v>
      </c>
      <c r="O181" s="1747"/>
      <c r="Q181" s="83"/>
      <c r="R181" s="83"/>
    </row>
    <row r="182" spans="1:18" x14ac:dyDescent="0.25">
      <c r="I182" s="83"/>
      <c r="J182" s="1395"/>
      <c r="L182" s="83"/>
      <c r="Q182" s="83"/>
      <c r="R182" s="83"/>
    </row>
    <row r="183" spans="1:18" x14ac:dyDescent="0.25">
      <c r="F183" s="1357"/>
      <c r="I183" s="1330">
        <f>SUM(I14:I182)</f>
        <v>3580</v>
      </c>
      <c r="J183" t="s">
        <v>7652</v>
      </c>
      <c r="M183" s="1330">
        <f>SUM(M14:M182)</f>
        <v>-566</v>
      </c>
      <c r="Q183" s="83"/>
      <c r="R183" s="83"/>
    </row>
    <row r="184" spans="1:18" x14ac:dyDescent="0.25">
      <c r="F184" s="1357"/>
      <c r="O184" s="777"/>
      <c r="Q184" s="83"/>
      <c r="R184" s="83"/>
    </row>
    <row r="185" spans="1:18" x14ac:dyDescent="0.25">
      <c r="A185" s="1770">
        <v>-856</v>
      </c>
      <c r="B185" s="1770" t="s">
        <v>7709</v>
      </c>
      <c r="F185" s="1357"/>
      <c r="L185" s="83"/>
      <c r="M185" s="777"/>
      <c r="N185" s="777"/>
      <c r="O185" s="777"/>
      <c r="Q185" s="83"/>
      <c r="R185" s="83"/>
    </row>
    <row r="186" spans="1:18" x14ac:dyDescent="0.25">
      <c r="A186" s="1770">
        <v>-542</v>
      </c>
      <c r="B186" s="1770" t="s">
        <v>7658</v>
      </c>
      <c r="E186">
        <v>2774</v>
      </c>
      <c r="F186" s="1357"/>
      <c r="L186" s="83"/>
      <c r="M186" s="777"/>
      <c r="N186" s="777"/>
      <c r="O186" s="777"/>
      <c r="Q186" s="83"/>
      <c r="R186" s="83"/>
    </row>
    <row r="187" spans="1:18" x14ac:dyDescent="0.25">
      <c r="A187" s="1770">
        <v>-42</v>
      </c>
      <c r="B187" s="1770" t="s">
        <v>7657</v>
      </c>
      <c r="E187">
        <v>-1200</v>
      </c>
      <c r="F187" s="1357"/>
      <c r="M187" s="777"/>
      <c r="N187" s="777"/>
      <c r="O187" s="777"/>
      <c r="Q187" s="83"/>
      <c r="R187" s="83"/>
    </row>
    <row r="188" spans="1:18" x14ac:dyDescent="0.25">
      <c r="A188" s="1770">
        <v>-228</v>
      </c>
      <c r="B188" s="1770" t="s">
        <v>7659</v>
      </c>
      <c r="E188">
        <f>SUM(E186:E187)</f>
        <v>1574</v>
      </c>
      <c r="F188" s="1357"/>
      <c r="M188" s="777"/>
      <c r="N188" s="777"/>
      <c r="O188" s="777"/>
    </row>
    <row r="189" spans="1:18" x14ac:dyDescent="0.25">
      <c r="A189" s="1770">
        <v>-916</v>
      </c>
      <c r="B189" s="1770" t="s">
        <v>7656</v>
      </c>
      <c r="F189" s="1357"/>
      <c r="L189" s="83"/>
      <c r="M189" s="777"/>
      <c r="N189" s="777"/>
      <c r="O189" s="777"/>
    </row>
    <row r="190" spans="1:18" x14ac:dyDescent="0.25">
      <c r="A190" s="1279"/>
      <c r="B190" s="1279" t="s">
        <v>7524</v>
      </c>
      <c r="F190" s="1357"/>
      <c r="L190" s="83"/>
      <c r="M190" s="777"/>
      <c r="N190" s="777"/>
      <c r="O190" s="777"/>
    </row>
    <row r="191" spans="1:18" x14ac:dyDescent="0.25">
      <c r="F191" s="1357"/>
      <c r="L191" s="83"/>
      <c r="M191" s="777">
        <v>370.01</v>
      </c>
      <c r="N191" s="777" t="s">
        <v>2509</v>
      </c>
      <c r="O191" s="777" t="s">
        <v>7725</v>
      </c>
    </row>
    <row r="192" spans="1:18" x14ac:dyDescent="0.25">
      <c r="F192" s="1357"/>
      <c r="I192" s="1484">
        <v>1036</v>
      </c>
      <c r="J192" s="1799" t="s">
        <v>7689</v>
      </c>
      <c r="K192" s="1486"/>
      <c r="M192" s="777">
        <v>1464.82</v>
      </c>
      <c r="N192" s="777" t="s">
        <v>7072</v>
      </c>
      <c r="O192" s="777" t="s">
        <v>7726</v>
      </c>
    </row>
    <row r="193" spans="1:17" x14ac:dyDescent="0.25">
      <c r="F193" s="1357"/>
      <c r="I193" s="1803">
        <v>1300</v>
      </c>
      <c r="J193" s="10" t="s">
        <v>7690</v>
      </c>
      <c r="K193" s="1488"/>
      <c r="M193">
        <v>1013.78</v>
      </c>
      <c r="N193" t="s">
        <v>3109</v>
      </c>
      <c r="O193" t="s">
        <v>7727</v>
      </c>
    </row>
    <row r="194" spans="1:17" x14ac:dyDescent="0.25">
      <c r="F194" s="1357"/>
      <c r="I194" s="1491">
        <v>11280</v>
      </c>
      <c r="J194" s="10" t="s">
        <v>7691</v>
      </c>
      <c r="K194" s="1488"/>
      <c r="M194" s="777">
        <v>748.48</v>
      </c>
      <c r="N194" s="777" t="s">
        <v>3512</v>
      </c>
      <c r="O194" s="777" t="s">
        <v>7728</v>
      </c>
    </row>
    <row r="195" spans="1:17" x14ac:dyDescent="0.25">
      <c r="I195" s="1491">
        <v>580</v>
      </c>
      <c r="J195" s="10" t="s">
        <v>7692</v>
      </c>
      <c r="K195" s="1488"/>
    </row>
    <row r="196" spans="1:17" x14ac:dyDescent="0.25">
      <c r="I196" s="1491">
        <v>1200</v>
      </c>
      <c r="J196" s="10" t="s">
        <v>7693</v>
      </c>
      <c r="K196" s="1488"/>
      <c r="O196" s="777"/>
    </row>
    <row r="197" spans="1:17" x14ac:dyDescent="0.25">
      <c r="I197" s="1491">
        <v>1200</v>
      </c>
      <c r="J197" s="10" t="s">
        <v>7694</v>
      </c>
      <c r="K197" s="1488"/>
      <c r="P197" s="777"/>
    </row>
    <row r="198" spans="1:17" x14ac:dyDescent="0.25">
      <c r="C198" s="1770"/>
      <c r="I198" s="1491">
        <v>600</v>
      </c>
      <c r="J198" s="10" t="s">
        <v>7695</v>
      </c>
      <c r="K198" s="1488"/>
      <c r="P198" s="777"/>
    </row>
    <row r="199" spans="1:17" x14ac:dyDescent="0.25">
      <c r="I199" s="1800"/>
      <c r="J199" s="1801"/>
      <c r="K199" s="1802"/>
    </row>
    <row r="200" spans="1:17" x14ac:dyDescent="0.25">
      <c r="A200" s="777"/>
      <c r="B200" s="777"/>
      <c r="I200" s="1491"/>
      <c r="J200" s="10"/>
      <c r="K200" s="1488"/>
      <c r="P200" s="777"/>
    </row>
    <row r="201" spans="1:17" x14ac:dyDescent="0.25">
      <c r="A201" s="777"/>
      <c r="B201" s="777"/>
      <c r="I201" s="1492">
        <f>SUM(I192:I200)</f>
        <v>17196</v>
      </c>
      <c r="J201" s="643"/>
      <c r="K201" s="1726"/>
      <c r="P201" s="777"/>
    </row>
    <row r="202" spans="1:17" ht="13.8" thickBot="1" x14ac:dyDescent="0.3">
      <c r="A202" s="1312"/>
      <c r="B202" s="1312"/>
      <c r="P202" s="777"/>
    </row>
    <row r="203" spans="1:17" ht="13.8" x14ac:dyDescent="0.25">
      <c r="A203" s="1714">
        <f>SUM(A1:A202)</f>
        <v>43917</v>
      </c>
      <c r="P203" s="777"/>
    </row>
    <row r="204" spans="1:17" s="777" customFormat="1" x14ac:dyDescent="0.25">
      <c r="E204" s="599"/>
      <c r="I204"/>
      <c r="J204"/>
      <c r="K204"/>
      <c r="L204"/>
      <c r="M204"/>
      <c r="N204"/>
      <c r="O204"/>
    </row>
    <row r="205" spans="1:17" ht="13.8" thickBot="1" x14ac:dyDescent="0.3"/>
    <row r="206" spans="1:17" x14ac:dyDescent="0.25">
      <c r="C206" s="5"/>
      <c r="D206" s="1585">
        <v>2012</v>
      </c>
      <c r="E206" s="1474">
        <v>2013</v>
      </c>
      <c r="F206" s="1656" t="s">
        <v>3358</v>
      </c>
      <c r="G206" s="776"/>
      <c r="H206" s="1585">
        <v>2014</v>
      </c>
      <c r="I206" s="1585">
        <v>2015</v>
      </c>
      <c r="J206" s="1474">
        <v>2016</v>
      </c>
      <c r="K206" s="1656" t="s">
        <v>3358</v>
      </c>
      <c r="L206" s="1474">
        <v>2017</v>
      </c>
      <c r="M206" s="1656" t="s">
        <v>3358</v>
      </c>
      <c r="N206" s="1474">
        <v>2018</v>
      </c>
      <c r="O206" s="1656" t="s">
        <v>3358</v>
      </c>
      <c r="P206" s="1474">
        <v>2019</v>
      </c>
      <c r="Q206" s="1656" t="s">
        <v>3358</v>
      </c>
    </row>
    <row r="207" spans="1:17" x14ac:dyDescent="0.25">
      <c r="C207" s="55" t="s">
        <v>2079</v>
      </c>
      <c r="D207" s="1351">
        <v>6104</v>
      </c>
      <c r="E207" s="1475">
        <v>9284</v>
      </c>
      <c r="F207" s="1476">
        <v>614</v>
      </c>
      <c r="G207" s="221"/>
      <c r="H207" s="1351">
        <v>14222</v>
      </c>
      <c r="I207" s="1351">
        <v>20093</v>
      </c>
      <c r="J207" s="27">
        <v>25120</v>
      </c>
      <c r="K207" s="29">
        <v>0</v>
      </c>
      <c r="L207" s="27">
        <v>43327</v>
      </c>
      <c r="M207" s="29">
        <v>3446</v>
      </c>
      <c r="N207" s="27">
        <v>53619</v>
      </c>
      <c r="O207" s="29">
        <v>5216</v>
      </c>
      <c r="P207" s="27">
        <v>59064</v>
      </c>
      <c r="Q207" s="29">
        <v>1886</v>
      </c>
    </row>
    <row r="208" spans="1:17" x14ac:dyDescent="0.25">
      <c r="C208" s="55" t="s">
        <v>219</v>
      </c>
      <c r="D208" s="1351">
        <v>6396</v>
      </c>
      <c r="E208" s="1475">
        <v>13413</v>
      </c>
      <c r="F208" s="1476">
        <v>1992</v>
      </c>
      <c r="G208" s="221"/>
      <c r="H208" s="1351">
        <v>14174</v>
      </c>
      <c r="I208" s="1351">
        <v>17608</v>
      </c>
      <c r="J208" s="27">
        <v>31097</v>
      </c>
      <c r="K208" s="29">
        <v>0</v>
      </c>
      <c r="L208" s="27">
        <v>35503</v>
      </c>
      <c r="M208" s="29">
        <v>1024</v>
      </c>
      <c r="N208" s="27">
        <v>36950</v>
      </c>
      <c r="O208" s="29">
        <v>-195</v>
      </c>
      <c r="P208" s="27">
        <v>56330</v>
      </c>
      <c r="Q208" s="29">
        <v>2729</v>
      </c>
    </row>
    <row r="209" spans="3:17" x14ac:dyDescent="0.25">
      <c r="C209" s="55" t="s">
        <v>2596</v>
      </c>
      <c r="D209" s="1351">
        <v>7948</v>
      </c>
      <c r="E209" s="1475">
        <v>13286</v>
      </c>
      <c r="F209" s="1476">
        <v>1555</v>
      </c>
      <c r="G209" s="3"/>
      <c r="H209" s="1351">
        <v>17698</v>
      </c>
      <c r="I209" s="1351">
        <v>23859</v>
      </c>
      <c r="J209" s="27">
        <v>27849</v>
      </c>
      <c r="K209" s="29">
        <v>4645</v>
      </c>
      <c r="L209" s="27">
        <v>47917</v>
      </c>
      <c r="M209" s="29">
        <v>1253</v>
      </c>
      <c r="N209" s="27">
        <v>57541</v>
      </c>
      <c r="O209" s="29">
        <v>3340</v>
      </c>
      <c r="P209" s="27">
        <v>73047</v>
      </c>
      <c r="Q209" s="29">
        <v>5573</v>
      </c>
    </row>
    <row r="210" spans="3:17" x14ac:dyDescent="0.25">
      <c r="C210" s="55" t="s">
        <v>373</v>
      </c>
      <c r="D210" s="1351">
        <v>9362</v>
      </c>
      <c r="E210" s="1475">
        <v>11300</v>
      </c>
      <c r="F210" s="1476">
        <v>855</v>
      </c>
      <c r="G210" s="3"/>
      <c r="H210" s="1351">
        <v>19477</v>
      </c>
      <c r="I210" s="1351">
        <v>25154</v>
      </c>
      <c r="J210" s="27">
        <v>31293</v>
      </c>
      <c r="K210" s="29">
        <v>4808</v>
      </c>
      <c r="L210" s="27">
        <v>53347</v>
      </c>
      <c r="M210" s="29">
        <v>5509</v>
      </c>
      <c r="N210" s="27">
        <v>61091</v>
      </c>
      <c r="O210" s="29">
        <v>-571</v>
      </c>
      <c r="P210" s="27">
        <v>75794</v>
      </c>
      <c r="Q210" s="29">
        <v>8366</v>
      </c>
    </row>
    <row r="211" spans="3:17" x14ac:dyDescent="0.25">
      <c r="C211" s="55" t="s">
        <v>3097</v>
      </c>
      <c r="D211" s="1351">
        <v>7298</v>
      </c>
      <c r="E211" s="1475">
        <v>9839</v>
      </c>
      <c r="F211" s="1476">
        <v>280</v>
      </c>
      <c r="G211" s="3"/>
      <c r="H211" s="1351">
        <v>14515</v>
      </c>
      <c r="I211" s="1351">
        <v>19621</v>
      </c>
      <c r="J211" s="27">
        <v>25506</v>
      </c>
      <c r="K211" s="29">
        <v>1692</v>
      </c>
      <c r="L211" s="27">
        <v>37745</v>
      </c>
      <c r="M211" s="29">
        <v>3556</v>
      </c>
      <c r="N211" s="27">
        <v>45815</v>
      </c>
      <c r="O211" s="29">
        <v>1856</v>
      </c>
      <c r="P211" s="27">
        <v>77508</v>
      </c>
      <c r="Q211" s="29">
        <v>-5878</v>
      </c>
    </row>
    <row r="212" spans="3:17" x14ac:dyDescent="0.25">
      <c r="C212" s="55" t="s">
        <v>467</v>
      </c>
      <c r="D212" s="1351">
        <v>10327</v>
      </c>
      <c r="E212" s="1475">
        <v>16202</v>
      </c>
      <c r="F212" s="1476">
        <v>1747</v>
      </c>
      <c r="G212" s="3"/>
      <c r="H212" s="1351">
        <v>19965</v>
      </c>
      <c r="I212" s="1351">
        <v>30292</v>
      </c>
      <c r="J212" s="27">
        <v>35852</v>
      </c>
      <c r="K212" s="29">
        <v>7264</v>
      </c>
      <c r="L212" s="27">
        <v>57783</v>
      </c>
      <c r="M212" s="29">
        <v>1088</v>
      </c>
      <c r="N212" s="27">
        <v>60367</v>
      </c>
      <c r="O212" s="29">
        <v>12547</v>
      </c>
      <c r="P212" s="27">
        <v>100323</v>
      </c>
      <c r="Q212" s="29">
        <v>1187</v>
      </c>
    </row>
    <row r="213" spans="3:17" x14ac:dyDescent="0.25">
      <c r="C213" s="55" t="s">
        <v>3098</v>
      </c>
      <c r="D213" s="1351">
        <v>7196</v>
      </c>
      <c r="E213" s="1475">
        <v>12024</v>
      </c>
      <c r="F213" s="1476">
        <v>1566</v>
      </c>
      <c r="G213" s="3"/>
      <c r="H213" s="1351">
        <v>14127</v>
      </c>
      <c r="I213" s="1351">
        <v>23324</v>
      </c>
      <c r="J213" s="27">
        <v>32004</v>
      </c>
      <c r="K213" s="29">
        <v>2612</v>
      </c>
      <c r="L213" s="27">
        <v>36884</v>
      </c>
      <c r="M213" s="29">
        <v>1391</v>
      </c>
      <c r="N213" s="27">
        <v>47813</v>
      </c>
      <c r="O213" s="29">
        <v>3171</v>
      </c>
      <c r="P213" s="27">
        <v>60090</v>
      </c>
      <c r="Q213" s="29">
        <v>-636</v>
      </c>
    </row>
    <row r="214" spans="3:17" x14ac:dyDescent="0.25">
      <c r="C214" s="55" t="s">
        <v>3099</v>
      </c>
      <c r="D214" s="1351">
        <v>9277</v>
      </c>
      <c r="E214" s="1475">
        <v>12374</v>
      </c>
      <c r="F214" s="1476">
        <v>1138</v>
      </c>
      <c r="G214" s="3"/>
      <c r="H214" s="1351">
        <v>14169</v>
      </c>
      <c r="I214" s="1351">
        <v>25423</v>
      </c>
      <c r="J214" s="27">
        <v>31422</v>
      </c>
      <c r="K214" s="29">
        <v>7495</v>
      </c>
      <c r="L214" s="27">
        <v>39669</v>
      </c>
      <c r="M214" s="29">
        <v>2375</v>
      </c>
      <c r="N214" s="27">
        <v>48983</v>
      </c>
      <c r="O214" s="29">
        <v>3880</v>
      </c>
      <c r="P214" s="27">
        <v>66839</v>
      </c>
      <c r="Q214" s="29">
        <v>1651</v>
      </c>
    </row>
    <row r="215" spans="3:17" x14ac:dyDescent="0.25">
      <c r="C215" s="55" t="s">
        <v>3100</v>
      </c>
      <c r="D215" s="1351">
        <v>10305</v>
      </c>
      <c r="E215" s="1475">
        <v>16384</v>
      </c>
      <c r="F215" s="29">
        <v>-1869</v>
      </c>
      <c r="G215" s="3"/>
      <c r="H215" s="1351">
        <v>17700</v>
      </c>
      <c r="I215" s="1351">
        <v>28139</v>
      </c>
      <c r="J215" s="27">
        <v>37090</v>
      </c>
      <c r="K215" s="29">
        <v>7952</v>
      </c>
      <c r="L215" s="27">
        <v>48732</v>
      </c>
      <c r="M215" s="29">
        <v>2615</v>
      </c>
      <c r="N215" s="27">
        <v>82756</v>
      </c>
      <c r="O215" s="29">
        <v>-17031</v>
      </c>
      <c r="P215" s="27">
        <v>89961</v>
      </c>
      <c r="Q215" s="29">
        <v>-3645</v>
      </c>
    </row>
    <row r="216" spans="3:17" x14ac:dyDescent="0.25">
      <c r="C216" s="55" t="s">
        <v>2076</v>
      </c>
      <c r="D216" s="1351">
        <v>11888</v>
      </c>
      <c r="E216" s="1475">
        <v>13390</v>
      </c>
      <c r="F216" s="1477">
        <v>0</v>
      </c>
      <c r="G216" s="3"/>
      <c r="H216" s="1351">
        <v>15711</v>
      </c>
      <c r="I216" s="1351">
        <v>23531</v>
      </c>
      <c r="J216" s="27">
        <v>36880</v>
      </c>
      <c r="K216" s="29">
        <v>-741</v>
      </c>
      <c r="L216" s="27">
        <v>40317</v>
      </c>
      <c r="M216" s="29">
        <v>3198</v>
      </c>
      <c r="N216" s="27">
        <v>47897</v>
      </c>
      <c r="O216" s="29">
        <v>1415</v>
      </c>
      <c r="P216" s="27">
        <v>78139</v>
      </c>
      <c r="Q216" s="29">
        <v>917</v>
      </c>
    </row>
    <row r="217" spans="3:17" x14ac:dyDescent="0.25">
      <c r="C217" s="55" t="s">
        <v>2077</v>
      </c>
      <c r="D217" s="1351">
        <v>8669</v>
      </c>
      <c r="E217" s="1475">
        <v>12733</v>
      </c>
      <c r="F217" s="1477">
        <v>0</v>
      </c>
      <c r="G217" s="3"/>
      <c r="H217" s="1351">
        <v>17454</v>
      </c>
      <c r="I217" s="1351">
        <v>25052</v>
      </c>
      <c r="J217" s="27">
        <v>29921</v>
      </c>
      <c r="K217" s="29">
        <v>4114</v>
      </c>
      <c r="L217" s="27">
        <v>39371</v>
      </c>
      <c r="M217" s="29">
        <v>3101</v>
      </c>
      <c r="N217" s="27">
        <v>50555</v>
      </c>
      <c r="O217" s="29">
        <v>1889</v>
      </c>
      <c r="P217" s="27">
        <v>63933</v>
      </c>
      <c r="Q217" s="29">
        <v>580</v>
      </c>
    </row>
    <row r="218" spans="3:17" ht="13.8" thickBot="1" x14ac:dyDescent="0.3">
      <c r="C218" s="55" t="s">
        <v>2078</v>
      </c>
      <c r="D218" s="1351">
        <v>13093</v>
      </c>
      <c r="E218" s="1475">
        <v>19133</v>
      </c>
      <c r="F218" s="1477">
        <v>0</v>
      </c>
      <c r="G218" s="3"/>
      <c r="H218" s="1351">
        <v>24438</v>
      </c>
      <c r="I218" s="1351">
        <v>36457</v>
      </c>
      <c r="J218" s="27">
        <v>41766</v>
      </c>
      <c r="K218" s="29">
        <v>5025</v>
      </c>
      <c r="L218" s="27">
        <v>56977</v>
      </c>
      <c r="M218" s="29">
        <v>2756</v>
      </c>
      <c r="N218" s="27">
        <v>74073</v>
      </c>
      <c r="O218" s="29">
        <v>1740</v>
      </c>
      <c r="P218" s="27">
        <v>99119</v>
      </c>
      <c r="Q218" s="29">
        <v>743</v>
      </c>
    </row>
    <row r="219" spans="3:17" ht="13.8" thickBot="1" x14ac:dyDescent="0.3">
      <c r="C219" s="5"/>
      <c r="D219" s="622">
        <f>SUM(D207:D218)</f>
        <v>107863</v>
      </c>
      <c r="E219" s="1480">
        <f>SUM(E207:E218)</f>
        <v>159362</v>
      </c>
      <c r="F219" s="1479">
        <f>SUM(F207:F218)</f>
        <v>7878</v>
      </c>
      <c r="G219" s="3"/>
      <c r="H219" s="622">
        <f t="shared" ref="H219:Q219" si="0">SUM(H207:H218)</f>
        <v>203650</v>
      </c>
      <c r="I219" s="622">
        <f t="shared" si="0"/>
        <v>298553</v>
      </c>
      <c r="J219" s="1478">
        <f t="shared" si="0"/>
        <v>385800</v>
      </c>
      <c r="K219" s="1479">
        <f t="shared" si="0"/>
        <v>44866</v>
      </c>
      <c r="L219" s="1478">
        <f t="shared" si="0"/>
        <v>537572</v>
      </c>
      <c r="M219" s="1479">
        <f t="shared" si="0"/>
        <v>31312</v>
      </c>
      <c r="N219" s="1478">
        <f t="shared" si="0"/>
        <v>667460</v>
      </c>
      <c r="O219" s="1479">
        <f t="shared" si="0"/>
        <v>17257</v>
      </c>
      <c r="P219" s="1478">
        <f>SUM(P207:P218)</f>
        <v>900147</v>
      </c>
      <c r="Q219" s="1479">
        <f t="shared" si="0"/>
        <v>13473</v>
      </c>
    </row>
    <row r="220" spans="3:17" x14ac:dyDescent="0.25">
      <c r="C220" s="3"/>
      <c r="D220" s="3"/>
      <c r="E220" s="3"/>
      <c r="F220" s="3"/>
      <c r="G220" s="3"/>
      <c r="H220" s="3"/>
      <c r="I220" s="3"/>
      <c r="J220" s="3"/>
      <c r="K220" s="3"/>
      <c r="L220" s="3"/>
      <c r="M220" s="3"/>
      <c r="N220" s="3"/>
      <c r="O220" s="3"/>
      <c r="P220" s="3"/>
      <c r="Q220" s="3"/>
    </row>
    <row r="221" spans="3:17" ht="12.75" customHeight="1" x14ac:dyDescent="0.25">
      <c r="C221" s="3"/>
      <c r="D221" s="1903" t="s">
        <v>4229</v>
      </c>
      <c r="E221" s="1903" t="s">
        <v>4229</v>
      </c>
      <c r="F221" s="353"/>
      <c r="G221" s="3"/>
      <c r="H221" s="1903" t="s">
        <v>4230</v>
      </c>
      <c r="I221" s="1903" t="s">
        <v>4231</v>
      </c>
      <c r="J221" s="1903" t="s">
        <v>5538</v>
      </c>
      <c r="K221" s="3"/>
      <c r="L221" s="1903" t="s">
        <v>5781</v>
      </c>
      <c r="M221" s="3"/>
      <c r="N221" s="1903" t="s">
        <v>6492</v>
      </c>
      <c r="O221" s="3"/>
      <c r="P221" s="1903" t="s">
        <v>6492</v>
      </c>
      <c r="Q221" s="3"/>
    </row>
    <row r="222" spans="3:17" x14ac:dyDescent="0.25">
      <c r="C222" s="3"/>
      <c r="D222" s="1904"/>
      <c r="E222" s="1904"/>
      <c r="F222" s="353"/>
      <c r="G222" s="3"/>
      <c r="H222" s="1904"/>
      <c r="I222" s="1904"/>
      <c r="J222" s="1904"/>
      <c r="K222" s="3"/>
      <c r="L222" s="1904"/>
      <c r="M222" s="3"/>
      <c r="N222" s="1904"/>
      <c r="O222" s="3"/>
      <c r="P222" s="1904"/>
      <c r="Q222" s="3"/>
    </row>
    <row r="223" spans="3:17" x14ac:dyDescent="0.25">
      <c r="C223" s="3"/>
      <c r="D223" s="1905"/>
      <c r="E223" s="1905"/>
      <c r="F223" s="353"/>
      <c r="G223" s="3"/>
      <c r="H223" s="1905"/>
      <c r="I223" s="1905"/>
      <c r="J223" s="1905"/>
      <c r="K223" s="3"/>
      <c r="L223" s="1905"/>
      <c r="M223" s="3"/>
      <c r="N223" s="1905"/>
      <c r="O223" s="3"/>
      <c r="P223" s="1905"/>
      <c r="Q223" s="3"/>
    </row>
    <row r="224" spans="3:17" x14ac:dyDescent="0.25">
      <c r="C224" s="5"/>
      <c r="D224" s="1587">
        <f>D219/12</f>
        <v>8988.5833333333339</v>
      </c>
      <c r="E224" s="1587">
        <f>E219/12</f>
        <v>13280.166666666666</v>
      </c>
      <c r="F224" s="353">
        <f>F219/12</f>
        <v>656.5</v>
      </c>
      <c r="G224" s="3"/>
      <c r="H224" s="1588">
        <f>H219/12</f>
        <v>16970.833333333332</v>
      </c>
      <c r="I224" s="1588">
        <f>I219/12</f>
        <v>24879.416666666668</v>
      </c>
      <c r="J224" s="1588">
        <f>J219/12</f>
        <v>32150</v>
      </c>
      <c r="K224" s="221"/>
      <c r="L224" s="1586">
        <f>L219/12</f>
        <v>44797.666666666664</v>
      </c>
      <c r="M224" s="3"/>
      <c r="N224" s="1586">
        <f>N219/12</f>
        <v>55621.666666666664</v>
      </c>
      <c r="O224" s="3"/>
      <c r="P224" s="1586">
        <f>P219/12</f>
        <v>75012.25</v>
      </c>
      <c r="Q224" s="3"/>
    </row>
  </sheetData>
  <mergeCells count="10">
    <mergeCell ref="D221:D223"/>
    <mergeCell ref="E221:E223"/>
    <mergeCell ref="H221:H223"/>
    <mergeCell ref="I221:I223"/>
    <mergeCell ref="J221:J223"/>
    <mergeCell ref="L221:L223"/>
    <mergeCell ref="N221:N223"/>
    <mergeCell ref="P221:P223"/>
    <mergeCell ref="E1:F1"/>
    <mergeCell ref="H1:I1"/>
  </mergeCells>
  <pageMargins left="0.7" right="0.7" top="0.75" bottom="0.75" header="0.3" footer="0.3"/>
  <pageSetup paperSize="9" orientation="portrait" horizontalDpi="4294967293" verticalDpi="4294967293"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C7"/>
  <sheetViews>
    <sheetView workbookViewId="0">
      <selection activeCell="H21" sqref="H21"/>
    </sheetView>
  </sheetViews>
  <sheetFormatPr baseColWidth="10" defaultRowHeight="13.2" x14ac:dyDescent="0.25"/>
  <sheetData>
    <row r="7" spans="3:3" ht="90" x14ac:dyDescent="1.45">
      <c r="C7" s="626" t="s">
        <v>2663</v>
      </c>
    </row>
  </sheetData>
  <pageMargins left="0.7" right="0.7" top="0.75" bottom="0.75" header="0.3" footer="0.3"/>
  <pageSetup orientation="portrait"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A1:V26"/>
  <sheetViews>
    <sheetView workbookViewId="0">
      <selection activeCell="B49" sqref="B49"/>
    </sheetView>
  </sheetViews>
  <sheetFormatPr baseColWidth="10" defaultColWidth="11.44140625" defaultRowHeight="11.4" x14ac:dyDescent="0.2"/>
  <cols>
    <col min="1" max="1" width="3.6640625" style="3" customWidth="1"/>
    <col min="2" max="2" width="22.44140625" style="3" customWidth="1"/>
    <col min="3" max="3" width="9.109375" style="5" bestFit="1" customWidth="1"/>
    <col min="4" max="4" width="9.109375" style="3" customWidth="1"/>
    <col min="5" max="5" width="9.44140625" style="5" customWidth="1"/>
    <col min="6" max="6" width="6.88671875" style="3" customWidth="1"/>
    <col min="7" max="7" width="6.5546875" style="3" customWidth="1"/>
    <col min="8" max="8" width="8" style="3" bestFit="1" customWidth="1"/>
    <col min="9" max="9" width="10.6640625" style="3" customWidth="1"/>
    <col min="10" max="10" width="6.5546875" style="3" bestFit="1" customWidth="1"/>
    <col min="11" max="11" width="1.109375" style="3" customWidth="1"/>
    <col min="12" max="12" width="12.6640625" style="3" customWidth="1"/>
    <col min="13" max="13" width="19.6640625" style="3" customWidth="1"/>
    <col min="14" max="14" width="3.44140625" style="3" customWidth="1"/>
    <col min="15" max="15" width="2.88671875" style="3" customWidth="1"/>
    <col min="16" max="16" width="3" style="3" customWidth="1"/>
    <col min="17" max="17" width="2.6640625" style="3" customWidth="1"/>
    <col min="18" max="18" width="1.6640625" style="3" customWidth="1"/>
    <col min="19" max="19" width="2" style="3" customWidth="1"/>
    <col min="20" max="16384" width="11.44140625" style="3"/>
  </cols>
  <sheetData>
    <row r="1" spans="1:22" ht="12" thickBot="1" x14ac:dyDescent="0.25">
      <c r="B1" s="50"/>
      <c r="C1" s="54" t="s">
        <v>1230</v>
      </c>
      <c r="D1" s="54" t="s">
        <v>1228</v>
      </c>
      <c r="E1" s="54" t="s">
        <v>1229</v>
      </c>
      <c r="F1" s="221"/>
      <c r="G1" s="260"/>
      <c r="H1" s="221"/>
      <c r="I1" s="221"/>
      <c r="J1" s="221"/>
      <c r="L1" s="176" t="s">
        <v>1214</v>
      </c>
    </row>
    <row r="2" spans="1:22" ht="12" x14ac:dyDescent="0.25">
      <c r="A2" s="16"/>
      <c r="B2" s="50" t="s">
        <v>1192</v>
      </c>
      <c r="C2" s="40">
        <v>7948</v>
      </c>
      <c r="D2" s="44"/>
      <c r="E2" s="44">
        <v>5831</v>
      </c>
      <c r="F2" s="260" t="s">
        <v>1387</v>
      </c>
      <c r="G2" s="474" t="s">
        <v>2661</v>
      </c>
      <c r="H2" s="472"/>
      <c r="I2" s="473"/>
      <c r="J2" s="221"/>
      <c r="L2" s="5"/>
    </row>
    <row r="3" spans="1:22" ht="12" x14ac:dyDescent="0.25">
      <c r="A3" s="16"/>
      <c r="B3" s="3" t="s">
        <v>1194</v>
      </c>
      <c r="C3" s="44"/>
      <c r="D3" s="44"/>
      <c r="E3" s="44">
        <v>1142</v>
      </c>
      <c r="F3" s="23"/>
      <c r="L3" s="295"/>
    </row>
    <row r="4" spans="1:22" ht="12" x14ac:dyDescent="0.25">
      <c r="A4" s="16"/>
      <c r="B4" s="3" t="s">
        <v>393</v>
      </c>
      <c r="C4" s="44"/>
      <c r="D4" s="44"/>
      <c r="E4" s="44"/>
      <c r="F4" s="23"/>
      <c r="L4" s="295"/>
    </row>
    <row r="5" spans="1:22" ht="3.75" customHeight="1" x14ac:dyDescent="0.2">
      <c r="A5" s="4"/>
      <c r="B5" s="51"/>
      <c r="C5" s="41"/>
      <c r="D5" s="45"/>
      <c r="E5" s="45"/>
      <c r="F5" s="4"/>
      <c r="L5" s="5"/>
      <c r="T5" s="221"/>
      <c r="U5" s="221"/>
      <c r="V5" s="221"/>
    </row>
    <row r="6" spans="1:22" x14ac:dyDescent="0.2">
      <c r="A6" s="14">
        <v>1</v>
      </c>
      <c r="B6" s="221" t="s">
        <v>2111</v>
      </c>
      <c r="C6" s="302">
        <v>-86</v>
      </c>
      <c r="D6" s="303"/>
      <c r="E6" s="302">
        <v>-86</v>
      </c>
      <c r="H6" s="3">
        <v>1597</v>
      </c>
      <c r="I6" s="3" t="s">
        <v>2596</v>
      </c>
      <c r="J6" s="193"/>
      <c r="L6" s="295"/>
      <c r="R6" s="221"/>
      <c r="T6" s="221"/>
      <c r="U6" s="221"/>
      <c r="V6" s="221"/>
    </row>
    <row r="7" spans="1:22" x14ac:dyDescent="0.2">
      <c r="A7" s="14">
        <v>4</v>
      </c>
      <c r="B7" s="499" t="s">
        <v>1154</v>
      </c>
      <c r="C7" s="500">
        <v>-42</v>
      </c>
      <c r="D7" s="501">
        <v>42</v>
      </c>
      <c r="E7" s="500"/>
      <c r="H7" s="3">
        <v>1282</v>
      </c>
      <c r="I7" s="3" t="s">
        <v>2253</v>
      </c>
      <c r="J7" s="193">
        <v>33</v>
      </c>
      <c r="K7" s="221"/>
      <c r="L7" s="5"/>
      <c r="R7" s="221"/>
      <c r="T7" s="221"/>
      <c r="U7" s="221"/>
      <c r="V7" s="221"/>
    </row>
    <row r="8" spans="1:22" x14ac:dyDescent="0.2">
      <c r="A8" s="14">
        <v>5</v>
      </c>
      <c r="B8" s="499" t="s">
        <v>2140</v>
      </c>
      <c r="C8" s="500">
        <v>-12</v>
      </c>
      <c r="D8" s="501">
        <v>12</v>
      </c>
      <c r="E8" s="500"/>
      <c r="H8" s="193">
        <v>299</v>
      </c>
      <c r="I8" s="497" t="s">
        <v>1691</v>
      </c>
      <c r="J8" s="193"/>
      <c r="K8" s="221"/>
      <c r="L8" s="260"/>
      <c r="R8" s="221"/>
      <c r="T8" s="221"/>
      <c r="U8" s="221"/>
      <c r="V8" s="221"/>
    </row>
    <row r="9" spans="1:22" x14ac:dyDescent="0.2">
      <c r="A9" s="14">
        <v>6</v>
      </c>
      <c r="B9" s="499" t="s">
        <v>1162</v>
      </c>
      <c r="C9" s="500">
        <v>-63</v>
      </c>
      <c r="D9" s="501">
        <v>63</v>
      </c>
      <c r="E9" s="500"/>
      <c r="H9" s="3">
        <v>700</v>
      </c>
      <c r="I9" s="3" t="s">
        <v>2421</v>
      </c>
      <c r="J9" s="193"/>
      <c r="K9" s="221"/>
      <c r="L9" s="260"/>
      <c r="M9" s="193"/>
      <c r="N9" s="221"/>
      <c r="O9" s="221"/>
      <c r="P9" s="221"/>
      <c r="Q9" s="221"/>
      <c r="R9" s="221"/>
      <c r="T9" s="221"/>
      <c r="U9" s="221"/>
      <c r="V9" s="221"/>
    </row>
    <row r="10" spans="1:22" x14ac:dyDescent="0.2">
      <c r="A10" s="14">
        <v>7</v>
      </c>
      <c r="B10" s="221" t="s">
        <v>791</v>
      </c>
      <c r="C10" s="302">
        <v>-100</v>
      </c>
      <c r="D10" s="303"/>
      <c r="E10" s="302">
        <v>-100</v>
      </c>
      <c r="F10" s="221"/>
      <c r="H10" s="193"/>
      <c r="I10" s="221"/>
      <c r="J10" s="193"/>
      <c r="K10" s="221"/>
      <c r="L10" s="230"/>
      <c r="M10" s="193"/>
      <c r="N10" s="260"/>
      <c r="O10" s="260"/>
      <c r="P10" s="221"/>
      <c r="Q10" s="221"/>
      <c r="R10" s="221"/>
      <c r="T10" s="221"/>
      <c r="U10" s="221"/>
      <c r="V10" s="221"/>
    </row>
    <row r="11" spans="1:22" x14ac:dyDescent="0.2">
      <c r="A11" s="14">
        <v>8</v>
      </c>
      <c r="B11" s="499" t="s">
        <v>1158</v>
      </c>
      <c r="C11" s="500">
        <v>-358</v>
      </c>
      <c r="D11" s="501">
        <v>358</v>
      </c>
      <c r="E11" s="500"/>
      <c r="H11" s="193">
        <f>SUM(H6:H10)</f>
        <v>3878</v>
      </c>
      <c r="I11" s="221"/>
      <c r="J11" s="221"/>
      <c r="K11" s="221"/>
      <c r="L11" s="260"/>
      <c r="M11" s="221"/>
      <c r="N11" s="260"/>
      <c r="O11" s="260"/>
      <c r="P11" s="221"/>
      <c r="Q11" s="221"/>
      <c r="R11" s="221"/>
      <c r="T11" s="221"/>
      <c r="U11" s="221"/>
      <c r="V11" s="221"/>
    </row>
    <row r="12" spans="1:22" ht="3" customHeight="1" x14ac:dyDescent="0.2">
      <c r="A12" s="4"/>
      <c r="B12" s="51"/>
      <c r="C12" s="41"/>
      <c r="D12" s="45"/>
      <c r="E12" s="41"/>
      <c r="F12" s="4"/>
      <c r="I12" s="221"/>
      <c r="J12" s="221"/>
      <c r="K12" s="221"/>
      <c r="N12" s="221"/>
      <c r="O12" s="221"/>
      <c r="P12" s="221"/>
      <c r="R12" s="221"/>
      <c r="T12" s="221"/>
      <c r="U12" s="221"/>
      <c r="V12" s="221"/>
    </row>
    <row r="13" spans="1:22" x14ac:dyDescent="0.2">
      <c r="A13" s="15"/>
      <c r="B13" s="301" t="s">
        <v>62</v>
      </c>
      <c r="C13" s="303">
        <v>0</v>
      </c>
      <c r="D13" s="302"/>
      <c r="E13" s="303">
        <v>0</v>
      </c>
      <c r="L13" s="260"/>
      <c r="M13" s="221"/>
      <c r="N13" s="221"/>
      <c r="O13" s="221"/>
      <c r="P13" s="221"/>
      <c r="Q13" s="221"/>
      <c r="R13" s="221"/>
      <c r="T13" s="221"/>
      <c r="U13" s="221"/>
      <c r="V13" s="221"/>
    </row>
    <row r="14" spans="1:22" ht="3" customHeight="1" x14ac:dyDescent="0.2">
      <c r="A14" s="4"/>
      <c r="B14" s="357"/>
      <c r="C14" s="41"/>
      <c r="D14" s="45"/>
      <c r="E14" s="41"/>
      <c r="F14" s="4"/>
      <c r="I14" s="221"/>
      <c r="J14" s="221"/>
      <c r="K14" s="221"/>
      <c r="L14" s="260"/>
      <c r="O14" s="221"/>
      <c r="P14" s="221"/>
      <c r="Q14" s="221"/>
      <c r="R14" s="221"/>
      <c r="T14" s="221"/>
      <c r="U14" s="221"/>
      <c r="V14" s="221"/>
    </row>
    <row r="15" spans="1:22" ht="12" customHeight="1" x14ac:dyDescent="0.2">
      <c r="A15" s="36"/>
      <c r="B15" s="221" t="s">
        <v>2662</v>
      </c>
      <c r="C15" s="302">
        <v>-500</v>
      </c>
      <c r="D15" s="303">
        <v>500</v>
      </c>
      <c r="E15" s="302"/>
      <c r="F15" s="353"/>
      <c r="K15" s="221"/>
      <c r="T15" s="221"/>
      <c r="U15" s="221"/>
      <c r="V15" s="221"/>
    </row>
    <row r="16" spans="1:22" ht="12" customHeight="1" x14ac:dyDescent="0.2">
      <c r="A16" s="36"/>
      <c r="B16" s="221"/>
      <c r="C16" s="302"/>
      <c r="D16" s="303"/>
      <c r="E16" s="302"/>
      <c r="F16" s="353"/>
      <c r="K16" s="221"/>
      <c r="T16" s="221"/>
      <c r="U16" s="221"/>
      <c r="V16" s="221"/>
    </row>
    <row r="17" spans="1:22" ht="12" customHeight="1" x14ac:dyDescent="0.2">
      <c r="A17" s="36"/>
      <c r="B17" s="221"/>
      <c r="C17" s="302"/>
      <c r="D17" s="303"/>
      <c r="E17" s="302"/>
      <c r="F17" s="353"/>
      <c r="K17" s="221"/>
      <c r="T17" s="221"/>
      <c r="U17" s="221"/>
      <c r="V17" s="221"/>
    </row>
    <row r="18" spans="1:22" ht="12" customHeight="1" x14ac:dyDescent="0.2">
      <c r="A18" s="36"/>
      <c r="B18" s="221"/>
      <c r="C18" s="302"/>
      <c r="D18" s="303"/>
      <c r="E18" s="302"/>
      <c r="F18" s="353"/>
      <c r="K18" s="221"/>
      <c r="T18" s="221"/>
      <c r="U18" s="221"/>
      <c r="V18" s="221"/>
    </row>
    <row r="19" spans="1:22" ht="12" customHeight="1" x14ac:dyDescent="0.2">
      <c r="A19" s="36"/>
      <c r="B19" s="221"/>
      <c r="C19" s="302"/>
      <c r="D19" s="303"/>
      <c r="E19" s="302"/>
      <c r="F19" s="353"/>
      <c r="G19" s="221"/>
      <c r="K19" s="221"/>
      <c r="L19" s="221"/>
      <c r="M19" s="221"/>
      <c r="T19" s="221"/>
      <c r="U19" s="221"/>
      <c r="V19" s="221"/>
    </row>
    <row r="20" spans="1:22" ht="12" customHeight="1" x14ac:dyDescent="0.2">
      <c r="A20" s="36"/>
      <c r="B20" s="221"/>
      <c r="C20" s="302"/>
      <c r="D20" s="303"/>
      <c r="E20" s="302"/>
      <c r="F20" s="353"/>
      <c r="K20" s="221"/>
    </row>
    <row r="21" spans="1:22" ht="12" customHeight="1" thickBot="1" x14ac:dyDescent="0.25">
      <c r="A21" s="36"/>
      <c r="B21" s="221"/>
      <c r="C21" s="302"/>
      <c r="D21" s="303"/>
      <c r="E21" s="302"/>
      <c r="F21" s="353"/>
      <c r="K21" s="221"/>
      <c r="L21" s="221"/>
      <c r="M21" s="621"/>
    </row>
    <row r="22" spans="1:22" ht="20.25" customHeight="1" thickBot="1" x14ac:dyDescent="0.45">
      <c r="B22" s="50" t="s">
        <v>1198</v>
      </c>
      <c r="C22" s="49">
        <f>SUM(C2:C21)</f>
        <v>6787</v>
      </c>
      <c r="D22" s="432">
        <f>SUM(D6:D21)</f>
        <v>975</v>
      </c>
      <c r="E22" s="48">
        <f>SUM(E2:E21)</f>
        <v>6787</v>
      </c>
      <c r="F22" s="353">
        <f>SUM(D15:D21)</f>
        <v>500</v>
      </c>
      <c r="G22" s="221"/>
      <c r="K22" s="221"/>
      <c r="L22" s="622"/>
    </row>
    <row r="23" spans="1:22" x14ac:dyDescent="0.2">
      <c r="G23" s="221"/>
      <c r="K23" s="221"/>
    </row>
    <row r="24" spans="1:22" ht="20.25" customHeight="1" x14ac:dyDescent="0.25">
      <c r="D24" s="5"/>
      <c r="F24" s="240"/>
      <c r="G24" s="221"/>
      <c r="K24" s="221"/>
    </row>
    <row r="25" spans="1:22" ht="12" x14ac:dyDescent="0.25">
      <c r="C25" s="3"/>
      <c r="E25" s="3"/>
      <c r="F25" s="408"/>
      <c r="G25" s="221"/>
      <c r="K25" s="221"/>
    </row>
    <row r="26" spans="1:22" x14ac:dyDescent="0.2">
      <c r="C26" s="3"/>
      <c r="E26" s="3"/>
      <c r="F26" s="193"/>
      <c r="K26" s="221"/>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dimension ref="A1:U85"/>
  <sheetViews>
    <sheetView workbookViewId="0">
      <selection activeCell="B43" sqref="B43"/>
    </sheetView>
  </sheetViews>
  <sheetFormatPr baseColWidth="10" defaultColWidth="11.44140625" defaultRowHeight="11.4" x14ac:dyDescent="0.2"/>
  <cols>
    <col min="1" max="1" width="3.6640625" style="3" customWidth="1"/>
    <col min="2" max="2" width="22.44140625" style="3" customWidth="1"/>
    <col min="3" max="3" width="9.109375" style="5" bestFit="1" customWidth="1"/>
    <col min="4" max="4" width="9.109375" style="3" customWidth="1"/>
    <col min="5" max="5" width="9.44140625" style="5" customWidth="1"/>
    <col min="6" max="6" width="6.88671875" style="3" customWidth="1"/>
    <col min="7" max="7" width="6.5546875" style="3" customWidth="1"/>
    <col min="8" max="8" width="8" style="3" bestFit="1" customWidth="1"/>
    <col min="9" max="9" width="10.6640625" style="3" customWidth="1"/>
    <col min="10" max="10" width="6.5546875" style="3" bestFit="1" customWidth="1"/>
    <col min="11" max="11" width="1.109375" style="3" customWidth="1"/>
    <col min="12" max="12" width="12.6640625" style="3" customWidth="1"/>
    <col min="13" max="13" width="19.6640625" style="3" customWidth="1"/>
    <col min="14" max="14" width="3.44140625" style="3" customWidth="1"/>
    <col min="15" max="15" width="2.88671875" style="3" customWidth="1"/>
    <col min="16" max="16" width="3" style="3" customWidth="1"/>
    <col min="17" max="17" width="2.6640625" style="3" customWidth="1"/>
    <col min="18" max="18" width="1.6640625" style="3" customWidth="1"/>
    <col min="19" max="19" width="2" style="3" customWidth="1"/>
    <col min="20" max="16384" width="11.44140625" style="3"/>
  </cols>
  <sheetData>
    <row r="1" spans="1:21" ht="12" thickBot="1" x14ac:dyDescent="0.25">
      <c r="B1" s="50"/>
      <c r="C1" s="54" t="s">
        <v>1230</v>
      </c>
      <c r="D1" s="54" t="s">
        <v>1228</v>
      </c>
      <c r="E1" s="54" t="s">
        <v>1229</v>
      </c>
      <c r="F1" s="221"/>
      <c r="G1" s="260"/>
      <c r="H1" s="221"/>
      <c r="I1" s="221"/>
      <c r="J1" s="221"/>
      <c r="L1" s="176" t="s">
        <v>1214</v>
      </c>
    </row>
    <row r="2" spans="1:21" ht="12" x14ac:dyDescent="0.25">
      <c r="A2" s="16"/>
      <c r="B2" s="50" t="s">
        <v>1192</v>
      </c>
      <c r="C2" s="40">
        <v>6396</v>
      </c>
      <c r="D2" s="44"/>
      <c r="E2" s="44">
        <v>91</v>
      </c>
      <c r="F2" s="260" t="s">
        <v>1387</v>
      </c>
      <c r="G2" s="474" t="s">
        <v>2569</v>
      </c>
      <c r="H2" s="472"/>
      <c r="I2" s="473"/>
      <c r="J2" s="221"/>
      <c r="L2" s="5">
        <v>406</v>
      </c>
      <c r="M2" s="3" t="s">
        <v>2602</v>
      </c>
    </row>
    <row r="3" spans="1:21" ht="12" x14ac:dyDescent="0.25">
      <c r="A3" s="16"/>
      <c r="B3" s="3" t="s">
        <v>1194</v>
      </c>
      <c r="C3" s="44"/>
      <c r="D3" s="44"/>
      <c r="E3" s="44">
        <v>1704</v>
      </c>
      <c r="F3" s="23"/>
      <c r="L3" s="295">
        <v>14</v>
      </c>
      <c r="M3" s="3" t="s">
        <v>2605</v>
      </c>
    </row>
    <row r="4" spans="1:21" ht="12" x14ac:dyDescent="0.25">
      <c r="A4" s="16"/>
      <c r="B4" s="3" t="s">
        <v>393</v>
      </c>
      <c r="C4" s="44">
        <v>55</v>
      </c>
      <c r="D4" s="44"/>
      <c r="E4" s="44"/>
      <c r="F4" s="23"/>
      <c r="L4" s="295">
        <v>42</v>
      </c>
      <c r="M4" s="3" t="s">
        <v>2606</v>
      </c>
    </row>
    <row r="5" spans="1:21" ht="12" x14ac:dyDescent="0.25">
      <c r="A5" s="16"/>
      <c r="B5" s="3" t="s">
        <v>2614</v>
      </c>
      <c r="C5" s="44">
        <v>250</v>
      </c>
      <c r="D5" s="44"/>
      <c r="E5" s="44"/>
      <c r="F5" s="23"/>
      <c r="L5" s="295">
        <v>499</v>
      </c>
      <c r="M5" s="3" t="s">
        <v>2632</v>
      </c>
    </row>
    <row r="6" spans="1:21" ht="12" x14ac:dyDescent="0.25">
      <c r="A6" s="16"/>
      <c r="B6" s="3" t="s">
        <v>2631</v>
      </c>
      <c r="C6" s="44">
        <v>2281</v>
      </c>
      <c r="D6" s="44"/>
      <c r="E6" s="44"/>
      <c r="F6" s="23"/>
      <c r="L6" s="295">
        <v>42</v>
      </c>
      <c r="M6" s="3" t="s">
        <v>2606</v>
      </c>
    </row>
    <row r="7" spans="1:21" ht="3.75" customHeight="1" x14ac:dyDescent="0.2">
      <c r="A7" s="4"/>
      <c r="B7" s="51"/>
      <c r="C7" s="41"/>
      <c r="D7" s="45"/>
      <c r="E7" s="45"/>
      <c r="F7" s="4"/>
      <c r="L7" s="5"/>
    </row>
    <row r="8" spans="1:21" x14ac:dyDescent="0.2">
      <c r="A8" s="14">
        <v>1</v>
      </c>
      <c r="B8" s="617" t="s">
        <v>2111</v>
      </c>
      <c r="C8" s="507">
        <v>-86</v>
      </c>
      <c r="D8" s="506">
        <v>86</v>
      </c>
      <c r="E8" s="507"/>
      <c r="H8" s="3">
        <v>1597</v>
      </c>
      <c r="I8" s="3" t="s">
        <v>2596</v>
      </c>
      <c r="J8" s="193"/>
      <c r="L8" s="295">
        <v>78</v>
      </c>
      <c r="M8" s="3" t="s">
        <v>2633</v>
      </c>
      <c r="R8" s="221"/>
      <c r="T8" s="3">
        <v>300000</v>
      </c>
      <c r="U8" s="3" t="s">
        <v>2564</v>
      </c>
    </row>
    <row r="9" spans="1:21" x14ac:dyDescent="0.2">
      <c r="A9" s="14">
        <v>2</v>
      </c>
      <c r="B9" s="617" t="s">
        <v>1145</v>
      </c>
      <c r="C9" s="507">
        <v>0</v>
      </c>
      <c r="D9" s="506">
        <v>0</v>
      </c>
      <c r="E9" s="507"/>
      <c r="H9" s="3">
        <v>1282</v>
      </c>
      <c r="I9" s="3" t="s">
        <v>2253</v>
      </c>
      <c r="J9" s="193">
        <v>33</v>
      </c>
      <c r="L9" s="5">
        <v>64</v>
      </c>
      <c r="M9" s="3" t="s">
        <v>2612</v>
      </c>
      <c r="R9" s="221"/>
      <c r="T9" s="607">
        <v>-51000</v>
      </c>
      <c r="U9" s="607" t="s">
        <v>2499</v>
      </c>
    </row>
    <row r="10" spans="1:21" x14ac:dyDescent="0.2">
      <c r="A10" s="14">
        <v>3</v>
      </c>
      <c r="B10" s="617" t="s">
        <v>1153</v>
      </c>
      <c r="C10" s="507">
        <v>-163</v>
      </c>
      <c r="D10" s="506">
        <v>163</v>
      </c>
      <c r="E10" s="507"/>
      <c r="H10" s="193">
        <v>299</v>
      </c>
      <c r="I10" s="497" t="s">
        <v>1691</v>
      </c>
      <c r="J10" s="193"/>
      <c r="L10" s="5">
        <v>50</v>
      </c>
      <c r="M10" s="3" t="s">
        <v>2650</v>
      </c>
      <c r="R10" s="221"/>
      <c r="T10" s="607">
        <v>-100000</v>
      </c>
      <c r="U10" s="607" t="s">
        <v>2500</v>
      </c>
    </row>
    <row r="11" spans="1:21" x14ac:dyDescent="0.2">
      <c r="A11" s="14">
        <v>4</v>
      </c>
      <c r="B11" s="617" t="s">
        <v>1154</v>
      </c>
      <c r="C11" s="507">
        <v>-48</v>
      </c>
      <c r="D11" s="506">
        <v>48</v>
      </c>
      <c r="E11" s="507"/>
      <c r="H11" s="3">
        <v>700</v>
      </c>
      <c r="I11" s="3" t="s">
        <v>2421</v>
      </c>
      <c r="J11" s="193"/>
      <c r="K11" s="221"/>
      <c r="L11" s="5">
        <v>20</v>
      </c>
      <c r="M11" s="3" t="s">
        <v>2649</v>
      </c>
      <c r="R11" s="221"/>
      <c r="T11" s="3">
        <v>-20000</v>
      </c>
      <c r="U11" s="3" t="s">
        <v>2501</v>
      </c>
    </row>
    <row r="12" spans="1:21" x14ac:dyDescent="0.2">
      <c r="A12" s="14">
        <v>5</v>
      </c>
      <c r="B12" s="617" t="s">
        <v>2140</v>
      </c>
      <c r="C12" s="507">
        <v>0</v>
      </c>
      <c r="D12" s="506">
        <v>0</v>
      </c>
      <c r="E12" s="507"/>
      <c r="H12" s="193"/>
      <c r="I12" s="221"/>
      <c r="J12" s="193"/>
      <c r="K12" s="221"/>
      <c r="L12" s="260">
        <v>34</v>
      </c>
      <c r="M12" s="3" t="s">
        <v>686</v>
      </c>
      <c r="R12" s="221"/>
      <c r="T12" s="607">
        <v>-20000</v>
      </c>
      <c r="U12" s="607" t="s">
        <v>2502</v>
      </c>
    </row>
    <row r="13" spans="1:21" x14ac:dyDescent="0.2">
      <c r="A13" s="14">
        <v>6</v>
      </c>
      <c r="B13" s="617" t="s">
        <v>1162</v>
      </c>
      <c r="C13" s="507">
        <v>-69</v>
      </c>
      <c r="D13" s="506">
        <v>69</v>
      </c>
      <c r="E13" s="507"/>
      <c r="H13" s="193">
        <f>SUM(H8:H12)</f>
        <v>3878</v>
      </c>
      <c r="I13" s="221"/>
      <c r="J13" s="221"/>
      <c r="K13" s="221"/>
      <c r="L13" s="260">
        <v>42</v>
      </c>
      <c r="M13" s="193" t="s">
        <v>2648</v>
      </c>
      <c r="N13" s="221"/>
      <c r="O13" s="221"/>
      <c r="P13" s="221"/>
      <c r="Q13" s="221"/>
      <c r="R13" s="221"/>
      <c r="T13" s="607">
        <v>-4400</v>
      </c>
      <c r="U13" s="607" t="s">
        <v>2547</v>
      </c>
    </row>
    <row r="14" spans="1:21" x14ac:dyDescent="0.2">
      <c r="A14" s="14">
        <v>7</v>
      </c>
      <c r="B14" s="617" t="s">
        <v>791</v>
      </c>
      <c r="C14" s="507">
        <v>-204</v>
      </c>
      <c r="D14" s="506">
        <v>204</v>
      </c>
      <c r="E14" s="507"/>
      <c r="F14" s="221"/>
      <c r="K14" s="221"/>
      <c r="L14" s="230"/>
      <c r="M14" s="193"/>
      <c r="N14" s="260"/>
      <c r="O14" s="260"/>
      <c r="P14" s="221"/>
      <c r="Q14" s="221"/>
      <c r="R14" s="221"/>
      <c r="T14" s="3">
        <v>-9000</v>
      </c>
      <c r="U14" s="3" t="s">
        <v>2503</v>
      </c>
    </row>
    <row r="15" spans="1:21" x14ac:dyDescent="0.2">
      <c r="A15" s="14">
        <v>8</v>
      </c>
      <c r="B15" s="617" t="s">
        <v>1158</v>
      </c>
      <c r="C15" s="507">
        <v>-188</v>
      </c>
      <c r="D15" s="506">
        <v>188</v>
      </c>
      <c r="E15" s="507"/>
      <c r="J15" s="221"/>
      <c r="K15" s="221"/>
      <c r="L15" s="260"/>
      <c r="M15" s="221"/>
      <c r="N15" s="260"/>
      <c r="O15" s="260"/>
      <c r="P15" s="221"/>
      <c r="Q15" s="221"/>
      <c r="R15" s="221"/>
      <c r="T15" s="607">
        <v>-6500</v>
      </c>
      <c r="U15" s="607" t="s">
        <v>2504</v>
      </c>
    </row>
    <row r="16" spans="1:21" x14ac:dyDescent="0.2">
      <c r="A16" s="14">
        <v>9</v>
      </c>
      <c r="B16" s="618" t="s">
        <v>794</v>
      </c>
      <c r="C16" s="619">
        <v>-1400</v>
      </c>
      <c r="D16" s="620">
        <f>L65</f>
        <v>1291</v>
      </c>
      <c r="E16" s="619">
        <v>-109</v>
      </c>
      <c r="J16" s="221"/>
      <c r="K16" s="221"/>
      <c r="L16" s="260"/>
      <c r="M16" s="221"/>
      <c r="N16" s="260"/>
      <c r="O16" s="260"/>
      <c r="P16" s="221"/>
      <c r="R16" s="221"/>
      <c r="T16" s="607">
        <v>-4000</v>
      </c>
      <c r="U16" s="607" t="s">
        <v>2505</v>
      </c>
    </row>
    <row r="17" spans="1:21" x14ac:dyDescent="0.2">
      <c r="A17" s="14">
        <v>10</v>
      </c>
      <c r="B17" s="617" t="s">
        <v>2609</v>
      </c>
      <c r="C17" s="507">
        <v>-512</v>
      </c>
      <c r="D17" s="506">
        <v>512</v>
      </c>
      <c r="E17" s="507"/>
      <c r="J17" s="193"/>
      <c r="K17" s="221"/>
      <c r="L17" s="260"/>
      <c r="M17" s="221"/>
      <c r="N17" s="260"/>
      <c r="O17" s="260"/>
      <c r="P17" s="221"/>
      <c r="R17" s="221"/>
      <c r="T17" s="3">
        <v>-4000</v>
      </c>
      <c r="U17" s="3" t="s">
        <v>2506</v>
      </c>
    </row>
    <row r="18" spans="1:21" ht="12" x14ac:dyDescent="0.25">
      <c r="A18" s="14">
        <v>11</v>
      </c>
      <c r="B18" s="301" t="s">
        <v>1433</v>
      </c>
      <c r="C18" s="303">
        <v>-60</v>
      </c>
      <c r="D18" s="302"/>
      <c r="E18" s="303">
        <v>-60</v>
      </c>
      <c r="F18" s="240">
        <f>SUM(D8:D18)</f>
        <v>2561</v>
      </c>
      <c r="J18" s="221"/>
      <c r="L18" s="260"/>
      <c r="M18" s="221"/>
      <c r="N18" s="221"/>
      <c r="O18" s="221"/>
      <c r="P18" s="221"/>
      <c r="R18" s="221"/>
      <c r="T18" s="3">
        <v>-8000</v>
      </c>
      <c r="U18" s="3" t="s">
        <v>2507</v>
      </c>
    </row>
    <row r="19" spans="1:21" ht="3" customHeight="1" x14ac:dyDescent="0.2">
      <c r="A19" s="4"/>
      <c r="B19" s="51"/>
      <c r="C19" s="41"/>
      <c r="D19" s="45"/>
      <c r="E19" s="41"/>
      <c r="F19" s="4"/>
      <c r="I19" s="221"/>
      <c r="J19" s="221"/>
      <c r="K19" s="221"/>
      <c r="N19" s="221"/>
      <c r="O19" s="221"/>
      <c r="P19" s="221"/>
      <c r="R19" s="221"/>
    </row>
    <row r="20" spans="1:21" x14ac:dyDescent="0.2">
      <c r="A20" s="15"/>
      <c r="B20" s="301" t="s">
        <v>62</v>
      </c>
      <c r="C20" s="303">
        <v>0</v>
      </c>
      <c r="D20" s="302"/>
      <c r="E20" s="303">
        <v>0</v>
      </c>
      <c r="L20" s="260"/>
      <c r="M20" s="221"/>
      <c r="N20" s="221"/>
      <c r="O20" s="221"/>
      <c r="P20" s="221"/>
      <c r="Q20" s="221"/>
      <c r="R20" s="221"/>
      <c r="U20" s="3" t="s">
        <v>2508</v>
      </c>
    </row>
    <row r="21" spans="1:21" ht="3" customHeight="1" x14ac:dyDescent="0.2">
      <c r="A21" s="4"/>
      <c r="B21" s="357"/>
      <c r="C21" s="41"/>
      <c r="D21" s="45"/>
      <c r="E21" s="41"/>
      <c r="F21" s="4"/>
      <c r="I21" s="221"/>
      <c r="J21" s="221"/>
      <c r="K21" s="221"/>
      <c r="L21" s="260"/>
      <c r="O21" s="221"/>
      <c r="P21" s="221"/>
      <c r="Q21" s="221"/>
      <c r="R21" s="221"/>
    </row>
    <row r="22" spans="1:21" ht="12" customHeight="1" x14ac:dyDescent="0.2">
      <c r="A22" s="36"/>
      <c r="B22" s="617" t="s">
        <v>2591</v>
      </c>
      <c r="C22" s="507">
        <v>-95</v>
      </c>
      <c r="D22" s="506">
        <v>95</v>
      </c>
      <c r="E22" s="507"/>
      <c r="F22" s="353"/>
      <c r="K22" s="221"/>
      <c r="U22" s="3" t="s">
        <v>2509</v>
      </c>
    </row>
    <row r="23" spans="1:21" ht="12" customHeight="1" x14ac:dyDescent="0.2">
      <c r="A23" s="36"/>
      <c r="B23" s="617" t="s">
        <v>2610</v>
      </c>
      <c r="C23" s="507">
        <v>-95</v>
      </c>
      <c r="D23" s="506">
        <v>95</v>
      </c>
      <c r="E23" s="507"/>
      <c r="F23" s="353"/>
      <c r="K23" s="221"/>
      <c r="U23" s="3" t="s">
        <v>2510</v>
      </c>
    </row>
    <row r="24" spans="1:21" ht="12" customHeight="1" x14ac:dyDescent="0.2">
      <c r="A24" s="36"/>
      <c r="B24" s="221" t="s">
        <v>2493</v>
      </c>
      <c r="C24" s="302">
        <v>-110</v>
      </c>
      <c r="D24" s="303"/>
      <c r="E24" s="302">
        <v>-110</v>
      </c>
      <c r="F24" s="353"/>
      <c r="K24" s="221"/>
      <c r="U24" s="3" t="s">
        <v>2511</v>
      </c>
    </row>
    <row r="25" spans="1:21" ht="12" customHeight="1" x14ac:dyDescent="0.2">
      <c r="A25" s="36"/>
      <c r="B25" s="617" t="s">
        <v>2637</v>
      </c>
      <c r="C25" s="507">
        <v>-50</v>
      </c>
      <c r="D25" s="506">
        <v>50</v>
      </c>
      <c r="E25" s="507"/>
      <c r="F25" s="353"/>
      <c r="K25" s="221"/>
    </row>
    <row r="26" spans="1:21" ht="12" customHeight="1" x14ac:dyDescent="0.2">
      <c r="A26" s="36"/>
      <c r="B26" s="617" t="s">
        <v>2590</v>
      </c>
      <c r="C26" s="507">
        <v>-50</v>
      </c>
      <c r="D26" s="506">
        <v>50</v>
      </c>
      <c r="E26" s="507"/>
      <c r="F26" s="353"/>
      <c r="K26" s="221"/>
    </row>
    <row r="27" spans="1:21" ht="12" customHeight="1" x14ac:dyDescent="0.2">
      <c r="A27" s="36"/>
      <c r="B27" s="617" t="s">
        <v>2592</v>
      </c>
      <c r="C27" s="507">
        <v>-35</v>
      </c>
      <c r="D27" s="506">
        <v>35</v>
      </c>
      <c r="E27" s="507"/>
      <c r="F27" s="353"/>
      <c r="K27" s="221"/>
      <c r="T27" s="3">
        <f>SUM(T8:T26)</f>
        <v>73100</v>
      </c>
    </row>
    <row r="28" spans="1:21" ht="12" customHeight="1" x14ac:dyDescent="0.2">
      <c r="A28" s="36"/>
      <c r="B28" s="617" t="s">
        <v>2593</v>
      </c>
      <c r="C28" s="507">
        <v>-77</v>
      </c>
      <c r="D28" s="506">
        <v>77</v>
      </c>
      <c r="E28" s="507"/>
      <c r="F28" s="353"/>
      <c r="K28" s="221"/>
    </row>
    <row r="29" spans="1:21" ht="12" customHeight="1" x14ac:dyDescent="0.2">
      <c r="A29" s="36"/>
      <c r="B29" s="617" t="s">
        <v>2594</v>
      </c>
      <c r="C29" s="507">
        <v>-44</v>
      </c>
      <c r="D29" s="506">
        <v>44</v>
      </c>
      <c r="E29" s="507"/>
      <c r="F29" s="353"/>
      <c r="K29" s="221"/>
    </row>
    <row r="30" spans="1:21" ht="12" customHeight="1" x14ac:dyDescent="0.2">
      <c r="A30" s="36"/>
      <c r="B30" s="617" t="s">
        <v>2595</v>
      </c>
      <c r="C30" s="507">
        <v>-11</v>
      </c>
      <c r="D30" s="506">
        <v>11</v>
      </c>
      <c r="E30" s="507"/>
      <c r="F30" s="353"/>
      <c r="K30" s="221"/>
    </row>
    <row r="31" spans="1:21" ht="12" customHeight="1" x14ac:dyDescent="0.2">
      <c r="A31" s="36"/>
      <c r="B31" s="617" t="s">
        <v>2581</v>
      </c>
      <c r="C31" s="507">
        <v>-18</v>
      </c>
      <c r="D31" s="506">
        <v>18</v>
      </c>
      <c r="E31" s="507"/>
      <c r="F31" s="353"/>
      <c r="H31" s="3">
        <v>1704</v>
      </c>
      <c r="I31" s="221"/>
      <c r="K31" s="221"/>
    </row>
    <row r="32" spans="1:21" ht="12" customHeight="1" x14ac:dyDescent="0.2">
      <c r="A32" s="36"/>
      <c r="B32" s="617" t="s">
        <v>2584</v>
      </c>
      <c r="C32" s="507">
        <v>-19</v>
      </c>
      <c r="D32" s="506">
        <v>19</v>
      </c>
      <c r="E32" s="507"/>
      <c r="F32" s="353"/>
      <c r="G32" s="221"/>
      <c r="H32" s="3">
        <v>-140</v>
      </c>
      <c r="I32" s="221" t="s">
        <v>2618</v>
      </c>
      <c r="K32" s="221"/>
    </row>
    <row r="33" spans="1:17" ht="12" customHeight="1" x14ac:dyDescent="0.2">
      <c r="A33" s="36"/>
      <c r="B33" s="617" t="s">
        <v>2603</v>
      </c>
      <c r="C33" s="507">
        <v>-190</v>
      </c>
      <c r="D33" s="506">
        <v>190</v>
      </c>
      <c r="E33" s="507"/>
      <c r="H33" s="3">
        <v>-3</v>
      </c>
      <c r="I33" s="3" t="s">
        <v>2617</v>
      </c>
      <c r="K33" s="221"/>
    </row>
    <row r="34" spans="1:17" ht="12" customHeight="1" x14ac:dyDescent="0.2">
      <c r="A34" s="36"/>
      <c r="B34" s="617" t="s">
        <v>2604</v>
      </c>
      <c r="C34" s="507">
        <v>-63</v>
      </c>
      <c r="D34" s="506">
        <v>63</v>
      </c>
      <c r="E34" s="507"/>
      <c r="H34" s="3">
        <v>-422</v>
      </c>
      <c r="I34" s="221" t="s">
        <v>2616</v>
      </c>
      <c r="K34" s="221"/>
    </row>
    <row r="35" spans="1:17" ht="12" customHeight="1" x14ac:dyDescent="0.2">
      <c r="A35" s="36"/>
      <c r="B35" s="617" t="s">
        <v>2607</v>
      </c>
      <c r="C35" s="507">
        <v>-52</v>
      </c>
      <c r="D35" s="506">
        <v>52</v>
      </c>
      <c r="E35" s="507"/>
      <c r="H35" s="3">
        <v>-140</v>
      </c>
      <c r="I35" s="221" t="s">
        <v>2615</v>
      </c>
      <c r="K35" s="221"/>
    </row>
    <row r="36" spans="1:17" ht="12" customHeight="1" x14ac:dyDescent="0.2">
      <c r="A36" s="36"/>
      <c r="B36" s="617" t="s">
        <v>2597</v>
      </c>
      <c r="C36" s="507">
        <v>-22</v>
      </c>
      <c r="D36" s="506">
        <v>22</v>
      </c>
      <c r="E36" s="507"/>
      <c r="H36" s="3">
        <v>-44</v>
      </c>
      <c r="I36" s="221" t="s">
        <v>2613</v>
      </c>
      <c r="K36" s="221"/>
    </row>
    <row r="37" spans="1:17" ht="12" customHeight="1" x14ac:dyDescent="0.2">
      <c r="A37" s="36"/>
      <c r="B37" s="623" t="s">
        <v>2574</v>
      </c>
      <c r="C37" s="624">
        <v>-18</v>
      </c>
      <c r="D37" s="625">
        <v>18</v>
      </c>
      <c r="E37" s="624"/>
      <c r="F37" s="353"/>
      <c r="H37" s="3">
        <v>-18</v>
      </c>
      <c r="I37" s="3" t="s">
        <v>2646</v>
      </c>
      <c r="K37" s="221"/>
    </row>
    <row r="38" spans="1:17" ht="12" customHeight="1" x14ac:dyDescent="0.2">
      <c r="A38" s="36"/>
      <c r="B38" s="623" t="s">
        <v>2583</v>
      </c>
      <c r="C38" s="624">
        <v>-115</v>
      </c>
      <c r="D38" s="625">
        <v>115</v>
      </c>
      <c r="E38" s="624"/>
      <c r="F38" s="353" t="s">
        <v>2620</v>
      </c>
      <c r="G38" s="221"/>
      <c r="H38" s="3">
        <v>-16</v>
      </c>
      <c r="I38" s="3" t="s">
        <v>2647</v>
      </c>
      <c r="K38" s="221"/>
    </row>
    <row r="39" spans="1:17" ht="12" customHeight="1" x14ac:dyDescent="0.2">
      <c r="A39" s="36"/>
      <c r="B39" s="623" t="s">
        <v>2598</v>
      </c>
      <c r="C39" s="624">
        <v>-154</v>
      </c>
      <c r="D39" s="625">
        <v>154</v>
      </c>
      <c r="E39" s="624"/>
      <c r="F39" s="353" t="s">
        <v>2620</v>
      </c>
      <c r="G39" s="221"/>
      <c r="H39" s="3">
        <v>-18</v>
      </c>
      <c r="I39" s="221" t="s">
        <v>2611</v>
      </c>
      <c r="K39" s="221"/>
    </row>
    <row r="40" spans="1:17" ht="12" customHeight="1" x14ac:dyDescent="0.2">
      <c r="A40" s="36"/>
      <c r="B40" s="623" t="s">
        <v>2599</v>
      </c>
      <c r="C40" s="624">
        <v>-50</v>
      </c>
      <c r="D40" s="625">
        <v>50</v>
      </c>
      <c r="E40" s="624"/>
      <c r="F40" s="353"/>
      <c r="G40" s="221"/>
      <c r="H40" s="3">
        <v>-7</v>
      </c>
      <c r="I40" s="221" t="s">
        <v>2608</v>
      </c>
      <c r="K40" s="221"/>
    </row>
    <row r="41" spans="1:17" ht="12" customHeight="1" x14ac:dyDescent="0.2">
      <c r="A41" s="36"/>
      <c r="B41" s="623" t="s">
        <v>2601</v>
      </c>
      <c r="C41" s="624">
        <v>-30</v>
      </c>
      <c r="D41" s="625">
        <v>30</v>
      </c>
      <c r="E41" s="624"/>
      <c r="F41" s="353" t="s">
        <v>2620</v>
      </c>
      <c r="G41" s="221"/>
      <c r="H41" s="3">
        <v>-280</v>
      </c>
      <c r="I41" s="221" t="s">
        <v>2651</v>
      </c>
      <c r="K41" s="221"/>
      <c r="O41" s="221"/>
      <c r="P41" s="221"/>
      <c r="Q41" s="221"/>
    </row>
    <row r="42" spans="1:17" ht="12" customHeight="1" x14ac:dyDescent="0.2">
      <c r="A42" s="36"/>
      <c r="B42" s="623" t="s">
        <v>2600</v>
      </c>
      <c r="C42" s="624">
        <v>-85</v>
      </c>
      <c r="D42" s="625">
        <v>85</v>
      </c>
      <c r="E42" s="624"/>
      <c r="F42" s="353"/>
      <c r="G42" s="221"/>
      <c r="H42" s="3">
        <v>-22</v>
      </c>
      <c r="I42" s="3" t="s">
        <v>2652</v>
      </c>
      <c r="K42" s="221"/>
      <c r="O42" s="221"/>
      <c r="P42" s="221"/>
      <c r="Q42" s="221"/>
    </row>
    <row r="43" spans="1:17" ht="12" customHeight="1" x14ac:dyDescent="0.2">
      <c r="A43" s="36"/>
      <c r="B43" s="623" t="s">
        <v>2619</v>
      </c>
      <c r="C43" s="624">
        <v>-1400</v>
      </c>
      <c r="D43" s="625">
        <v>1400</v>
      </c>
      <c r="E43" s="624"/>
      <c r="F43" s="353" t="s">
        <v>2620</v>
      </c>
      <c r="G43" s="221"/>
      <c r="H43" s="3">
        <v>-50</v>
      </c>
      <c r="I43" s="3" t="s">
        <v>2653</v>
      </c>
      <c r="K43" s="221"/>
    </row>
    <row r="44" spans="1:17" ht="12" customHeight="1" x14ac:dyDescent="0.2">
      <c r="A44" s="36"/>
      <c r="B44" s="623" t="s">
        <v>2638</v>
      </c>
      <c r="C44" s="624">
        <v>-229</v>
      </c>
      <c r="D44" s="625">
        <v>229</v>
      </c>
      <c r="E44" s="624"/>
      <c r="F44" s="353"/>
      <c r="G44" s="221"/>
      <c r="H44" s="3">
        <v>-50</v>
      </c>
      <c r="I44" s="3" t="s">
        <v>466</v>
      </c>
      <c r="K44" s="221"/>
    </row>
    <row r="45" spans="1:17" ht="12" customHeight="1" x14ac:dyDescent="0.2">
      <c r="A45" s="36"/>
      <c r="B45" s="623" t="s">
        <v>2639</v>
      </c>
      <c r="C45" s="624">
        <v>-323</v>
      </c>
      <c r="D45" s="625">
        <v>323</v>
      </c>
      <c r="E45" s="624"/>
      <c r="F45" s="353"/>
      <c r="G45" s="221"/>
      <c r="H45" s="3">
        <v>-5</v>
      </c>
      <c r="I45" s="3" t="s">
        <v>2654</v>
      </c>
      <c r="K45" s="221"/>
    </row>
    <row r="46" spans="1:17" ht="12" customHeight="1" x14ac:dyDescent="0.2">
      <c r="A46" s="36"/>
      <c r="B46" s="623" t="s">
        <v>2640</v>
      </c>
      <c r="C46" s="624">
        <v>-379</v>
      </c>
      <c r="D46" s="625">
        <v>379</v>
      </c>
      <c r="E46" s="624"/>
      <c r="F46" s="353"/>
      <c r="G46" s="221"/>
      <c r="H46" s="3">
        <v>-29</v>
      </c>
      <c r="I46" s="3" t="s">
        <v>2655</v>
      </c>
      <c r="K46" s="221"/>
    </row>
    <row r="47" spans="1:17" ht="12" customHeight="1" x14ac:dyDescent="0.2">
      <c r="A47" s="36"/>
      <c r="B47" s="623" t="s">
        <v>2641</v>
      </c>
      <c r="C47" s="624">
        <v>-452</v>
      </c>
      <c r="D47" s="625">
        <v>452</v>
      </c>
      <c r="E47" s="624"/>
      <c r="F47" s="353"/>
      <c r="G47" s="221"/>
      <c r="H47" s="3">
        <v>-65</v>
      </c>
      <c r="I47" s="3" t="s">
        <v>2656</v>
      </c>
      <c r="K47" s="221"/>
    </row>
    <row r="48" spans="1:17" ht="12" customHeight="1" x14ac:dyDescent="0.2">
      <c r="A48" s="36"/>
      <c r="B48" s="623" t="s">
        <v>2642</v>
      </c>
      <c r="C48" s="624">
        <v>-34</v>
      </c>
      <c r="D48" s="625">
        <v>34</v>
      </c>
      <c r="E48" s="624"/>
      <c r="F48" s="353"/>
      <c r="G48" s="221"/>
      <c r="H48" s="3">
        <v>-24</v>
      </c>
      <c r="I48" s="3" t="s">
        <v>8</v>
      </c>
      <c r="K48" s="221"/>
    </row>
    <row r="49" spans="1:13" ht="12" customHeight="1" x14ac:dyDescent="0.2">
      <c r="A49" s="36"/>
      <c r="B49" s="623" t="s">
        <v>2643</v>
      </c>
      <c r="C49" s="624">
        <v>-35</v>
      </c>
      <c r="D49" s="625">
        <v>35</v>
      </c>
      <c r="E49" s="624"/>
      <c r="F49" s="353"/>
      <c r="G49" s="221"/>
      <c r="H49" s="3">
        <v>-36</v>
      </c>
      <c r="I49" s="3" t="s">
        <v>2657</v>
      </c>
      <c r="K49" s="221"/>
    </row>
    <row r="50" spans="1:13" ht="12" customHeight="1" x14ac:dyDescent="0.2">
      <c r="A50" s="36"/>
      <c r="B50" s="623" t="s">
        <v>2644</v>
      </c>
      <c r="C50" s="624">
        <v>-52</v>
      </c>
      <c r="D50" s="625">
        <v>52</v>
      </c>
      <c r="E50" s="624"/>
      <c r="F50" s="353"/>
      <c r="G50" s="221"/>
      <c r="H50" s="3">
        <v>-103</v>
      </c>
      <c r="I50" s="3" t="s">
        <v>2658</v>
      </c>
      <c r="K50" s="221"/>
    </row>
    <row r="51" spans="1:13" ht="12" customHeight="1" x14ac:dyDescent="0.2">
      <c r="A51" s="36"/>
      <c r="B51" s="623" t="s">
        <v>2645</v>
      </c>
      <c r="C51" s="624">
        <v>-45</v>
      </c>
      <c r="D51" s="625">
        <v>45</v>
      </c>
      <c r="E51" s="624"/>
      <c r="F51" s="353"/>
      <c r="G51" s="221"/>
      <c r="H51" s="3">
        <v>-31</v>
      </c>
      <c r="I51" s="3" t="s">
        <v>2659</v>
      </c>
      <c r="K51" s="221"/>
    </row>
    <row r="52" spans="1:13" ht="12" customHeight="1" x14ac:dyDescent="0.2">
      <c r="A52" s="36"/>
      <c r="B52" s="617" t="s">
        <v>2634</v>
      </c>
      <c r="C52" s="507">
        <v>-69</v>
      </c>
      <c r="D52" s="506">
        <v>69</v>
      </c>
      <c r="E52" s="507"/>
      <c r="F52" s="353"/>
      <c r="G52" s="221"/>
      <c r="H52" s="3">
        <v>-36</v>
      </c>
      <c r="I52" s="3" t="s">
        <v>2660</v>
      </c>
      <c r="K52" s="221"/>
      <c r="L52" s="221"/>
    </row>
    <row r="53" spans="1:13" ht="12" customHeight="1" x14ac:dyDescent="0.2">
      <c r="A53" s="36"/>
      <c r="B53" s="617" t="s">
        <v>2635</v>
      </c>
      <c r="C53" s="507">
        <v>-250</v>
      </c>
      <c r="D53" s="506">
        <v>250</v>
      </c>
      <c r="E53" s="507"/>
      <c r="F53" s="353"/>
      <c r="G53" s="221"/>
      <c r="H53" s="3">
        <v>-60</v>
      </c>
      <c r="I53" s="3" t="s">
        <v>669</v>
      </c>
      <c r="K53" s="221"/>
      <c r="L53" s="221"/>
    </row>
    <row r="54" spans="1:13" ht="12" customHeight="1" x14ac:dyDescent="0.2">
      <c r="A54" s="36"/>
      <c r="B54" s="617" t="s">
        <v>2636</v>
      </c>
      <c r="C54" s="507">
        <v>-85</v>
      </c>
      <c r="D54" s="506">
        <v>85</v>
      </c>
      <c r="E54" s="507"/>
      <c r="F54" s="353"/>
      <c r="G54" s="221"/>
      <c r="H54" s="3">
        <v>-24</v>
      </c>
      <c r="I54" s="3" t="s">
        <v>8</v>
      </c>
      <c r="K54" s="221"/>
      <c r="L54" s="221"/>
    </row>
    <row r="55" spans="1:13" ht="12" customHeight="1" x14ac:dyDescent="0.2">
      <c r="A55" s="36"/>
      <c r="B55" s="617"/>
      <c r="C55" s="507"/>
      <c r="D55" s="506"/>
      <c r="E55" s="507"/>
      <c r="F55" s="353"/>
      <c r="G55" s="221"/>
      <c r="K55" s="221"/>
      <c r="L55" s="221"/>
    </row>
    <row r="56" spans="1:13" ht="12" customHeight="1" x14ac:dyDescent="0.2">
      <c r="A56" s="36"/>
      <c r="B56" s="617"/>
      <c r="C56" s="507"/>
      <c r="D56" s="506"/>
      <c r="E56" s="507"/>
      <c r="F56" s="353"/>
      <c r="G56" s="221"/>
      <c r="H56" s="3">
        <f>SUM(H31:H55)</f>
        <v>81</v>
      </c>
      <c r="K56" s="221"/>
      <c r="L56" s="221"/>
    </row>
    <row r="57" spans="1:13" ht="12" customHeight="1" x14ac:dyDescent="0.2">
      <c r="A57" s="36"/>
      <c r="B57" s="617"/>
      <c r="C57" s="507"/>
      <c r="D57" s="506"/>
      <c r="E57" s="507"/>
      <c r="F57" s="353"/>
      <c r="G57" s="221"/>
      <c r="K57" s="221"/>
      <c r="L57" s="221"/>
    </row>
    <row r="58" spans="1:13" ht="12" customHeight="1" x14ac:dyDescent="0.2">
      <c r="A58" s="36"/>
      <c r="B58" s="617"/>
      <c r="C58" s="507"/>
      <c r="D58" s="506"/>
      <c r="E58" s="507"/>
      <c r="F58" s="353"/>
      <c r="G58" s="221"/>
      <c r="K58" s="221"/>
      <c r="L58" s="221"/>
    </row>
    <row r="59" spans="1:13" ht="12" customHeight="1" x14ac:dyDescent="0.2">
      <c r="A59" s="36"/>
      <c r="B59" s="617"/>
      <c r="C59" s="507"/>
      <c r="D59" s="506"/>
      <c r="E59" s="507"/>
      <c r="F59" s="353"/>
      <c r="G59" s="221"/>
      <c r="K59" s="221"/>
      <c r="L59" s="221"/>
    </row>
    <row r="60" spans="1:13" ht="12" customHeight="1" x14ac:dyDescent="0.2">
      <c r="A60" s="36"/>
      <c r="B60" s="617"/>
      <c r="C60" s="507"/>
      <c r="D60" s="506"/>
      <c r="E60" s="507"/>
      <c r="F60" s="353"/>
      <c r="G60" s="221"/>
      <c r="K60" s="221"/>
      <c r="L60" s="221"/>
      <c r="M60" s="221"/>
    </row>
    <row r="61" spans="1:13" ht="12" customHeight="1" x14ac:dyDescent="0.2">
      <c r="A61" s="36"/>
      <c r="B61" s="617"/>
      <c r="C61" s="507"/>
      <c r="D61" s="506"/>
      <c r="E61" s="507"/>
      <c r="F61" s="353"/>
      <c r="G61" s="221"/>
      <c r="K61" s="221"/>
      <c r="L61" s="221"/>
      <c r="M61" s="221"/>
    </row>
    <row r="62" spans="1:13" ht="12" customHeight="1" x14ac:dyDescent="0.2">
      <c r="A62" s="36"/>
      <c r="B62" s="221"/>
      <c r="C62" s="302"/>
      <c r="D62" s="303"/>
      <c r="E62" s="302"/>
      <c r="F62" s="353"/>
      <c r="G62" s="221"/>
      <c r="K62" s="221"/>
      <c r="L62" s="221"/>
      <c r="M62" s="221"/>
    </row>
    <row r="63" spans="1:13" ht="12" customHeight="1" x14ac:dyDescent="0.2">
      <c r="A63" s="36"/>
      <c r="B63" s="221"/>
      <c r="C63" s="302"/>
      <c r="D63" s="303"/>
      <c r="E63" s="302"/>
      <c r="F63" s="353"/>
      <c r="K63" s="221"/>
    </row>
    <row r="64" spans="1:13" ht="12" customHeight="1" thickBot="1" x14ac:dyDescent="0.25">
      <c r="A64" s="36"/>
      <c r="B64" s="221"/>
      <c r="C64" s="302"/>
      <c r="D64" s="303"/>
      <c r="E64" s="302"/>
      <c r="F64" s="353"/>
      <c r="K64" s="221"/>
      <c r="L64" s="221"/>
      <c r="M64" s="621"/>
    </row>
    <row r="65" spans="1:12" ht="20.25" customHeight="1" thickBot="1" x14ac:dyDescent="0.45">
      <c r="B65" s="50" t="s">
        <v>1198</v>
      </c>
      <c r="C65" s="49">
        <f>SUM(C2:C64)</f>
        <v>1516</v>
      </c>
      <c r="D65" s="432">
        <f>SUM(D8:D64)</f>
        <v>7187</v>
      </c>
      <c r="E65" s="48">
        <f>SUM(E2:E64)</f>
        <v>1516</v>
      </c>
      <c r="F65" s="353">
        <f>SUM(D22:D64)</f>
        <v>4626</v>
      </c>
      <c r="G65" s="221"/>
      <c r="I65" s="221"/>
      <c r="K65" s="221"/>
      <c r="L65" s="622">
        <f>SUM(L2:L64)</f>
        <v>1291</v>
      </c>
    </row>
    <row r="66" spans="1:12" x14ac:dyDescent="0.2">
      <c r="G66" s="221"/>
      <c r="K66" s="221"/>
    </row>
    <row r="67" spans="1:12" ht="20.25" customHeight="1" x14ac:dyDescent="0.25">
      <c r="D67" s="5"/>
      <c r="F67" s="240"/>
      <c r="G67" s="221"/>
      <c r="K67" s="221"/>
    </row>
    <row r="68" spans="1:12" ht="12" x14ac:dyDescent="0.25">
      <c r="C68" s="3"/>
      <c r="E68" s="3"/>
      <c r="F68" s="408"/>
      <c r="G68" s="221"/>
      <c r="K68" s="221"/>
    </row>
    <row r="69" spans="1:12" x14ac:dyDescent="0.2">
      <c r="C69" s="3"/>
      <c r="E69" s="3"/>
      <c r="F69" s="193"/>
      <c r="K69" s="221"/>
    </row>
    <row r="70" spans="1:12" x14ac:dyDescent="0.2">
      <c r="C70" s="3"/>
      <c r="E70" s="3"/>
      <c r="F70" s="193"/>
      <c r="K70" s="221"/>
    </row>
    <row r="71" spans="1:12" ht="12" customHeight="1" x14ac:dyDescent="0.2">
      <c r="A71" s="36"/>
      <c r="B71" s="301" t="s">
        <v>2393</v>
      </c>
      <c r="C71" s="303">
        <v>-200</v>
      </c>
      <c r="D71" s="303"/>
      <c r="E71" s="303">
        <v>-200</v>
      </c>
      <c r="F71" s="353"/>
      <c r="K71" s="221"/>
    </row>
    <row r="72" spans="1:12" ht="12" customHeight="1" x14ac:dyDescent="0.2">
      <c r="A72" s="36"/>
      <c r="B72" s="3" t="s">
        <v>243</v>
      </c>
      <c r="C72" s="44">
        <v>-327</v>
      </c>
      <c r="D72" s="526"/>
      <c r="E72" s="44">
        <v>-327</v>
      </c>
      <c r="F72" s="353"/>
    </row>
    <row r="73" spans="1:12" x14ac:dyDescent="0.2">
      <c r="A73" s="36"/>
      <c r="B73" s="221" t="s">
        <v>1127</v>
      </c>
      <c r="C73" s="46">
        <v>-100</v>
      </c>
      <c r="D73" s="546"/>
      <c r="E73" s="46">
        <v>-100</v>
      </c>
      <c r="I73" s="3">
        <v>334</v>
      </c>
    </row>
    <row r="74" spans="1:12" ht="12.75" customHeight="1" x14ac:dyDescent="0.2">
      <c r="A74" s="36"/>
      <c r="B74" s="3" t="s">
        <v>2185</v>
      </c>
      <c r="C74" s="44"/>
      <c r="D74" s="526"/>
      <c r="E74" s="44"/>
      <c r="I74" s="3">
        <v>24</v>
      </c>
    </row>
    <row r="75" spans="1:12" x14ac:dyDescent="0.2">
      <c r="I75" s="3">
        <f>SUM(I73:I74)</f>
        <v>358</v>
      </c>
    </row>
    <row r="77" spans="1:12" x14ac:dyDescent="0.2">
      <c r="B77" s="3" t="s">
        <v>2623</v>
      </c>
      <c r="C77" s="5">
        <v>154</v>
      </c>
      <c r="D77" s="3" t="s">
        <v>2629</v>
      </c>
    </row>
    <row r="78" spans="1:12" x14ac:dyDescent="0.2">
      <c r="B78" s="3" t="s">
        <v>2625</v>
      </c>
      <c r="C78" s="5">
        <v>1400</v>
      </c>
      <c r="D78" s="3" t="s">
        <v>2629</v>
      </c>
    </row>
    <row r="79" spans="1:12" x14ac:dyDescent="0.2">
      <c r="B79" s="3" t="s">
        <v>2622</v>
      </c>
      <c r="C79" s="5">
        <v>142</v>
      </c>
      <c r="D79" s="3" t="s">
        <v>2629</v>
      </c>
    </row>
    <row r="80" spans="1:12" x14ac:dyDescent="0.2">
      <c r="B80" s="3" t="s">
        <v>2621</v>
      </c>
      <c r="C80" s="5">
        <v>115</v>
      </c>
    </row>
    <row r="81" spans="2:4" x14ac:dyDescent="0.2">
      <c r="B81" s="3" t="s">
        <v>2624</v>
      </c>
      <c r="C81" s="5">
        <v>30</v>
      </c>
    </row>
    <row r="82" spans="2:4" x14ac:dyDescent="0.2">
      <c r="B82" s="3" t="s">
        <v>2615</v>
      </c>
      <c r="C82" s="5">
        <v>140</v>
      </c>
    </row>
    <row r="83" spans="2:4" x14ac:dyDescent="0.2">
      <c r="B83" s="3" t="s">
        <v>2626</v>
      </c>
      <c r="C83" s="5">
        <v>140</v>
      </c>
    </row>
    <row r="84" spans="2:4" x14ac:dyDescent="0.2">
      <c r="B84" s="3" t="s">
        <v>2627</v>
      </c>
      <c r="C84" s="5">
        <v>34</v>
      </c>
    </row>
    <row r="85" spans="2:4" x14ac:dyDescent="0.2">
      <c r="B85" s="3" t="s">
        <v>2628</v>
      </c>
      <c r="C85" s="5">
        <v>379</v>
      </c>
      <c r="D85" s="3" t="s">
        <v>2630</v>
      </c>
    </row>
  </sheetData>
  <pageMargins left="0.7" right="0.7" top="0.75" bottom="0.75" header="0.3" footer="0.3"/>
  <pageSetup orientation="portrait"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dimension ref="A1:T52"/>
  <sheetViews>
    <sheetView workbookViewId="0">
      <selection activeCell="B19" sqref="B19"/>
    </sheetView>
  </sheetViews>
  <sheetFormatPr baseColWidth="10" defaultColWidth="11.44140625" defaultRowHeight="11.4" x14ac:dyDescent="0.2"/>
  <cols>
    <col min="1" max="1" width="3.6640625" style="3" customWidth="1"/>
    <col min="2" max="2" width="22.44140625" style="3" customWidth="1"/>
    <col min="3" max="3" width="9.109375" style="5" bestFit="1" customWidth="1"/>
    <col min="4" max="4" width="9.109375" style="3" customWidth="1"/>
    <col min="5" max="5" width="6.88671875" style="3" customWidth="1"/>
    <col min="6" max="6" width="6.5546875" style="3" customWidth="1"/>
    <col min="7" max="7" width="8" style="3" bestFit="1" customWidth="1"/>
    <col min="8" max="8" width="10.6640625" style="3" customWidth="1"/>
    <col min="9" max="9" width="6.5546875" style="3" bestFit="1" customWidth="1"/>
    <col min="10" max="10" width="1.109375" style="3" customWidth="1"/>
    <col min="11" max="11" width="12.6640625" style="3" customWidth="1"/>
    <col min="12" max="12" width="19.6640625" style="3" customWidth="1"/>
    <col min="13" max="13" width="3.44140625" style="3" customWidth="1"/>
    <col min="14" max="14" width="2.88671875" style="3" customWidth="1"/>
    <col min="15" max="15" width="3" style="3" customWidth="1"/>
    <col min="16" max="16" width="2.6640625" style="3" customWidth="1"/>
    <col min="17" max="17" width="1.6640625" style="3" customWidth="1"/>
    <col min="18" max="18" width="2" style="3" customWidth="1"/>
    <col min="19" max="19" width="11.44140625" style="3"/>
    <col min="20" max="20" width="16.88671875" style="3" bestFit="1" customWidth="1"/>
    <col min="21" max="16384" width="11.44140625" style="3"/>
  </cols>
  <sheetData>
    <row r="1" spans="1:17" ht="12" thickBot="1" x14ac:dyDescent="0.25">
      <c r="B1" s="50"/>
      <c r="C1" s="54" t="s">
        <v>1230</v>
      </c>
      <c r="D1" s="54" t="s">
        <v>1228</v>
      </c>
      <c r="E1" s="221"/>
      <c r="F1" s="260"/>
      <c r="G1" s="221"/>
      <c r="H1" s="221"/>
      <c r="I1" s="221"/>
      <c r="K1" s="176" t="s">
        <v>1214</v>
      </c>
    </row>
    <row r="2" spans="1:17" ht="12" x14ac:dyDescent="0.25">
      <c r="A2" s="16"/>
      <c r="B2" s="50" t="s">
        <v>1192</v>
      </c>
      <c r="C2" s="40">
        <v>6105</v>
      </c>
      <c r="D2" s="44"/>
      <c r="E2" s="260" t="s">
        <v>1387</v>
      </c>
      <c r="F2" s="474" t="s">
        <v>2519</v>
      </c>
      <c r="G2" s="472"/>
      <c r="H2" s="473"/>
      <c r="I2" s="221"/>
      <c r="K2" s="5">
        <v>38</v>
      </c>
      <c r="L2" s="3" t="s">
        <v>2530</v>
      </c>
    </row>
    <row r="3" spans="1:17" ht="12" x14ac:dyDescent="0.25">
      <c r="A3" s="16"/>
      <c r="B3" s="3" t="s">
        <v>1194</v>
      </c>
      <c r="C3" s="44"/>
      <c r="D3" s="44"/>
      <c r="E3" s="23"/>
      <c r="K3" s="295">
        <v>25</v>
      </c>
      <c r="L3" s="3" t="s">
        <v>2529</v>
      </c>
    </row>
    <row r="4" spans="1:17" ht="12" x14ac:dyDescent="0.25">
      <c r="A4" s="16"/>
      <c r="B4" s="3" t="s">
        <v>393</v>
      </c>
      <c r="C4" s="44">
        <v>38</v>
      </c>
      <c r="D4" s="44"/>
      <c r="E4" s="23"/>
      <c r="K4" s="295">
        <v>7</v>
      </c>
      <c r="L4" s="3" t="s">
        <v>2486</v>
      </c>
    </row>
    <row r="5" spans="1:17" ht="3.75" customHeight="1" thickBot="1" x14ac:dyDescent="0.25">
      <c r="A5" s="4"/>
      <c r="B5" s="51"/>
      <c r="C5" s="41"/>
      <c r="D5" s="45"/>
      <c r="E5" s="4"/>
      <c r="K5" s="5"/>
    </row>
    <row r="6" spans="1:17" x14ac:dyDescent="0.2">
      <c r="A6" s="14">
        <v>1</v>
      </c>
      <c r="B6" s="615" t="s">
        <v>361</v>
      </c>
      <c r="C6" s="616">
        <v>-350</v>
      </c>
      <c r="D6" s="614">
        <f>F6+G6+H6</f>
        <v>350</v>
      </c>
      <c r="E6" s="221"/>
      <c r="F6" s="38">
        <v>150</v>
      </c>
      <c r="G6" s="170">
        <v>150</v>
      </c>
      <c r="H6" s="529">
        <v>50</v>
      </c>
      <c r="I6" s="31" t="s">
        <v>1209</v>
      </c>
      <c r="K6" s="5">
        <v>20</v>
      </c>
      <c r="L6" s="3" t="s">
        <v>2534</v>
      </c>
    </row>
    <row r="7" spans="1:17" ht="12" thickBot="1" x14ac:dyDescent="0.25">
      <c r="A7" s="14">
        <v>2</v>
      </c>
      <c r="B7" s="615" t="s">
        <v>2518</v>
      </c>
      <c r="C7" s="616">
        <v>0</v>
      </c>
      <c r="D7" s="614">
        <v>0</v>
      </c>
      <c r="F7" s="24" t="s">
        <v>147</v>
      </c>
      <c r="G7" s="530" t="s">
        <v>186</v>
      </c>
      <c r="H7" s="531" t="s">
        <v>2565</v>
      </c>
      <c r="I7" s="32" t="s">
        <v>1210</v>
      </c>
      <c r="K7" s="295">
        <v>40</v>
      </c>
      <c r="L7" s="3" t="s">
        <v>1143</v>
      </c>
      <c r="M7" s="221"/>
      <c r="N7" s="193"/>
      <c r="O7" s="193"/>
      <c r="P7" s="221"/>
    </row>
    <row r="8" spans="1:17" x14ac:dyDescent="0.2">
      <c r="A8" s="14">
        <v>3</v>
      </c>
      <c r="B8" s="615" t="s">
        <v>2127</v>
      </c>
      <c r="C8" s="616">
        <v>-136</v>
      </c>
      <c r="D8" s="614">
        <v>136</v>
      </c>
      <c r="E8" s="221"/>
      <c r="F8" s="193"/>
      <c r="G8" s="193"/>
      <c r="H8" s="193"/>
      <c r="I8" s="193"/>
      <c r="K8" s="5">
        <v>20</v>
      </c>
      <c r="L8" s="221" t="s">
        <v>2540</v>
      </c>
      <c r="M8" s="221"/>
      <c r="N8" s="193"/>
      <c r="O8" s="193"/>
      <c r="P8" s="323"/>
      <c r="Q8" s="221"/>
    </row>
    <row r="9" spans="1:17" x14ac:dyDescent="0.2">
      <c r="A9" s="14">
        <v>4</v>
      </c>
      <c r="B9" s="615" t="s">
        <v>2520</v>
      </c>
      <c r="C9" s="616">
        <v>-120</v>
      </c>
      <c r="D9" s="614">
        <v>120</v>
      </c>
      <c r="K9" s="295">
        <v>16</v>
      </c>
      <c r="L9" s="3" t="s">
        <v>2541</v>
      </c>
      <c r="Q9" s="221"/>
    </row>
    <row r="10" spans="1:17" x14ac:dyDescent="0.2">
      <c r="A10" s="14">
        <v>5</v>
      </c>
      <c r="B10" s="615" t="s">
        <v>153</v>
      </c>
      <c r="C10" s="616">
        <v>-63</v>
      </c>
      <c r="D10" s="614">
        <v>63</v>
      </c>
      <c r="I10" s="193"/>
      <c r="K10" s="295">
        <v>100</v>
      </c>
      <c r="L10" s="3" t="s">
        <v>2542</v>
      </c>
      <c r="Q10" s="221"/>
    </row>
    <row r="11" spans="1:17" x14ac:dyDescent="0.2">
      <c r="A11" s="14">
        <v>6</v>
      </c>
      <c r="B11" s="615" t="s">
        <v>1145</v>
      </c>
      <c r="C11" s="616">
        <v>-20</v>
      </c>
      <c r="D11" s="614">
        <v>20</v>
      </c>
      <c r="I11" s="193"/>
      <c r="K11" s="5">
        <v>62</v>
      </c>
      <c r="L11" s="3" t="s">
        <v>2543</v>
      </c>
      <c r="Q11" s="221"/>
    </row>
    <row r="12" spans="1:17" x14ac:dyDescent="0.2">
      <c r="A12" s="14">
        <v>7</v>
      </c>
      <c r="B12" s="615" t="s">
        <v>1153</v>
      </c>
      <c r="C12" s="616">
        <v>-147</v>
      </c>
      <c r="D12" s="614">
        <v>147</v>
      </c>
      <c r="G12" s="193"/>
      <c r="H12" s="497"/>
      <c r="I12" s="193"/>
      <c r="K12" s="5">
        <v>30</v>
      </c>
      <c r="L12" s="3" t="s">
        <v>2544</v>
      </c>
      <c r="Q12" s="221"/>
    </row>
    <row r="13" spans="1:17" x14ac:dyDescent="0.2">
      <c r="A13" s="14">
        <v>8</v>
      </c>
      <c r="B13" s="615" t="s">
        <v>1154</v>
      </c>
      <c r="C13" s="616">
        <v>-52</v>
      </c>
      <c r="D13" s="614">
        <v>52</v>
      </c>
      <c r="I13" s="193"/>
      <c r="J13" s="221"/>
      <c r="K13" s="5">
        <v>157</v>
      </c>
      <c r="L13" s="3" t="s">
        <v>2550</v>
      </c>
      <c r="Q13" s="221"/>
    </row>
    <row r="14" spans="1:17" x14ac:dyDescent="0.2">
      <c r="A14" s="14">
        <v>9</v>
      </c>
      <c r="B14" s="615" t="s">
        <v>2140</v>
      </c>
      <c r="C14" s="616">
        <v>0</v>
      </c>
      <c r="D14" s="614">
        <v>0</v>
      </c>
      <c r="G14" s="193"/>
      <c r="H14" s="221"/>
      <c r="I14" s="193"/>
      <c r="J14" s="221"/>
      <c r="K14" s="260">
        <v>11</v>
      </c>
      <c r="L14" s="3" t="s">
        <v>2555</v>
      </c>
      <c r="Q14" s="221"/>
    </row>
    <row r="15" spans="1:17" x14ac:dyDescent="0.2">
      <c r="A15" s="14">
        <v>10</v>
      </c>
      <c r="B15" s="615" t="s">
        <v>1162</v>
      </c>
      <c r="C15" s="616">
        <v>-69</v>
      </c>
      <c r="D15" s="614">
        <v>69</v>
      </c>
      <c r="G15" s="193"/>
      <c r="H15" s="221"/>
      <c r="I15" s="221"/>
      <c r="J15" s="221"/>
      <c r="K15" s="260">
        <v>3</v>
      </c>
      <c r="L15" s="193" t="s">
        <v>625</v>
      </c>
      <c r="M15" s="221"/>
      <c r="N15" s="221"/>
      <c r="O15" s="221"/>
      <c r="P15" s="221"/>
      <c r="Q15" s="221"/>
    </row>
    <row r="16" spans="1:17" x14ac:dyDescent="0.2">
      <c r="A16" s="14">
        <v>11</v>
      </c>
      <c r="B16" s="615" t="s">
        <v>2546</v>
      </c>
      <c r="C16" s="616">
        <v>-115</v>
      </c>
      <c r="D16" s="614">
        <v>-115</v>
      </c>
      <c r="E16" s="221"/>
      <c r="J16" s="221"/>
      <c r="K16" s="230">
        <v>21</v>
      </c>
      <c r="L16" s="193" t="s">
        <v>2532</v>
      </c>
      <c r="M16" s="260"/>
      <c r="N16" s="260"/>
      <c r="O16" s="221"/>
      <c r="P16" s="221"/>
      <c r="Q16" s="221"/>
    </row>
    <row r="17" spans="1:20" x14ac:dyDescent="0.2">
      <c r="A17" s="14">
        <v>12</v>
      </c>
      <c r="B17" s="615" t="s">
        <v>1158</v>
      </c>
      <c r="C17" s="616">
        <v>-312</v>
      </c>
      <c r="D17" s="614">
        <v>312</v>
      </c>
      <c r="I17" s="221"/>
      <c r="J17" s="221"/>
      <c r="K17" s="260">
        <v>30</v>
      </c>
      <c r="L17" s="221" t="s">
        <v>2554</v>
      </c>
      <c r="M17" s="260"/>
      <c r="N17" s="260"/>
      <c r="O17" s="221"/>
      <c r="P17" s="221"/>
      <c r="Q17" s="221"/>
    </row>
    <row r="18" spans="1:20" x14ac:dyDescent="0.2">
      <c r="A18" s="14">
        <v>13</v>
      </c>
      <c r="B18" s="615" t="s">
        <v>794</v>
      </c>
      <c r="C18" s="616">
        <v>-1659</v>
      </c>
      <c r="D18" s="614">
        <f>K51</f>
        <v>1659</v>
      </c>
      <c r="I18" s="221"/>
      <c r="J18" s="221"/>
      <c r="K18" s="260">
        <v>50</v>
      </c>
      <c r="L18" s="221" t="s">
        <v>2553</v>
      </c>
      <c r="M18" s="260"/>
      <c r="N18" s="260"/>
      <c r="O18" s="221"/>
      <c r="Q18" s="221"/>
    </row>
    <row r="19" spans="1:20" x14ac:dyDescent="0.2">
      <c r="A19" s="14">
        <v>14</v>
      </c>
      <c r="B19" s="615" t="s">
        <v>2548</v>
      </c>
      <c r="C19" s="616">
        <v>-545</v>
      </c>
      <c r="D19" s="614">
        <v>545</v>
      </c>
      <c r="I19" s="193"/>
      <c r="J19" s="221"/>
      <c r="K19" s="260">
        <v>11</v>
      </c>
      <c r="L19" s="221" t="s">
        <v>2552</v>
      </c>
      <c r="M19" s="260"/>
      <c r="N19" s="260"/>
      <c r="O19" s="221"/>
      <c r="Q19" s="221"/>
    </row>
    <row r="20" spans="1:20" ht="12" x14ac:dyDescent="0.25">
      <c r="A20" s="14">
        <v>15</v>
      </c>
      <c r="B20" s="615" t="s">
        <v>1433</v>
      </c>
      <c r="C20" s="616">
        <v>-60</v>
      </c>
      <c r="D20" s="614">
        <v>60</v>
      </c>
      <c r="E20" s="240">
        <f>SUM(D6:D20)</f>
        <v>3418</v>
      </c>
      <c r="I20" s="221"/>
      <c r="K20" s="260">
        <v>100</v>
      </c>
      <c r="L20" s="221" t="s">
        <v>2556</v>
      </c>
      <c r="M20" s="221"/>
      <c r="N20" s="221"/>
      <c r="O20" s="221"/>
      <c r="Q20" s="221"/>
    </row>
    <row r="21" spans="1:20" ht="3" customHeight="1" x14ac:dyDescent="0.2">
      <c r="A21" s="4"/>
      <c r="B21" s="51"/>
      <c r="C21" s="41"/>
      <c r="D21" s="45"/>
      <c r="E21" s="4"/>
      <c r="H21" s="221"/>
      <c r="I21" s="221"/>
      <c r="J21" s="221"/>
      <c r="M21" s="221"/>
      <c r="N21" s="221"/>
      <c r="O21" s="221"/>
      <c r="Q21" s="221"/>
    </row>
    <row r="22" spans="1:20" x14ac:dyDescent="0.2">
      <c r="A22" s="15"/>
      <c r="B22" s="301" t="s">
        <v>62</v>
      </c>
      <c r="C22" s="303">
        <v>0</v>
      </c>
      <c r="D22" s="302"/>
      <c r="K22" s="260">
        <v>25</v>
      </c>
      <c r="L22" s="221" t="s">
        <v>2559</v>
      </c>
      <c r="M22" s="221"/>
      <c r="N22" s="221"/>
      <c r="O22" s="221"/>
      <c r="P22" s="221"/>
      <c r="Q22" s="221"/>
    </row>
    <row r="23" spans="1:20" ht="3" customHeight="1" x14ac:dyDescent="0.2">
      <c r="A23" s="4"/>
      <c r="B23" s="357"/>
      <c r="C23" s="41"/>
      <c r="D23" s="45"/>
      <c r="E23" s="4"/>
      <c r="H23" s="221"/>
      <c r="I23" s="221"/>
      <c r="J23" s="221"/>
      <c r="K23" s="260"/>
      <c r="L23" s="221"/>
      <c r="M23" s="221"/>
      <c r="N23" s="221"/>
      <c r="O23" s="221"/>
      <c r="P23" s="221"/>
      <c r="Q23" s="221"/>
    </row>
    <row r="24" spans="1:20" ht="12" customHeight="1" x14ac:dyDescent="0.2">
      <c r="A24" s="36"/>
      <c r="B24" s="615" t="s">
        <v>2563</v>
      </c>
      <c r="C24" s="616">
        <v>-50</v>
      </c>
      <c r="D24" s="614">
        <v>50</v>
      </c>
      <c r="E24" s="353"/>
      <c r="J24" s="221"/>
      <c r="K24" s="260">
        <v>8</v>
      </c>
      <c r="L24" s="221" t="s">
        <v>2560</v>
      </c>
      <c r="M24" s="221"/>
      <c r="N24" s="221"/>
      <c r="O24" s="221"/>
      <c r="P24" s="221"/>
      <c r="S24" s="221"/>
      <c r="T24" s="221"/>
    </row>
    <row r="25" spans="1:20" ht="12" customHeight="1" x14ac:dyDescent="0.2">
      <c r="A25" s="36"/>
      <c r="B25" s="615" t="s">
        <v>2539</v>
      </c>
      <c r="C25" s="616">
        <v>-95</v>
      </c>
      <c r="D25" s="614">
        <v>95</v>
      </c>
      <c r="E25" s="353"/>
      <c r="I25" s="221"/>
      <c r="J25" s="221"/>
      <c r="K25" s="260">
        <v>8</v>
      </c>
      <c r="L25" s="221" t="s">
        <v>2560</v>
      </c>
      <c r="M25" s="221"/>
      <c r="N25" s="221"/>
      <c r="O25" s="221"/>
      <c r="P25" s="221"/>
      <c r="S25" s="221"/>
      <c r="T25" s="221"/>
    </row>
    <row r="26" spans="1:20" ht="12" customHeight="1" x14ac:dyDescent="0.2">
      <c r="A26" s="36"/>
      <c r="B26" s="615" t="s">
        <v>2568</v>
      </c>
      <c r="C26" s="616">
        <v>-100</v>
      </c>
      <c r="D26" s="614">
        <v>100</v>
      </c>
      <c r="E26" s="353"/>
      <c r="I26" s="221"/>
      <c r="J26" s="221"/>
      <c r="K26" s="260">
        <v>182</v>
      </c>
      <c r="L26" s="221" t="s">
        <v>2561</v>
      </c>
      <c r="M26" s="221"/>
      <c r="N26" s="221"/>
      <c r="O26" s="221"/>
      <c r="P26" s="221"/>
      <c r="S26" s="221"/>
      <c r="T26" s="221"/>
    </row>
    <row r="27" spans="1:20" ht="12" customHeight="1" x14ac:dyDescent="0.2">
      <c r="A27" s="36"/>
      <c r="B27" s="615" t="s">
        <v>2585</v>
      </c>
      <c r="C27" s="616">
        <v>-90</v>
      </c>
      <c r="D27" s="614">
        <v>90</v>
      </c>
      <c r="E27" s="353"/>
      <c r="I27" s="221"/>
      <c r="J27" s="221"/>
      <c r="K27" s="260">
        <v>32</v>
      </c>
      <c r="L27" s="3" t="s">
        <v>2566</v>
      </c>
      <c r="N27" s="221"/>
      <c r="O27" s="221"/>
      <c r="P27" s="221"/>
      <c r="S27" s="221"/>
      <c r="T27" s="221"/>
    </row>
    <row r="28" spans="1:20" ht="12" customHeight="1" x14ac:dyDescent="0.2">
      <c r="A28" s="36"/>
      <c r="B28" s="615" t="s">
        <v>2523</v>
      </c>
      <c r="C28" s="616">
        <v>-950</v>
      </c>
      <c r="D28" s="614">
        <v>950</v>
      </c>
      <c r="E28" s="353"/>
      <c r="I28" s="221"/>
      <c r="J28" s="221"/>
      <c r="K28" s="260">
        <v>87</v>
      </c>
      <c r="L28" s="3" t="s">
        <v>2567</v>
      </c>
      <c r="N28" s="221"/>
      <c r="O28" s="221"/>
      <c r="P28" s="221"/>
      <c r="S28" s="221"/>
      <c r="T28" s="221"/>
    </row>
    <row r="29" spans="1:20" ht="12" customHeight="1" x14ac:dyDescent="0.2">
      <c r="A29" s="36"/>
      <c r="B29" s="615" t="s">
        <v>2533</v>
      </c>
      <c r="C29" s="616">
        <v>-5</v>
      </c>
      <c r="D29" s="614">
        <v>5</v>
      </c>
      <c r="E29" s="353"/>
      <c r="I29" s="221"/>
      <c r="J29" s="221"/>
      <c r="K29" s="260">
        <v>50</v>
      </c>
      <c r="L29" s="3" t="s">
        <v>2571</v>
      </c>
      <c r="N29" s="221"/>
      <c r="O29" s="221"/>
      <c r="P29" s="221"/>
      <c r="S29" s="221"/>
      <c r="T29" s="221"/>
    </row>
    <row r="30" spans="1:20" ht="12" customHeight="1" x14ac:dyDescent="0.2">
      <c r="A30" s="36"/>
      <c r="B30" s="615" t="s">
        <v>2535</v>
      </c>
      <c r="C30" s="616">
        <v>-10</v>
      </c>
      <c r="D30" s="614">
        <v>10</v>
      </c>
      <c r="E30" s="353"/>
      <c r="I30" s="221"/>
      <c r="J30" s="221"/>
      <c r="K30" s="260">
        <v>20</v>
      </c>
      <c r="L30" s="3" t="s">
        <v>686</v>
      </c>
      <c r="N30" s="221"/>
      <c r="O30" s="221"/>
      <c r="P30" s="221"/>
      <c r="S30" s="221"/>
      <c r="T30" s="221"/>
    </row>
    <row r="31" spans="1:20" ht="12" customHeight="1" x14ac:dyDescent="0.2">
      <c r="A31" s="36"/>
      <c r="B31" s="615" t="s">
        <v>2533</v>
      </c>
      <c r="C31" s="616">
        <v>-2</v>
      </c>
      <c r="D31" s="614">
        <v>2</v>
      </c>
      <c r="E31" s="353"/>
      <c r="I31" s="221"/>
      <c r="J31" s="221"/>
      <c r="K31" s="260">
        <v>55</v>
      </c>
      <c r="L31" s="3" t="s">
        <v>2231</v>
      </c>
      <c r="N31" s="221"/>
      <c r="O31" s="221"/>
      <c r="P31" s="221"/>
      <c r="S31" s="221"/>
      <c r="T31" s="221"/>
    </row>
    <row r="32" spans="1:20" ht="12" customHeight="1" x14ac:dyDescent="0.2">
      <c r="A32" s="36"/>
      <c r="B32" s="615" t="s">
        <v>2536</v>
      </c>
      <c r="C32" s="616">
        <v>-3</v>
      </c>
      <c r="D32" s="614">
        <v>3</v>
      </c>
      <c r="E32" s="353"/>
      <c r="I32" s="221"/>
      <c r="J32" s="221"/>
      <c r="K32" s="260">
        <v>21</v>
      </c>
      <c r="L32" s="3" t="s">
        <v>2573</v>
      </c>
      <c r="N32" s="221"/>
      <c r="O32" s="221"/>
      <c r="P32" s="221"/>
      <c r="S32" s="221"/>
      <c r="T32" s="221"/>
    </row>
    <row r="33" spans="1:20" ht="12" customHeight="1" x14ac:dyDescent="0.2">
      <c r="A33" s="36"/>
      <c r="B33" s="615" t="s">
        <v>2537</v>
      </c>
      <c r="C33" s="616">
        <v>-60</v>
      </c>
      <c r="D33" s="614">
        <v>60</v>
      </c>
      <c r="E33" s="353"/>
      <c r="F33" s="3" t="s">
        <v>2386</v>
      </c>
      <c r="G33" s="3" t="s">
        <v>2387</v>
      </c>
      <c r="H33" s="3" t="s">
        <v>2388</v>
      </c>
      <c r="I33" s="221"/>
      <c r="J33" s="221"/>
      <c r="K33" s="5">
        <v>8</v>
      </c>
      <c r="L33" s="3" t="s">
        <v>2577</v>
      </c>
      <c r="N33" s="221"/>
      <c r="O33" s="221"/>
      <c r="P33" s="221"/>
      <c r="S33" s="221"/>
      <c r="T33" s="221"/>
    </row>
    <row r="34" spans="1:20" ht="12" customHeight="1" x14ac:dyDescent="0.2">
      <c r="A34" s="36"/>
      <c r="B34" s="615" t="s">
        <v>2538</v>
      </c>
      <c r="C34" s="616">
        <v>-85</v>
      </c>
      <c r="D34" s="614">
        <v>85</v>
      </c>
      <c r="E34" s="353"/>
      <c r="F34" s="3">
        <v>225</v>
      </c>
      <c r="G34" s="3">
        <v>225</v>
      </c>
      <c r="I34" s="221"/>
      <c r="J34" s="221"/>
      <c r="K34" s="5">
        <v>43</v>
      </c>
      <c r="L34" s="3" t="s">
        <v>761</v>
      </c>
      <c r="N34" s="221"/>
      <c r="O34" s="221"/>
      <c r="P34" s="221"/>
      <c r="S34" s="221"/>
      <c r="T34" s="221"/>
    </row>
    <row r="35" spans="1:20" ht="12" customHeight="1" x14ac:dyDescent="0.2">
      <c r="A35" s="36"/>
      <c r="B35" s="615" t="s">
        <v>2545</v>
      </c>
      <c r="C35" s="616">
        <v>-2</v>
      </c>
      <c r="D35" s="614">
        <v>2</v>
      </c>
      <c r="E35" s="353"/>
      <c r="F35" s="3">
        <v>450</v>
      </c>
      <c r="G35" s="3">
        <v>200</v>
      </c>
      <c r="I35" s="221"/>
      <c r="J35" s="221"/>
      <c r="K35" s="5">
        <v>23</v>
      </c>
      <c r="L35" s="3" t="s">
        <v>2575</v>
      </c>
      <c r="N35" s="221"/>
      <c r="O35" s="221"/>
      <c r="P35" s="221"/>
      <c r="S35" s="221"/>
      <c r="T35" s="221"/>
    </row>
    <row r="36" spans="1:20" ht="12" customHeight="1" x14ac:dyDescent="0.2">
      <c r="A36" s="36"/>
      <c r="B36" s="615" t="s">
        <v>2549</v>
      </c>
      <c r="C36" s="616">
        <v>-200</v>
      </c>
      <c r="D36" s="614">
        <v>200</v>
      </c>
      <c r="E36" s="353"/>
      <c r="F36" s="3">
        <v>350</v>
      </c>
      <c r="G36" s="3">
        <v>400</v>
      </c>
      <c r="I36" s="221"/>
      <c r="J36" s="221"/>
      <c r="K36" s="5">
        <v>20</v>
      </c>
      <c r="L36" s="3" t="s">
        <v>8</v>
      </c>
      <c r="N36" s="221"/>
      <c r="O36" s="221"/>
      <c r="P36" s="221"/>
      <c r="S36" s="221"/>
      <c r="T36" s="221"/>
    </row>
    <row r="37" spans="1:20" ht="12" customHeight="1" x14ac:dyDescent="0.2">
      <c r="A37" s="36"/>
      <c r="B37" s="615" t="s">
        <v>2551</v>
      </c>
      <c r="C37" s="616">
        <v>-64</v>
      </c>
      <c r="D37" s="614">
        <v>64</v>
      </c>
      <c r="E37" s="353"/>
      <c r="F37" s="3">
        <v>375</v>
      </c>
      <c r="G37" s="3">
        <v>200</v>
      </c>
      <c r="I37" s="221"/>
      <c r="J37" s="221"/>
      <c r="K37" s="5">
        <v>22</v>
      </c>
      <c r="L37" s="3" t="s">
        <v>2576</v>
      </c>
      <c r="N37" s="221"/>
      <c r="O37" s="221"/>
      <c r="P37" s="221"/>
      <c r="S37" s="221"/>
      <c r="T37" s="221"/>
    </row>
    <row r="38" spans="1:20" ht="12" customHeight="1" x14ac:dyDescent="0.2">
      <c r="A38" s="36"/>
      <c r="B38" s="615" t="s">
        <v>2557</v>
      </c>
      <c r="C38" s="616">
        <v>-50</v>
      </c>
      <c r="D38" s="614">
        <v>50</v>
      </c>
      <c r="E38" s="353"/>
      <c r="F38" s="3">
        <v>450</v>
      </c>
      <c r="G38" s="3">
        <v>700</v>
      </c>
      <c r="I38" s="221"/>
      <c r="J38" s="221"/>
      <c r="K38" s="5">
        <v>28</v>
      </c>
      <c r="L38" s="3" t="s">
        <v>2578</v>
      </c>
      <c r="N38" s="221"/>
      <c r="O38" s="221"/>
      <c r="P38" s="221"/>
      <c r="S38" s="221"/>
      <c r="T38" s="221"/>
    </row>
    <row r="39" spans="1:20" ht="12" customHeight="1" x14ac:dyDescent="0.2">
      <c r="A39" s="36"/>
      <c r="B39" s="615" t="s">
        <v>2558</v>
      </c>
      <c r="C39" s="616">
        <v>-35</v>
      </c>
      <c r="D39" s="614">
        <v>35</v>
      </c>
      <c r="E39" s="353"/>
      <c r="G39" s="221">
        <v>275</v>
      </c>
      <c r="H39" s="221"/>
      <c r="I39" s="221"/>
      <c r="J39" s="221"/>
      <c r="K39" s="5">
        <v>22</v>
      </c>
      <c r="L39" s="3" t="s">
        <v>2579</v>
      </c>
      <c r="N39" s="221"/>
      <c r="O39" s="221"/>
      <c r="P39" s="221"/>
      <c r="S39" s="221"/>
      <c r="T39" s="221"/>
    </row>
    <row r="40" spans="1:20" ht="12" customHeight="1" x14ac:dyDescent="0.2">
      <c r="A40" s="36"/>
      <c r="B40" s="615" t="s">
        <v>2562</v>
      </c>
      <c r="C40" s="616">
        <v>-49</v>
      </c>
      <c r="D40" s="614">
        <v>49</v>
      </c>
      <c r="E40" s="353"/>
      <c r="F40" s="3">
        <f>SUM(F34:F39)</f>
        <v>1850</v>
      </c>
      <c r="G40" s="3">
        <f>SUM(G34:G39)</f>
        <v>2000</v>
      </c>
      <c r="I40" s="221"/>
      <c r="J40" s="221"/>
      <c r="K40" s="5">
        <v>22</v>
      </c>
      <c r="L40" s="3" t="s">
        <v>2580</v>
      </c>
      <c r="N40" s="221"/>
      <c r="O40" s="221"/>
      <c r="P40" s="221"/>
      <c r="S40" s="221"/>
      <c r="T40" s="221"/>
    </row>
    <row r="41" spans="1:20" ht="12" customHeight="1" x14ac:dyDescent="0.2">
      <c r="A41" s="36"/>
      <c r="B41" s="615" t="s">
        <v>2570</v>
      </c>
      <c r="C41" s="616">
        <v>-65</v>
      </c>
      <c r="D41" s="614">
        <v>65</v>
      </c>
      <c r="E41" s="353"/>
      <c r="I41" s="221"/>
      <c r="J41" s="221"/>
      <c r="K41" s="5">
        <v>40</v>
      </c>
      <c r="L41" s="3" t="s">
        <v>418</v>
      </c>
      <c r="N41" s="221"/>
      <c r="O41" s="221"/>
      <c r="P41" s="221"/>
      <c r="S41" s="221"/>
      <c r="T41" s="221"/>
    </row>
    <row r="42" spans="1:20" ht="12" customHeight="1" x14ac:dyDescent="0.2">
      <c r="A42" s="36"/>
      <c r="B42" s="615" t="s">
        <v>814</v>
      </c>
      <c r="C42" s="616">
        <v>-18</v>
      </c>
      <c r="D42" s="614">
        <v>18</v>
      </c>
      <c r="E42" s="353"/>
      <c r="I42" s="221"/>
      <c r="J42" s="221"/>
      <c r="K42" s="5">
        <v>32</v>
      </c>
      <c r="L42" s="3" t="s">
        <v>2554</v>
      </c>
      <c r="N42" s="221"/>
      <c r="O42" s="221"/>
      <c r="P42" s="221"/>
      <c r="S42" s="221"/>
      <c r="T42" s="221"/>
    </row>
    <row r="43" spans="1:20" ht="12" customHeight="1" x14ac:dyDescent="0.2">
      <c r="A43" s="36"/>
      <c r="B43" s="615" t="s">
        <v>2572</v>
      </c>
      <c r="C43" s="616">
        <v>-440</v>
      </c>
      <c r="D43" s="614">
        <v>440</v>
      </c>
      <c r="E43" s="353"/>
      <c r="I43" s="221"/>
      <c r="J43" s="221"/>
      <c r="K43" s="5">
        <v>22</v>
      </c>
      <c r="L43" s="3" t="s">
        <v>2582</v>
      </c>
      <c r="N43" s="221"/>
      <c r="O43" s="221"/>
      <c r="P43" s="221"/>
      <c r="S43" s="221"/>
      <c r="T43" s="221"/>
    </row>
    <row r="44" spans="1:20" ht="12" customHeight="1" x14ac:dyDescent="0.2">
      <c r="A44" s="36"/>
      <c r="B44" s="615" t="s">
        <v>2586</v>
      </c>
      <c r="C44" s="616">
        <v>-45</v>
      </c>
      <c r="D44" s="614">
        <v>45</v>
      </c>
      <c r="E44" s="353"/>
      <c r="I44" s="221"/>
      <c r="J44" s="221"/>
      <c r="K44" s="5">
        <v>148</v>
      </c>
      <c r="L44" s="3" t="s">
        <v>2588</v>
      </c>
      <c r="N44" s="221"/>
      <c r="O44" s="221"/>
      <c r="P44" s="221"/>
      <c r="S44" s="221"/>
      <c r="T44" s="221"/>
    </row>
    <row r="45" spans="1:20" ht="12" customHeight="1" x14ac:dyDescent="0.2">
      <c r="A45" s="36"/>
      <c r="B45" s="615" t="s">
        <v>2587</v>
      </c>
      <c r="C45" s="616">
        <v>-75</v>
      </c>
      <c r="D45" s="614">
        <v>75</v>
      </c>
      <c r="E45" s="353"/>
      <c r="I45" s="221"/>
      <c r="J45" s="221"/>
      <c r="N45" s="221"/>
      <c r="O45" s="221"/>
      <c r="P45" s="221"/>
    </row>
    <row r="46" spans="1:20" ht="12" customHeight="1" x14ac:dyDescent="0.2">
      <c r="A46" s="36"/>
      <c r="B46" s="615" t="s">
        <v>2589</v>
      </c>
      <c r="C46" s="616">
        <v>-2</v>
      </c>
      <c r="D46" s="614">
        <v>2</v>
      </c>
      <c r="E46" s="353"/>
      <c r="I46" s="221"/>
      <c r="J46" s="221"/>
      <c r="N46" s="221"/>
      <c r="O46" s="221"/>
      <c r="P46" s="221"/>
    </row>
    <row r="47" spans="1:20" ht="12" customHeight="1" thickBot="1" x14ac:dyDescent="0.25">
      <c r="A47" s="36"/>
      <c r="B47" s="221"/>
      <c r="C47" s="302"/>
      <c r="D47" s="303"/>
      <c r="E47" s="353">
        <f>SUM(D24:D47)</f>
        <v>2495</v>
      </c>
      <c r="I47" s="221"/>
      <c r="J47" s="221"/>
      <c r="N47" s="221"/>
      <c r="O47" s="221"/>
      <c r="P47" s="221"/>
    </row>
    <row r="48" spans="1:20" ht="21.6" thickBot="1" x14ac:dyDescent="0.45">
      <c r="B48" s="50" t="s">
        <v>1198</v>
      </c>
      <c r="C48" s="49">
        <f>SUM(C2:C47)</f>
        <v>0</v>
      </c>
      <c r="D48" s="432">
        <f>SUM(D6:D47)</f>
        <v>5913</v>
      </c>
      <c r="I48" s="221"/>
      <c r="J48" s="221"/>
      <c r="N48" s="221"/>
      <c r="O48" s="221"/>
      <c r="P48" s="221"/>
    </row>
    <row r="49" spans="3:16" ht="20.25" customHeight="1" x14ac:dyDescent="0.25">
      <c r="D49" s="5"/>
      <c r="E49" s="240"/>
      <c r="I49" s="221"/>
      <c r="J49" s="221"/>
      <c r="K49" s="260"/>
      <c r="L49" s="221"/>
      <c r="M49" s="221"/>
      <c r="N49" s="221"/>
      <c r="O49" s="221"/>
      <c r="P49" s="221"/>
    </row>
    <row r="50" spans="3:16" ht="12" x14ac:dyDescent="0.25">
      <c r="C50" s="3"/>
      <c r="E50" s="408"/>
      <c r="I50" s="221"/>
      <c r="J50" s="221"/>
      <c r="K50" s="260"/>
      <c r="L50" s="221"/>
      <c r="M50" s="221"/>
      <c r="N50" s="221"/>
      <c r="O50" s="221"/>
      <c r="P50" s="221"/>
    </row>
    <row r="51" spans="3:16" x14ac:dyDescent="0.2">
      <c r="C51" s="3"/>
      <c r="E51" s="193"/>
      <c r="I51" s="221"/>
      <c r="J51" s="221"/>
      <c r="K51" s="579">
        <f>SUM(K2:K50)</f>
        <v>1659</v>
      </c>
      <c r="L51" s="221"/>
      <c r="M51" s="221"/>
      <c r="N51" s="221"/>
      <c r="O51" s="221"/>
      <c r="P51" s="221"/>
    </row>
    <row r="52" spans="3:16" x14ac:dyDescent="0.2">
      <c r="C52" s="3"/>
      <c r="E52" s="193"/>
    </row>
  </sheetData>
  <pageMargins left="0.7" right="0.7" top="0.75" bottom="0.75" header="0.3" footer="0.3"/>
  <pageSetup orientation="portrait"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dimension ref="A1:T54"/>
  <sheetViews>
    <sheetView zoomScale="89" zoomScaleNormal="89" workbookViewId="0">
      <selection activeCell="C10" sqref="C10"/>
    </sheetView>
  </sheetViews>
  <sheetFormatPr baseColWidth="10" defaultColWidth="11.44140625" defaultRowHeight="11.4" x14ac:dyDescent="0.2"/>
  <cols>
    <col min="1" max="1" width="3.6640625" style="3" customWidth="1"/>
    <col min="2" max="2" width="22.44140625" style="3" customWidth="1"/>
    <col min="3" max="3" width="9.109375" style="5" bestFit="1" customWidth="1"/>
    <col min="4" max="4" width="7.33203125" style="3" customWidth="1"/>
    <col min="5" max="5" width="9.44140625" style="5" customWidth="1"/>
    <col min="6" max="6" width="6.88671875" style="3" customWidth="1"/>
    <col min="7" max="7" width="6.5546875" style="3" customWidth="1"/>
    <col min="8" max="8" width="8" style="3" bestFit="1" customWidth="1"/>
    <col min="9" max="11" width="10.6640625" style="3" customWidth="1"/>
    <col min="12" max="12" width="6.5546875" style="3" bestFit="1" customWidth="1"/>
    <col min="13" max="13" width="1.109375" style="3" customWidth="1"/>
    <col min="14" max="14" width="12.6640625" style="3" customWidth="1"/>
    <col min="15" max="15" width="19.6640625" style="3" customWidth="1"/>
    <col min="16" max="16" width="3.44140625" style="3" customWidth="1"/>
    <col min="17" max="17" width="2.88671875" style="3" customWidth="1"/>
    <col min="18" max="18" width="3" style="3" customWidth="1"/>
    <col min="19" max="19" width="2.6640625" style="3" customWidth="1"/>
    <col min="20" max="20" width="1.6640625" style="3" customWidth="1"/>
    <col min="21" max="21" width="2" style="3" customWidth="1"/>
    <col min="22" max="16384" width="11.44140625" style="3"/>
  </cols>
  <sheetData>
    <row r="1" spans="1:20" ht="12" thickBot="1" x14ac:dyDescent="0.25">
      <c r="B1" s="50"/>
      <c r="C1" s="54" t="s">
        <v>1230</v>
      </c>
      <c r="D1" s="54" t="s">
        <v>1228</v>
      </c>
      <c r="E1" s="54" t="s">
        <v>1229</v>
      </c>
      <c r="F1" s="221"/>
      <c r="G1" s="260"/>
      <c r="H1" s="221"/>
      <c r="I1" s="221"/>
      <c r="J1" s="221"/>
      <c r="K1" s="221"/>
      <c r="L1" s="221"/>
      <c r="N1" s="176" t="s">
        <v>1214</v>
      </c>
    </row>
    <row r="2" spans="1:20" ht="12" x14ac:dyDescent="0.25">
      <c r="A2" s="16"/>
      <c r="B2" s="50" t="s">
        <v>1192</v>
      </c>
      <c r="C2" s="40">
        <v>8179</v>
      </c>
      <c r="D2" s="44"/>
      <c r="E2" s="44">
        <v>0</v>
      </c>
      <c r="F2" s="260" t="s">
        <v>1387</v>
      </c>
      <c r="G2" s="474" t="s">
        <v>2447</v>
      </c>
      <c r="H2" s="472"/>
      <c r="I2" s="473"/>
      <c r="J2" s="473"/>
      <c r="K2" s="473"/>
      <c r="L2" s="221"/>
      <c r="N2" s="5">
        <v>11</v>
      </c>
      <c r="O2" s="3" t="s">
        <v>2448</v>
      </c>
    </row>
    <row r="3" spans="1:20" ht="12" x14ac:dyDescent="0.25">
      <c r="A3" s="16"/>
      <c r="B3" s="3" t="s">
        <v>1194</v>
      </c>
      <c r="C3" s="44"/>
      <c r="D3" s="44"/>
      <c r="E3" s="44">
        <v>0</v>
      </c>
      <c r="F3" s="23"/>
      <c r="N3" s="295">
        <v>10</v>
      </c>
      <c r="O3" s="3" t="s">
        <v>2449</v>
      </c>
    </row>
    <row r="4" spans="1:20" ht="12" x14ac:dyDescent="0.25">
      <c r="A4" s="16"/>
      <c r="B4" s="3" t="s">
        <v>393</v>
      </c>
      <c r="C4" s="44">
        <v>124</v>
      </c>
      <c r="D4" s="44"/>
      <c r="E4" s="44"/>
      <c r="F4" s="23"/>
      <c r="N4" s="295">
        <v>27</v>
      </c>
      <c r="O4" s="3" t="s">
        <v>2452</v>
      </c>
    </row>
    <row r="5" spans="1:20" ht="3.75" customHeight="1" thickBot="1" x14ac:dyDescent="0.25">
      <c r="A5" s="4"/>
      <c r="B5" s="51"/>
      <c r="C5" s="41"/>
      <c r="D5" s="45"/>
      <c r="E5" s="45"/>
      <c r="F5" s="4"/>
      <c r="N5" s="5"/>
    </row>
    <row r="6" spans="1:20" x14ac:dyDescent="0.2">
      <c r="A6" s="14">
        <v>1</v>
      </c>
      <c r="B6" s="594" t="s">
        <v>361</v>
      </c>
      <c r="C6" s="501">
        <v>-750</v>
      </c>
      <c r="D6" s="600">
        <f>G6+H6+I6+J6+K6</f>
        <v>750</v>
      </c>
      <c r="E6" s="501"/>
      <c r="F6" s="221"/>
      <c r="G6" s="38">
        <v>200</v>
      </c>
      <c r="H6" s="170">
        <v>150</v>
      </c>
      <c r="I6" s="529">
        <v>150</v>
      </c>
      <c r="J6" s="529">
        <v>100</v>
      </c>
      <c r="K6" s="529">
        <v>150</v>
      </c>
      <c r="L6" s="31" t="s">
        <v>1209</v>
      </c>
      <c r="N6" s="5">
        <v>32</v>
      </c>
      <c r="O6" s="3" t="s">
        <v>2453</v>
      </c>
    </row>
    <row r="7" spans="1:20" ht="12" thickBot="1" x14ac:dyDescent="0.25">
      <c r="A7" s="14">
        <v>2</v>
      </c>
      <c r="B7" s="596" t="s">
        <v>2468</v>
      </c>
      <c r="C7" s="597">
        <v>-300</v>
      </c>
      <c r="D7" s="598">
        <v>300</v>
      </c>
      <c r="E7" s="597"/>
      <c r="G7" s="24" t="s">
        <v>992</v>
      </c>
      <c r="H7" s="530" t="s">
        <v>1026</v>
      </c>
      <c r="I7" s="531" t="s">
        <v>98</v>
      </c>
      <c r="J7" s="531" t="s">
        <v>2517</v>
      </c>
      <c r="K7" s="531" t="s">
        <v>131</v>
      </c>
      <c r="L7" s="32" t="s">
        <v>1210</v>
      </c>
      <c r="N7" s="295">
        <v>58</v>
      </c>
      <c r="O7" s="3" t="s">
        <v>2454</v>
      </c>
      <c r="P7" s="221"/>
      <c r="Q7" s="193"/>
      <c r="R7" s="193"/>
      <c r="S7" s="221"/>
    </row>
    <row r="8" spans="1:20" x14ac:dyDescent="0.2">
      <c r="A8" s="14">
        <v>3</v>
      </c>
      <c r="B8" s="596" t="s">
        <v>2470</v>
      </c>
      <c r="C8" s="597">
        <v>-136</v>
      </c>
      <c r="D8" s="598">
        <v>136</v>
      </c>
      <c r="E8" s="597"/>
      <c r="F8" s="221"/>
      <c r="G8" s="193"/>
      <c r="H8" s="193"/>
      <c r="I8" s="193"/>
      <c r="J8" s="193"/>
      <c r="K8" s="193"/>
      <c r="L8" s="193"/>
      <c r="N8" s="5">
        <v>175</v>
      </c>
      <c r="O8" s="221" t="s">
        <v>2455</v>
      </c>
      <c r="P8" s="221"/>
      <c r="Q8" s="193"/>
      <c r="R8" s="193"/>
      <c r="S8" s="323"/>
      <c r="T8" s="221"/>
    </row>
    <row r="9" spans="1:20" x14ac:dyDescent="0.2">
      <c r="A9" s="14">
        <v>4</v>
      </c>
      <c r="B9" s="594" t="s">
        <v>2463</v>
      </c>
      <c r="C9" s="501">
        <v>-120</v>
      </c>
      <c r="D9" s="500">
        <v>120</v>
      </c>
      <c r="E9" s="501"/>
      <c r="G9" s="193"/>
      <c r="N9" s="295">
        <v>9</v>
      </c>
      <c r="O9" s="3" t="s">
        <v>2286</v>
      </c>
      <c r="T9" s="221"/>
    </row>
    <row r="10" spans="1:20" x14ac:dyDescent="0.2">
      <c r="A10" s="14">
        <v>5</v>
      </c>
      <c r="B10" s="594" t="s">
        <v>2521</v>
      </c>
      <c r="C10" s="501">
        <v>-83</v>
      </c>
      <c r="D10" s="500">
        <v>83</v>
      </c>
      <c r="E10" s="501"/>
      <c r="G10" s="449"/>
      <c r="L10" s="193"/>
      <c r="N10" s="295">
        <v>123</v>
      </c>
      <c r="O10" s="3" t="s">
        <v>2458</v>
      </c>
      <c r="T10" s="221"/>
    </row>
    <row r="11" spans="1:20" x14ac:dyDescent="0.2">
      <c r="A11" s="14">
        <v>6</v>
      </c>
      <c r="B11" s="594" t="s">
        <v>1145</v>
      </c>
      <c r="C11" s="501">
        <v>0</v>
      </c>
      <c r="D11" s="500">
        <v>0</v>
      </c>
      <c r="E11" s="501"/>
      <c r="G11" s="449"/>
      <c r="N11" s="5">
        <v>57</v>
      </c>
      <c r="O11" s="3" t="s">
        <v>2457</v>
      </c>
      <c r="T11" s="221"/>
    </row>
    <row r="12" spans="1:20" ht="12" x14ac:dyDescent="0.25">
      <c r="A12" s="14">
        <v>7</v>
      </c>
      <c r="B12" s="596" t="s">
        <v>1146</v>
      </c>
      <c r="C12" s="597">
        <v>0</v>
      </c>
      <c r="D12" s="598">
        <v>0</v>
      </c>
      <c r="E12" s="597"/>
      <c r="G12" s="355"/>
      <c r="L12" s="193"/>
      <c r="N12" s="5">
        <v>28</v>
      </c>
      <c r="O12" s="3" t="s">
        <v>2462</v>
      </c>
      <c r="T12" s="221"/>
    </row>
    <row r="13" spans="1:20" x14ac:dyDescent="0.2">
      <c r="A13" s="14">
        <v>8</v>
      </c>
      <c r="B13" s="594" t="s">
        <v>1153</v>
      </c>
      <c r="C13" s="501">
        <v>-147</v>
      </c>
      <c r="D13" s="500">
        <v>147</v>
      </c>
      <c r="E13" s="501"/>
      <c r="G13" s="221"/>
      <c r="H13" s="193"/>
      <c r="I13" s="497"/>
      <c r="J13" s="497"/>
      <c r="K13" s="497"/>
      <c r="L13" s="193"/>
      <c r="N13" s="5">
        <v>20</v>
      </c>
      <c r="O13" s="3" t="s">
        <v>2469</v>
      </c>
      <c r="T13" s="221"/>
    </row>
    <row r="14" spans="1:20" x14ac:dyDescent="0.2">
      <c r="A14" s="14">
        <v>9</v>
      </c>
      <c r="B14" s="594" t="s">
        <v>1154</v>
      </c>
      <c r="C14" s="501">
        <v>-44</v>
      </c>
      <c r="D14" s="500">
        <v>44</v>
      </c>
      <c r="E14" s="501"/>
      <c r="G14" s="449"/>
      <c r="L14" s="193"/>
      <c r="M14" s="221"/>
      <c r="N14" s="5">
        <v>78</v>
      </c>
      <c r="O14" s="3" t="s">
        <v>2471</v>
      </c>
      <c r="T14" s="221"/>
    </row>
    <row r="15" spans="1:20" x14ac:dyDescent="0.2">
      <c r="A15" s="14">
        <v>10</v>
      </c>
      <c r="B15" s="594" t="s">
        <v>2140</v>
      </c>
      <c r="C15" s="501">
        <v>-14</v>
      </c>
      <c r="D15" s="500">
        <v>14</v>
      </c>
      <c r="E15" s="501"/>
      <c r="G15" s="449"/>
      <c r="H15" s="193"/>
      <c r="I15" s="221"/>
      <c r="J15" s="221"/>
      <c r="K15" s="221"/>
      <c r="L15" s="193"/>
      <c r="M15" s="221"/>
      <c r="N15" s="260">
        <v>36</v>
      </c>
      <c r="O15" s="3" t="s">
        <v>2472</v>
      </c>
      <c r="T15" s="221"/>
    </row>
    <row r="16" spans="1:20" x14ac:dyDescent="0.2">
      <c r="A16" s="14">
        <v>11</v>
      </c>
      <c r="B16" s="596" t="s">
        <v>1162</v>
      </c>
      <c r="C16" s="597">
        <v>-63</v>
      </c>
      <c r="D16" s="598">
        <v>63</v>
      </c>
      <c r="E16" s="597"/>
      <c r="H16" s="193"/>
      <c r="I16" s="221"/>
      <c r="J16" s="221"/>
      <c r="K16" s="221"/>
      <c r="L16" s="221"/>
      <c r="M16" s="221"/>
      <c r="N16" s="260">
        <v>57</v>
      </c>
      <c r="O16" s="193" t="s">
        <v>2475</v>
      </c>
      <c r="P16" s="221"/>
      <c r="Q16" s="221"/>
      <c r="R16" s="221"/>
      <c r="S16" s="221"/>
      <c r="T16" s="221"/>
    </row>
    <row r="17" spans="1:20" x14ac:dyDescent="0.2">
      <c r="A17" s="14">
        <v>12</v>
      </c>
      <c r="B17" s="594" t="s">
        <v>791</v>
      </c>
      <c r="C17" s="501">
        <v>-26</v>
      </c>
      <c r="D17" s="500">
        <v>26</v>
      </c>
      <c r="E17" s="501"/>
      <c r="F17" s="221"/>
      <c r="L17" s="221"/>
      <c r="M17" s="221"/>
      <c r="N17" s="230">
        <v>9</v>
      </c>
      <c r="O17" s="193" t="s">
        <v>2286</v>
      </c>
      <c r="P17" s="260"/>
      <c r="Q17" s="260"/>
      <c r="R17" s="221"/>
      <c r="S17" s="221"/>
      <c r="T17" s="221"/>
    </row>
    <row r="18" spans="1:20" x14ac:dyDescent="0.2">
      <c r="A18" s="14">
        <v>13</v>
      </c>
      <c r="B18" s="594" t="s">
        <v>1158</v>
      </c>
      <c r="C18" s="501">
        <v>-390</v>
      </c>
      <c r="D18" s="500">
        <v>390</v>
      </c>
      <c r="E18" s="501"/>
      <c r="L18" s="221"/>
      <c r="M18" s="221"/>
      <c r="N18" s="260">
        <v>45</v>
      </c>
      <c r="O18" s="221" t="s">
        <v>2476</v>
      </c>
      <c r="P18" s="260"/>
      <c r="Q18" s="260"/>
      <c r="R18" s="221"/>
      <c r="S18" s="221"/>
      <c r="T18" s="221"/>
    </row>
    <row r="19" spans="1:20" x14ac:dyDescent="0.2">
      <c r="A19" s="14">
        <v>14</v>
      </c>
      <c r="B19" s="595" t="s">
        <v>794</v>
      </c>
      <c r="C19" s="572">
        <v>-1731</v>
      </c>
      <c r="D19" s="571">
        <f>N54</f>
        <v>1731</v>
      </c>
      <c r="E19" s="572"/>
      <c r="L19" s="221"/>
      <c r="M19" s="221"/>
      <c r="N19" s="260">
        <v>15</v>
      </c>
      <c r="O19" s="221" t="s">
        <v>2478</v>
      </c>
      <c r="P19" s="260"/>
      <c r="Q19" s="260"/>
      <c r="R19" s="221"/>
      <c r="T19" s="221"/>
    </row>
    <row r="20" spans="1:20" x14ac:dyDescent="0.2">
      <c r="A20" s="14">
        <v>15</v>
      </c>
      <c r="B20" s="594" t="s">
        <v>1074</v>
      </c>
      <c r="C20" s="501">
        <v>0</v>
      </c>
      <c r="D20" s="500">
        <v>0</v>
      </c>
      <c r="E20" s="501"/>
      <c r="L20" s="193"/>
      <c r="M20" s="221"/>
      <c r="N20" s="260">
        <v>62</v>
      </c>
      <c r="O20" s="221" t="s">
        <v>2479</v>
      </c>
      <c r="P20" s="260"/>
      <c r="Q20" s="260"/>
      <c r="R20" s="221"/>
      <c r="T20" s="221"/>
    </row>
    <row r="21" spans="1:20" ht="12" x14ac:dyDescent="0.25">
      <c r="A21" s="14">
        <v>16</v>
      </c>
      <c r="B21" s="594" t="s">
        <v>1433</v>
      </c>
      <c r="C21" s="501">
        <v>-55</v>
      </c>
      <c r="D21" s="500">
        <v>55</v>
      </c>
      <c r="E21" s="501"/>
      <c r="F21" s="240">
        <f>SUM(D6:D21)</f>
        <v>3859</v>
      </c>
      <c r="L21" s="221"/>
      <c r="N21" s="260">
        <v>17</v>
      </c>
      <c r="O21" s="221" t="s">
        <v>2480</v>
      </c>
      <c r="P21" s="221"/>
      <c r="Q21" s="221"/>
      <c r="R21" s="221"/>
      <c r="T21" s="221"/>
    </row>
    <row r="22" spans="1:20" ht="3" customHeight="1" x14ac:dyDescent="0.2">
      <c r="A22" s="4"/>
      <c r="B22" s="51"/>
      <c r="C22" s="41"/>
      <c r="D22" s="45"/>
      <c r="E22" s="41"/>
      <c r="F22" s="4"/>
      <c r="I22" s="221"/>
      <c r="J22" s="221"/>
      <c r="K22" s="221"/>
      <c r="L22" s="221"/>
      <c r="M22" s="221"/>
      <c r="P22" s="221"/>
      <c r="Q22" s="221"/>
      <c r="R22" s="221"/>
      <c r="T22" s="221"/>
    </row>
    <row r="23" spans="1:20" x14ac:dyDescent="0.2">
      <c r="A23" s="15"/>
      <c r="B23" s="602" t="s">
        <v>62</v>
      </c>
      <c r="C23" s="603">
        <v>-1505</v>
      </c>
      <c r="D23" s="604">
        <v>1505</v>
      </c>
      <c r="E23" s="603"/>
      <c r="N23" s="260">
        <v>124</v>
      </c>
      <c r="O23" s="221" t="s">
        <v>2482</v>
      </c>
      <c r="P23" s="221"/>
      <c r="Q23" s="221"/>
      <c r="R23" s="221"/>
      <c r="S23" s="221"/>
      <c r="T23" s="221"/>
    </row>
    <row r="24" spans="1:20" ht="3" customHeight="1" x14ac:dyDescent="0.2">
      <c r="A24" s="4"/>
      <c r="B24" s="357"/>
      <c r="C24" s="41"/>
      <c r="D24" s="45"/>
      <c r="E24" s="41"/>
      <c r="F24" s="4"/>
      <c r="J24" s="221"/>
      <c r="K24" s="221"/>
      <c r="L24" s="221"/>
      <c r="M24" s="221"/>
      <c r="N24" s="260"/>
      <c r="O24" s="221"/>
      <c r="P24" s="221"/>
      <c r="Q24" s="221"/>
      <c r="R24" s="221"/>
      <c r="S24" s="221"/>
      <c r="T24" s="221"/>
    </row>
    <row r="25" spans="1:20" ht="12" customHeight="1" x14ac:dyDescent="0.2">
      <c r="A25" s="36"/>
      <c r="B25" s="499" t="s">
        <v>2526</v>
      </c>
      <c r="C25" s="500">
        <v>-65</v>
      </c>
      <c r="D25" s="501">
        <v>-65</v>
      </c>
      <c r="E25" s="500"/>
      <c r="F25" s="353"/>
      <c r="M25" s="221"/>
      <c r="N25" s="260">
        <v>36</v>
      </c>
      <c r="O25" s="221" t="s">
        <v>2484</v>
      </c>
      <c r="P25" s="221"/>
      <c r="Q25" s="221"/>
      <c r="R25" s="221"/>
      <c r="S25" s="221"/>
    </row>
    <row r="26" spans="1:20" ht="12" customHeight="1" x14ac:dyDescent="0.2">
      <c r="A26" s="36"/>
      <c r="B26" s="499" t="s">
        <v>2450</v>
      </c>
      <c r="C26" s="500">
        <v>-11</v>
      </c>
      <c r="D26" s="501">
        <v>11</v>
      </c>
      <c r="E26" s="500"/>
      <c r="F26" s="353"/>
      <c r="G26" s="221"/>
      <c r="J26" s="221"/>
      <c r="M26" s="221"/>
      <c r="N26" s="260">
        <v>41</v>
      </c>
      <c r="O26" s="599" t="s">
        <v>466</v>
      </c>
      <c r="P26" s="221"/>
      <c r="Q26" s="221"/>
      <c r="R26" s="221"/>
      <c r="S26" s="221"/>
    </row>
    <row r="27" spans="1:20" ht="12" customHeight="1" x14ac:dyDescent="0.2">
      <c r="A27" s="36"/>
      <c r="B27" s="499" t="s">
        <v>2451</v>
      </c>
      <c r="C27" s="500">
        <v>-44</v>
      </c>
      <c r="D27" s="501">
        <v>44</v>
      </c>
      <c r="E27" s="500"/>
      <c r="F27" s="353"/>
      <c r="H27" s="221"/>
      <c r="I27" s="3">
        <v>30</v>
      </c>
      <c r="J27" s="221"/>
      <c r="K27" s="221"/>
      <c r="L27" s="221"/>
      <c r="M27" s="221"/>
      <c r="N27" s="260">
        <v>7</v>
      </c>
      <c r="O27" s="599" t="s">
        <v>2486</v>
      </c>
      <c r="P27" s="221"/>
      <c r="Q27" s="221"/>
      <c r="R27" s="221"/>
      <c r="S27" s="221"/>
    </row>
    <row r="28" spans="1:20" ht="12" customHeight="1" x14ac:dyDescent="0.2">
      <c r="A28" s="36"/>
      <c r="B28" s="499" t="s">
        <v>2456</v>
      </c>
      <c r="C28" s="500">
        <v>-110</v>
      </c>
      <c r="D28" s="501">
        <v>110</v>
      </c>
      <c r="E28" s="500"/>
      <c r="F28" s="353"/>
      <c r="I28" s="3">
        <v>20</v>
      </c>
      <c r="M28" s="221"/>
      <c r="N28" s="260">
        <v>27</v>
      </c>
      <c r="O28" s="599" t="s">
        <v>2487</v>
      </c>
      <c r="P28" s="221"/>
      <c r="Q28" s="221"/>
      <c r="R28" s="221"/>
      <c r="S28" s="221"/>
    </row>
    <row r="29" spans="1:20" ht="12" customHeight="1" x14ac:dyDescent="0.2">
      <c r="A29" s="36"/>
      <c r="B29" s="499" t="s">
        <v>2474</v>
      </c>
      <c r="C29" s="500">
        <v>-95</v>
      </c>
      <c r="D29" s="501">
        <v>95</v>
      </c>
      <c r="E29" s="500"/>
      <c r="F29" s="353"/>
      <c r="I29" s="221">
        <v>0</v>
      </c>
      <c r="K29" s="221"/>
      <c r="L29" s="221"/>
      <c r="M29" s="221"/>
      <c r="N29" s="260">
        <v>22</v>
      </c>
      <c r="O29" s="599" t="s">
        <v>2488</v>
      </c>
      <c r="P29" s="221"/>
      <c r="Q29" s="221"/>
      <c r="R29" s="221"/>
      <c r="S29" s="221"/>
    </row>
    <row r="30" spans="1:20" ht="12" customHeight="1" x14ac:dyDescent="0.2">
      <c r="A30" s="36"/>
      <c r="B30" s="499" t="s">
        <v>2493</v>
      </c>
      <c r="C30" s="500">
        <v>-110</v>
      </c>
      <c r="D30" s="501">
        <v>110</v>
      </c>
      <c r="E30" s="500"/>
      <c r="F30" s="353"/>
      <c r="G30" s="3" t="s">
        <v>2524</v>
      </c>
      <c r="I30" s="3">
        <v>-7</v>
      </c>
      <c r="J30" s="221"/>
      <c r="K30" s="221"/>
      <c r="L30" s="221"/>
      <c r="M30" s="221"/>
      <c r="N30" s="260">
        <v>33</v>
      </c>
      <c r="O30" s="599" t="s">
        <v>2489</v>
      </c>
      <c r="P30" s="221"/>
      <c r="Q30" s="221"/>
      <c r="R30" s="221"/>
      <c r="S30" s="221"/>
    </row>
    <row r="31" spans="1:20" ht="12" customHeight="1" x14ac:dyDescent="0.2">
      <c r="A31" s="36"/>
      <c r="B31" s="499" t="s">
        <v>2525</v>
      </c>
      <c r="C31" s="500">
        <v>-95</v>
      </c>
      <c r="D31" s="501">
        <v>95</v>
      </c>
      <c r="E31" s="500"/>
      <c r="K31" s="221"/>
      <c r="L31" s="221"/>
      <c r="M31" s="221"/>
      <c r="N31" s="260">
        <v>7</v>
      </c>
      <c r="O31" s="599" t="s">
        <v>2490</v>
      </c>
      <c r="P31" s="221"/>
      <c r="Q31" s="221"/>
      <c r="R31" s="221"/>
      <c r="S31" s="221"/>
    </row>
    <row r="32" spans="1:20" ht="12" customHeight="1" x14ac:dyDescent="0.2">
      <c r="A32" s="36"/>
      <c r="B32" s="499" t="s">
        <v>2460</v>
      </c>
      <c r="C32" s="500">
        <v>-60</v>
      </c>
      <c r="D32" s="501">
        <v>60</v>
      </c>
      <c r="E32" s="500"/>
      <c r="K32" s="221"/>
      <c r="L32" s="221"/>
      <c r="M32" s="221"/>
      <c r="N32" s="260">
        <v>137</v>
      </c>
      <c r="O32" s="599" t="s">
        <v>728</v>
      </c>
      <c r="P32" s="221"/>
      <c r="Q32" s="221"/>
      <c r="R32" s="221"/>
      <c r="S32" s="221"/>
    </row>
    <row r="33" spans="1:19" ht="12" customHeight="1" x14ac:dyDescent="0.2">
      <c r="A33" s="36"/>
      <c r="B33" s="499" t="s">
        <v>2461</v>
      </c>
      <c r="C33" s="500">
        <v>-13</v>
      </c>
      <c r="D33" s="501">
        <v>13</v>
      </c>
      <c r="E33" s="500"/>
      <c r="F33" s="353"/>
      <c r="G33" s="221"/>
      <c r="I33" s="221"/>
      <c r="J33" s="221"/>
      <c r="K33" s="221"/>
      <c r="L33" s="221"/>
      <c r="M33" s="221"/>
      <c r="N33" s="260">
        <v>42</v>
      </c>
      <c r="O33" s="599" t="s">
        <v>2491</v>
      </c>
      <c r="P33" s="221"/>
      <c r="Q33" s="221"/>
      <c r="R33" s="221"/>
      <c r="S33" s="221"/>
    </row>
    <row r="34" spans="1:19" ht="12" customHeight="1" x14ac:dyDescent="0.2">
      <c r="A34" s="36"/>
      <c r="B34" s="499" t="s">
        <v>2465</v>
      </c>
      <c r="C34" s="500">
        <v>-45</v>
      </c>
      <c r="D34" s="501">
        <v>45</v>
      </c>
      <c r="E34" s="500"/>
      <c r="F34" s="353"/>
      <c r="M34" s="221"/>
      <c r="N34" s="260">
        <v>6</v>
      </c>
      <c r="O34" s="599" t="s">
        <v>2486</v>
      </c>
      <c r="P34" s="221"/>
      <c r="Q34" s="221"/>
      <c r="R34" s="221"/>
      <c r="S34" s="221"/>
    </row>
    <row r="35" spans="1:19" ht="12" customHeight="1" x14ac:dyDescent="0.2">
      <c r="A35" s="36"/>
      <c r="B35" s="499" t="s">
        <v>2464</v>
      </c>
      <c r="C35" s="500">
        <v>-4</v>
      </c>
      <c r="D35" s="501">
        <v>4</v>
      </c>
      <c r="E35" s="500"/>
      <c r="F35" s="353"/>
      <c r="I35" s="3">
        <f>SUM(I27:I33)</f>
        <v>43</v>
      </c>
      <c r="M35" s="221"/>
      <c r="N35" s="260">
        <v>11</v>
      </c>
      <c r="O35" s="599" t="s">
        <v>2494</v>
      </c>
      <c r="P35" s="221"/>
      <c r="Q35" s="221"/>
      <c r="R35" s="221"/>
      <c r="S35" s="221"/>
    </row>
    <row r="36" spans="1:19" ht="12" customHeight="1" x14ac:dyDescent="0.2">
      <c r="A36" s="36"/>
      <c r="B36" s="499" t="s">
        <v>2466</v>
      </c>
      <c r="C36" s="500">
        <v>-90</v>
      </c>
      <c r="D36" s="501">
        <v>90</v>
      </c>
      <c r="E36" s="500"/>
      <c r="F36" s="353"/>
      <c r="M36" s="221"/>
      <c r="N36" s="260">
        <v>70</v>
      </c>
      <c r="O36" s="599" t="s">
        <v>2496</v>
      </c>
      <c r="P36" s="221"/>
      <c r="Q36" s="221"/>
      <c r="R36" s="221"/>
      <c r="S36" s="221"/>
    </row>
    <row r="37" spans="1:19" ht="12" customHeight="1" x14ac:dyDescent="0.2">
      <c r="A37" s="36"/>
      <c r="B37" s="499" t="s">
        <v>2467</v>
      </c>
      <c r="C37" s="500">
        <v>-165</v>
      </c>
      <c r="D37" s="501">
        <v>165</v>
      </c>
      <c r="E37" s="500"/>
      <c r="F37" s="353"/>
      <c r="M37" s="221"/>
      <c r="N37" s="260">
        <v>27</v>
      </c>
      <c r="O37" s="599" t="s">
        <v>2495</v>
      </c>
      <c r="P37" s="221"/>
      <c r="Q37" s="221"/>
      <c r="R37" s="221"/>
      <c r="S37" s="221"/>
    </row>
    <row r="38" spans="1:19" ht="12" customHeight="1" x14ac:dyDescent="0.2">
      <c r="A38" s="36"/>
      <c r="B38" s="499" t="s">
        <v>2473</v>
      </c>
      <c r="C38" s="500">
        <v>-200</v>
      </c>
      <c r="D38" s="501">
        <v>200</v>
      </c>
      <c r="E38" s="500"/>
      <c r="F38" s="353"/>
      <c r="L38" s="221"/>
      <c r="M38" s="221"/>
      <c r="N38" s="260">
        <v>85</v>
      </c>
      <c r="O38" s="599" t="s">
        <v>2497</v>
      </c>
      <c r="P38" s="221"/>
      <c r="Q38" s="221"/>
      <c r="R38" s="221"/>
      <c r="S38" s="221"/>
    </row>
    <row r="39" spans="1:19" ht="12" customHeight="1" x14ac:dyDescent="0.2">
      <c r="A39" s="36"/>
      <c r="B39" s="499" t="s">
        <v>2477</v>
      </c>
      <c r="C39" s="500">
        <v>-3</v>
      </c>
      <c r="D39" s="501">
        <v>3</v>
      </c>
      <c r="E39" s="500"/>
      <c r="F39" s="353"/>
      <c r="K39" s="221"/>
      <c r="L39" s="221"/>
      <c r="M39" s="221"/>
      <c r="N39" s="260">
        <v>142</v>
      </c>
      <c r="O39" s="599" t="s">
        <v>2515</v>
      </c>
      <c r="P39" s="221"/>
      <c r="Q39" s="221"/>
      <c r="R39" s="221"/>
      <c r="S39" s="221"/>
    </row>
    <row r="40" spans="1:19" ht="12" customHeight="1" x14ac:dyDescent="0.2">
      <c r="A40" s="36"/>
      <c r="B40" s="499" t="s">
        <v>2481</v>
      </c>
      <c r="C40" s="500">
        <v>-192</v>
      </c>
      <c r="D40" s="501">
        <v>192</v>
      </c>
      <c r="E40" s="500"/>
      <c r="F40" s="353"/>
      <c r="H40" s="221"/>
      <c r="I40" s="221"/>
      <c r="J40" s="221"/>
      <c r="K40" s="221"/>
      <c r="L40" s="221"/>
      <c r="M40" s="221"/>
      <c r="N40" s="260">
        <v>22</v>
      </c>
      <c r="O40" s="599" t="s">
        <v>2532</v>
      </c>
      <c r="P40" s="221"/>
      <c r="Q40" s="221"/>
      <c r="R40" s="221"/>
      <c r="S40" s="221"/>
    </row>
    <row r="41" spans="1:19" ht="12" customHeight="1" x14ac:dyDescent="0.2">
      <c r="A41" s="36"/>
      <c r="B41" s="499" t="s">
        <v>2483</v>
      </c>
      <c r="C41" s="500">
        <v>-40</v>
      </c>
      <c r="D41" s="501">
        <v>40</v>
      </c>
      <c r="E41" s="500"/>
      <c r="F41" s="353"/>
      <c r="K41" s="221"/>
      <c r="L41" s="221"/>
      <c r="M41" s="221"/>
      <c r="N41" s="260">
        <v>23</v>
      </c>
      <c r="O41" s="599" t="s">
        <v>2531</v>
      </c>
      <c r="P41" s="221"/>
      <c r="Q41" s="221"/>
      <c r="R41" s="221"/>
      <c r="S41" s="221"/>
    </row>
    <row r="42" spans="1:19" ht="12" customHeight="1" x14ac:dyDescent="0.2">
      <c r="A42" s="36"/>
      <c r="B42" s="607" t="s">
        <v>2485</v>
      </c>
      <c r="C42" s="608">
        <v>-52</v>
      </c>
      <c r="D42" s="609">
        <v>52</v>
      </c>
      <c r="E42" s="608"/>
      <c r="F42" s="353"/>
      <c r="H42" s="221"/>
      <c r="I42" s="221"/>
      <c r="J42" s="221"/>
      <c r="K42" s="221"/>
      <c r="L42" s="221"/>
      <c r="M42" s="221"/>
      <c r="N42" s="260"/>
      <c r="O42" s="599"/>
      <c r="P42" s="221"/>
      <c r="Q42" s="221"/>
      <c r="R42" s="221"/>
      <c r="S42" s="221"/>
    </row>
    <row r="43" spans="1:19" ht="12" customHeight="1" x14ac:dyDescent="0.2">
      <c r="A43" s="36"/>
      <c r="B43" s="607" t="s">
        <v>2513</v>
      </c>
      <c r="C43" s="608">
        <v>-50</v>
      </c>
      <c r="D43" s="609">
        <v>50</v>
      </c>
      <c r="E43" s="608"/>
      <c r="F43" s="353"/>
      <c r="H43" s="221"/>
      <c r="I43" s="221"/>
      <c r="J43" s="221"/>
      <c r="K43" s="221"/>
      <c r="L43" s="221"/>
      <c r="M43" s="221"/>
      <c r="N43" s="260"/>
      <c r="O43" s="599"/>
      <c r="P43" s="221"/>
      <c r="Q43" s="221"/>
      <c r="R43" s="221"/>
      <c r="S43" s="221"/>
    </row>
    <row r="44" spans="1:19" ht="12" customHeight="1" x14ac:dyDescent="0.2">
      <c r="A44" s="36"/>
      <c r="B44" s="607" t="s">
        <v>2528</v>
      </c>
      <c r="C44" s="608">
        <v>-220</v>
      </c>
      <c r="D44" s="609">
        <v>220</v>
      </c>
      <c r="E44" s="608"/>
      <c r="F44" s="353"/>
      <c r="H44" s="221"/>
      <c r="I44" s="221"/>
      <c r="J44" s="221"/>
      <c r="K44" s="221"/>
      <c r="L44" s="221"/>
      <c r="M44" s="221"/>
      <c r="N44" s="260"/>
      <c r="O44" s="599"/>
      <c r="P44" s="221"/>
      <c r="Q44" s="221"/>
      <c r="R44" s="221"/>
      <c r="S44" s="221"/>
    </row>
    <row r="45" spans="1:19" ht="12" customHeight="1" x14ac:dyDescent="0.2">
      <c r="A45" s="36"/>
      <c r="B45" s="499" t="s">
        <v>2528</v>
      </c>
      <c r="C45" s="500">
        <v>-330</v>
      </c>
      <c r="D45" s="501">
        <v>330</v>
      </c>
      <c r="E45" s="500"/>
      <c r="F45" s="353"/>
      <c r="H45" s="221"/>
      <c r="I45" s="221"/>
      <c r="J45" s="221"/>
      <c r="K45" s="221"/>
      <c r="L45" s="221"/>
      <c r="M45" s="221"/>
      <c r="N45" s="260"/>
      <c r="O45" s="599"/>
      <c r="P45" s="221"/>
      <c r="Q45" s="221"/>
      <c r="R45" s="221"/>
      <c r="S45" s="221"/>
    </row>
    <row r="46" spans="1:19" ht="12" customHeight="1" x14ac:dyDescent="0.2">
      <c r="A46" s="36"/>
      <c r="B46" s="499" t="s">
        <v>2512</v>
      </c>
      <c r="C46" s="500">
        <v>-539</v>
      </c>
      <c r="D46" s="501">
        <v>539</v>
      </c>
      <c r="E46" s="500"/>
      <c r="F46" s="353"/>
      <c r="H46" s="221"/>
      <c r="I46" s="221"/>
      <c r="J46" s="221"/>
      <c r="K46" s="221"/>
      <c r="L46" s="221"/>
      <c r="M46" s="221"/>
      <c r="N46" s="260"/>
      <c r="O46" s="599"/>
      <c r="P46" s="221"/>
      <c r="Q46" s="221"/>
      <c r="R46" s="221"/>
      <c r="S46" s="221"/>
    </row>
    <row r="47" spans="1:19" ht="12" customHeight="1" x14ac:dyDescent="0.2">
      <c r="A47" s="36"/>
      <c r="B47" s="499" t="s">
        <v>2514</v>
      </c>
      <c r="C47" s="500">
        <v>-330</v>
      </c>
      <c r="D47" s="501">
        <v>330</v>
      </c>
      <c r="E47" s="500"/>
      <c r="F47" s="353"/>
      <c r="H47" s="221"/>
      <c r="I47" s="221"/>
      <c r="J47" s="221"/>
      <c r="K47" s="221"/>
      <c r="L47" s="221"/>
      <c r="M47" s="221"/>
      <c r="N47" s="260"/>
      <c r="O47" s="599"/>
      <c r="P47" s="221"/>
      <c r="Q47" s="221"/>
      <c r="R47" s="221"/>
      <c r="S47" s="221"/>
    </row>
    <row r="48" spans="1:19" ht="12" customHeight="1" x14ac:dyDescent="0.2">
      <c r="A48" s="36"/>
      <c r="B48" s="499" t="s">
        <v>2516</v>
      </c>
      <c r="C48" s="500">
        <v>-10</v>
      </c>
      <c r="D48" s="501">
        <v>10</v>
      </c>
      <c r="E48" s="500"/>
      <c r="F48" s="353"/>
      <c r="H48" s="221"/>
      <c r="I48" s="221"/>
      <c r="J48" s="221"/>
      <c r="K48" s="221"/>
      <c r="L48" s="221"/>
      <c r="M48" s="221"/>
      <c r="N48" s="260"/>
      <c r="O48" s="599"/>
      <c r="P48" s="221"/>
      <c r="Q48" s="221"/>
      <c r="R48" s="221"/>
      <c r="S48" s="221"/>
    </row>
    <row r="49" spans="1:19" ht="12" customHeight="1" x14ac:dyDescent="0.2">
      <c r="A49" s="36"/>
      <c r="B49" s="499" t="s">
        <v>2522</v>
      </c>
      <c r="C49" s="500">
        <v>-50</v>
      </c>
      <c r="D49" s="501">
        <v>50</v>
      </c>
      <c r="E49" s="500"/>
      <c r="F49" s="353"/>
      <c r="H49" s="221"/>
      <c r="I49" s="221"/>
      <c r="J49" s="221"/>
      <c r="K49" s="221"/>
      <c r="L49" s="221"/>
      <c r="M49" s="221"/>
      <c r="N49" s="260"/>
      <c r="O49" s="599"/>
      <c r="P49" s="221"/>
      <c r="Q49" s="221"/>
      <c r="R49" s="221"/>
      <c r="S49" s="221"/>
    </row>
    <row r="50" spans="1:19" ht="12" customHeight="1" x14ac:dyDescent="0.2">
      <c r="A50" s="36"/>
      <c r="B50" s="499" t="s">
        <v>2527</v>
      </c>
      <c r="C50" s="500">
        <v>-16</v>
      </c>
      <c r="D50" s="501">
        <v>16</v>
      </c>
      <c r="E50" s="500"/>
      <c r="F50" s="353"/>
      <c r="H50" s="221"/>
      <c r="I50" s="221"/>
      <c r="J50" s="221"/>
      <c r="K50" s="221"/>
      <c r="L50" s="221"/>
      <c r="M50" s="221"/>
      <c r="N50" s="260"/>
      <c r="O50" s="599"/>
      <c r="P50" s="221"/>
      <c r="Q50" s="221"/>
      <c r="R50" s="221"/>
      <c r="S50" s="221"/>
    </row>
    <row r="51" spans="1:19" ht="12" thickBot="1" x14ac:dyDescent="0.25">
      <c r="A51" s="36"/>
      <c r="B51" s="221"/>
      <c r="C51" s="302"/>
      <c r="D51" s="303"/>
      <c r="E51" s="302"/>
      <c r="F51" s="353">
        <f>SUM(D25:D51)</f>
        <v>2809</v>
      </c>
      <c r="G51" s="221"/>
      <c r="H51" s="221"/>
      <c r="I51" s="221"/>
      <c r="J51" s="221"/>
      <c r="K51" s="221"/>
      <c r="L51" s="221"/>
      <c r="M51" s="221"/>
      <c r="N51" s="323"/>
      <c r="O51" s="221"/>
      <c r="P51" s="221"/>
      <c r="Q51" s="221"/>
      <c r="R51" s="221"/>
      <c r="S51" s="221"/>
    </row>
    <row r="52" spans="1:19" ht="20.25" customHeight="1" thickBot="1" x14ac:dyDescent="0.45">
      <c r="B52" s="50" t="s">
        <v>1198</v>
      </c>
      <c r="C52" s="49">
        <f>SUM(C2:C51)</f>
        <v>0</v>
      </c>
      <c r="D52" s="39">
        <f>SUM(D2:D51)</f>
        <v>8173</v>
      </c>
      <c r="E52" s="48">
        <f>SUM(E2:E51)</f>
        <v>0</v>
      </c>
      <c r="F52" s="353"/>
      <c r="H52" s="221"/>
      <c r="I52" s="221"/>
      <c r="J52" s="221"/>
      <c r="K52" s="221"/>
      <c r="L52" s="221"/>
      <c r="M52" s="221"/>
      <c r="N52" s="260"/>
      <c r="O52" s="221"/>
      <c r="P52" s="221"/>
      <c r="Q52" s="221"/>
      <c r="R52" s="221"/>
      <c r="S52" s="221"/>
    </row>
    <row r="53" spans="1:19" x14ac:dyDescent="0.2">
      <c r="D53" s="5"/>
      <c r="G53" s="221"/>
      <c r="H53" s="221"/>
      <c r="I53" s="221"/>
      <c r="J53" s="221"/>
      <c r="K53" s="221"/>
      <c r="L53" s="221"/>
      <c r="M53" s="221"/>
      <c r="N53" s="260"/>
      <c r="O53" s="221"/>
      <c r="P53" s="221"/>
      <c r="Q53" s="221"/>
      <c r="R53" s="221"/>
      <c r="S53" s="221"/>
    </row>
    <row r="54" spans="1:19" ht="12" x14ac:dyDescent="0.25">
      <c r="F54" s="240">
        <f>SUM(D25:D40)</f>
        <v>1172</v>
      </c>
      <c r="H54" s="221"/>
      <c r="I54" s="221"/>
      <c r="J54" s="221"/>
      <c r="K54" s="221"/>
      <c r="L54" s="221"/>
      <c r="M54" s="221"/>
      <c r="N54" s="579">
        <f>SUM(N2:N52)</f>
        <v>1731</v>
      </c>
      <c r="O54" s="221"/>
      <c r="P54" s="221"/>
      <c r="Q54" s="221"/>
      <c r="R54" s="221"/>
      <c r="S54" s="221"/>
    </row>
  </sheetData>
  <pageMargins left="0.7" right="0.7" top="0.75" bottom="0.75" header="0.3" footer="0.3"/>
  <pageSetup orientation="portrait"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dimension ref="A1:T49"/>
  <sheetViews>
    <sheetView topLeftCell="C1" workbookViewId="0">
      <selection activeCell="F32" sqref="F32"/>
    </sheetView>
  </sheetViews>
  <sheetFormatPr baseColWidth="10" defaultColWidth="11.44140625" defaultRowHeight="11.4" x14ac:dyDescent="0.2"/>
  <cols>
    <col min="1" max="1" width="3.6640625" style="3" customWidth="1"/>
    <col min="2" max="2" width="22.44140625" style="3" customWidth="1"/>
    <col min="3" max="3" width="9.109375" style="5" bestFit="1" customWidth="1"/>
    <col min="4" max="4" width="7.33203125" style="3" customWidth="1"/>
    <col min="5" max="5" width="9.44140625" style="5" customWidth="1"/>
    <col min="6" max="6" width="6.88671875" style="3" customWidth="1"/>
    <col min="7" max="7" width="6.5546875" style="3" customWidth="1"/>
    <col min="8" max="8" width="8" style="3" bestFit="1" customWidth="1"/>
    <col min="9" max="9" width="10.6640625" style="3" customWidth="1"/>
    <col min="10" max="10" width="6.5546875" style="3" bestFit="1" customWidth="1"/>
    <col min="11" max="11" width="1.109375" style="3" customWidth="1"/>
    <col min="12" max="12" width="12.6640625" style="3" customWidth="1"/>
    <col min="13" max="13" width="19.6640625" style="3" customWidth="1"/>
    <col min="14" max="14" width="3.44140625" style="3" customWidth="1"/>
    <col min="15" max="15" width="2.88671875" style="3" customWidth="1"/>
    <col min="16" max="16" width="3" style="3" customWidth="1"/>
    <col min="17" max="17" width="11.44140625" style="3"/>
    <col min="18" max="18" width="1.6640625" style="3" customWidth="1"/>
    <col min="19" max="19" width="2" style="3" customWidth="1"/>
    <col min="20" max="16384" width="11.44140625" style="3"/>
  </cols>
  <sheetData>
    <row r="1" spans="1:18" ht="12" thickBot="1" x14ac:dyDescent="0.25">
      <c r="B1" s="50"/>
      <c r="C1" s="54" t="s">
        <v>1230</v>
      </c>
      <c r="D1" s="54" t="s">
        <v>1228</v>
      </c>
      <c r="E1" s="54" t="s">
        <v>1229</v>
      </c>
      <c r="F1" s="221"/>
      <c r="G1" s="260"/>
      <c r="H1" s="221"/>
      <c r="I1" s="221"/>
      <c r="J1" s="221"/>
      <c r="L1" s="176" t="s">
        <v>1214</v>
      </c>
    </row>
    <row r="2" spans="1:18" ht="12" x14ac:dyDescent="0.25">
      <c r="A2" s="16"/>
      <c r="B2" s="50" t="s">
        <v>1192</v>
      </c>
      <c r="C2" s="40">
        <v>6146</v>
      </c>
      <c r="D2" s="44"/>
      <c r="E2" s="44">
        <v>0</v>
      </c>
      <c r="F2" s="260" t="s">
        <v>1387</v>
      </c>
      <c r="G2" s="474" t="s">
        <v>2425</v>
      </c>
      <c r="H2" s="472"/>
      <c r="I2" s="473"/>
      <c r="J2" s="221"/>
      <c r="L2" s="5">
        <v>23</v>
      </c>
      <c r="M2" s="3" t="s">
        <v>2430</v>
      </c>
    </row>
    <row r="3" spans="1:18" ht="12" x14ac:dyDescent="0.25">
      <c r="A3" s="16"/>
      <c r="B3" s="3" t="s">
        <v>1194</v>
      </c>
      <c r="C3" s="44"/>
      <c r="D3" s="44"/>
      <c r="E3" s="44"/>
      <c r="F3" s="23"/>
      <c r="L3" s="295">
        <v>193</v>
      </c>
      <c r="M3" s="3" t="s">
        <v>2433</v>
      </c>
    </row>
    <row r="4" spans="1:18" ht="12" x14ac:dyDescent="0.25">
      <c r="A4" s="16"/>
      <c r="B4" s="3" t="s">
        <v>393</v>
      </c>
      <c r="C4" s="44">
        <v>61</v>
      </c>
      <c r="D4" s="44"/>
      <c r="E4" s="44"/>
      <c r="F4" s="23"/>
      <c r="L4" s="295">
        <v>20</v>
      </c>
      <c r="M4" s="3" t="s">
        <v>2435</v>
      </c>
    </row>
    <row r="5" spans="1:18" ht="3.75" customHeight="1" thickBot="1" x14ac:dyDescent="0.25">
      <c r="A5" s="4"/>
      <c r="B5" s="51"/>
      <c r="C5" s="41"/>
      <c r="D5" s="45"/>
      <c r="E5" s="45"/>
      <c r="F5" s="4"/>
      <c r="L5" s="5"/>
    </row>
    <row r="6" spans="1:18" x14ac:dyDescent="0.2">
      <c r="A6" s="14">
        <v>1</v>
      </c>
      <c r="B6" s="514" t="s">
        <v>361</v>
      </c>
      <c r="C6" s="515">
        <v>-150</v>
      </c>
      <c r="D6" s="586">
        <f>G6+H6+I6</f>
        <v>150</v>
      </c>
      <c r="E6" s="515"/>
      <c r="F6" s="221"/>
      <c r="G6" s="38">
        <v>150</v>
      </c>
      <c r="H6" s="170"/>
      <c r="I6" s="529"/>
      <c r="J6" s="31" t="s">
        <v>1209</v>
      </c>
      <c r="L6" s="5">
        <v>70</v>
      </c>
      <c r="M6" s="3" t="s">
        <v>2434</v>
      </c>
    </row>
    <row r="7" spans="1:18" ht="12" thickBot="1" x14ac:dyDescent="0.25">
      <c r="A7" s="14">
        <v>2</v>
      </c>
      <c r="B7" s="582" t="s">
        <v>2426</v>
      </c>
      <c r="C7" s="583">
        <v>-1250</v>
      </c>
      <c r="D7" s="584">
        <v>1250</v>
      </c>
      <c r="E7" s="583"/>
      <c r="G7" s="24" t="s">
        <v>2443</v>
      </c>
      <c r="H7" s="530"/>
      <c r="I7" s="531"/>
      <c r="J7" s="32" t="s">
        <v>1210</v>
      </c>
      <c r="L7" s="295">
        <v>6</v>
      </c>
      <c r="M7" s="3" t="s">
        <v>2436</v>
      </c>
      <c r="N7" s="221"/>
      <c r="O7" s="193"/>
      <c r="P7" s="193"/>
      <c r="Q7" s="221"/>
    </row>
    <row r="8" spans="1:18" x14ac:dyDescent="0.2">
      <c r="A8" s="14">
        <v>3</v>
      </c>
      <c r="B8" s="582" t="s">
        <v>63</v>
      </c>
      <c r="C8" s="583">
        <v>-59</v>
      </c>
      <c r="D8" s="584">
        <v>59</v>
      </c>
      <c r="E8" s="583"/>
      <c r="F8" s="221"/>
      <c r="G8" s="193"/>
      <c r="H8" s="193"/>
      <c r="I8" s="193"/>
      <c r="J8" s="193"/>
      <c r="L8" s="5">
        <v>155</v>
      </c>
      <c r="M8" s="221" t="s">
        <v>2445</v>
      </c>
      <c r="N8" s="221"/>
      <c r="O8" s="193"/>
      <c r="P8" s="193"/>
      <c r="Q8" s="323"/>
      <c r="R8" s="221"/>
    </row>
    <row r="9" spans="1:18" x14ac:dyDescent="0.2">
      <c r="A9" s="14">
        <v>4</v>
      </c>
      <c r="B9" s="514" t="s">
        <v>2427</v>
      </c>
      <c r="C9" s="515">
        <v>-120</v>
      </c>
      <c r="D9" s="516">
        <v>120</v>
      </c>
      <c r="E9" s="515"/>
      <c r="G9" s="193"/>
      <c r="L9" s="295"/>
      <c r="R9" s="221"/>
    </row>
    <row r="10" spans="1:18" x14ac:dyDescent="0.2">
      <c r="A10" s="14">
        <v>5</v>
      </c>
      <c r="B10" s="514" t="s">
        <v>2429</v>
      </c>
      <c r="C10" s="515">
        <v>-83</v>
      </c>
      <c r="D10" s="516">
        <v>83</v>
      </c>
      <c r="E10" s="515"/>
      <c r="G10" s="449"/>
      <c r="J10" s="193"/>
      <c r="L10" s="295"/>
      <c r="R10" s="221"/>
    </row>
    <row r="11" spans="1:18" x14ac:dyDescent="0.2">
      <c r="A11" s="14">
        <v>6</v>
      </c>
      <c r="B11" s="514" t="s">
        <v>1145</v>
      </c>
      <c r="C11" s="515">
        <v>-20</v>
      </c>
      <c r="D11" s="516">
        <v>20</v>
      </c>
      <c r="E11" s="515"/>
      <c r="G11" s="449"/>
      <c r="J11" s="193"/>
      <c r="L11" s="5"/>
      <c r="R11" s="221"/>
    </row>
    <row r="12" spans="1:18" ht="12" x14ac:dyDescent="0.25">
      <c r="A12" s="14">
        <v>7</v>
      </c>
      <c r="B12" s="582" t="s">
        <v>1146</v>
      </c>
      <c r="C12" s="583">
        <v>0</v>
      </c>
      <c r="D12" s="584">
        <v>0</v>
      </c>
      <c r="E12" s="583"/>
      <c r="G12" s="355"/>
      <c r="H12" s="193"/>
      <c r="I12" s="497"/>
      <c r="J12" s="193"/>
      <c r="L12" s="5"/>
      <c r="R12" s="221"/>
    </row>
    <row r="13" spans="1:18" x14ac:dyDescent="0.2">
      <c r="A13" s="14">
        <v>8</v>
      </c>
      <c r="B13" s="514" t="s">
        <v>1153</v>
      </c>
      <c r="C13" s="515">
        <v>-147</v>
      </c>
      <c r="D13" s="516">
        <v>147</v>
      </c>
      <c r="E13" s="515"/>
      <c r="G13" s="221"/>
      <c r="J13" s="193"/>
      <c r="L13" s="5"/>
      <c r="R13" s="221"/>
    </row>
    <row r="14" spans="1:18" x14ac:dyDescent="0.2">
      <c r="A14" s="14">
        <v>9</v>
      </c>
      <c r="B14" s="514" t="s">
        <v>1154</v>
      </c>
      <c r="C14" s="515">
        <v>-48</v>
      </c>
      <c r="D14" s="516">
        <v>48</v>
      </c>
      <c r="E14" s="515"/>
      <c r="G14" s="449"/>
      <c r="H14" s="193"/>
      <c r="I14" s="221"/>
      <c r="J14" s="193"/>
      <c r="K14" s="221"/>
      <c r="L14" s="5"/>
      <c r="R14" s="221"/>
    </row>
    <row r="15" spans="1:18" x14ac:dyDescent="0.2">
      <c r="A15" s="14">
        <v>10</v>
      </c>
      <c r="B15" s="514" t="s">
        <v>2140</v>
      </c>
      <c r="C15" s="515">
        <v>0</v>
      </c>
      <c r="D15" s="516">
        <v>0</v>
      </c>
      <c r="E15" s="515"/>
      <c r="G15" s="449"/>
      <c r="H15" s="193"/>
      <c r="I15" s="221"/>
      <c r="J15" s="193"/>
      <c r="K15" s="221"/>
      <c r="L15" s="260"/>
      <c r="R15" s="221"/>
    </row>
    <row r="16" spans="1:18" x14ac:dyDescent="0.2">
      <c r="A16" s="14">
        <v>11</v>
      </c>
      <c r="B16" s="582" t="s">
        <v>1162</v>
      </c>
      <c r="C16" s="583">
        <v>-77</v>
      </c>
      <c r="D16" s="584">
        <v>77</v>
      </c>
      <c r="E16" s="583"/>
      <c r="J16" s="221"/>
      <c r="K16" s="221"/>
      <c r="L16" s="260"/>
      <c r="M16" s="193"/>
      <c r="N16" s="221"/>
      <c r="O16" s="221"/>
      <c r="P16" s="221"/>
      <c r="Q16" s="221"/>
      <c r="R16" s="221"/>
    </row>
    <row r="17" spans="1:18" x14ac:dyDescent="0.2">
      <c r="A17" s="14">
        <v>12</v>
      </c>
      <c r="B17" s="514" t="s">
        <v>791</v>
      </c>
      <c r="C17" s="515">
        <v>-36</v>
      </c>
      <c r="D17" s="516">
        <v>36</v>
      </c>
      <c r="E17" s="515"/>
      <c r="F17" s="221"/>
      <c r="J17" s="221"/>
      <c r="K17" s="221"/>
      <c r="L17" s="230"/>
      <c r="M17" s="193"/>
      <c r="N17" s="260"/>
      <c r="O17" s="260"/>
      <c r="P17" s="221"/>
      <c r="Q17" s="221"/>
      <c r="R17" s="221"/>
    </row>
    <row r="18" spans="1:18" x14ac:dyDescent="0.2">
      <c r="A18" s="14">
        <v>13</v>
      </c>
      <c r="B18" s="514" t="s">
        <v>1158</v>
      </c>
      <c r="C18" s="515">
        <v>-432</v>
      </c>
      <c r="D18" s="516">
        <v>432</v>
      </c>
      <c r="E18" s="515"/>
      <c r="J18" s="221"/>
      <c r="K18" s="221"/>
      <c r="L18" s="260"/>
      <c r="M18" s="221"/>
      <c r="N18" s="260"/>
      <c r="O18" s="260"/>
      <c r="P18" s="221"/>
      <c r="Q18" s="221"/>
      <c r="R18" s="221"/>
    </row>
    <row r="19" spans="1:18" x14ac:dyDescent="0.2">
      <c r="A19" s="14">
        <v>14</v>
      </c>
      <c r="B19" s="514" t="s">
        <v>794</v>
      </c>
      <c r="C19" s="515">
        <v>-467</v>
      </c>
      <c r="D19" s="516">
        <f>L35</f>
        <v>467</v>
      </c>
      <c r="E19" s="515"/>
      <c r="J19" s="221"/>
      <c r="K19" s="221"/>
      <c r="L19" s="260"/>
      <c r="M19" s="221"/>
      <c r="N19" s="260"/>
      <c r="O19" s="260"/>
      <c r="P19" s="221"/>
      <c r="R19" s="221"/>
    </row>
    <row r="20" spans="1:18" x14ac:dyDescent="0.2">
      <c r="A20" s="14">
        <v>15</v>
      </c>
      <c r="B20" s="514" t="s">
        <v>2442</v>
      </c>
      <c r="C20" s="515">
        <v>-668</v>
      </c>
      <c r="D20" s="516">
        <v>668</v>
      </c>
      <c r="E20" s="515"/>
      <c r="J20" s="193"/>
      <c r="K20" s="221"/>
      <c r="L20" s="260"/>
      <c r="M20" s="221"/>
      <c r="N20" s="260"/>
      <c r="O20" s="260"/>
      <c r="P20" s="221"/>
      <c r="R20" s="221"/>
    </row>
    <row r="21" spans="1:18" ht="12" x14ac:dyDescent="0.25">
      <c r="A21" s="14">
        <v>16</v>
      </c>
      <c r="B21" s="514" t="s">
        <v>1433</v>
      </c>
      <c r="C21" s="515">
        <v>0</v>
      </c>
      <c r="D21" s="516">
        <v>0</v>
      </c>
      <c r="E21" s="515"/>
      <c r="F21" s="240">
        <f>SUM(D6:D21)</f>
        <v>3557</v>
      </c>
      <c r="J21" s="221"/>
      <c r="L21" s="260"/>
      <c r="M21" s="221"/>
      <c r="N21" s="221"/>
      <c r="O21" s="221"/>
      <c r="P21" s="221"/>
      <c r="R21" s="221"/>
    </row>
    <row r="22" spans="1:18" ht="3" customHeight="1" x14ac:dyDescent="0.2">
      <c r="A22" s="4"/>
      <c r="B22" s="51"/>
      <c r="C22" s="41"/>
      <c r="D22" s="45"/>
      <c r="E22" s="41"/>
      <c r="F22" s="4"/>
      <c r="I22" s="221"/>
      <c r="J22" s="221"/>
      <c r="K22" s="221"/>
      <c r="N22" s="221"/>
      <c r="O22" s="221"/>
      <c r="P22" s="221"/>
      <c r="R22" s="221"/>
    </row>
    <row r="23" spans="1:18" x14ac:dyDescent="0.2">
      <c r="A23" s="15"/>
      <c r="B23" s="602" t="s">
        <v>2492</v>
      </c>
      <c r="C23" s="603">
        <v>-2310</v>
      </c>
      <c r="D23" s="604">
        <v>2310</v>
      </c>
      <c r="E23" s="603"/>
      <c r="L23" s="260"/>
      <c r="M23" s="221"/>
      <c r="N23" s="221"/>
      <c r="O23" s="221"/>
      <c r="P23" s="221"/>
      <c r="Q23" s="221"/>
      <c r="R23" s="221"/>
    </row>
    <row r="24" spans="1:18" ht="3" customHeight="1" x14ac:dyDescent="0.2">
      <c r="A24" s="4"/>
      <c r="B24" s="357"/>
      <c r="C24" s="41"/>
      <c r="D24" s="45"/>
      <c r="E24" s="41"/>
      <c r="F24" s="4"/>
      <c r="I24" s="221"/>
      <c r="J24" s="221"/>
      <c r="K24" s="221"/>
      <c r="L24" s="260"/>
      <c r="M24" s="221"/>
      <c r="N24" s="221"/>
      <c r="O24" s="221"/>
      <c r="P24" s="221"/>
      <c r="Q24" s="221"/>
      <c r="R24" s="221"/>
    </row>
    <row r="25" spans="1:18" ht="12" customHeight="1" x14ac:dyDescent="0.2">
      <c r="A25" s="36"/>
      <c r="B25" s="590" t="s">
        <v>2459</v>
      </c>
      <c r="C25" s="591">
        <v>-275</v>
      </c>
      <c r="D25" s="592">
        <v>275</v>
      </c>
      <c r="E25" s="591"/>
      <c r="F25" s="353"/>
      <c r="K25" s="221"/>
      <c r="L25" s="260"/>
      <c r="M25" s="221"/>
      <c r="N25" s="221"/>
      <c r="O25" s="221"/>
      <c r="P25" s="221"/>
      <c r="Q25" s="221"/>
    </row>
    <row r="26" spans="1:18" ht="12" customHeight="1" x14ac:dyDescent="0.2">
      <c r="A26" s="36"/>
      <c r="B26" s="593" t="s">
        <v>2428</v>
      </c>
      <c r="C26" s="592">
        <v>-25</v>
      </c>
      <c r="D26" s="591">
        <v>25</v>
      </c>
      <c r="E26" s="592"/>
      <c r="F26" s="353"/>
      <c r="K26" s="221"/>
      <c r="L26" s="260"/>
      <c r="M26" s="221"/>
      <c r="N26" s="221"/>
      <c r="O26" s="221"/>
      <c r="P26" s="221"/>
      <c r="Q26" s="221"/>
    </row>
    <row r="27" spans="1:18" ht="12" customHeight="1" x14ac:dyDescent="0.2">
      <c r="A27" s="36"/>
      <c r="B27" s="585" t="s">
        <v>2431</v>
      </c>
      <c r="C27" s="516">
        <v>-50</v>
      </c>
      <c r="D27" s="515">
        <v>50</v>
      </c>
      <c r="E27" s="516"/>
      <c r="F27" s="353"/>
      <c r="H27" s="221"/>
      <c r="I27" s="221"/>
      <c r="J27" s="221"/>
      <c r="K27" s="221"/>
      <c r="L27" s="260"/>
      <c r="M27" s="221"/>
      <c r="N27" s="221"/>
      <c r="O27" s="221"/>
      <c r="P27" s="221"/>
      <c r="Q27" s="221"/>
    </row>
    <row r="28" spans="1:18" ht="12" customHeight="1" x14ac:dyDescent="0.2">
      <c r="A28" s="36"/>
      <c r="B28" s="585" t="s">
        <v>2444</v>
      </c>
      <c r="C28" s="516">
        <v>-50</v>
      </c>
      <c r="D28" s="515">
        <v>50</v>
      </c>
      <c r="E28" s="516"/>
      <c r="F28" s="353"/>
      <c r="H28" s="221"/>
      <c r="I28" s="221"/>
      <c r="J28" s="221"/>
      <c r="K28" s="221"/>
      <c r="L28" s="260"/>
      <c r="M28" s="221"/>
      <c r="N28" s="221"/>
      <c r="O28" s="221"/>
      <c r="P28" s="221"/>
      <c r="Q28" s="221"/>
    </row>
    <row r="29" spans="1:18" ht="12" customHeight="1" x14ac:dyDescent="0.2">
      <c r="A29" s="36"/>
      <c r="B29" s="585" t="s">
        <v>2432</v>
      </c>
      <c r="C29" s="516">
        <v>-130</v>
      </c>
      <c r="D29" s="515">
        <v>130</v>
      </c>
      <c r="E29" s="516"/>
      <c r="F29" s="353"/>
      <c r="H29" s="221"/>
      <c r="I29" s="221"/>
      <c r="J29" s="221"/>
      <c r="K29" s="221"/>
      <c r="L29" s="260"/>
      <c r="M29" s="221"/>
      <c r="N29" s="221"/>
      <c r="O29" s="221"/>
      <c r="P29" s="221"/>
      <c r="Q29" s="221"/>
    </row>
    <row r="30" spans="1:18" ht="12" customHeight="1" x14ac:dyDescent="0.2">
      <c r="A30" s="36"/>
      <c r="B30" s="587" t="s">
        <v>2446</v>
      </c>
      <c r="C30" s="588">
        <v>190</v>
      </c>
      <c r="D30" s="589">
        <v>-190</v>
      </c>
      <c r="E30" s="588"/>
      <c r="F30" s="353"/>
      <c r="H30" s="221"/>
      <c r="I30" s="221"/>
      <c r="J30" s="221"/>
      <c r="K30" s="221"/>
      <c r="L30" s="260"/>
      <c r="M30" s="221"/>
      <c r="N30" s="221"/>
      <c r="O30" s="221"/>
      <c r="P30" s="221"/>
      <c r="Q30" s="221"/>
    </row>
    <row r="31" spans="1:18" ht="12" customHeight="1" thickBot="1" x14ac:dyDescent="0.25">
      <c r="A31" s="36"/>
      <c r="B31" s="221"/>
      <c r="C31" s="302"/>
      <c r="D31" s="303"/>
      <c r="E31" s="302"/>
      <c r="F31" s="353">
        <f>SUM(D25:D31)</f>
        <v>340</v>
      </c>
      <c r="H31" s="221"/>
      <c r="I31" s="221"/>
      <c r="J31" s="221"/>
      <c r="K31" s="221"/>
      <c r="L31" s="260"/>
      <c r="M31" s="221"/>
      <c r="N31" s="221"/>
      <c r="O31" s="221"/>
      <c r="P31" s="221"/>
      <c r="Q31" s="221"/>
    </row>
    <row r="32" spans="1:18" ht="21.6" thickBot="1" x14ac:dyDescent="0.45">
      <c r="B32" s="50" t="s">
        <v>1198</v>
      </c>
      <c r="C32" s="49">
        <f>SUM(C2:C31)</f>
        <v>0</v>
      </c>
      <c r="D32" s="39">
        <f>SUM(D6:D24)</f>
        <v>5867</v>
      </c>
      <c r="E32" s="48">
        <f>SUM(E2:E31)</f>
        <v>0</v>
      </c>
      <c r="G32" s="221"/>
      <c r="H32" s="221"/>
      <c r="I32" s="221"/>
      <c r="J32" s="221"/>
      <c r="K32" s="221"/>
      <c r="L32" s="323"/>
      <c r="M32" s="221"/>
      <c r="N32" s="221"/>
      <c r="O32" s="221"/>
      <c r="P32" s="221"/>
      <c r="Q32" s="221"/>
    </row>
    <row r="33" spans="1:20" ht="20.25" customHeight="1" x14ac:dyDescent="0.25">
      <c r="D33" s="5"/>
      <c r="F33" s="240">
        <f>SUM(D25:D31)</f>
        <v>340</v>
      </c>
      <c r="H33" s="221"/>
      <c r="I33" s="221"/>
      <c r="J33" s="221"/>
      <c r="K33" s="221"/>
      <c r="L33" s="260"/>
      <c r="M33" s="221"/>
      <c r="N33" s="221"/>
      <c r="O33" s="221"/>
      <c r="P33" s="221"/>
      <c r="Q33" s="221"/>
    </row>
    <row r="34" spans="1:20" ht="12" x14ac:dyDescent="0.25">
      <c r="C34" s="3"/>
      <c r="E34" s="3"/>
      <c r="F34" s="408"/>
      <c r="G34" s="221"/>
      <c r="H34" s="221"/>
      <c r="I34" s="221"/>
      <c r="J34" s="221"/>
      <c r="K34" s="221"/>
      <c r="L34" s="260"/>
      <c r="M34" s="221"/>
      <c r="N34" s="221"/>
      <c r="O34" s="221"/>
      <c r="P34" s="221"/>
      <c r="Q34" s="221"/>
    </row>
    <row r="35" spans="1:20" x14ac:dyDescent="0.2">
      <c r="C35" s="3"/>
      <c r="E35" s="3"/>
      <c r="F35" s="193"/>
      <c r="H35" s="221"/>
      <c r="I35" s="221"/>
      <c r="J35" s="221"/>
      <c r="K35" s="221"/>
      <c r="L35" s="579">
        <f>SUM(L2:L34)</f>
        <v>467</v>
      </c>
      <c r="M35" s="221"/>
      <c r="N35" s="221"/>
      <c r="O35" s="221"/>
      <c r="P35" s="221"/>
      <c r="Q35" s="221">
        <v>-410</v>
      </c>
      <c r="T35" s="3" t="s">
        <v>2437</v>
      </c>
    </row>
    <row r="36" spans="1:20" x14ac:dyDescent="0.2">
      <c r="C36" s="3"/>
      <c r="E36" s="3"/>
      <c r="F36" s="193"/>
      <c r="H36" s="221"/>
      <c r="I36" s="221"/>
      <c r="J36" s="221"/>
      <c r="K36" s="221"/>
      <c r="L36" s="322"/>
      <c r="M36" s="221"/>
      <c r="N36" s="221"/>
      <c r="O36" s="221"/>
      <c r="P36" s="221"/>
      <c r="Q36" s="221">
        <v>-21</v>
      </c>
      <c r="T36" s="3" t="s">
        <v>466</v>
      </c>
    </row>
    <row r="37" spans="1:20" ht="12" customHeight="1" x14ac:dyDescent="0.2">
      <c r="A37" s="36"/>
      <c r="B37" s="301" t="s">
        <v>2393</v>
      </c>
      <c r="C37" s="303">
        <v>-200</v>
      </c>
      <c r="D37" s="303"/>
      <c r="E37" s="303">
        <v>-200</v>
      </c>
      <c r="F37" s="353"/>
      <c r="J37" s="221"/>
      <c r="K37" s="221"/>
      <c r="L37" s="260"/>
      <c r="M37" s="390"/>
      <c r="N37" s="221"/>
      <c r="O37" s="221"/>
      <c r="P37" s="221"/>
      <c r="Q37" s="221">
        <v>-10</v>
      </c>
      <c r="T37" s="3" t="s">
        <v>2441</v>
      </c>
    </row>
    <row r="38" spans="1:20" x14ac:dyDescent="0.2">
      <c r="A38" s="36"/>
      <c r="B38" s="221" t="s">
        <v>2244</v>
      </c>
      <c r="C38" s="46">
        <v>-50</v>
      </c>
      <c r="D38" s="46"/>
      <c r="E38" s="46">
        <v>-50</v>
      </c>
      <c r="J38" s="221"/>
      <c r="K38" s="221"/>
      <c r="L38" s="221"/>
      <c r="M38" s="221"/>
      <c r="N38" s="221"/>
      <c r="O38" s="221"/>
      <c r="P38" s="221"/>
      <c r="Q38" s="221">
        <v>-13</v>
      </c>
      <c r="T38" s="3" t="s">
        <v>2440</v>
      </c>
    </row>
    <row r="39" spans="1:20" ht="12" customHeight="1" x14ac:dyDescent="0.2">
      <c r="A39" s="36"/>
      <c r="B39" s="3" t="s">
        <v>243</v>
      </c>
      <c r="C39" s="44">
        <v>-327</v>
      </c>
      <c r="D39" s="526"/>
      <c r="E39" s="44">
        <v>-327</v>
      </c>
      <c r="F39" s="353"/>
      <c r="J39" s="221"/>
      <c r="K39" s="221"/>
      <c r="L39" s="260"/>
      <c r="M39" s="221"/>
      <c r="N39" s="221"/>
      <c r="O39" s="221"/>
      <c r="P39" s="221"/>
      <c r="Q39" s="221">
        <v>-2</v>
      </c>
      <c r="T39" s="3" t="s">
        <v>2439</v>
      </c>
    </row>
    <row r="40" spans="1:20" x14ac:dyDescent="0.2">
      <c r="A40" s="36"/>
      <c r="B40" s="3" t="s">
        <v>745</v>
      </c>
      <c r="C40" s="44">
        <v>-80</v>
      </c>
      <c r="D40" s="526"/>
      <c r="E40" s="44">
        <v>-80</v>
      </c>
      <c r="G40" s="3" t="s">
        <v>2386</v>
      </c>
      <c r="H40" s="3" t="s">
        <v>2387</v>
      </c>
      <c r="I40" s="3" t="s">
        <v>2388</v>
      </c>
      <c r="J40" s="221"/>
      <c r="K40" s="221"/>
      <c r="L40" s="221"/>
      <c r="M40" s="221"/>
      <c r="N40" s="221"/>
      <c r="O40" s="221"/>
      <c r="P40" s="221"/>
      <c r="Q40" s="221">
        <v>-14</v>
      </c>
      <c r="T40" s="3" t="s">
        <v>2438</v>
      </c>
    </row>
    <row r="41" spans="1:20" x14ac:dyDescent="0.2">
      <c r="A41" s="36"/>
      <c r="B41" s="221" t="s">
        <v>1127</v>
      </c>
      <c r="C41" s="46">
        <v>-100</v>
      </c>
      <c r="D41" s="546"/>
      <c r="E41" s="46">
        <v>-100</v>
      </c>
      <c r="G41" s="3">
        <v>225</v>
      </c>
      <c r="H41" s="3">
        <v>225</v>
      </c>
      <c r="J41" s="221"/>
      <c r="K41" s="221"/>
      <c r="L41" s="221"/>
      <c r="M41" s="221"/>
      <c r="N41" s="221"/>
      <c r="O41" s="221"/>
      <c r="P41" s="221"/>
      <c r="Q41" s="221"/>
    </row>
    <row r="42" spans="1:20" x14ac:dyDescent="0.2">
      <c r="A42" s="36"/>
      <c r="B42" s="3" t="s">
        <v>2185</v>
      </c>
      <c r="C42" s="44"/>
      <c r="D42" s="526"/>
      <c r="E42" s="44"/>
      <c r="G42" s="3">
        <v>450</v>
      </c>
      <c r="H42" s="3">
        <v>200</v>
      </c>
      <c r="J42" s="221"/>
      <c r="K42" s="221"/>
      <c r="L42" s="221"/>
      <c r="M42" s="221"/>
      <c r="N42" s="221"/>
      <c r="O42" s="221"/>
      <c r="P42" s="221"/>
      <c r="Q42" s="221">
        <v>-24</v>
      </c>
    </row>
    <row r="43" spans="1:20" x14ac:dyDescent="0.2">
      <c r="A43" s="36"/>
      <c r="B43" s="3" t="s">
        <v>2186</v>
      </c>
      <c r="C43" s="44"/>
      <c r="D43" s="526"/>
      <c r="E43" s="44"/>
      <c r="G43" s="3">
        <v>350</v>
      </c>
      <c r="H43" s="3">
        <v>400</v>
      </c>
      <c r="J43" s="221"/>
      <c r="K43" s="221"/>
      <c r="L43" s="221"/>
      <c r="M43" s="221"/>
      <c r="N43" s="221"/>
      <c r="O43" s="221"/>
      <c r="P43" s="221"/>
      <c r="Q43" s="221"/>
    </row>
    <row r="44" spans="1:20" x14ac:dyDescent="0.2">
      <c r="A44" s="36"/>
      <c r="B44" s="3" t="s">
        <v>2181</v>
      </c>
      <c r="C44" s="44"/>
      <c r="D44" s="526"/>
      <c r="E44" s="44"/>
      <c r="G44" s="3">
        <v>375</v>
      </c>
      <c r="H44" s="3">
        <v>200</v>
      </c>
      <c r="J44" s="221"/>
      <c r="K44" s="221"/>
      <c r="L44" s="221"/>
      <c r="M44" s="221"/>
      <c r="N44" s="221"/>
      <c r="O44" s="221"/>
      <c r="P44" s="221"/>
      <c r="Q44" s="221"/>
    </row>
    <row r="45" spans="1:20" x14ac:dyDescent="0.2">
      <c r="A45" s="36"/>
      <c r="B45" s="3" t="s">
        <v>2197</v>
      </c>
      <c r="C45" s="44"/>
      <c r="D45" s="526"/>
      <c r="E45" s="44"/>
      <c r="G45" s="3">
        <v>450</v>
      </c>
      <c r="H45" s="3">
        <v>700</v>
      </c>
      <c r="J45" s="221"/>
      <c r="K45" s="221"/>
      <c r="Q45" s="3">
        <f>SUM(Q34:Q44)</f>
        <v>-494</v>
      </c>
    </row>
    <row r="46" spans="1:20" x14ac:dyDescent="0.2">
      <c r="A46" s="36"/>
      <c r="B46" s="3" t="s">
        <v>2182</v>
      </c>
      <c r="C46" s="44"/>
      <c r="D46" s="526"/>
      <c r="E46" s="44"/>
      <c r="G46" s="3">
        <f>SUM(G41:G45)</f>
        <v>1850</v>
      </c>
      <c r="H46" s="221">
        <f>SUM(H41:H45)</f>
        <v>1725</v>
      </c>
      <c r="I46" s="221"/>
      <c r="J46" s="221"/>
      <c r="K46" s="221"/>
    </row>
    <row r="47" spans="1:20" x14ac:dyDescent="0.2">
      <c r="A47" s="36"/>
      <c r="B47" s="3" t="s">
        <v>2183</v>
      </c>
      <c r="C47" s="44"/>
      <c r="D47" s="526"/>
      <c r="E47" s="44"/>
    </row>
    <row r="48" spans="1:20" x14ac:dyDescent="0.2">
      <c r="A48" s="36"/>
      <c r="B48" s="3" t="s">
        <v>2184</v>
      </c>
      <c r="C48" s="44"/>
      <c r="D48" s="526"/>
      <c r="E48" s="44"/>
    </row>
    <row r="49" spans="1:5" x14ac:dyDescent="0.2">
      <c r="A49" s="36"/>
      <c r="B49" s="3" t="s">
        <v>2187</v>
      </c>
      <c r="C49" s="44"/>
      <c r="D49" s="526"/>
      <c r="E49" s="44"/>
    </row>
  </sheetData>
  <pageMargins left="0.7" right="0.7" top="0.75" bottom="0.75" header="0.3" footer="0.3"/>
  <pageSetup orientation="portrait"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dimension ref="A1:R43"/>
  <sheetViews>
    <sheetView workbookViewId="0">
      <selection activeCell="F39" sqref="F39"/>
    </sheetView>
  </sheetViews>
  <sheetFormatPr baseColWidth="10" defaultColWidth="11.44140625" defaultRowHeight="11.4" x14ac:dyDescent="0.2"/>
  <cols>
    <col min="1" max="1" width="3.6640625" style="3" customWidth="1"/>
    <col min="2" max="2" width="22.44140625" style="3" customWidth="1"/>
    <col min="3" max="3" width="9.109375" style="5" bestFit="1" customWidth="1"/>
    <col min="4" max="4" width="7.33203125" style="3" customWidth="1"/>
    <col min="5" max="5" width="9.44140625" style="5" customWidth="1"/>
    <col min="6" max="6" width="6.88671875" style="3" customWidth="1"/>
    <col min="7" max="7" width="6.5546875" style="3" customWidth="1"/>
    <col min="8" max="8" width="8" style="3" bestFit="1" customWidth="1"/>
    <col min="9" max="9" width="10.6640625" style="3" customWidth="1"/>
    <col min="10" max="10" width="6.5546875" style="3" bestFit="1" customWidth="1"/>
    <col min="11" max="11" width="1.109375" style="3" customWidth="1"/>
    <col min="12" max="12" width="12.6640625" style="3" customWidth="1"/>
    <col min="13" max="13" width="19.6640625" style="3" customWidth="1"/>
    <col min="14" max="14" width="3.44140625" style="3" customWidth="1"/>
    <col min="15" max="15" width="2.88671875" style="3" customWidth="1"/>
    <col min="16" max="16" width="3" style="3" customWidth="1"/>
    <col min="17" max="17" width="11.44140625" style="3"/>
    <col min="18" max="18" width="1.6640625" style="3" customWidth="1"/>
    <col min="19" max="19" width="2" style="3" customWidth="1"/>
    <col min="20" max="16384" width="11.44140625" style="3"/>
  </cols>
  <sheetData>
    <row r="1" spans="1:18" ht="12" thickBot="1" x14ac:dyDescent="0.25">
      <c r="B1" s="50"/>
      <c r="C1" s="54" t="s">
        <v>1230</v>
      </c>
      <c r="D1" s="54" t="s">
        <v>1228</v>
      </c>
      <c r="E1" s="54" t="s">
        <v>1229</v>
      </c>
      <c r="F1" s="221"/>
      <c r="G1" s="260"/>
      <c r="H1" s="221"/>
      <c r="I1" s="221"/>
      <c r="J1" s="221"/>
      <c r="L1" s="176" t="s">
        <v>1214</v>
      </c>
    </row>
    <row r="2" spans="1:18" ht="12" x14ac:dyDescent="0.25">
      <c r="A2" s="16"/>
      <c r="B2" s="50" t="s">
        <v>1192</v>
      </c>
      <c r="C2" s="40">
        <v>5843</v>
      </c>
      <c r="D2" s="44"/>
      <c r="E2" s="44">
        <v>0</v>
      </c>
      <c r="F2" s="260" t="s">
        <v>1387</v>
      </c>
      <c r="G2" s="601" t="s">
        <v>2394</v>
      </c>
      <c r="H2" s="472"/>
      <c r="I2" s="473"/>
      <c r="J2" s="221"/>
      <c r="L2" s="5">
        <v>33</v>
      </c>
      <c r="M2" s="3" t="s">
        <v>2397</v>
      </c>
    </row>
    <row r="3" spans="1:18" ht="12" x14ac:dyDescent="0.25">
      <c r="A3" s="16"/>
      <c r="B3" s="3" t="s">
        <v>1194</v>
      </c>
      <c r="C3" s="44"/>
      <c r="D3" s="44"/>
      <c r="E3" s="44">
        <v>0</v>
      </c>
      <c r="F3" s="23"/>
      <c r="L3" s="295">
        <v>179</v>
      </c>
      <c r="M3" s="3" t="s">
        <v>2400</v>
      </c>
    </row>
    <row r="4" spans="1:18" ht="12" x14ac:dyDescent="0.25">
      <c r="A4" s="16"/>
      <c r="B4" s="3" t="s">
        <v>393</v>
      </c>
      <c r="C4" s="44">
        <v>74</v>
      </c>
      <c r="D4" s="44"/>
      <c r="E4" s="44"/>
      <c r="F4" s="23"/>
      <c r="L4" s="295">
        <v>112</v>
      </c>
      <c r="M4" s="3" t="s">
        <v>2405</v>
      </c>
    </row>
    <row r="5" spans="1:18" ht="12" x14ac:dyDescent="0.25">
      <c r="A5" s="16"/>
      <c r="B5" s="3" t="s">
        <v>2417</v>
      </c>
      <c r="C5" s="44">
        <v>2024</v>
      </c>
      <c r="D5" s="44"/>
      <c r="E5" s="44"/>
      <c r="F5" s="23"/>
      <c r="L5" s="295">
        <v>26</v>
      </c>
      <c r="M5" s="3" t="s">
        <v>2407</v>
      </c>
    </row>
    <row r="6" spans="1:18" ht="3.75" customHeight="1" thickBot="1" x14ac:dyDescent="0.25">
      <c r="A6" s="4"/>
      <c r="B6" s="51"/>
      <c r="C6" s="41"/>
      <c r="D6" s="45"/>
      <c r="E6" s="45"/>
      <c r="F6" s="4"/>
      <c r="L6" s="5"/>
    </row>
    <row r="7" spans="1:18" x14ac:dyDescent="0.2">
      <c r="A7" s="14">
        <v>1</v>
      </c>
      <c r="B7" s="574" t="s">
        <v>361</v>
      </c>
      <c r="C7" s="575">
        <v>-320</v>
      </c>
      <c r="D7" s="580">
        <f>G7+H7+I7</f>
        <v>320</v>
      </c>
      <c r="E7" s="575"/>
      <c r="F7" s="221"/>
      <c r="G7" s="38">
        <v>200</v>
      </c>
      <c r="H7" s="170">
        <v>120</v>
      </c>
      <c r="I7" s="529"/>
      <c r="J7" s="31" t="s">
        <v>1209</v>
      </c>
      <c r="L7" s="5">
        <v>6</v>
      </c>
      <c r="M7" s="3" t="s">
        <v>2408</v>
      </c>
    </row>
    <row r="8" spans="1:18" ht="12" thickBot="1" x14ac:dyDescent="0.25">
      <c r="A8" s="14">
        <v>2</v>
      </c>
      <c r="B8" s="574" t="s">
        <v>2392</v>
      </c>
      <c r="C8" s="575">
        <v>-1200</v>
      </c>
      <c r="D8" s="580">
        <v>1200</v>
      </c>
      <c r="E8" s="575"/>
      <c r="G8" s="24" t="s">
        <v>2399</v>
      </c>
      <c r="H8" s="530" t="s">
        <v>2012</v>
      </c>
      <c r="I8" s="531"/>
      <c r="J8" s="32" t="s">
        <v>1210</v>
      </c>
      <c r="L8" s="295">
        <v>151</v>
      </c>
      <c r="M8" s="3" t="s">
        <v>2411</v>
      </c>
      <c r="N8" s="221"/>
      <c r="O8" s="193"/>
      <c r="P8" s="193"/>
      <c r="Q8" s="221"/>
    </row>
    <row r="9" spans="1:18" x14ac:dyDescent="0.2">
      <c r="A9" s="14">
        <v>3</v>
      </c>
      <c r="B9" s="574" t="s">
        <v>2053</v>
      </c>
      <c r="C9" s="575">
        <v>-59</v>
      </c>
      <c r="D9" s="580">
        <v>59</v>
      </c>
      <c r="E9" s="575"/>
      <c r="F9" s="221"/>
      <c r="G9" s="193"/>
      <c r="H9" s="193"/>
      <c r="I9" s="193"/>
      <c r="J9" s="193"/>
      <c r="L9" s="5">
        <v>457</v>
      </c>
      <c r="M9" s="221" t="s">
        <v>2410</v>
      </c>
      <c r="N9" s="221"/>
      <c r="O9" s="193"/>
      <c r="P9" s="193"/>
      <c r="Q9" s="323"/>
      <c r="R9" s="221"/>
    </row>
    <row r="10" spans="1:18" x14ac:dyDescent="0.2">
      <c r="A10" s="14">
        <v>4</v>
      </c>
      <c r="B10" s="574" t="s">
        <v>2404</v>
      </c>
      <c r="C10" s="575">
        <v>-120</v>
      </c>
      <c r="D10" s="580">
        <v>120</v>
      </c>
      <c r="E10" s="575"/>
      <c r="G10" s="193"/>
      <c r="L10" s="295">
        <v>20</v>
      </c>
      <c r="M10" s="3" t="s">
        <v>2375</v>
      </c>
      <c r="N10" s="221"/>
      <c r="O10" s="193"/>
      <c r="P10" s="193"/>
      <c r="Q10" s="221"/>
      <c r="R10" s="221"/>
    </row>
    <row r="11" spans="1:18" x14ac:dyDescent="0.2">
      <c r="A11" s="14">
        <v>5</v>
      </c>
      <c r="B11" s="574" t="s">
        <v>2055</v>
      </c>
      <c r="C11" s="575">
        <v>-84</v>
      </c>
      <c r="D11" s="580">
        <v>84</v>
      </c>
      <c r="E11" s="575"/>
      <c r="G11" s="449"/>
      <c r="J11" s="193"/>
      <c r="L11" s="295">
        <v>21</v>
      </c>
      <c r="M11" s="3" t="s">
        <v>2375</v>
      </c>
      <c r="O11" s="193"/>
      <c r="P11" s="193"/>
      <c r="Q11" s="221"/>
      <c r="R11" s="221"/>
    </row>
    <row r="12" spans="1:18" x14ac:dyDescent="0.2">
      <c r="A12" s="14">
        <v>6</v>
      </c>
      <c r="B12" s="574" t="s">
        <v>1145</v>
      </c>
      <c r="C12" s="575">
        <v>-20</v>
      </c>
      <c r="D12" s="580">
        <v>20</v>
      </c>
      <c r="E12" s="575"/>
      <c r="G12" s="449"/>
      <c r="J12" s="193"/>
      <c r="L12" s="5">
        <v>34</v>
      </c>
      <c r="M12" s="3" t="s">
        <v>2413</v>
      </c>
      <c r="P12" s="193"/>
      <c r="Q12" s="221"/>
      <c r="R12" s="221"/>
    </row>
    <row r="13" spans="1:18" ht="12" x14ac:dyDescent="0.25">
      <c r="A13" s="14">
        <v>7</v>
      </c>
      <c r="B13" s="574" t="s">
        <v>1146</v>
      </c>
      <c r="C13" s="575">
        <v>0</v>
      </c>
      <c r="D13" s="580">
        <v>0</v>
      </c>
      <c r="E13" s="575"/>
      <c r="G13" s="355"/>
      <c r="H13" s="193"/>
      <c r="I13" s="497"/>
      <c r="J13" s="193"/>
      <c r="L13" s="5">
        <v>40</v>
      </c>
      <c r="M13" s="3" t="s">
        <v>2416</v>
      </c>
      <c r="N13" s="221"/>
      <c r="O13" s="193"/>
      <c r="P13" s="193"/>
      <c r="Q13" s="221"/>
      <c r="R13" s="221"/>
    </row>
    <row r="14" spans="1:18" x14ac:dyDescent="0.2">
      <c r="A14" s="14">
        <v>8</v>
      </c>
      <c r="B14" s="574" t="s">
        <v>1153</v>
      </c>
      <c r="C14" s="575">
        <v>-147</v>
      </c>
      <c r="D14" s="580">
        <v>147</v>
      </c>
      <c r="E14" s="575"/>
      <c r="G14" s="221"/>
      <c r="J14" s="193"/>
      <c r="L14" s="5">
        <v>33</v>
      </c>
      <c r="M14" s="3" t="s">
        <v>2419</v>
      </c>
      <c r="N14" s="221"/>
      <c r="O14" s="221"/>
      <c r="P14" s="221"/>
      <c r="Q14" s="221"/>
      <c r="R14" s="221"/>
    </row>
    <row r="15" spans="1:18" x14ac:dyDescent="0.2">
      <c r="A15" s="14">
        <v>9</v>
      </c>
      <c r="B15" s="574" t="s">
        <v>1154</v>
      </c>
      <c r="C15" s="575">
        <v>-43</v>
      </c>
      <c r="D15" s="580">
        <v>43</v>
      </c>
      <c r="E15" s="575"/>
      <c r="G15" s="449"/>
      <c r="H15" s="193"/>
      <c r="I15" s="221"/>
      <c r="J15" s="193"/>
      <c r="K15" s="221"/>
      <c r="L15" s="5">
        <v>30</v>
      </c>
      <c r="M15" s="193" t="s">
        <v>2420</v>
      </c>
      <c r="N15" s="221"/>
      <c r="O15" s="221"/>
      <c r="P15" s="221"/>
      <c r="Q15" s="221"/>
      <c r="R15" s="221"/>
    </row>
    <row r="16" spans="1:18" x14ac:dyDescent="0.2">
      <c r="A16" s="14">
        <v>10</v>
      </c>
      <c r="B16" s="574" t="s">
        <v>2140</v>
      </c>
      <c r="C16" s="575">
        <v>0</v>
      </c>
      <c r="D16" s="580">
        <v>0</v>
      </c>
      <c r="E16" s="575"/>
      <c r="G16" s="449"/>
      <c r="H16" s="193"/>
      <c r="I16" s="221"/>
      <c r="J16" s="193"/>
      <c r="K16" s="221"/>
      <c r="L16" s="260"/>
      <c r="M16" s="193"/>
      <c r="N16" s="221"/>
      <c r="O16" s="221"/>
      <c r="P16" s="221"/>
      <c r="Q16" s="221"/>
      <c r="R16" s="221"/>
    </row>
    <row r="17" spans="1:18" x14ac:dyDescent="0.2">
      <c r="A17" s="14">
        <v>11</v>
      </c>
      <c r="B17" s="574" t="s">
        <v>1162</v>
      </c>
      <c r="C17" s="575">
        <v>-51</v>
      </c>
      <c r="D17" s="580">
        <v>51</v>
      </c>
      <c r="E17" s="575"/>
      <c r="J17" s="221"/>
      <c r="K17" s="221"/>
      <c r="L17" s="260"/>
      <c r="M17" s="193"/>
      <c r="N17" s="221"/>
      <c r="O17" s="221"/>
      <c r="P17" s="221"/>
      <c r="Q17" s="221"/>
      <c r="R17" s="221"/>
    </row>
    <row r="18" spans="1:18" x14ac:dyDescent="0.2">
      <c r="A18" s="14">
        <v>12</v>
      </c>
      <c r="B18" s="574" t="s">
        <v>791</v>
      </c>
      <c r="C18" s="575">
        <v>-43</v>
      </c>
      <c r="D18" s="580">
        <v>43</v>
      </c>
      <c r="E18" s="575"/>
      <c r="F18" s="221"/>
      <c r="J18" s="221"/>
      <c r="K18" s="221"/>
      <c r="L18" s="230"/>
      <c r="M18" s="193"/>
      <c r="N18" s="260"/>
      <c r="O18" s="260"/>
      <c r="P18" s="221"/>
      <c r="Q18" s="221"/>
      <c r="R18" s="221"/>
    </row>
    <row r="19" spans="1:18" x14ac:dyDescent="0.2">
      <c r="A19" s="14">
        <v>13</v>
      </c>
      <c r="B19" s="574" t="s">
        <v>1158</v>
      </c>
      <c r="C19" s="575">
        <v>-362</v>
      </c>
      <c r="D19" s="580">
        <v>362</v>
      </c>
      <c r="E19" s="575"/>
      <c r="J19" s="221"/>
      <c r="K19" s="221"/>
      <c r="L19" s="260"/>
      <c r="M19" s="221"/>
      <c r="N19" s="260"/>
      <c r="O19" s="260"/>
      <c r="P19" s="221"/>
      <c r="Q19" s="221"/>
      <c r="R19" s="221"/>
    </row>
    <row r="20" spans="1:18" x14ac:dyDescent="0.2">
      <c r="A20" s="14">
        <v>14</v>
      </c>
      <c r="B20" s="576" t="s">
        <v>794</v>
      </c>
      <c r="C20" s="577">
        <v>-1142</v>
      </c>
      <c r="D20" s="578">
        <f>L42</f>
        <v>1142</v>
      </c>
      <c r="E20" s="577"/>
      <c r="J20" s="221"/>
      <c r="K20" s="221"/>
      <c r="L20" s="260"/>
      <c r="M20" s="221"/>
      <c r="N20" s="260"/>
      <c r="O20" s="260"/>
      <c r="P20" s="221"/>
      <c r="R20" s="221"/>
    </row>
    <row r="21" spans="1:18" x14ac:dyDescent="0.2">
      <c r="A21" s="14">
        <v>15</v>
      </c>
      <c r="B21" s="574" t="s">
        <v>2412</v>
      </c>
      <c r="C21" s="575">
        <v>-425</v>
      </c>
      <c r="D21" s="580">
        <v>425</v>
      </c>
      <c r="E21" s="575"/>
      <c r="J21" s="193"/>
      <c r="K21" s="221"/>
      <c r="L21" s="260"/>
      <c r="M21" s="221"/>
      <c r="N21" s="260"/>
      <c r="O21" s="260"/>
      <c r="P21" s="221"/>
      <c r="R21" s="221"/>
    </row>
    <row r="22" spans="1:18" ht="12" x14ac:dyDescent="0.25">
      <c r="A22" s="14">
        <v>16</v>
      </c>
      <c r="B22" s="574" t="s">
        <v>1433</v>
      </c>
      <c r="C22" s="575">
        <v>-55</v>
      </c>
      <c r="D22" s="580">
        <v>55</v>
      </c>
      <c r="E22" s="575"/>
      <c r="F22" s="240">
        <f>SUM(D7:D22)</f>
        <v>4071</v>
      </c>
      <c r="J22" s="221"/>
      <c r="L22" s="260"/>
      <c r="M22" s="221"/>
      <c r="N22" s="221"/>
      <c r="O22" s="221"/>
      <c r="P22" s="221"/>
      <c r="R22" s="221"/>
    </row>
    <row r="23" spans="1:18" ht="3" customHeight="1" x14ac:dyDescent="0.2">
      <c r="A23" s="4"/>
      <c r="B23" s="51"/>
      <c r="C23" s="41"/>
      <c r="D23" s="45"/>
      <c r="E23" s="41"/>
      <c r="F23" s="4"/>
      <c r="I23" s="221"/>
      <c r="J23" s="221"/>
      <c r="K23" s="221"/>
      <c r="N23" s="221"/>
      <c r="O23" s="221"/>
      <c r="P23" s="221"/>
      <c r="R23" s="221"/>
    </row>
    <row r="24" spans="1:18" x14ac:dyDescent="0.2">
      <c r="A24" s="15"/>
      <c r="B24" s="602" t="s">
        <v>2492</v>
      </c>
      <c r="C24" s="603">
        <v>-500</v>
      </c>
      <c r="D24" s="604">
        <v>500</v>
      </c>
      <c r="E24" s="603"/>
      <c r="L24" s="260"/>
      <c r="M24" s="221"/>
      <c r="N24" s="221"/>
      <c r="O24" s="221"/>
      <c r="P24" s="221"/>
      <c r="Q24" s="221"/>
      <c r="R24" s="221"/>
    </row>
    <row r="25" spans="1:18" ht="3" customHeight="1" x14ac:dyDescent="0.2">
      <c r="A25" s="4"/>
      <c r="B25" s="357"/>
      <c r="C25" s="41"/>
      <c r="D25" s="45"/>
      <c r="E25" s="41"/>
      <c r="F25" s="4"/>
      <c r="I25" s="221"/>
      <c r="J25" s="221"/>
      <c r="K25" s="221"/>
      <c r="L25" s="260"/>
      <c r="M25" s="221"/>
      <c r="N25" s="221"/>
      <c r="O25" s="221"/>
      <c r="P25" s="221"/>
      <c r="Q25" s="221"/>
      <c r="R25" s="221"/>
    </row>
    <row r="26" spans="1:18" ht="12" customHeight="1" x14ac:dyDescent="0.2">
      <c r="A26" s="36"/>
      <c r="B26" s="564" t="s">
        <v>2381</v>
      </c>
      <c r="C26" s="565">
        <v>-700</v>
      </c>
      <c r="D26" s="566">
        <v>700</v>
      </c>
      <c r="E26" s="565"/>
      <c r="F26" s="353"/>
      <c r="J26" s="221"/>
      <c r="K26" s="221"/>
      <c r="L26" s="260"/>
      <c r="M26" s="221"/>
      <c r="N26" s="221"/>
      <c r="O26" s="221"/>
      <c r="P26" s="221"/>
      <c r="Q26" s="221"/>
    </row>
    <row r="27" spans="1:18" ht="12" customHeight="1" x14ac:dyDescent="0.2">
      <c r="A27" s="36"/>
      <c r="B27" s="574" t="s">
        <v>2186</v>
      </c>
      <c r="C27" s="575">
        <v>-129</v>
      </c>
      <c r="D27" s="575">
        <v>129</v>
      </c>
      <c r="E27" s="575"/>
      <c r="F27" s="353"/>
      <c r="J27" s="221"/>
      <c r="K27" s="221"/>
      <c r="L27" s="260"/>
      <c r="M27" s="221"/>
      <c r="N27" s="221"/>
      <c r="O27" s="221"/>
      <c r="P27" s="221"/>
      <c r="Q27" s="221"/>
    </row>
    <row r="28" spans="1:18" ht="12" customHeight="1" x14ac:dyDescent="0.2">
      <c r="A28" s="36"/>
      <c r="B28" s="574" t="s">
        <v>2395</v>
      </c>
      <c r="C28" s="575">
        <v>-40</v>
      </c>
      <c r="D28" s="575">
        <v>40</v>
      </c>
      <c r="E28" s="575"/>
      <c r="F28" s="353"/>
      <c r="J28" s="221"/>
      <c r="K28" s="221"/>
      <c r="L28" s="260"/>
      <c r="M28" s="221"/>
      <c r="N28" s="221"/>
      <c r="O28" s="221"/>
      <c r="P28" s="221"/>
      <c r="Q28" s="221"/>
    </row>
    <row r="29" spans="1:18" ht="12" customHeight="1" x14ac:dyDescent="0.2">
      <c r="A29" s="36"/>
      <c r="B29" s="574" t="s">
        <v>2396</v>
      </c>
      <c r="C29" s="575">
        <v>-39</v>
      </c>
      <c r="D29" s="575">
        <v>39</v>
      </c>
      <c r="E29" s="575"/>
      <c r="F29" s="353"/>
      <c r="J29" s="221"/>
      <c r="K29" s="221"/>
      <c r="L29" s="260"/>
      <c r="M29" s="221"/>
      <c r="N29" s="221"/>
      <c r="O29" s="221"/>
      <c r="P29" s="221"/>
      <c r="Q29" s="221"/>
    </row>
    <row r="30" spans="1:18" ht="12" customHeight="1" x14ac:dyDescent="0.2">
      <c r="A30" s="36"/>
      <c r="B30" s="574" t="s">
        <v>2398</v>
      </c>
      <c r="C30" s="575">
        <v>-50</v>
      </c>
      <c r="D30" s="575">
        <v>50</v>
      </c>
      <c r="E30" s="575"/>
      <c r="F30" s="353"/>
      <c r="J30" s="221"/>
      <c r="K30" s="221"/>
      <c r="L30" s="260"/>
      <c r="M30" s="221"/>
      <c r="N30" s="221"/>
      <c r="O30" s="221"/>
      <c r="P30" s="221"/>
      <c r="Q30" s="221"/>
    </row>
    <row r="31" spans="1:18" ht="12" customHeight="1" x14ac:dyDescent="0.2">
      <c r="A31" s="36"/>
      <c r="B31" s="581" t="s">
        <v>2406</v>
      </c>
      <c r="C31" s="580">
        <v>-508</v>
      </c>
      <c r="D31" s="575">
        <v>508</v>
      </c>
      <c r="E31" s="580"/>
      <c r="F31" s="353"/>
      <c r="J31" s="221"/>
      <c r="K31" s="221"/>
      <c r="L31" s="260"/>
      <c r="M31" s="221"/>
      <c r="N31" s="221"/>
      <c r="O31" s="221"/>
      <c r="P31" s="221"/>
      <c r="Q31" s="221"/>
    </row>
    <row r="32" spans="1:18" ht="12" customHeight="1" x14ac:dyDescent="0.2">
      <c r="A32" s="36"/>
      <c r="B32" s="581" t="s">
        <v>2409</v>
      </c>
      <c r="C32" s="580">
        <v>-48</v>
      </c>
      <c r="D32" s="575">
        <v>-48</v>
      </c>
      <c r="E32" s="580"/>
      <c r="F32" s="353"/>
      <c r="H32" s="221"/>
      <c r="I32" s="221"/>
      <c r="J32" s="221"/>
      <c r="K32" s="221"/>
      <c r="L32" s="260"/>
      <c r="M32" s="221"/>
      <c r="N32" s="221"/>
      <c r="O32" s="221"/>
      <c r="P32" s="221"/>
      <c r="Q32" s="221"/>
    </row>
    <row r="33" spans="1:17" ht="12" customHeight="1" x14ac:dyDescent="0.2">
      <c r="A33" s="36"/>
      <c r="B33" s="581" t="s">
        <v>2415</v>
      </c>
      <c r="C33" s="580">
        <v>-17</v>
      </c>
      <c r="D33" s="575">
        <v>17</v>
      </c>
      <c r="E33" s="580"/>
      <c r="F33" s="353"/>
      <c r="H33" s="221"/>
      <c r="I33" s="221"/>
      <c r="J33" s="221"/>
      <c r="K33" s="221"/>
      <c r="L33" s="260"/>
      <c r="M33" s="221"/>
      <c r="N33" s="221"/>
      <c r="O33" s="221"/>
      <c r="P33" s="221"/>
      <c r="Q33" s="221"/>
    </row>
    <row r="34" spans="1:17" ht="12" customHeight="1" x14ac:dyDescent="0.2">
      <c r="A34" s="36"/>
      <c r="B34" s="581" t="s">
        <v>2244</v>
      </c>
      <c r="C34" s="580">
        <v>-55</v>
      </c>
      <c r="D34" s="575">
        <v>55</v>
      </c>
      <c r="E34" s="580"/>
      <c r="F34" s="353"/>
      <c r="H34" s="221"/>
      <c r="I34" s="221"/>
      <c r="J34" s="221"/>
      <c r="K34" s="221"/>
      <c r="L34" s="260"/>
      <c r="M34" s="221"/>
      <c r="N34" s="221"/>
      <c r="O34" s="221"/>
      <c r="P34" s="221"/>
      <c r="Q34" s="221"/>
    </row>
    <row r="35" spans="1:17" ht="12" customHeight="1" x14ac:dyDescent="0.2">
      <c r="A35" s="36"/>
      <c r="B35" s="581" t="s">
        <v>2424</v>
      </c>
      <c r="C35" s="580">
        <v>-734</v>
      </c>
      <c r="D35" s="575">
        <v>734</v>
      </c>
      <c r="E35" s="580"/>
      <c r="F35" s="353"/>
      <c r="H35" s="221"/>
      <c r="I35" s="221"/>
      <c r="J35" s="221"/>
      <c r="K35" s="221"/>
      <c r="L35" s="260"/>
      <c r="M35" s="221"/>
      <c r="N35" s="221"/>
      <c r="O35" s="221"/>
      <c r="P35" s="221"/>
      <c r="Q35" s="221"/>
    </row>
    <row r="36" spans="1:17" ht="12" customHeight="1" x14ac:dyDescent="0.2">
      <c r="A36" s="36"/>
      <c r="B36" s="581" t="s">
        <v>2422</v>
      </c>
      <c r="C36" s="580">
        <v>-550</v>
      </c>
      <c r="D36" s="575">
        <v>550</v>
      </c>
      <c r="E36" s="580"/>
      <c r="F36" s="353"/>
      <c r="H36" s="221"/>
      <c r="I36" s="221"/>
      <c r="J36" s="221"/>
      <c r="K36" s="221"/>
      <c r="L36" s="260"/>
      <c r="M36" s="221"/>
      <c r="N36" s="221"/>
      <c r="O36" s="221"/>
      <c r="P36" s="221"/>
      <c r="Q36" s="221"/>
    </row>
    <row r="37" spans="1:17" ht="12" customHeight="1" x14ac:dyDescent="0.2">
      <c r="A37" s="36"/>
      <c r="B37" s="581" t="s">
        <v>2423</v>
      </c>
      <c r="C37" s="580">
        <v>-500</v>
      </c>
      <c r="D37" s="575">
        <v>500</v>
      </c>
      <c r="E37" s="580"/>
      <c r="F37" s="353"/>
      <c r="H37" s="221"/>
      <c r="I37" s="221"/>
      <c r="J37" s="221"/>
      <c r="K37" s="221"/>
      <c r="L37" s="260"/>
      <c r="M37" s="221"/>
      <c r="N37" s="221"/>
      <c r="O37" s="221"/>
      <c r="P37" s="221"/>
      <c r="Q37" s="221"/>
    </row>
    <row r="38" spans="1:17" ht="12" customHeight="1" thickBot="1" x14ac:dyDescent="0.25">
      <c r="A38" s="36"/>
      <c r="B38" s="221"/>
      <c r="C38" s="302"/>
      <c r="D38" s="303"/>
      <c r="E38" s="302"/>
      <c r="F38" s="353">
        <f>SUM(D26:D38)</f>
        <v>3274</v>
      </c>
      <c r="H38" s="221"/>
      <c r="I38" s="221"/>
      <c r="J38" s="221"/>
      <c r="K38" s="221"/>
      <c r="L38" s="260"/>
      <c r="M38" s="221"/>
      <c r="N38" s="221"/>
      <c r="O38" s="221"/>
      <c r="P38" s="221"/>
      <c r="Q38" s="221"/>
    </row>
    <row r="39" spans="1:17" ht="21.6" thickBot="1" x14ac:dyDescent="0.45">
      <c r="B39" s="50" t="s">
        <v>1198</v>
      </c>
      <c r="C39" s="49">
        <f>SUM(C2:C38)</f>
        <v>0</v>
      </c>
      <c r="D39" s="39">
        <f>SUM(D7:D25)</f>
        <v>4571</v>
      </c>
      <c r="E39" s="48">
        <f>SUM(E2:E38)</f>
        <v>0</v>
      </c>
      <c r="G39" s="221"/>
      <c r="H39" s="221"/>
      <c r="I39" s="221"/>
      <c r="J39" s="221"/>
      <c r="K39" s="221"/>
      <c r="L39" s="323"/>
      <c r="M39" s="221"/>
      <c r="N39" s="221"/>
      <c r="O39" s="221"/>
      <c r="P39" s="221"/>
      <c r="Q39" s="221"/>
    </row>
    <row r="40" spans="1:17" ht="20.25" customHeight="1" x14ac:dyDescent="0.25">
      <c r="D40" s="5"/>
      <c r="F40" s="240">
        <f>SUM(D26:D38)</f>
        <v>3274</v>
      </c>
      <c r="H40" s="221"/>
      <c r="I40" s="221"/>
      <c r="J40" s="221"/>
      <c r="K40" s="221"/>
      <c r="L40" s="260"/>
      <c r="M40" s="221"/>
      <c r="N40" s="221"/>
      <c r="O40" s="221"/>
      <c r="P40" s="221"/>
      <c r="Q40" s="221"/>
    </row>
    <row r="41" spans="1:17" ht="12" x14ac:dyDescent="0.25">
      <c r="C41" s="3"/>
      <c r="E41" s="3"/>
      <c r="F41" s="408"/>
      <c r="G41" s="221"/>
      <c r="H41" s="221"/>
      <c r="I41" s="221"/>
      <c r="J41" s="221"/>
      <c r="K41" s="221"/>
      <c r="L41" s="260"/>
      <c r="M41" s="221"/>
      <c r="N41" s="221"/>
      <c r="O41" s="221"/>
      <c r="P41" s="221"/>
      <c r="Q41" s="221"/>
    </row>
    <row r="42" spans="1:17" x14ac:dyDescent="0.2">
      <c r="C42" s="3"/>
      <c r="E42" s="3"/>
      <c r="F42" s="193"/>
      <c r="H42" s="221"/>
      <c r="I42" s="221"/>
      <c r="J42" s="221"/>
      <c r="K42" s="221"/>
      <c r="L42" s="579">
        <f>SUM(L2:L41)</f>
        <v>1142</v>
      </c>
      <c r="M42" s="221"/>
      <c r="N42" s="221"/>
      <c r="O42" s="221"/>
      <c r="P42" s="221"/>
      <c r="Q42" s="221"/>
    </row>
    <row r="43" spans="1:17" x14ac:dyDescent="0.2">
      <c r="C43" s="3"/>
      <c r="E43" s="3"/>
      <c r="F43" s="193"/>
      <c r="H43" s="221"/>
      <c r="I43" s="221"/>
      <c r="J43" s="221"/>
      <c r="K43" s="221"/>
      <c r="L43" s="322"/>
      <c r="M43" s="221"/>
      <c r="N43" s="221"/>
      <c r="O43" s="221"/>
      <c r="P43" s="221"/>
      <c r="Q43" s="221"/>
    </row>
  </sheetData>
  <pageMargins left="0.7" right="0.7" top="0.75" bottom="0.75" header="0.3" footer="0.3"/>
  <pageSetup orientation="portrait"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A1:Q45"/>
  <sheetViews>
    <sheetView workbookViewId="0">
      <selection activeCell="E42" sqref="E42"/>
    </sheetView>
  </sheetViews>
  <sheetFormatPr baseColWidth="10" defaultColWidth="11.44140625" defaultRowHeight="11.4" x14ac:dyDescent="0.2"/>
  <cols>
    <col min="1" max="1" width="3.6640625" style="3" customWidth="1"/>
    <col min="2" max="2" width="22.44140625" style="3" customWidth="1"/>
    <col min="3" max="3" width="9.109375" style="5" bestFit="1" customWidth="1"/>
    <col min="4" max="4" width="7.33203125" style="3" customWidth="1"/>
    <col min="5" max="5" width="6.88671875" style="3" customWidth="1"/>
    <col min="6" max="6" width="6.5546875" style="3" customWidth="1"/>
    <col min="7" max="7" width="8" style="3" bestFit="1" customWidth="1"/>
    <col min="8" max="8" width="10.6640625" style="3" customWidth="1"/>
    <col min="9" max="9" width="6.5546875" style="3" bestFit="1" customWidth="1"/>
    <col min="10" max="10" width="1.109375" style="3" customWidth="1"/>
    <col min="11" max="11" width="12.6640625" style="3" customWidth="1"/>
    <col min="12" max="12" width="19.6640625" style="3" customWidth="1"/>
    <col min="13" max="13" width="3.44140625" style="3" customWidth="1"/>
    <col min="14" max="14" width="2.88671875" style="3" customWidth="1"/>
    <col min="15" max="15" width="3" style="3" customWidth="1"/>
    <col min="16" max="16" width="11.44140625" style="3"/>
    <col min="17" max="17" width="1.6640625" style="3" customWidth="1"/>
    <col min="18" max="18" width="2" style="3" customWidth="1"/>
    <col min="19" max="16384" width="11.44140625" style="3"/>
  </cols>
  <sheetData>
    <row r="1" spans="1:17" ht="12" thickBot="1" x14ac:dyDescent="0.25">
      <c r="B1" s="50"/>
      <c r="C1" s="54" t="s">
        <v>1230</v>
      </c>
      <c r="D1" s="54" t="s">
        <v>1228</v>
      </c>
      <c r="E1" s="221"/>
      <c r="F1" s="260"/>
      <c r="G1" s="221"/>
      <c r="H1" s="221"/>
      <c r="I1" s="221"/>
      <c r="K1" s="176" t="s">
        <v>1214</v>
      </c>
    </row>
    <row r="2" spans="1:17" ht="12" x14ac:dyDescent="0.25">
      <c r="A2" s="16"/>
      <c r="B2" s="50" t="s">
        <v>1192</v>
      </c>
      <c r="C2" s="40">
        <v>7418</v>
      </c>
      <c r="D2" s="44"/>
      <c r="E2" s="260" t="s">
        <v>1387</v>
      </c>
      <c r="F2" s="474" t="s">
        <v>2361</v>
      </c>
      <c r="G2" s="472"/>
      <c r="H2" s="473"/>
      <c r="I2" s="221"/>
      <c r="K2" s="5">
        <v>10</v>
      </c>
      <c r="L2" s="3" t="s">
        <v>8</v>
      </c>
    </row>
    <row r="3" spans="1:17" ht="12" x14ac:dyDescent="0.25">
      <c r="A3" s="16"/>
      <c r="B3" s="3" t="s">
        <v>1194</v>
      </c>
      <c r="C3" s="44"/>
      <c r="D3" s="44"/>
      <c r="E3" s="23"/>
      <c r="K3" s="295">
        <v>173</v>
      </c>
      <c r="L3" s="3" t="s">
        <v>2362</v>
      </c>
    </row>
    <row r="4" spans="1:17" ht="12" x14ac:dyDescent="0.25">
      <c r="A4" s="16"/>
      <c r="B4" s="3" t="s">
        <v>393</v>
      </c>
      <c r="C4" s="44">
        <v>42</v>
      </c>
      <c r="D4" s="44"/>
      <c r="E4" s="23"/>
      <c r="K4" s="295">
        <v>52</v>
      </c>
      <c r="L4" s="3" t="s">
        <v>300</v>
      </c>
    </row>
    <row r="5" spans="1:17" ht="3.75" customHeight="1" thickBot="1" x14ac:dyDescent="0.25">
      <c r="A5" s="4"/>
      <c r="B5" s="51"/>
      <c r="C5" s="41"/>
      <c r="D5" s="45"/>
      <c r="E5" s="4"/>
      <c r="K5" s="5"/>
    </row>
    <row r="6" spans="1:17" x14ac:dyDescent="0.2">
      <c r="A6" s="14">
        <v>1</v>
      </c>
      <c r="B6" s="557" t="s">
        <v>361</v>
      </c>
      <c r="C6" s="558">
        <v>-335</v>
      </c>
      <c r="D6" s="573">
        <f>F6+G6+H6</f>
        <v>335</v>
      </c>
      <c r="E6" s="221"/>
      <c r="F6" s="38">
        <v>235</v>
      </c>
      <c r="G6" s="170">
        <v>50</v>
      </c>
      <c r="H6" s="529">
        <v>50</v>
      </c>
      <c r="I6" s="31" t="s">
        <v>1209</v>
      </c>
      <c r="K6" s="295">
        <v>60</v>
      </c>
      <c r="L6" s="3" t="s">
        <v>2365</v>
      </c>
    </row>
    <row r="7" spans="1:17" ht="12" thickBot="1" x14ac:dyDescent="0.25">
      <c r="A7" s="14">
        <v>2</v>
      </c>
      <c r="B7" s="557" t="s">
        <v>2391</v>
      </c>
      <c r="C7" s="558">
        <v>-1200</v>
      </c>
      <c r="D7" s="559">
        <v>1200</v>
      </c>
      <c r="F7" s="24" t="s">
        <v>763</v>
      </c>
      <c r="G7" s="530" t="s">
        <v>1925</v>
      </c>
      <c r="H7" s="531" t="s">
        <v>1946</v>
      </c>
      <c r="I7" s="32" t="s">
        <v>1210</v>
      </c>
      <c r="K7" s="5">
        <v>40</v>
      </c>
      <c r="L7" s="3" t="s">
        <v>2366</v>
      </c>
      <c r="M7" s="221"/>
      <c r="N7" s="193"/>
      <c r="O7" s="193"/>
      <c r="P7" s="221"/>
    </row>
    <row r="8" spans="1:17" x14ac:dyDescent="0.2">
      <c r="A8" s="14">
        <v>3</v>
      </c>
      <c r="B8" s="557" t="s">
        <v>2364</v>
      </c>
      <c r="C8" s="558">
        <v>-59</v>
      </c>
      <c r="D8" s="559">
        <v>59</v>
      </c>
      <c r="E8" s="221"/>
      <c r="F8" s="193"/>
      <c r="G8" s="193"/>
      <c r="H8" s="193"/>
      <c r="I8" s="193"/>
      <c r="K8" s="295">
        <v>9</v>
      </c>
      <c r="L8" s="3" t="s">
        <v>2369</v>
      </c>
      <c r="M8" s="221"/>
      <c r="N8" s="193"/>
      <c r="O8" s="193"/>
      <c r="P8" s="323"/>
      <c r="Q8" s="221"/>
    </row>
    <row r="9" spans="1:17" x14ac:dyDescent="0.2">
      <c r="A9" s="14">
        <v>4</v>
      </c>
      <c r="B9" s="557" t="s">
        <v>2403</v>
      </c>
      <c r="C9" s="558">
        <v>-120</v>
      </c>
      <c r="D9" s="559">
        <v>120</v>
      </c>
      <c r="F9" s="193"/>
      <c r="K9" s="5">
        <v>31</v>
      </c>
      <c r="L9" s="221" t="s">
        <v>2370</v>
      </c>
      <c r="M9" s="221"/>
      <c r="N9" s="193"/>
      <c r="O9" s="193"/>
      <c r="P9" s="221"/>
      <c r="Q9" s="221"/>
    </row>
    <row r="10" spans="1:17" x14ac:dyDescent="0.2">
      <c r="A10" s="14">
        <v>5</v>
      </c>
      <c r="B10" s="557" t="s">
        <v>1951</v>
      </c>
      <c r="C10" s="558">
        <v>-78</v>
      </c>
      <c r="D10" s="559">
        <v>78</v>
      </c>
      <c r="F10" s="449"/>
      <c r="I10" s="193"/>
      <c r="K10" s="295">
        <v>30</v>
      </c>
      <c r="L10" s="3" t="s">
        <v>2372</v>
      </c>
      <c r="N10" s="193"/>
      <c r="O10" s="193"/>
      <c r="P10" s="221"/>
      <c r="Q10" s="221"/>
    </row>
    <row r="11" spans="1:17" x14ac:dyDescent="0.2">
      <c r="A11" s="14">
        <v>6</v>
      </c>
      <c r="B11" s="557" t="s">
        <v>1145</v>
      </c>
      <c r="C11" s="558">
        <v>0</v>
      </c>
      <c r="D11" s="559">
        <v>0</v>
      </c>
      <c r="F11" s="449"/>
      <c r="I11" s="193"/>
      <c r="K11" s="295">
        <v>40</v>
      </c>
      <c r="L11" s="3" t="s">
        <v>2373</v>
      </c>
      <c r="O11" s="193"/>
      <c r="P11" s="221"/>
      <c r="Q11" s="221"/>
    </row>
    <row r="12" spans="1:17" ht="12" x14ac:dyDescent="0.25">
      <c r="A12" s="14">
        <v>7</v>
      </c>
      <c r="B12" s="557" t="s">
        <v>1146</v>
      </c>
      <c r="C12" s="558">
        <v>0</v>
      </c>
      <c r="D12" s="559">
        <v>0</v>
      </c>
      <c r="F12" s="355"/>
      <c r="G12" s="193"/>
      <c r="H12" s="497"/>
      <c r="I12" s="193"/>
      <c r="K12" s="5">
        <v>177</v>
      </c>
      <c r="L12" s="3" t="s">
        <v>423</v>
      </c>
      <c r="M12" s="221"/>
      <c r="N12" s="193"/>
      <c r="O12" s="193"/>
      <c r="P12" s="221"/>
      <c r="Q12" s="221"/>
    </row>
    <row r="13" spans="1:17" x14ac:dyDescent="0.2">
      <c r="A13" s="14">
        <v>8</v>
      </c>
      <c r="B13" s="557" t="s">
        <v>1153</v>
      </c>
      <c r="C13" s="558">
        <v>-137</v>
      </c>
      <c r="D13" s="559">
        <v>137</v>
      </c>
      <c r="F13" s="221"/>
      <c r="I13" s="193"/>
      <c r="K13" s="5">
        <v>65</v>
      </c>
      <c r="L13" s="3" t="s">
        <v>2374</v>
      </c>
      <c r="M13" s="221"/>
      <c r="N13" s="221"/>
      <c r="O13" s="221"/>
      <c r="P13" s="221"/>
      <c r="Q13" s="221"/>
    </row>
    <row r="14" spans="1:17" x14ac:dyDescent="0.2">
      <c r="A14" s="14">
        <v>9</v>
      </c>
      <c r="B14" s="557" t="s">
        <v>1154</v>
      </c>
      <c r="C14" s="558">
        <v>-46</v>
      </c>
      <c r="D14" s="559">
        <v>46</v>
      </c>
      <c r="F14" s="449"/>
      <c r="G14" s="193"/>
      <c r="H14" s="221"/>
      <c r="I14" s="193"/>
      <c r="J14" s="221"/>
      <c r="K14" s="5">
        <v>20</v>
      </c>
      <c r="L14" s="193" t="s">
        <v>2375</v>
      </c>
      <c r="M14" s="221"/>
      <c r="N14" s="221"/>
      <c r="O14" s="221"/>
      <c r="P14" s="221"/>
      <c r="Q14" s="221"/>
    </row>
    <row r="15" spans="1:17" x14ac:dyDescent="0.2">
      <c r="A15" s="14">
        <v>10</v>
      </c>
      <c r="B15" s="557" t="s">
        <v>2140</v>
      </c>
      <c r="C15" s="558">
        <v>-22</v>
      </c>
      <c r="D15" s="559">
        <v>22</v>
      </c>
      <c r="F15" s="449"/>
      <c r="G15" s="193"/>
      <c r="H15" s="221"/>
      <c r="I15" s="193"/>
      <c r="J15" s="221"/>
      <c r="K15" s="260">
        <v>20</v>
      </c>
      <c r="L15" s="193" t="s">
        <v>2376</v>
      </c>
      <c r="M15" s="221"/>
      <c r="N15" s="221"/>
      <c r="O15" s="221"/>
      <c r="P15" s="221"/>
      <c r="Q15" s="221"/>
    </row>
    <row r="16" spans="1:17" x14ac:dyDescent="0.2">
      <c r="A16" s="14">
        <v>11</v>
      </c>
      <c r="B16" s="557" t="s">
        <v>1162</v>
      </c>
      <c r="C16" s="558">
        <v>-55</v>
      </c>
      <c r="D16" s="559">
        <v>55</v>
      </c>
      <c r="F16" s="193"/>
      <c r="H16" s="221"/>
      <c r="I16" s="221"/>
      <c r="J16" s="221"/>
      <c r="K16" s="260">
        <v>44</v>
      </c>
      <c r="L16" s="193" t="s">
        <v>2389</v>
      </c>
      <c r="M16" s="221"/>
      <c r="N16" s="221"/>
      <c r="O16" s="221"/>
      <c r="P16" s="221"/>
      <c r="Q16" s="221"/>
    </row>
    <row r="17" spans="1:17" x14ac:dyDescent="0.2">
      <c r="A17" s="14">
        <v>12</v>
      </c>
      <c r="B17" s="557" t="s">
        <v>791</v>
      </c>
      <c r="C17" s="558">
        <v>-49</v>
      </c>
      <c r="D17" s="559">
        <v>49</v>
      </c>
      <c r="E17" s="221"/>
      <c r="F17" s="193"/>
      <c r="H17" s="221"/>
      <c r="I17" s="221"/>
      <c r="J17" s="221"/>
      <c r="K17" s="230">
        <v>159</v>
      </c>
      <c r="L17" s="193" t="s">
        <v>2378</v>
      </c>
      <c r="M17" s="260"/>
      <c r="N17" s="260"/>
      <c r="O17" s="221"/>
      <c r="P17" s="221"/>
      <c r="Q17" s="221"/>
    </row>
    <row r="18" spans="1:17" x14ac:dyDescent="0.2">
      <c r="A18" s="14">
        <v>13</v>
      </c>
      <c r="B18" s="557" t="s">
        <v>1158</v>
      </c>
      <c r="C18" s="558">
        <v>-410</v>
      </c>
      <c r="D18" s="559">
        <v>410</v>
      </c>
      <c r="F18" s="444"/>
      <c r="H18" s="221"/>
      <c r="I18" s="221"/>
      <c r="J18" s="221"/>
      <c r="K18" s="260">
        <v>159</v>
      </c>
      <c r="L18" s="221" t="s">
        <v>2382</v>
      </c>
      <c r="M18" s="260"/>
      <c r="N18" s="260"/>
      <c r="O18" s="221"/>
      <c r="P18" s="221"/>
      <c r="Q18" s="221"/>
    </row>
    <row r="19" spans="1:17" x14ac:dyDescent="0.2">
      <c r="A19" s="14">
        <v>14</v>
      </c>
      <c r="B19" s="557" t="s">
        <v>794</v>
      </c>
      <c r="C19" s="558">
        <v>-1089</v>
      </c>
      <c r="D19" s="559">
        <f>K45</f>
        <v>1089</v>
      </c>
      <c r="F19" s="193"/>
      <c r="G19" s="193"/>
      <c r="H19" s="193"/>
      <c r="I19" s="221"/>
      <c r="J19" s="221"/>
      <c r="K19" s="260"/>
      <c r="L19" s="221"/>
      <c r="M19" s="260"/>
      <c r="N19" s="260"/>
      <c r="O19" s="221"/>
      <c r="Q19" s="221"/>
    </row>
    <row r="20" spans="1:17" x14ac:dyDescent="0.2">
      <c r="A20" s="14">
        <v>15</v>
      </c>
      <c r="B20" s="557" t="s">
        <v>2390</v>
      </c>
      <c r="C20" s="558">
        <v>-379</v>
      </c>
      <c r="D20" s="559">
        <v>379</v>
      </c>
      <c r="F20" s="193"/>
      <c r="G20" s="193"/>
      <c r="H20" s="221"/>
      <c r="I20" s="193"/>
      <c r="J20" s="221"/>
      <c r="K20" s="260"/>
      <c r="L20" s="221"/>
      <c r="M20" s="260"/>
      <c r="N20" s="260"/>
      <c r="O20" s="221"/>
      <c r="Q20" s="221"/>
    </row>
    <row r="21" spans="1:17" ht="12" x14ac:dyDescent="0.25">
      <c r="A21" s="14">
        <v>16</v>
      </c>
      <c r="B21" s="557" t="s">
        <v>1433</v>
      </c>
      <c r="C21" s="558">
        <v>-55</v>
      </c>
      <c r="D21" s="559">
        <v>55</v>
      </c>
      <c r="E21" s="240">
        <f>SUM(D6:D21)</f>
        <v>4034</v>
      </c>
      <c r="H21" s="221"/>
      <c r="I21" s="221"/>
      <c r="K21" s="260"/>
      <c r="L21" s="221"/>
      <c r="M21" s="221"/>
      <c r="N21" s="221"/>
      <c r="O21" s="221"/>
      <c r="Q21" s="221"/>
    </row>
    <row r="22" spans="1:17" ht="3" customHeight="1" x14ac:dyDescent="0.2">
      <c r="A22" s="4"/>
      <c r="B22" s="51"/>
      <c r="C22" s="41"/>
      <c r="D22" s="45"/>
      <c r="E22" s="4"/>
      <c r="H22" s="221"/>
      <c r="I22" s="221"/>
      <c r="J22" s="221"/>
      <c r="M22" s="221"/>
      <c r="N22" s="221"/>
      <c r="O22" s="221"/>
      <c r="P22" s="221"/>
      <c r="Q22" s="221"/>
    </row>
    <row r="23" spans="1:17" x14ac:dyDescent="0.2">
      <c r="A23" s="15"/>
      <c r="B23" s="560" t="s">
        <v>2418</v>
      </c>
      <c r="C23" s="561">
        <v>-2024</v>
      </c>
      <c r="D23" s="562">
        <v>2024</v>
      </c>
      <c r="K23" s="260"/>
      <c r="L23" s="221"/>
      <c r="M23" s="221"/>
      <c r="N23" s="221"/>
      <c r="O23" s="221"/>
      <c r="P23" s="221"/>
      <c r="Q23" s="221"/>
    </row>
    <row r="24" spans="1:17" ht="3" customHeight="1" x14ac:dyDescent="0.2">
      <c r="A24" s="4"/>
      <c r="B24" s="357"/>
      <c r="C24" s="41"/>
      <c r="D24" s="45"/>
      <c r="E24" s="4"/>
      <c r="H24" s="221"/>
      <c r="I24" s="221"/>
      <c r="J24" s="221"/>
      <c r="K24" s="260"/>
      <c r="L24" s="221"/>
      <c r="M24" s="221"/>
      <c r="N24" s="221"/>
      <c r="O24" s="221"/>
      <c r="P24" s="221"/>
      <c r="Q24" s="221"/>
    </row>
    <row r="25" spans="1:17" ht="12" customHeight="1" x14ac:dyDescent="0.2">
      <c r="A25" s="36"/>
      <c r="B25" s="557" t="s">
        <v>2358</v>
      </c>
      <c r="C25" s="558">
        <v>-100</v>
      </c>
      <c r="D25" s="559">
        <v>100</v>
      </c>
      <c r="E25" s="353"/>
      <c r="J25" s="221"/>
      <c r="K25" s="260"/>
      <c r="L25" s="390"/>
      <c r="M25" s="221"/>
      <c r="N25" s="221"/>
      <c r="O25" s="221"/>
    </row>
    <row r="26" spans="1:17" ht="12" customHeight="1" x14ac:dyDescent="0.2">
      <c r="A26" s="36"/>
      <c r="B26" s="557" t="s">
        <v>2242</v>
      </c>
      <c r="C26" s="558">
        <v>-157</v>
      </c>
      <c r="D26" s="558">
        <v>157</v>
      </c>
      <c r="E26" s="353"/>
      <c r="J26" s="221"/>
      <c r="K26" s="260"/>
      <c r="L26" s="353"/>
      <c r="M26" s="221"/>
      <c r="N26" s="221"/>
      <c r="O26" s="221"/>
    </row>
    <row r="27" spans="1:17" ht="12" customHeight="1" x14ac:dyDescent="0.2">
      <c r="A27" s="36"/>
      <c r="B27" s="557" t="s">
        <v>2348</v>
      </c>
      <c r="C27" s="558">
        <v>-6</v>
      </c>
      <c r="D27" s="558">
        <v>6</v>
      </c>
      <c r="E27" s="353"/>
      <c r="J27" s="221"/>
      <c r="K27" s="260"/>
      <c r="L27" s="353"/>
      <c r="M27" s="221"/>
      <c r="N27" s="221"/>
      <c r="O27" s="221"/>
    </row>
    <row r="28" spans="1:17" ht="12" customHeight="1" x14ac:dyDescent="0.2">
      <c r="A28" s="36"/>
      <c r="B28" s="557" t="s">
        <v>2371</v>
      </c>
      <c r="C28" s="558">
        <v>-40</v>
      </c>
      <c r="D28" s="558">
        <v>40</v>
      </c>
      <c r="E28" s="353"/>
      <c r="J28" s="221"/>
      <c r="K28" s="260"/>
      <c r="L28" s="353"/>
      <c r="M28" s="221"/>
      <c r="N28" s="221"/>
      <c r="O28" s="221"/>
    </row>
    <row r="29" spans="1:17" ht="12" customHeight="1" x14ac:dyDescent="0.2">
      <c r="A29" s="36"/>
      <c r="B29" s="557" t="s">
        <v>2367</v>
      </c>
      <c r="C29" s="558">
        <v>-70</v>
      </c>
      <c r="D29" s="558">
        <v>70</v>
      </c>
      <c r="E29" s="353"/>
      <c r="J29" s="221"/>
      <c r="K29" s="260"/>
      <c r="L29" s="221"/>
      <c r="M29" s="221"/>
      <c r="N29" s="221"/>
      <c r="O29" s="221"/>
    </row>
    <row r="30" spans="1:17" ht="12" customHeight="1" x14ac:dyDescent="0.2">
      <c r="A30" s="36"/>
      <c r="B30" s="557" t="s">
        <v>2368</v>
      </c>
      <c r="C30" s="558">
        <v>-10</v>
      </c>
      <c r="D30" s="558">
        <v>10</v>
      </c>
      <c r="E30" s="353"/>
      <c r="J30" s="221"/>
      <c r="K30" s="260"/>
      <c r="L30" s="221"/>
      <c r="M30" s="221"/>
      <c r="N30" s="221"/>
      <c r="O30" s="221"/>
    </row>
    <row r="31" spans="1:17" ht="12" customHeight="1" x14ac:dyDescent="0.2">
      <c r="A31" s="36"/>
      <c r="B31" s="557" t="s">
        <v>2377</v>
      </c>
      <c r="C31" s="558">
        <v>-200</v>
      </c>
      <c r="D31" s="558">
        <v>200</v>
      </c>
      <c r="E31" s="353"/>
      <c r="J31" s="221"/>
      <c r="K31" s="260"/>
      <c r="L31" s="221"/>
      <c r="M31" s="221"/>
      <c r="N31" s="221"/>
      <c r="O31" s="221"/>
    </row>
    <row r="32" spans="1:17" ht="12" customHeight="1" x14ac:dyDescent="0.2">
      <c r="A32" s="36"/>
      <c r="B32" s="569" t="s">
        <v>2259</v>
      </c>
      <c r="C32" s="559">
        <v>-3</v>
      </c>
      <c r="D32" s="558">
        <v>3</v>
      </c>
      <c r="E32" s="353"/>
      <c r="J32" s="221"/>
      <c r="K32" s="260"/>
      <c r="L32" s="221"/>
      <c r="M32" s="221"/>
      <c r="N32" s="221"/>
      <c r="O32" s="221"/>
    </row>
    <row r="33" spans="1:15" ht="12" customHeight="1" x14ac:dyDescent="0.2">
      <c r="A33" s="36"/>
      <c r="B33" s="569" t="s">
        <v>2379</v>
      </c>
      <c r="C33" s="559">
        <v>-15</v>
      </c>
      <c r="D33" s="558">
        <v>15</v>
      </c>
      <c r="E33" s="353"/>
      <c r="J33" s="221"/>
      <c r="K33" s="260"/>
      <c r="L33" s="221"/>
      <c r="M33" s="221"/>
      <c r="N33" s="221"/>
      <c r="O33" s="221"/>
    </row>
    <row r="34" spans="1:15" ht="12" customHeight="1" x14ac:dyDescent="0.2">
      <c r="A34" s="36"/>
      <c r="B34" s="560" t="s">
        <v>2339</v>
      </c>
      <c r="C34" s="561">
        <v>-400</v>
      </c>
      <c r="D34" s="562">
        <v>400</v>
      </c>
      <c r="E34" s="353"/>
      <c r="J34" s="221"/>
      <c r="K34" s="260"/>
      <c r="L34" s="353"/>
      <c r="M34" s="221"/>
      <c r="N34" s="221"/>
      <c r="O34" s="221"/>
    </row>
    <row r="35" spans="1:15" ht="12" customHeight="1" x14ac:dyDescent="0.2">
      <c r="A35" s="36"/>
      <c r="B35" s="560" t="s">
        <v>2380</v>
      </c>
      <c r="C35" s="561">
        <v>-250</v>
      </c>
      <c r="D35" s="562">
        <v>250</v>
      </c>
      <c r="E35" s="353"/>
      <c r="J35" s="221"/>
      <c r="K35" s="260"/>
      <c r="L35" s="221"/>
      <c r="M35" s="221"/>
      <c r="N35" s="221"/>
      <c r="O35" s="221"/>
    </row>
    <row r="36" spans="1:15" ht="12" customHeight="1" x14ac:dyDescent="0.2">
      <c r="A36" s="36"/>
      <c r="B36" s="560" t="s">
        <v>2381</v>
      </c>
      <c r="C36" s="561">
        <v>-200</v>
      </c>
      <c r="D36" s="562">
        <v>200</v>
      </c>
      <c r="E36" s="353"/>
      <c r="J36" s="221"/>
      <c r="K36" s="260"/>
      <c r="L36" s="221"/>
      <c r="M36" s="221"/>
      <c r="N36" s="221"/>
      <c r="O36" s="221"/>
    </row>
    <row r="37" spans="1:15" ht="12" customHeight="1" x14ac:dyDescent="0.2">
      <c r="A37" s="36"/>
      <c r="B37" s="570" t="s">
        <v>2383</v>
      </c>
      <c r="C37" s="571">
        <v>-102</v>
      </c>
      <c r="D37" s="572">
        <v>102</v>
      </c>
      <c r="E37" s="353"/>
      <c r="J37" s="221"/>
      <c r="K37" s="260"/>
      <c r="L37" s="221"/>
      <c r="M37" s="221"/>
      <c r="N37" s="221"/>
      <c r="O37" s="221"/>
    </row>
    <row r="38" spans="1:15" ht="12" customHeight="1" x14ac:dyDescent="0.2">
      <c r="A38" s="36"/>
      <c r="B38" s="570" t="s">
        <v>2384</v>
      </c>
      <c r="C38" s="571">
        <v>-28</v>
      </c>
      <c r="D38" s="572">
        <v>28</v>
      </c>
      <c r="E38" s="353"/>
      <c r="J38" s="221"/>
      <c r="K38" s="260"/>
      <c r="L38" s="221"/>
      <c r="M38" s="221"/>
      <c r="N38" s="221"/>
      <c r="O38" s="221"/>
    </row>
    <row r="39" spans="1:15" ht="12" customHeight="1" x14ac:dyDescent="0.2">
      <c r="A39" s="36"/>
      <c r="B39" s="570" t="s">
        <v>2385</v>
      </c>
      <c r="C39" s="571">
        <v>-30</v>
      </c>
      <c r="D39" s="572">
        <v>30</v>
      </c>
      <c r="E39" s="353"/>
      <c r="J39" s="221"/>
      <c r="K39" s="260"/>
      <c r="L39" s="221"/>
      <c r="M39" s="221"/>
      <c r="N39" s="221"/>
      <c r="O39" s="221"/>
    </row>
    <row r="40" spans="1:15" ht="12" customHeight="1" x14ac:dyDescent="0.2">
      <c r="A40" s="36"/>
      <c r="B40" s="570" t="s">
        <v>2414</v>
      </c>
      <c r="C40" s="571">
        <v>209</v>
      </c>
      <c r="D40" s="572">
        <v>-209</v>
      </c>
      <c r="E40" s="353"/>
      <c r="J40" s="221"/>
      <c r="K40" s="260"/>
      <c r="L40" s="221"/>
      <c r="M40" s="221"/>
      <c r="N40" s="221"/>
      <c r="O40" s="221"/>
    </row>
    <row r="41" spans="1:15" ht="12" customHeight="1" thickBot="1" x14ac:dyDescent="0.25">
      <c r="A41" s="36"/>
      <c r="B41" s="221"/>
      <c r="C41" s="302"/>
      <c r="D41" s="303"/>
      <c r="E41" s="353">
        <f>SUM(D25:D41)</f>
        <v>1402</v>
      </c>
      <c r="J41" s="221"/>
      <c r="K41" s="260"/>
      <c r="L41" s="221"/>
      <c r="M41" s="221"/>
      <c r="N41" s="221"/>
      <c r="O41" s="221"/>
    </row>
    <row r="42" spans="1:15" ht="21.6" thickBot="1" x14ac:dyDescent="0.45">
      <c r="B42" s="50" t="s">
        <v>1198</v>
      </c>
      <c r="C42" s="49">
        <f>SUM(C2:C41)</f>
        <v>0</v>
      </c>
      <c r="D42" s="39">
        <f>SUM(D6:D24)</f>
        <v>6058</v>
      </c>
      <c r="F42" s="221"/>
      <c r="J42" s="221"/>
      <c r="K42" s="323"/>
      <c r="L42" s="221"/>
      <c r="M42" s="221"/>
      <c r="N42" s="221"/>
      <c r="O42" s="221"/>
    </row>
    <row r="43" spans="1:15" ht="20.25" customHeight="1" x14ac:dyDescent="0.25">
      <c r="D43" s="5"/>
      <c r="E43" s="240">
        <f>SUM(D25:D41)</f>
        <v>1402</v>
      </c>
      <c r="H43" s="221"/>
      <c r="I43" s="221"/>
      <c r="J43" s="221"/>
      <c r="K43" s="260"/>
      <c r="L43" s="221"/>
      <c r="M43" s="221"/>
      <c r="N43" s="221"/>
      <c r="O43" s="221"/>
    </row>
    <row r="44" spans="1:15" ht="12" x14ac:dyDescent="0.25">
      <c r="C44" s="3"/>
      <c r="E44" s="408"/>
      <c r="F44" s="221"/>
      <c r="G44" s="221"/>
      <c r="H44" s="221"/>
      <c r="I44" s="221"/>
      <c r="K44" s="5"/>
    </row>
    <row r="45" spans="1:15" x14ac:dyDescent="0.2">
      <c r="C45" s="3"/>
      <c r="E45" s="193"/>
      <c r="G45" s="221"/>
      <c r="H45" s="221"/>
      <c r="I45" s="221"/>
      <c r="K45" s="253">
        <f>SUM(K2:K44)</f>
        <v>1089</v>
      </c>
    </row>
  </sheetData>
  <pageMargins left="0.7" right="0.7" top="0.75" bottom="0.75" header="0.3" footer="0.3"/>
  <pageSetup paperSize="9" orientation="portrait"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dimension ref="A1:R41"/>
  <sheetViews>
    <sheetView workbookViewId="0">
      <selection activeCell="H34" sqref="H34"/>
    </sheetView>
  </sheetViews>
  <sheetFormatPr baseColWidth="10" defaultColWidth="11.44140625" defaultRowHeight="11.4" x14ac:dyDescent="0.2"/>
  <cols>
    <col min="1" max="1" width="3.6640625" style="3" customWidth="1"/>
    <col min="2" max="2" width="22.44140625" style="3" customWidth="1"/>
    <col min="3" max="3" width="9.109375" style="5" bestFit="1" customWidth="1"/>
    <col min="4" max="4" width="7.33203125" style="3" customWidth="1"/>
    <col min="5" max="5" width="6.88671875" style="3" customWidth="1"/>
    <col min="6" max="6" width="6.5546875" style="3" customWidth="1"/>
    <col min="7" max="7" width="8" style="3" bestFit="1" customWidth="1"/>
    <col min="8" max="8" width="10.6640625" style="3" customWidth="1"/>
    <col min="9" max="9" width="6.5546875" style="3" bestFit="1" customWidth="1"/>
    <col min="10" max="10" width="1.109375" style="3" customWidth="1"/>
    <col min="11" max="11" width="12.6640625" style="3" customWidth="1"/>
    <col min="12" max="12" width="19.6640625" style="3" customWidth="1"/>
    <col min="13" max="13" width="3.44140625" style="3" customWidth="1"/>
    <col min="14" max="14" width="2.88671875" style="3" customWidth="1"/>
    <col min="15" max="15" width="3" style="3" customWidth="1"/>
    <col min="16" max="16" width="11.44140625" style="3"/>
    <col min="17" max="17" width="1.6640625" style="3" customWidth="1"/>
    <col min="18" max="18" width="2" style="3" customWidth="1"/>
    <col min="19" max="16384" width="11.44140625" style="3"/>
  </cols>
  <sheetData>
    <row r="1" spans="1:17" ht="12" thickBot="1" x14ac:dyDescent="0.25">
      <c r="B1" s="50"/>
      <c r="C1" s="54" t="s">
        <v>1230</v>
      </c>
      <c r="D1" s="54" t="s">
        <v>1228</v>
      </c>
      <c r="E1" s="221"/>
      <c r="F1" s="260"/>
      <c r="G1" s="221"/>
      <c r="H1" s="221"/>
      <c r="I1" s="221"/>
      <c r="K1" s="176" t="s">
        <v>1214</v>
      </c>
    </row>
    <row r="2" spans="1:17" ht="12" x14ac:dyDescent="0.25">
      <c r="A2" s="16"/>
      <c r="B2" s="50" t="s">
        <v>1192</v>
      </c>
      <c r="C2" s="40">
        <v>5827</v>
      </c>
      <c r="D2" s="44"/>
      <c r="E2" s="260" t="s">
        <v>1387</v>
      </c>
      <c r="F2" s="474" t="s">
        <v>2326</v>
      </c>
      <c r="G2" s="472"/>
      <c r="H2" s="473"/>
      <c r="I2" s="221"/>
      <c r="K2" s="5">
        <v>20</v>
      </c>
      <c r="L2" s="3" t="s">
        <v>8</v>
      </c>
    </row>
    <row r="3" spans="1:17" ht="12" x14ac:dyDescent="0.25">
      <c r="A3" s="16"/>
      <c r="B3" s="3" t="s">
        <v>1194</v>
      </c>
      <c r="C3" s="44"/>
      <c r="D3" s="44"/>
      <c r="E3" s="23"/>
      <c r="K3" s="295">
        <v>7</v>
      </c>
      <c r="L3" s="3" t="s">
        <v>2328</v>
      </c>
    </row>
    <row r="4" spans="1:17" ht="12" x14ac:dyDescent="0.25">
      <c r="A4" s="16"/>
      <c r="B4" s="3" t="s">
        <v>393</v>
      </c>
      <c r="C4" s="44">
        <v>64</v>
      </c>
      <c r="D4" s="44"/>
      <c r="E4" s="23"/>
      <c r="K4" s="295">
        <v>38</v>
      </c>
      <c r="L4" s="3" t="s">
        <v>2330</v>
      </c>
    </row>
    <row r="5" spans="1:17" ht="12" x14ac:dyDescent="0.25">
      <c r="A5" s="16"/>
      <c r="B5" s="3" t="s">
        <v>2343</v>
      </c>
      <c r="C5" s="44">
        <v>377</v>
      </c>
      <c r="D5" s="44"/>
      <c r="E5" s="23"/>
      <c r="K5" s="295">
        <v>52</v>
      </c>
      <c r="L5" s="3" t="s">
        <v>2329</v>
      </c>
    </row>
    <row r="6" spans="1:17" ht="3.75" customHeight="1" thickBot="1" x14ac:dyDescent="0.25">
      <c r="A6" s="4"/>
      <c r="B6" s="51"/>
      <c r="C6" s="41"/>
      <c r="D6" s="45"/>
      <c r="E6" s="4"/>
      <c r="K6" s="5"/>
    </row>
    <row r="7" spans="1:17" x14ac:dyDescent="0.2">
      <c r="A7" s="14">
        <v>1</v>
      </c>
      <c r="B7" s="505" t="s">
        <v>361</v>
      </c>
      <c r="C7" s="506">
        <v>-200</v>
      </c>
      <c r="D7" s="556">
        <f>F7+G7+H7</f>
        <v>200</v>
      </c>
      <c r="E7" s="221"/>
      <c r="F7" s="38">
        <v>150</v>
      </c>
      <c r="G7" s="170">
        <v>50</v>
      </c>
      <c r="H7" s="529"/>
      <c r="I7" s="31" t="s">
        <v>1209</v>
      </c>
      <c r="K7" s="295">
        <v>45</v>
      </c>
      <c r="L7" s="3" t="s">
        <v>664</v>
      </c>
    </row>
    <row r="8" spans="1:17" ht="12" thickBot="1" x14ac:dyDescent="0.25">
      <c r="A8" s="14">
        <v>2</v>
      </c>
      <c r="B8" s="505" t="s">
        <v>2327</v>
      </c>
      <c r="C8" s="506">
        <v>-1250</v>
      </c>
      <c r="D8" s="506">
        <v>1250</v>
      </c>
      <c r="F8" s="24" t="s">
        <v>1722</v>
      </c>
      <c r="G8" s="530" t="s">
        <v>1818</v>
      </c>
      <c r="H8" s="531"/>
      <c r="I8" s="32" t="s">
        <v>1210</v>
      </c>
      <c r="K8" s="5">
        <v>22</v>
      </c>
      <c r="L8" s="3" t="s">
        <v>2331</v>
      </c>
      <c r="M8" s="221"/>
      <c r="N8" s="193"/>
      <c r="O8" s="193"/>
      <c r="P8" s="221"/>
    </row>
    <row r="9" spans="1:17" x14ac:dyDescent="0.2">
      <c r="A9" s="14">
        <v>3</v>
      </c>
      <c r="B9" s="505" t="s">
        <v>2363</v>
      </c>
      <c r="C9" s="506">
        <v>-59</v>
      </c>
      <c r="D9" s="507">
        <v>59</v>
      </c>
      <c r="E9" s="221"/>
      <c r="F9" s="193"/>
      <c r="G9" s="193"/>
      <c r="H9" s="193"/>
      <c r="I9" s="193"/>
      <c r="K9" s="295">
        <v>20</v>
      </c>
      <c r="L9" s="3" t="s">
        <v>2332</v>
      </c>
      <c r="M9" s="221"/>
      <c r="N9" s="193"/>
      <c r="O9" s="193"/>
      <c r="P9" s="323"/>
      <c r="Q9" s="221"/>
    </row>
    <row r="10" spans="1:17" x14ac:dyDescent="0.2">
      <c r="A10" s="14">
        <v>4</v>
      </c>
      <c r="B10" s="505" t="s">
        <v>2402</v>
      </c>
      <c r="C10" s="506">
        <v>-120</v>
      </c>
      <c r="D10" s="507">
        <v>120</v>
      </c>
      <c r="F10" s="193"/>
      <c r="K10" s="5">
        <v>106</v>
      </c>
      <c r="L10" s="221" t="s">
        <v>2334</v>
      </c>
      <c r="M10" s="221"/>
      <c r="N10" s="193"/>
      <c r="O10" s="193"/>
      <c r="P10" s="221"/>
      <c r="Q10" s="221"/>
    </row>
    <row r="11" spans="1:17" x14ac:dyDescent="0.2">
      <c r="A11" s="14">
        <v>5</v>
      </c>
      <c r="B11" s="505" t="s">
        <v>2401</v>
      </c>
      <c r="C11" s="506">
        <v>-80</v>
      </c>
      <c r="D11" s="507">
        <v>80</v>
      </c>
      <c r="F11" s="449"/>
      <c r="I11" s="193"/>
      <c r="K11" s="295">
        <v>114</v>
      </c>
      <c r="L11" s="3" t="s">
        <v>2336</v>
      </c>
      <c r="N11" s="193"/>
      <c r="O11" s="193"/>
      <c r="P11" s="221"/>
      <c r="Q11" s="221"/>
    </row>
    <row r="12" spans="1:17" x14ac:dyDescent="0.2">
      <c r="A12" s="14">
        <v>6</v>
      </c>
      <c r="B12" s="505" t="s">
        <v>1145</v>
      </c>
      <c r="C12" s="506">
        <v>-20</v>
      </c>
      <c r="D12" s="507">
        <v>20</v>
      </c>
      <c r="F12" s="449"/>
      <c r="I12" s="193"/>
      <c r="K12" s="295">
        <v>28</v>
      </c>
      <c r="L12" s="3" t="s">
        <v>2337</v>
      </c>
      <c r="O12" s="193"/>
      <c r="P12" s="221"/>
      <c r="Q12" s="221"/>
    </row>
    <row r="13" spans="1:17" ht="12" x14ac:dyDescent="0.25">
      <c r="A13" s="14">
        <v>7</v>
      </c>
      <c r="B13" s="505" t="s">
        <v>1146</v>
      </c>
      <c r="C13" s="506">
        <v>0</v>
      </c>
      <c r="D13" s="507">
        <v>0</v>
      </c>
      <c r="F13" s="355"/>
      <c r="G13" s="193"/>
      <c r="H13" s="497"/>
      <c r="I13" s="193"/>
      <c r="K13" s="5">
        <v>100</v>
      </c>
      <c r="L13" s="3" t="s">
        <v>2338</v>
      </c>
      <c r="M13" s="221"/>
      <c r="N13" s="193"/>
      <c r="O13" s="193"/>
      <c r="P13" s="221"/>
      <c r="Q13" s="221"/>
    </row>
    <row r="14" spans="1:17" x14ac:dyDescent="0.2">
      <c r="A14" s="14">
        <v>8</v>
      </c>
      <c r="B14" s="505" t="s">
        <v>1153</v>
      </c>
      <c r="C14" s="506">
        <v>-137</v>
      </c>
      <c r="D14" s="507">
        <v>137</v>
      </c>
      <c r="F14" s="221"/>
      <c r="I14" s="193"/>
      <c r="K14" s="5">
        <v>52</v>
      </c>
      <c r="L14" s="3" t="s">
        <v>2340</v>
      </c>
      <c r="M14" s="221"/>
      <c r="N14" s="221"/>
      <c r="O14" s="221"/>
      <c r="P14" s="221"/>
      <c r="Q14" s="221"/>
    </row>
    <row r="15" spans="1:17" x14ac:dyDescent="0.2">
      <c r="A15" s="14">
        <v>9</v>
      </c>
      <c r="B15" s="505" t="s">
        <v>1154</v>
      </c>
      <c r="C15" s="506">
        <v>-40</v>
      </c>
      <c r="D15" s="507">
        <v>40</v>
      </c>
      <c r="F15" s="449"/>
      <c r="G15" s="193"/>
      <c r="H15" s="221"/>
      <c r="I15" s="193"/>
      <c r="J15" s="221"/>
      <c r="K15" s="5">
        <v>22</v>
      </c>
      <c r="L15" s="193" t="s">
        <v>2341</v>
      </c>
      <c r="M15" s="221"/>
      <c r="N15" s="221"/>
      <c r="O15" s="221"/>
      <c r="P15" s="221"/>
      <c r="Q15" s="221"/>
    </row>
    <row r="16" spans="1:17" x14ac:dyDescent="0.2">
      <c r="A16" s="14">
        <v>10</v>
      </c>
      <c r="B16" s="505" t="s">
        <v>2140</v>
      </c>
      <c r="C16" s="506">
        <v>0</v>
      </c>
      <c r="D16" s="507">
        <v>0</v>
      </c>
      <c r="F16" s="449"/>
      <c r="G16" s="193"/>
      <c r="H16" s="221"/>
      <c r="I16" s="193"/>
      <c r="J16" s="221"/>
      <c r="K16" s="260">
        <v>25</v>
      </c>
      <c r="L16" s="193" t="s">
        <v>2345</v>
      </c>
      <c r="M16" s="221"/>
      <c r="N16" s="221"/>
      <c r="O16" s="221"/>
      <c r="P16" s="221"/>
      <c r="Q16" s="221"/>
    </row>
    <row r="17" spans="1:18" x14ac:dyDescent="0.2">
      <c r="A17" s="14">
        <v>11</v>
      </c>
      <c r="B17" s="505" t="s">
        <v>1162</v>
      </c>
      <c r="C17" s="506">
        <v>-60</v>
      </c>
      <c r="D17" s="507">
        <v>60</v>
      </c>
      <c r="F17" s="193"/>
      <c r="H17" s="221"/>
      <c r="I17" s="221"/>
      <c r="J17" s="221"/>
      <c r="K17" s="260">
        <v>36</v>
      </c>
      <c r="L17" s="193" t="s">
        <v>589</v>
      </c>
      <c r="M17" s="221"/>
      <c r="N17" s="221"/>
      <c r="O17" s="221"/>
      <c r="P17" s="221"/>
      <c r="Q17" s="221"/>
    </row>
    <row r="18" spans="1:18" x14ac:dyDescent="0.2">
      <c r="A18" s="14">
        <v>12</v>
      </c>
      <c r="B18" s="505" t="s">
        <v>791</v>
      </c>
      <c r="C18" s="506">
        <v>-72</v>
      </c>
      <c r="D18" s="507">
        <v>72</v>
      </c>
      <c r="E18" s="221"/>
      <c r="F18" s="193"/>
      <c r="H18" s="221"/>
      <c r="I18" s="221"/>
      <c r="J18" s="221"/>
      <c r="K18" s="230">
        <v>207</v>
      </c>
      <c r="L18" s="193" t="s">
        <v>1247</v>
      </c>
      <c r="M18" s="260"/>
      <c r="N18" s="260"/>
      <c r="O18" s="221"/>
      <c r="P18" s="221"/>
      <c r="Q18" s="221"/>
    </row>
    <row r="19" spans="1:18" x14ac:dyDescent="0.2">
      <c r="A19" s="14">
        <v>13</v>
      </c>
      <c r="B19" s="505" t="s">
        <v>1158</v>
      </c>
      <c r="C19" s="506">
        <v>-420</v>
      </c>
      <c r="D19" s="507">
        <v>420</v>
      </c>
      <c r="F19" s="444"/>
      <c r="H19" s="221"/>
      <c r="I19" s="221"/>
      <c r="J19" s="221"/>
      <c r="K19" s="260">
        <v>74</v>
      </c>
      <c r="L19" s="221" t="s">
        <v>2346</v>
      </c>
      <c r="M19" s="260"/>
      <c r="N19" s="260"/>
      <c r="O19" s="221"/>
      <c r="P19" s="221"/>
      <c r="Q19" s="221"/>
    </row>
    <row r="20" spans="1:18" x14ac:dyDescent="0.2">
      <c r="A20" s="14">
        <v>14</v>
      </c>
      <c r="B20" s="505" t="s">
        <v>794</v>
      </c>
      <c r="C20" s="506">
        <v>-1369</v>
      </c>
      <c r="D20" s="507">
        <f>K40</f>
        <v>1369</v>
      </c>
      <c r="F20" s="193"/>
      <c r="G20" s="193"/>
      <c r="H20" s="193"/>
      <c r="I20" s="221"/>
      <c r="J20" s="221"/>
      <c r="K20" s="260">
        <v>33</v>
      </c>
      <c r="L20" s="221" t="s">
        <v>2347</v>
      </c>
      <c r="M20" s="260"/>
      <c r="N20" s="260"/>
      <c r="O20" s="221"/>
      <c r="Q20" s="221"/>
    </row>
    <row r="21" spans="1:18" x14ac:dyDescent="0.2">
      <c r="A21" s="14">
        <v>15</v>
      </c>
      <c r="B21" s="505" t="s">
        <v>2356</v>
      </c>
      <c r="C21" s="506">
        <v>-250</v>
      </c>
      <c r="D21" s="507">
        <v>250</v>
      </c>
      <c r="F21" s="193"/>
      <c r="G21" s="193"/>
      <c r="H21" s="221"/>
      <c r="I21" s="193"/>
      <c r="J21" s="221"/>
      <c r="K21" s="260">
        <v>82</v>
      </c>
      <c r="L21" s="221" t="s">
        <v>2350</v>
      </c>
      <c r="M21" s="260"/>
      <c r="N21" s="260"/>
      <c r="O21" s="221"/>
      <c r="Q21" s="221"/>
    </row>
    <row r="22" spans="1:18" ht="12" x14ac:dyDescent="0.25">
      <c r="A22" s="14">
        <v>16</v>
      </c>
      <c r="B22" s="505" t="s">
        <v>1433</v>
      </c>
      <c r="C22" s="506">
        <v>0</v>
      </c>
      <c r="D22" s="507">
        <v>0</v>
      </c>
      <c r="E22" s="240">
        <f>SUM(D7:D22)</f>
        <v>4077</v>
      </c>
      <c r="H22" s="221"/>
      <c r="I22" s="221"/>
      <c r="K22" s="260">
        <v>9</v>
      </c>
      <c r="L22" s="221" t="s">
        <v>1993</v>
      </c>
      <c r="M22" s="221"/>
      <c r="N22" s="221"/>
      <c r="O22" s="221"/>
      <c r="Q22" s="221"/>
    </row>
    <row r="23" spans="1:18" ht="3" customHeight="1" x14ac:dyDescent="0.2">
      <c r="A23" s="4"/>
      <c r="B23" s="51"/>
      <c r="C23" s="41"/>
      <c r="D23" s="45"/>
      <c r="E23" s="4"/>
      <c r="H23" s="221"/>
      <c r="I23" s="221"/>
      <c r="J23" s="221"/>
      <c r="M23" s="221"/>
      <c r="N23" s="221"/>
      <c r="O23" s="221"/>
      <c r="P23" s="221"/>
      <c r="Q23" s="221"/>
    </row>
    <row r="24" spans="1:18" x14ac:dyDescent="0.2">
      <c r="A24" s="15"/>
      <c r="B24" s="505" t="s">
        <v>2344</v>
      </c>
      <c r="C24" s="506">
        <v>-2135</v>
      </c>
      <c r="D24" s="507">
        <v>2135</v>
      </c>
      <c r="K24" s="260">
        <v>9</v>
      </c>
      <c r="L24" s="221" t="s">
        <v>2351</v>
      </c>
      <c r="M24" s="221"/>
      <c r="N24" s="221"/>
      <c r="O24" s="221"/>
      <c r="P24" s="221"/>
      <c r="Q24" s="221"/>
    </row>
    <row r="25" spans="1:18" x14ac:dyDescent="0.2">
      <c r="A25" s="15"/>
      <c r="B25" s="505" t="s">
        <v>2359</v>
      </c>
      <c r="C25" s="506">
        <v>-1278</v>
      </c>
      <c r="D25" s="507">
        <v>1278</v>
      </c>
      <c r="K25" s="260">
        <v>15</v>
      </c>
      <c r="L25" s="221" t="s">
        <v>2353</v>
      </c>
      <c r="M25" s="221"/>
      <c r="N25" s="221"/>
      <c r="O25" s="221"/>
      <c r="P25" s="221"/>
      <c r="Q25" s="221"/>
    </row>
    <row r="26" spans="1:18" x14ac:dyDescent="0.2">
      <c r="A26" s="15"/>
      <c r="B26" s="505" t="s">
        <v>2342</v>
      </c>
      <c r="C26" s="506">
        <v>1800</v>
      </c>
      <c r="D26" s="507">
        <v>-1800</v>
      </c>
      <c r="K26" s="260">
        <v>70</v>
      </c>
      <c r="L26" s="3" t="s">
        <v>2354</v>
      </c>
      <c r="M26" s="221"/>
      <c r="N26" s="221"/>
      <c r="O26" s="221"/>
      <c r="P26" s="221"/>
      <c r="Q26" s="221"/>
    </row>
    <row r="27" spans="1:18" ht="3" customHeight="1" x14ac:dyDescent="0.2">
      <c r="A27" s="4"/>
      <c r="B27" s="357"/>
      <c r="C27" s="41"/>
      <c r="D27" s="45"/>
      <c r="E27" s="4"/>
      <c r="H27" s="221"/>
      <c r="I27" s="221"/>
      <c r="J27" s="221"/>
      <c r="K27" s="260"/>
      <c r="L27" s="221"/>
      <c r="M27" s="221"/>
      <c r="N27" s="221"/>
      <c r="O27" s="221"/>
      <c r="P27" s="221"/>
      <c r="Q27" s="221"/>
    </row>
    <row r="28" spans="1:18" ht="12" customHeight="1" x14ac:dyDescent="0.25">
      <c r="A28" s="36"/>
      <c r="B28" s="505" t="s">
        <v>2357</v>
      </c>
      <c r="C28" s="506">
        <v>-175</v>
      </c>
      <c r="D28" s="506">
        <v>175</v>
      </c>
      <c r="E28" s="353"/>
      <c r="J28" s="221"/>
      <c r="K28" s="260">
        <v>183</v>
      </c>
      <c r="L28" s="3" t="s">
        <v>2355</v>
      </c>
      <c r="M28" s="221"/>
      <c r="N28" s="221"/>
      <c r="O28" s="221"/>
      <c r="P28" s="221"/>
      <c r="Q28" s="355"/>
      <c r="R28" s="23"/>
    </row>
    <row r="29" spans="1:18" ht="12" customHeight="1" x14ac:dyDescent="0.2">
      <c r="A29" s="36"/>
      <c r="B29" s="527" t="s">
        <v>2339</v>
      </c>
      <c r="C29" s="528">
        <v>-200</v>
      </c>
      <c r="D29" s="563">
        <v>200</v>
      </c>
      <c r="E29" s="353"/>
      <c r="J29" s="221"/>
      <c r="M29" s="221"/>
      <c r="N29" s="221"/>
      <c r="O29" s="221"/>
    </row>
    <row r="30" spans="1:18" ht="12" customHeight="1" x14ac:dyDescent="0.2">
      <c r="A30" s="36"/>
      <c r="B30" s="505" t="s">
        <v>2311</v>
      </c>
      <c r="C30" s="506">
        <v>-99</v>
      </c>
      <c r="D30" s="507">
        <v>99</v>
      </c>
      <c r="E30" s="353"/>
      <c r="J30" s="221"/>
      <c r="K30" s="260"/>
      <c r="M30" s="221"/>
      <c r="N30" s="221"/>
      <c r="O30" s="221"/>
    </row>
    <row r="31" spans="1:18" ht="12" customHeight="1" x14ac:dyDescent="0.2">
      <c r="A31" s="36"/>
      <c r="B31" s="505" t="s">
        <v>2335</v>
      </c>
      <c r="C31" s="506">
        <v>-45</v>
      </c>
      <c r="D31" s="507">
        <v>45</v>
      </c>
      <c r="E31" s="353"/>
      <c r="J31" s="221"/>
      <c r="K31" s="260"/>
      <c r="M31" s="221"/>
      <c r="N31" s="221"/>
      <c r="O31" s="221"/>
    </row>
    <row r="32" spans="1:18" ht="12" customHeight="1" x14ac:dyDescent="0.2">
      <c r="A32" s="36"/>
      <c r="B32" s="505" t="s">
        <v>2333</v>
      </c>
      <c r="C32" s="506">
        <v>-2</v>
      </c>
      <c r="D32" s="506">
        <v>2</v>
      </c>
      <c r="E32" s="353"/>
      <c r="J32" s="221"/>
      <c r="K32" s="260"/>
      <c r="L32" s="221"/>
      <c r="M32" s="221"/>
      <c r="N32" s="221"/>
      <c r="O32" s="221"/>
    </row>
    <row r="33" spans="1:15" ht="12" customHeight="1" x14ac:dyDescent="0.2">
      <c r="A33" s="36"/>
      <c r="B33" s="505" t="s">
        <v>2349</v>
      </c>
      <c r="C33" s="506">
        <v>-1</v>
      </c>
      <c r="D33" s="506">
        <v>-1</v>
      </c>
      <c r="E33" s="353"/>
      <c r="J33" s="221"/>
      <c r="K33" s="260"/>
      <c r="L33" s="221"/>
      <c r="M33" s="221"/>
      <c r="N33" s="221"/>
      <c r="O33" s="221"/>
    </row>
    <row r="34" spans="1:15" ht="12" customHeight="1" x14ac:dyDescent="0.2">
      <c r="A34" s="36"/>
      <c r="B34" s="505" t="s">
        <v>2348</v>
      </c>
      <c r="C34" s="506">
        <v>-6</v>
      </c>
      <c r="D34" s="506">
        <v>6</v>
      </c>
      <c r="E34" s="353"/>
      <c r="J34" s="221"/>
      <c r="K34" s="260"/>
      <c r="L34" s="221"/>
      <c r="M34" s="221"/>
      <c r="N34" s="221"/>
      <c r="O34" s="221"/>
    </row>
    <row r="35" spans="1:15" ht="12" customHeight="1" x14ac:dyDescent="0.2">
      <c r="A35" s="36"/>
      <c r="B35" s="505" t="s">
        <v>2352</v>
      </c>
      <c r="C35" s="506">
        <v>-50</v>
      </c>
      <c r="D35" s="506">
        <v>50</v>
      </c>
      <c r="E35" s="353"/>
      <c r="J35" s="221"/>
      <c r="K35" s="260"/>
      <c r="L35" s="221"/>
      <c r="M35" s="221"/>
      <c r="N35" s="221"/>
      <c r="O35" s="221"/>
    </row>
    <row r="36" spans="1:15" ht="12" customHeight="1" thickBot="1" x14ac:dyDescent="0.25">
      <c r="A36" s="36"/>
      <c r="B36" s="221"/>
      <c r="C36" s="302"/>
      <c r="D36" s="303"/>
      <c r="E36" s="353"/>
      <c r="J36" s="221"/>
      <c r="K36" s="260"/>
      <c r="L36" s="221"/>
      <c r="M36" s="221"/>
      <c r="N36" s="221"/>
      <c r="O36" s="221"/>
    </row>
    <row r="37" spans="1:15" ht="21.6" thickBot="1" x14ac:dyDescent="0.45">
      <c r="B37" s="50" t="s">
        <v>1198</v>
      </c>
      <c r="C37" s="49">
        <f>SUM(C2:C36)</f>
        <v>0</v>
      </c>
      <c r="D37" s="39">
        <f>SUM(D7:D27)</f>
        <v>5690</v>
      </c>
      <c r="F37" s="221"/>
      <c r="J37" s="221"/>
      <c r="K37" s="323"/>
      <c r="L37" s="221"/>
      <c r="M37" s="221"/>
      <c r="N37" s="221"/>
      <c r="O37" s="221"/>
    </row>
    <row r="38" spans="1:15" ht="20.25" customHeight="1" x14ac:dyDescent="0.25">
      <c r="D38" s="5"/>
      <c r="E38" s="240">
        <f>SUM(D28:D36)</f>
        <v>576</v>
      </c>
      <c r="H38" s="221"/>
      <c r="I38" s="221"/>
      <c r="J38" s="221"/>
      <c r="K38" s="260"/>
      <c r="L38" s="221"/>
      <c r="M38" s="221"/>
      <c r="N38" s="221"/>
      <c r="O38" s="221"/>
    </row>
    <row r="39" spans="1:15" ht="12" x14ac:dyDescent="0.25">
      <c r="C39" s="3"/>
      <c r="E39" s="408"/>
      <c r="F39" s="221"/>
      <c r="G39" s="221"/>
      <c r="H39" s="221"/>
      <c r="I39" s="221"/>
      <c r="K39" s="5"/>
    </row>
    <row r="40" spans="1:15" x14ac:dyDescent="0.2">
      <c r="C40" s="3"/>
      <c r="E40" s="193"/>
      <c r="G40" s="221"/>
      <c r="H40" s="221"/>
      <c r="I40" s="221"/>
      <c r="K40" s="253">
        <f>SUM(K2:K39)</f>
        <v>1369</v>
      </c>
    </row>
    <row r="41" spans="1:15" ht="12" customHeight="1" x14ac:dyDescent="0.2">
      <c r="C41" s="3"/>
      <c r="E41" s="353"/>
      <c r="J41" s="221"/>
      <c r="K41" s="260"/>
      <c r="M41" s="221"/>
      <c r="N41" s="221"/>
      <c r="O41" s="221"/>
    </row>
  </sheetData>
  <pageMargins left="0.7" right="0.7" top="0.75" bottom="0.75" header="0.3" footer="0.3"/>
  <pageSetup orientation="portrait"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dimension ref="A1:R44"/>
  <sheetViews>
    <sheetView workbookViewId="0">
      <selection activeCell="H21" sqref="H21"/>
    </sheetView>
  </sheetViews>
  <sheetFormatPr baseColWidth="10" defaultColWidth="11.44140625" defaultRowHeight="11.4" x14ac:dyDescent="0.2"/>
  <cols>
    <col min="1" max="1" width="3.6640625" style="3" customWidth="1"/>
    <col min="2" max="2" width="22.44140625" style="3" customWidth="1"/>
    <col min="3" max="3" width="9.109375" style="5" bestFit="1" customWidth="1"/>
    <col min="4" max="4" width="7.33203125" style="3" customWidth="1"/>
    <col min="5" max="5" width="6.88671875" style="3" customWidth="1"/>
    <col min="6" max="6" width="6.5546875" style="3" customWidth="1"/>
    <col min="7" max="7" width="8" style="3" bestFit="1" customWidth="1"/>
    <col min="8" max="8" width="10.6640625" style="3" customWidth="1"/>
    <col min="9" max="9" width="6.5546875" style="3" bestFit="1" customWidth="1"/>
    <col min="10" max="10" width="1.109375" style="3" customWidth="1"/>
    <col min="11" max="11" width="12.6640625" style="3" customWidth="1"/>
    <col min="12" max="12" width="19.6640625" style="3" customWidth="1"/>
    <col min="13" max="13" width="5.44140625" style="3" customWidth="1"/>
    <col min="14" max="14" width="2.88671875" style="3" customWidth="1"/>
    <col min="15" max="15" width="3" style="3" customWidth="1"/>
    <col min="16" max="16" width="11.44140625" style="3"/>
    <col min="17" max="17" width="1.6640625" style="3" customWidth="1"/>
    <col min="18" max="18" width="2" style="3" customWidth="1"/>
    <col min="19" max="16384" width="11.44140625" style="3"/>
  </cols>
  <sheetData>
    <row r="1" spans="1:17" ht="12" thickBot="1" x14ac:dyDescent="0.25">
      <c r="B1" s="50"/>
      <c r="C1" s="54" t="s">
        <v>1230</v>
      </c>
      <c r="D1" s="54" t="s">
        <v>1228</v>
      </c>
      <c r="E1" s="221"/>
      <c r="F1" s="260"/>
      <c r="G1" s="221"/>
      <c r="H1" s="221"/>
      <c r="I1" s="221"/>
      <c r="K1" s="176" t="s">
        <v>1214</v>
      </c>
    </row>
    <row r="2" spans="1:17" ht="12" x14ac:dyDescent="0.25">
      <c r="A2" s="16"/>
      <c r="B2" s="50" t="s">
        <v>1192</v>
      </c>
      <c r="C2" s="40">
        <v>5826</v>
      </c>
      <c r="D2" s="44"/>
      <c r="E2" s="260" t="s">
        <v>1387</v>
      </c>
      <c r="F2" s="474" t="s">
        <v>2293</v>
      </c>
      <c r="G2" s="472"/>
      <c r="H2" s="473"/>
      <c r="I2" s="221"/>
      <c r="K2" s="5">
        <v>106</v>
      </c>
      <c r="L2" s="3" t="s">
        <v>2297</v>
      </c>
    </row>
    <row r="3" spans="1:17" ht="12" x14ac:dyDescent="0.25">
      <c r="A3" s="16"/>
      <c r="B3" s="3" t="s">
        <v>1194</v>
      </c>
      <c r="C3" s="44"/>
      <c r="D3" s="44"/>
      <c r="E3" s="23"/>
      <c r="K3" s="295">
        <v>18</v>
      </c>
      <c r="L3" s="3" t="s">
        <v>2299</v>
      </c>
    </row>
    <row r="4" spans="1:17" ht="12" x14ac:dyDescent="0.25">
      <c r="A4" s="16"/>
      <c r="B4" s="3" t="s">
        <v>393</v>
      </c>
      <c r="C4" s="44">
        <v>60</v>
      </c>
      <c r="D4" s="44"/>
      <c r="E4" s="23"/>
      <c r="K4" s="295">
        <v>22</v>
      </c>
      <c r="L4" s="3" t="s">
        <v>2298</v>
      </c>
    </row>
    <row r="5" spans="1:17" ht="12" x14ac:dyDescent="0.25">
      <c r="A5" s="16"/>
      <c r="B5" s="3" t="s">
        <v>2289</v>
      </c>
      <c r="C5" s="44">
        <v>683</v>
      </c>
      <c r="D5" s="44"/>
      <c r="E5" s="23"/>
      <c r="K5" s="295">
        <v>73</v>
      </c>
      <c r="L5" s="3" t="s">
        <v>2300</v>
      </c>
    </row>
    <row r="6" spans="1:17" ht="3.75" customHeight="1" thickBot="1" x14ac:dyDescent="0.25">
      <c r="A6" s="4"/>
      <c r="B6" s="51"/>
      <c r="C6" s="41"/>
      <c r="D6" s="45"/>
      <c r="E6" s="4"/>
      <c r="K6" s="5"/>
    </row>
    <row r="7" spans="1:17" x14ac:dyDescent="0.2">
      <c r="A7" s="14">
        <v>1</v>
      </c>
      <c r="B7" s="547" t="s">
        <v>361</v>
      </c>
      <c r="C7" s="548">
        <v>-207</v>
      </c>
      <c r="D7" s="549">
        <f>F7+G7+H7</f>
        <v>207</v>
      </c>
      <c r="E7" s="221"/>
      <c r="F7" s="38">
        <v>207</v>
      </c>
      <c r="G7" s="170"/>
      <c r="H7" s="529"/>
      <c r="I7" s="31" t="s">
        <v>1209</v>
      </c>
      <c r="K7" s="295">
        <v>66</v>
      </c>
      <c r="L7" s="3" t="s">
        <v>2301</v>
      </c>
    </row>
    <row r="8" spans="1:17" ht="12" thickBot="1" x14ac:dyDescent="0.25">
      <c r="A8" s="14">
        <v>2</v>
      </c>
      <c r="B8" s="547" t="s">
        <v>2294</v>
      </c>
      <c r="C8" s="548">
        <v>-1200</v>
      </c>
      <c r="D8" s="549">
        <v>1200</v>
      </c>
      <c r="F8" s="24" t="s">
        <v>573</v>
      </c>
      <c r="G8" s="530"/>
      <c r="H8" s="531"/>
      <c r="I8" s="32" t="s">
        <v>1210</v>
      </c>
      <c r="K8" s="5">
        <v>7</v>
      </c>
      <c r="L8" s="3" t="s">
        <v>2302</v>
      </c>
      <c r="M8" s="221"/>
      <c r="N8" s="193"/>
      <c r="O8" s="193"/>
      <c r="P8" s="221"/>
    </row>
    <row r="9" spans="1:17" x14ac:dyDescent="0.2">
      <c r="A9" s="14">
        <v>3</v>
      </c>
      <c r="B9" s="547" t="s">
        <v>1684</v>
      </c>
      <c r="C9" s="548">
        <v>-59</v>
      </c>
      <c r="D9" s="549">
        <v>59</v>
      </c>
      <c r="E9" s="221"/>
      <c r="F9" s="193"/>
      <c r="G9" s="193"/>
      <c r="H9" s="193"/>
      <c r="I9" s="193"/>
      <c r="K9" s="295">
        <v>36</v>
      </c>
      <c r="L9" s="3" t="s">
        <v>2305</v>
      </c>
      <c r="M9" s="221"/>
      <c r="N9" s="193"/>
      <c r="O9" s="193"/>
      <c r="P9" s="323"/>
      <c r="Q9" s="221"/>
    </row>
    <row r="10" spans="1:17" x14ac:dyDescent="0.2">
      <c r="A10" s="14">
        <v>4</v>
      </c>
      <c r="B10" s="547" t="s">
        <v>2290</v>
      </c>
      <c r="C10" s="548">
        <v>-120</v>
      </c>
      <c r="D10" s="549">
        <v>120</v>
      </c>
      <c r="F10" s="193"/>
      <c r="K10" s="5">
        <v>47</v>
      </c>
      <c r="L10" s="221" t="s">
        <v>2306</v>
      </c>
      <c r="M10" s="221"/>
      <c r="N10" s="193"/>
      <c r="O10" s="193"/>
      <c r="P10" s="221"/>
      <c r="Q10" s="221"/>
    </row>
    <row r="11" spans="1:17" x14ac:dyDescent="0.2">
      <c r="A11" s="14">
        <v>5</v>
      </c>
      <c r="B11" s="547" t="s">
        <v>1685</v>
      </c>
      <c r="C11" s="548">
        <v>-94</v>
      </c>
      <c r="D11" s="549">
        <v>94</v>
      </c>
      <c r="F11" s="449"/>
      <c r="I11" s="193"/>
      <c r="K11" s="295">
        <v>34</v>
      </c>
      <c r="L11" s="3" t="s">
        <v>2307</v>
      </c>
      <c r="N11" s="193"/>
      <c r="O11" s="193"/>
      <c r="P11" s="221"/>
      <c r="Q11" s="221"/>
    </row>
    <row r="12" spans="1:17" x14ac:dyDescent="0.2">
      <c r="A12" s="14">
        <v>6</v>
      </c>
      <c r="B12" s="547" t="s">
        <v>1145</v>
      </c>
      <c r="C12" s="548">
        <v>0</v>
      </c>
      <c r="D12" s="549">
        <v>0</v>
      </c>
      <c r="F12" s="449"/>
      <c r="I12" s="193"/>
      <c r="K12" s="295">
        <v>53</v>
      </c>
      <c r="L12" s="3" t="s">
        <v>2308</v>
      </c>
      <c r="O12" s="193"/>
      <c r="P12" s="221"/>
      <c r="Q12" s="221"/>
    </row>
    <row r="13" spans="1:17" ht="12" x14ac:dyDescent="0.25">
      <c r="A13" s="14">
        <v>7</v>
      </c>
      <c r="B13" s="547" t="s">
        <v>1146</v>
      </c>
      <c r="C13" s="548">
        <v>0</v>
      </c>
      <c r="D13" s="549">
        <v>0</v>
      </c>
      <c r="F13" s="355"/>
      <c r="G13" s="193"/>
      <c r="H13" s="497"/>
      <c r="I13" s="193"/>
      <c r="K13" s="5">
        <v>79</v>
      </c>
      <c r="L13" s="3" t="s">
        <v>2309</v>
      </c>
      <c r="M13" s="221"/>
      <c r="N13" s="193"/>
      <c r="O13" s="193"/>
      <c r="P13" s="221"/>
      <c r="Q13" s="221"/>
    </row>
    <row r="14" spans="1:17" x14ac:dyDescent="0.2">
      <c r="A14" s="14">
        <v>8</v>
      </c>
      <c r="B14" s="547" t="s">
        <v>1153</v>
      </c>
      <c r="C14" s="548">
        <v>-137</v>
      </c>
      <c r="D14" s="549">
        <v>137</v>
      </c>
      <c r="F14" s="221"/>
      <c r="I14" s="193"/>
      <c r="K14" s="5">
        <v>58</v>
      </c>
      <c r="L14" s="3" t="s">
        <v>2310</v>
      </c>
      <c r="M14" s="221"/>
      <c r="N14" s="221"/>
      <c r="O14" s="221"/>
      <c r="P14" s="221"/>
      <c r="Q14" s="221"/>
    </row>
    <row r="15" spans="1:17" x14ac:dyDescent="0.2">
      <c r="A15" s="14">
        <v>9</v>
      </c>
      <c r="B15" s="547" t="s">
        <v>1154</v>
      </c>
      <c r="C15" s="548">
        <v>-49</v>
      </c>
      <c r="D15" s="549">
        <v>49</v>
      </c>
      <c r="F15" s="449"/>
      <c r="G15" s="193"/>
      <c r="H15" s="221"/>
      <c r="I15" s="193"/>
      <c r="J15" s="221"/>
      <c r="K15" s="5">
        <v>23</v>
      </c>
      <c r="L15" s="193" t="s">
        <v>1993</v>
      </c>
      <c r="M15" s="221"/>
      <c r="N15" s="221"/>
      <c r="O15" s="221"/>
      <c r="P15" s="221"/>
      <c r="Q15" s="221"/>
    </row>
    <row r="16" spans="1:17" x14ac:dyDescent="0.2">
      <c r="A16" s="14">
        <v>10</v>
      </c>
      <c r="B16" s="547" t="s">
        <v>2140</v>
      </c>
      <c r="C16" s="548">
        <v>-24</v>
      </c>
      <c r="D16" s="549">
        <v>24</v>
      </c>
      <c r="F16" s="449"/>
      <c r="G16" s="193"/>
      <c r="H16" s="221"/>
      <c r="I16" s="193"/>
      <c r="J16" s="221"/>
      <c r="K16" s="260">
        <v>143</v>
      </c>
      <c r="L16" s="193" t="s">
        <v>509</v>
      </c>
      <c r="M16" s="221"/>
      <c r="N16" s="221"/>
      <c r="O16" s="221"/>
      <c r="P16" s="221"/>
      <c r="Q16" s="221"/>
    </row>
    <row r="17" spans="1:18" x14ac:dyDescent="0.2">
      <c r="A17" s="14">
        <v>11</v>
      </c>
      <c r="B17" s="547" t="s">
        <v>1162</v>
      </c>
      <c r="C17" s="548">
        <v>-51</v>
      </c>
      <c r="D17" s="549">
        <v>51</v>
      </c>
      <c r="F17" s="193"/>
      <c r="H17" s="221"/>
      <c r="I17" s="221"/>
      <c r="J17" s="221"/>
      <c r="K17" s="260">
        <v>30</v>
      </c>
      <c r="L17" s="193" t="s">
        <v>2314</v>
      </c>
      <c r="M17" s="221"/>
      <c r="N17" s="221"/>
      <c r="O17" s="221"/>
      <c r="P17" s="221"/>
      <c r="Q17" s="221"/>
    </row>
    <row r="18" spans="1:18" x14ac:dyDescent="0.2">
      <c r="A18" s="14">
        <v>12</v>
      </c>
      <c r="B18" s="547" t="s">
        <v>791</v>
      </c>
      <c r="C18" s="548">
        <v>-48</v>
      </c>
      <c r="D18" s="549">
        <v>48</v>
      </c>
      <c r="E18" s="221"/>
      <c r="F18" s="193"/>
      <c r="H18" s="221"/>
      <c r="I18" s="221"/>
      <c r="J18" s="221"/>
      <c r="K18" s="230">
        <v>4</v>
      </c>
      <c r="L18" s="193" t="s">
        <v>625</v>
      </c>
      <c r="M18" s="260"/>
      <c r="N18" s="260"/>
      <c r="O18" s="221"/>
      <c r="P18" s="221"/>
      <c r="Q18" s="221"/>
    </row>
    <row r="19" spans="1:18" x14ac:dyDescent="0.2">
      <c r="A19" s="14">
        <v>13</v>
      </c>
      <c r="B19" s="547" t="s">
        <v>1158</v>
      </c>
      <c r="C19" s="548">
        <v>-368</v>
      </c>
      <c r="D19" s="549">
        <v>368</v>
      </c>
      <c r="F19" s="444"/>
      <c r="H19" s="221"/>
      <c r="I19" s="221"/>
      <c r="J19" s="221"/>
      <c r="K19" s="260">
        <v>43</v>
      </c>
      <c r="L19" s="221" t="s">
        <v>2315</v>
      </c>
      <c r="M19" s="260"/>
      <c r="N19" s="260"/>
      <c r="O19" s="221"/>
      <c r="P19" s="221"/>
      <c r="Q19" s="221"/>
    </row>
    <row r="20" spans="1:18" x14ac:dyDescent="0.2">
      <c r="A20" s="14">
        <v>14</v>
      </c>
      <c r="B20" s="547" t="s">
        <v>794</v>
      </c>
      <c r="C20" s="548">
        <v>-1528</v>
      </c>
      <c r="D20" s="549">
        <f>K43</f>
        <v>1528</v>
      </c>
      <c r="F20" s="193"/>
      <c r="G20" s="193"/>
      <c r="H20" s="193"/>
      <c r="I20" s="221"/>
      <c r="J20" s="221"/>
      <c r="K20" s="260">
        <v>16</v>
      </c>
      <c r="L20" s="221" t="s">
        <v>482</v>
      </c>
      <c r="M20" s="260"/>
      <c r="N20" s="260"/>
      <c r="O20" s="221"/>
      <c r="Q20" s="221"/>
    </row>
    <row r="21" spans="1:18" x14ac:dyDescent="0.2">
      <c r="A21" s="14">
        <v>15</v>
      </c>
      <c r="B21" s="547" t="s">
        <v>1074</v>
      </c>
      <c r="C21" s="548">
        <v>-635</v>
      </c>
      <c r="D21" s="549">
        <v>635</v>
      </c>
      <c r="F21" s="193"/>
      <c r="G21" s="193"/>
      <c r="H21" s="221"/>
      <c r="I21" s="193"/>
      <c r="J21" s="221"/>
      <c r="K21" s="260">
        <v>62</v>
      </c>
      <c r="L21" s="221" t="s">
        <v>2308</v>
      </c>
      <c r="M21" s="260"/>
      <c r="N21" s="260"/>
      <c r="O21" s="221"/>
      <c r="Q21" s="221"/>
    </row>
    <row r="22" spans="1:18" ht="12" x14ac:dyDescent="0.25">
      <c r="A22" s="14">
        <v>16</v>
      </c>
      <c r="B22" s="547" t="s">
        <v>1433</v>
      </c>
      <c r="C22" s="548">
        <v>-50</v>
      </c>
      <c r="D22" s="549">
        <v>50</v>
      </c>
      <c r="E22" s="240">
        <f>SUM(D7:D22)</f>
        <v>4570</v>
      </c>
      <c r="H22" s="221"/>
      <c r="I22" s="221"/>
      <c r="K22" s="260">
        <v>30</v>
      </c>
      <c r="L22" s="221" t="s">
        <v>2318</v>
      </c>
      <c r="M22" s="221"/>
      <c r="N22" s="221"/>
      <c r="O22" s="221"/>
      <c r="Q22" s="221"/>
    </row>
    <row r="23" spans="1:18" ht="3" customHeight="1" x14ac:dyDescent="0.2">
      <c r="A23" s="4"/>
      <c r="B23" s="51"/>
      <c r="C23" s="41"/>
      <c r="D23" s="45"/>
      <c r="E23" s="4"/>
      <c r="H23" s="221"/>
      <c r="I23" s="221"/>
      <c r="J23" s="221"/>
      <c r="M23" s="221"/>
      <c r="N23" s="221"/>
      <c r="O23" s="221"/>
      <c r="P23" s="221"/>
      <c r="Q23" s="221"/>
    </row>
    <row r="24" spans="1:18" x14ac:dyDescent="0.2">
      <c r="A24" s="15"/>
      <c r="B24" s="301" t="s">
        <v>2360</v>
      </c>
      <c r="C24" s="303">
        <v>-377</v>
      </c>
      <c r="D24" s="302">
        <v>377</v>
      </c>
      <c r="K24" s="260">
        <v>47</v>
      </c>
      <c r="L24" s="221" t="s">
        <v>2319</v>
      </c>
      <c r="M24" s="221"/>
      <c r="N24" s="221"/>
      <c r="O24" s="221"/>
      <c r="P24" s="221"/>
      <c r="Q24" s="221"/>
    </row>
    <row r="25" spans="1:18" ht="3" customHeight="1" x14ac:dyDescent="0.2">
      <c r="A25" s="4"/>
      <c r="B25" s="357"/>
      <c r="C25" s="41"/>
      <c r="D25" s="45"/>
      <c r="E25" s="4"/>
      <c r="H25" s="221"/>
      <c r="I25" s="221"/>
      <c r="J25" s="221"/>
      <c r="K25" s="260"/>
      <c r="L25" s="221"/>
      <c r="M25" s="221"/>
      <c r="N25" s="221"/>
      <c r="O25" s="221"/>
      <c r="P25" s="221"/>
      <c r="Q25" s="221"/>
    </row>
    <row r="26" spans="1:18" ht="12" customHeight="1" x14ac:dyDescent="0.25">
      <c r="A26" s="36"/>
      <c r="B26" s="547" t="s">
        <v>2106</v>
      </c>
      <c r="C26" s="548">
        <v>-160</v>
      </c>
      <c r="D26" s="549">
        <v>160</v>
      </c>
      <c r="E26" s="353"/>
      <c r="J26" s="221"/>
      <c r="K26" s="260">
        <v>70</v>
      </c>
      <c r="L26" s="221" t="s">
        <v>2320</v>
      </c>
      <c r="M26" s="221"/>
      <c r="N26" s="221"/>
      <c r="O26" s="221"/>
      <c r="P26" s="221"/>
      <c r="Q26" s="355"/>
      <c r="R26" s="23"/>
    </row>
    <row r="27" spans="1:18" ht="12" customHeight="1" x14ac:dyDescent="0.25">
      <c r="A27" s="36"/>
      <c r="B27" s="547" t="s">
        <v>2247</v>
      </c>
      <c r="C27" s="548">
        <v>-175</v>
      </c>
      <c r="D27" s="548">
        <v>175</v>
      </c>
      <c r="E27" s="353"/>
      <c r="J27" s="221"/>
      <c r="K27" s="260">
        <v>161</v>
      </c>
      <c r="L27" s="3" t="s">
        <v>2321</v>
      </c>
      <c r="M27" s="221"/>
      <c r="N27" s="221"/>
      <c r="O27" s="221"/>
      <c r="P27" s="221"/>
      <c r="Q27" s="355"/>
      <c r="R27" s="23"/>
    </row>
    <row r="28" spans="1:18" ht="12" customHeight="1" x14ac:dyDescent="0.2">
      <c r="A28" s="36"/>
      <c r="B28" s="547" t="s">
        <v>2243</v>
      </c>
      <c r="C28" s="548">
        <v>-214</v>
      </c>
      <c r="D28" s="549">
        <v>214</v>
      </c>
      <c r="E28" s="353"/>
      <c r="J28" s="221"/>
      <c r="K28" s="260">
        <v>172</v>
      </c>
      <c r="L28" s="3" t="s">
        <v>2323</v>
      </c>
      <c r="M28" s="221"/>
      <c r="N28" s="221"/>
      <c r="O28" s="221"/>
      <c r="P28" s="221"/>
      <c r="Q28" s="221"/>
    </row>
    <row r="29" spans="1:18" ht="12" customHeight="1" x14ac:dyDescent="0.2">
      <c r="A29" s="36"/>
      <c r="B29" s="550" t="s">
        <v>2292</v>
      </c>
      <c r="C29" s="551">
        <v>-160</v>
      </c>
      <c r="D29" s="551">
        <v>160</v>
      </c>
      <c r="E29" s="353"/>
      <c r="J29" s="221"/>
      <c r="K29" s="260">
        <v>30</v>
      </c>
      <c r="L29" s="3" t="s">
        <v>2324</v>
      </c>
      <c r="M29" s="221"/>
      <c r="N29" s="221"/>
      <c r="O29" s="221"/>
    </row>
    <row r="30" spans="1:18" ht="12" customHeight="1" x14ac:dyDescent="0.2">
      <c r="A30" s="36"/>
      <c r="B30" s="564" t="s">
        <v>2291</v>
      </c>
      <c r="C30" s="565">
        <v>-226</v>
      </c>
      <c r="D30" s="566">
        <v>226</v>
      </c>
      <c r="E30" s="353"/>
      <c r="J30" s="221"/>
      <c r="K30" s="260">
        <v>98</v>
      </c>
      <c r="L30" s="3" t="s">
        <v>2325</v>
      </c>
      <c r="M30" s="221"/>
      <c r="N30" s="221"/>
      <c r="O30" s="221"/>
    </row>
    <row r="31" spans="1:18" ht="12" customHeight="1" x14ac:dyDescent="0.2">
      <c r="A31" s="36"/>
      <c r="B31" s="547" t="s">
        <v>2303</v>
      </c>
      <c r="C31" s="548">
        <v>-38</v>
      </c>
      <c r="D31" s="549">
        <v>38</v>
      </c>
      <c r="E31" s="353"/>
      <c r="J31" s="221"/>
      <c r="K31" s="260"/>
      <c r="M31" s="221"/>
      <c r="N31" s="221"/>
      <c r="O31" s="221"/>
    </row>
    <row r="32" spans="1:18" ht="12" customHeight="1" x14ac:dyDescent="0.2">
      <c r="A32" s="36"/>
      <c r="B32" s="547" t="s">
        <v>2316</v>
      </c>
      <c r="C32" s="548">
        <v>-4</v>
      </c>
      <c r="D32" s="549">
        <v>4</v>
      </c>
      <c r="E32" s="353"/>
      <c r="J32" s="221"/>
      <c r="K32" s="260"/>
      <c r="M32" s="221"/>
      <c r="N32" s="221"/>
      <c r="O32" s="221"/>
    </row>
    <row r="33" spans="1:15" ht="12" customHeight="1" x14ac:dyDescent="0.2">
      <c r="A33" s="36"/>
      <c r="B33" s="547" t="s">
        <v>2311</v>
      </c>
      <c r="C33" s="548">
        <v>-300</v>
      </c>
      <c r="D33" s="549">
        <v>300</v>
      </c>
      <c r="E33" s="353"/>
      <c r="J33" s="221"/>
      <c r="K33" s="260"/>
      <c r="M33" s="221"/>
      <c r="N33" s="221"/>
      <c r="O33" s="221"/>
    </row>
    <row r="34" spans="1:15" ht="12" customHeight="1" x14ac:dyDescent="0.2">
      <c r="A34" s="36"/>
      <c r="B34" s="547" t="s">
        <v>2312</v>
      </c>
      <c r="C34" s="548">
        <v>-40</v>
      </c>
      <c r="D34" s="549">
        <v>40</v>
      </c>
      <c r="E34" s="353"/>
      <c r="J34" s="221"/>
      <c r="K34" s="260"/>
      <c r="M34" s="221"/>
      <c r="N34" s="221"/>
      <c r="O34" s="221"/>
    </row>
    <row r="35" spans="1:15" ht="12" customHeight="1" x14ac:dyDescent="0.2">
      <c r="A35" s="36"/>
      <c r="B35" s="547" t="s">
        <v>2313</v>
      </c>
      <c r="C35" s="548">
        <v>-100</v>
      </c>
      <c r="D35" s="549">
        <v>100</v>
      </c>
      <c r="E35" s="353"/>
      <c r="J35" s="221"/>
      <c r="K35" s="260"/>
      <c r="M35" s="221"/>
      <c r="N35" s="221"/>
      <c r="O35" s="221"/>
    </row>
    <row r="36" spans="1:15" ht="12" customHeight="1" x14ac:dyDescent="0.2">
      <c r="A36" s="36"/>
      <c r="B36" s="553" t="s">
        <v>2317</v>
      </c>
      <c r="C36" s="554">
        <v>-180</v>
      </c>
      <c r="D36" s="555">
        <v>180</v>
      </c>
      <c r="E36" s="353"/>
      <c r="J36" s="221"/>
      <c r="K36" s="260" t="s">
        <v>1793</v>
      </c>
      <c r="L36" s="221"/>
      <c r="M36" s="221"/>
      <c r="N36" s="221"/>
      <c r="O36" s="221"/>
    </row>
    <row r="37" spans="1:15" ht="12" customHeight="1" x14ac:dyDescent="0.2">
      <c r="A37" s="36"/>
      <c r="B37" s="550" t="s">
        <v>2322</v>
      </c>
      <c r="C37" s="551">
        <v>-25</v>
      </c>
      <c r="D37" s="551">
        <v>25</v>
      </c>
      <c r="E37" s="353"/>
      <c r="J37" s="221"/>
      <c r="K37" s="260"/>
      <c r="L37" s="221"/>
      <c r="M37" s="221"/>
      <c r="N37" s="221"/>
      <c r="O37" s="221"/>
    </row>
    <row r="38" spans="1:15" ht="12" customHeight="1" x14ac:dyDescent="0.2">
      <c r="A38" s="36"/>
      <c r="B38" s="553"/>
      <c r="C38" s="554"/>
      <c r="D38" s="555"/>
      <c r="E38" s="353"/>
      <c r="J38" s="221"/>
      <c r="K38" s="260"/>
      <c r="L38" s="221"/>
      <c r="M38" s="221"/>
      <c r="N38" s="221"/>
      <c r="O38" s="221"/>
    </row>
    <row r="39" spans="1:15" ht="12" customHeight="1" thickBot="1" x14ac:dyDescent="0.25">
      <c r="A39" s="36"/>
      <c r="B39" s="221"/>
      <c r="C39" s="302"/>
      <c r="D39" s="303"/>
      <c r="E39" s="353"/>
      <c r="J39" s="221"/>
      <c r="K39" s="260"/>
      <c r="L39" s="221"/>
      <c r="M39" s="221"/>
      <c r="N39" s="221"/>
      <c r="O39" s="221"/>
    </row>
    <row r="40" spans="1:15" ht="21.6" thickBot="1" x14ac:dyDescent="0.45">
      <c r="B40" s="50" t="s">
        <v>1198</v>
      </c>
      <c r="C40" s="49">
        <f>SUM(C2:C39)</f>
        <v>0</v>
      </c>
      <c r="D40" s="39">
        <f>SUM(D7:D25)</f>
        <v>4947</v>
      </c>
      <c r="F40" s="221"/>
      <c r="J40" s="221"/>
      <c r="K40" s="323"/>
      <c r="L40" s="221"/>
      <c r="M40" s="221"/>
      <c r="N40" s="221"/>
      <c r="O40" s="221"/>
    </row>
    <row r="41" spans="1:15" ht="20.25" customHeight="1" x14ac:dyDescent="0.25">
      <c r="D41" s="5"/>
      <c r="E41" s="240">
        <f>SUM(D26:D39)</f>
        <v>1622</v>
      </c>
      <c r="H41" s="221"/>
      <c r="I41" s="221"/>
      <c r="J41" s="221"/>
      <c r="K41" s="260"/>
      <c r="L41" s="221"/>
      <c r="M41" s="221"/>
      <c r="N41" s="221"/>
      <c r="O41" s="221"/>
    </row>
    <row r="42" spans="1:15" ht="12" x14ac:dyDescent="0.25">
      <c r="C42" s="3"/>
      <c r="E42" s="408"/>
      <c r="F42" s="221"/>
      <c r="G42" s="221"/>
      <c r="H42" s="221"/>
      <c r="I42" s="221"/>
      <c r="K42" s="5"/>
    </row>
    <row r="43" spans="1:15" x14ac:dyDescent="0.2">
      <c r="C43" s="3"/>
      <c r="E43" s="193"/>
      <c r="G43" s="221"/>
      <c r="H43" s="221"/>
      <c r="I43" s="221"/>
      <c r="K43" s="253">
        <f>SUM(K2:K42)</f>
        <v>1528</v>
      </c>
    </row>
    <row r="44" spans="1:15" x14ac:dyDescent="0.2">
      <c r="C44" s="3"/>
      <c r="E44" s="193"/>
      <c r="G44" s="221"/>
      <c r="H44" s="221"/>
      <c r="I44" s="221"/>
      <c r="K44" s="552"/>
    </row>
  </sheetData>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7"/>
  <sheetViews>
    <sheetView topLeftCell="A13" zoomScale="90" zoomScaleNormal="90" workbookViewId="0">
      <selection activeCell="B15" sqref="B15"/>
    </sheetView>
  </sheetViews>
  <sheetFormatPr baseColWidth="10" defaultRowHeight="13.2" x14ac:dyDescent="0.25"/>
  <cols>
    <col min="1" max="1" width="7.33203125" bestFit="1" customWidth="1"/>
    <col min="2" max="2" width="34.6640625" bestFit="1" customWidth="1"/>
    <col min="3" max="3" width="3.6640625" customWidth="1"/>
    <col min="4" max="4" width="8.5546875" customWidth="1"/>
  </cols>
  <sheetData>
    <row r="1" spans="1:6" x14ac:dyDescent="0.25">
      <c r="A1" s="1795">
        <v>89961</v>
      </c>
      <c r="B1" s="1796" t="s">
        <v>7599</v>
      </c>
    </row>
    <row r="2" spans="1:6" x14ac:dyDescent="0.25">
      <c r="A2" s="1795">
        <v>1300</v>
      </c>
      <c r="B2" s="1796" t="s">
        <v>7701</v>
      </c>
    </row>
    <row r="3" spans="1:6" x14ac:dyDescent="0.25">
      <c r="A3" s="1795">
        <v>500</v>
      </c>
      <c r="B3" s="1796" t="s">
        <v>7625</v>
      </c>
    </row>
    <row r="4" spans="1:6" x14ac:dyDescent="0.25">
      <c r="A4" s="1795">
        <v>1036</v>
      </c>
      <c r="B4" s="1796" t="s">
        <v>7506</v>
      </c>
    </row>
    <row r="5" spans="1:6" x14ac:dyDescent="0.25">
      <c r="A5" s="1795">
        <v>12000</v>
      </c>
      <c r="B5" s="1796" t="s">
        <v>7628</v>
      </c>
    </row>
    <row r="6" spans="1:6" x14ac:dyDescent="0.25">
      <c r="A6" s="1795">
        <v>-650</v>
      </c>
      <c r="B6" s="1796" t="s">
        <v>7629</v>
      </c>
    </row>
    <row r="7" spans="1:6" x14ac:dyDescent="0.25">
      <c r="A7" s="1450">
        <v>-1252</v>
      </c>
      <c r="B7" s="599" t="s">
        <v>7072</v>
      </c>
    </row>
    <row r="8" spans="1:6" x14ac:dyDescent="0.25">
      <c r="A8" s="1450">
        <v>-1479</v>
      </c>
      <c r="B8" s="599" t="s">
        <v>3109</v>
      </c>
    </row>
    <row r="9" spans="1:6" x14ac:dyDescent="0.25">
      <c r="A9" s="1450">
        <v>-3198</v>
      </c>
      <c r="B9" s="599" t="s">
        <v>7247</v>
      </c>
    </row>
    <row r="10" spans="1:6" x14ac:dyDescent="0.25">
      <c r="A10" s="1450">
        <v>-370</v>
      </c>
      <c r="B10" s="599" t="s">
        <v>7516</v>
      </c>
    </row>
    <row r="11" spans="1:6" x14ac:dyDescent="0.25">
      <c r="A11" s="1450">
        <v>-749</v>
      </c>
      <c r="B11" s="599" t="s">
        <v>7248</v>
      </c>
    </row>
    <row r="12" spans="1:6" x14ac:dyDescent="0.25">
      <c r="A12" s="1450">
        <v>-849</v>
      </c>
      <c r="B12" s="599" t="s">
        <v>1155</v>
      </c>
    </row>
    <row r="13" spans="1:6" x14ac:dyDescent="0.25">
      <c r="A13" s="1450">
        <v>-1331</v>
      </c>
      <c r="B13" s="599" t="s">
        <v>7250</v>
      </c>
      <c r="E13" s="83"/>
      <c r="F13" s="83"/>
    </row>
    <row r="14" spans="1:6" x14ac:dyDescent="0.25">
      <c r="A14" s="1450">
        <v>-1553</v>
      </c>
      <c r="B14" s="599" t="s">
        <v>7660</v>
      </c>
      <c r="E14" s="83"/>
      <c r="F14" s="83"/>
    </row>
    <row r="15" spans="1:6" x14ac:dyDescent="0.25">
      <c r="A15" s="1450">
        <v>0</v>
      </c>
      <c r="B15" s="599" t="s">
        <v>7469</v>
      </c>
      <c r="E15" s="1450"/>
      <c r="F15" s="1450"/>
    </row>
    <row r="16" spans="1:6" x14ac:dyDescent="0.25">
      <c r="A16" s="1450">
        <v>0</v>
      </c>
      <c r="B16" s="599" t="s">
        <v>7470</v>
      </c>
      <c r="E16" s="1450"/>
      <c r="F16" s="1450"/>
    </row>
    <row r="17" spans="1:6" x14ac:dyDescent="0.25">
      <c r="A17" s="1450">
        <v>-4559</v>
      </c>
      <c r="B17" s="599" t="s">
        <v>7624</v>
      </c>
      <c r="E17" s="1450"/>
      <c r="F17" s="1450"/>
    </row>
    <row r="18" spans="1:6" x14ac:dyDescent="0.25">
      <c r="A18" s="1797">
        <v>-9885</v>
      </c>
      <c r="B18" s="1797" t="s">
        <v>7630</v>
      </c>
      <c r="E18" s="1450"/>
      <c r="F18" s="1450"/>
    </row>
    <row r="19" spans="1:6" x14ac:dyDescent="0.25">
      <c r="A19">
        <v>-1500</v>
      </c>
      <c r="B19" s="1357" t="s">
        <v>7662</v>
      </c>
      <c r="E19" s="1450"/>
      <c r="F19" s="1450"/>
    </row>
    <row r="20" spans="1:6" x14ac:dyDescent="0.25">
      <c r="A20" s="1450">
        <v>-1193</v>
      </c>
      <c r="B20" s="599" t="s">
        <v>7626</v>
      </c>
      <c r="E20" s="1450"/>
      <c r="F20" s="1450"/>
    </row>
    <row r="21" spans="1:6" x14ac:dyDescent="0.25">
      <c r="A21" s="1450">
        <v>-150</v>
      </c>
      <c r="B21" s="599" t="s">
        <v>7609</v>
      </c>
      <c r="E21" s="1450"/>
      <c r="F21" s="1450"/>
    </row>
    <row r="22" spans="1:6" x14ac:dyDescent="0.25">
      <c r="A22" s="1794">
        <v>-1010</v>
      </c>
      <c r="B22" s="1794" t="s">
        <v>7606</v>
      </c>
      <c r="E22" s="1450"/>
      <c r="F22" s="1450"/>
    </row>
    <row r="23" spans="1:6" x14ac:dyDescent="0.25">
      <c r="A23">
        <v>-1900</v>
      </c>
      <c r="B23" s="1357" t="s">
        <v>7607</v>
      </c>
      <c r="E23" s="1450"/>
      <c r="F23" s="1450"/>
    </row>
    <row r="24" spans="1:6" x14ac:dyDescent="0.25">
      <c r="A24" s="777">
        <v>-6434</v>
      </c>
      <c r="B24" s="1357" t="s">
        <v>7622</v>
      </c>
      <c r="E24" s="83"/>
      <c r="F24" s="83"/>
    </row>
    <row r="25" spans="1:6" x14ac:dyDescent="0.25">
      <c r="A25" s="777">
        <v>-750</v>
      </c>
      <c r="B25" s="777" t="s">
        <v>7602</v>
      </c>
      <c r="E25" s="83"/>
      <c r="F25" s="83"/>
    </row>
    <row r="26" spans="1:6" x14ac:dyDescent="0.25">
      <c r="A26" s="777">
        <v>-650</v>
      </c>
      <c r="B26" s="777" t="s">
        <v>7399</v>
      </c>
    </row>
    <row r="27" spans="1:6" x14ac:dyDescent="0.25">
      <c r="A27" s="777">
        <v>-750</v>
      </c>
      <c r="B27" s="777" t="s">
        <v>6773</v>
      </c>
    </row>
    <row r="28" spans="1:6" x14ac:dyDescent="0.25">
      <c r="A28" s="777">
        <v>-205</v>
      </c>
      <c r="B28" s="777" t="s">
        <v>3842</v>
      </c>
    </row>
    <row r="29" spans="1:6" x14ac:dyDescent="0.25">
      <c r="A29" s="777">
        <v>-925</v>
      </c>
      <c r="B29" s="777" t="s">
        <v>3483</v>
      </c>
    </row>
    <row r="30" spans="1:6" x14ac:dyDescent="0.25">
      <c r="A30" s="777">
        <v>-400</v>
      </c>
      <c r="B30" s="777" t="s">
        <v>7615</v>
      </c>
    </row>
    <row r="31" spans="1:6" x14ac:dyDescent="0.25">
      <c r="A31" s="777">
        <v>-310</v>
      </c>
      <c r="B31" s="777" t="s">
        <v>7616</v>
      </c>
    </row>
    <row r="32" spans="1:6" x14ac:dyDescent="0.25">
      <c r="A32" s="777">
        <v>-450</v>
      </c>
      <c r="B32" s="777" t="s">
        <v>7617</v>
      </c>
    </row>
    <row r="33" spans="1:3" x14ac:dyDescent="0.25">
      <c r="A33" s="777">
        <v>-240</v>
      </c>
      <c r="B33" s="777" t="s">
        <v>686</v>
      </c>
    </row>
    <row r="34" spans="1:3" x14ac:dyDescent="0.25">
      <c r="A34" s="777">
        <v>-260</v>
      </c>
      <c r="B34" s="777" t="s">
        <v>7621</v>
      </c>
      <c r="C34" s="1770"/>
    </row>
    <row r="35" spans="1:3" x14ac:dyDescent="0.25">
      <c r="A35" s="777">
        <v>-170</v>
      </c>
      <c r="B35" s="777" t="s">
        <v>7596</v>
      </c>
      <c r="C35" s="1770"/>
    </row>
    <row r="36" spans="1:3" x14ac:dyDescent="0.25">
      <c r="A36" s="777">
        <v>-170</v>
      </c>
      <c r="B36" s="777" t="s">
        <v>7600</v>
      </c>
      <c r="C36" s="1770"/>
    </row>
    <row r="37" spans="1:3" x14ac:dyDescent="0.25">
      <c r="A37" s="777">
        <v>-170</v>
      </c>
      <c r="B37" s="777" t="s">
        <v>7604</v>
      </c>
    </row>
    <row r="38" spans="1:3" x14ac:dyDescent="0.25">
      <c r="A38" s="777">
        <v>-170</v>
      </c>
      <c r="B38" s="777" t="s">
        <v>7605</v>
      </c>
    </row>
    <row r="39" spans="1:3" x14ac:dyDescent="0.25">
      <c r="A39" s="777">
        <v>-170</v>
      </c>
      <c r="B39" s="777" t="s">
        <v>7612</v>
      </c>
    </row>
    <row r="40" spans="1:3" x14ac:dyDescent="0.25">
      <c r="A40" s="777">
        <v>-170</v>
      </c>
      <c r="B40" s="777" t="s">
        <v>7614</v>
      </c>
    </row>
    <row r="41" spans="1:3" x14ac:dyDescent="0.25">
      <c r="A41" s="777">
        <v>-170</v>
      </c>
      <c r="B41" s="777" t="s">
        <v>7619</v>
      </c>
    </row>
    <row r="42" spans="1:3" x14ac:dyDescent="0.25">
      <c r="A42" s="777">
        <v>-170</v>
      </c>
      <c r="B42" s="777" t="s">
        <v>7620</v>
      </c>
    </row>
    <row r="43" spans="1:3" x14ac:dyDescent="0.25">
      <c r="A43" s="777">
        <v>-170</v>
      </c>
      <c r="B43" s="1741" t="s">
        <v>7618</v>
      </c>
    </row>
    <row r="44" spans="1:3" x14ac:dyDescent="0.25">
      <c r="A44" s="777">
        <v>-170</v>
      </c>
      <c r="B44" s="777" t="s">
        <v>7623</v>
      </c>
    </row>
    <row r="45" spans="1:3" x14ac:dyDescent="0.25">
      <c r="A45" s="1450">
        <v>-170</v>
      </c>
      <c r="B45" s="1450" t="s">
        <v>7632</v>
      </c>
      <c r="C45" s="1450"/>
    </row>
    <row r="46" spans="1:3" x14ac:dyDescent="0.25">
      <c r="A46" s="1450">
        <v>-170</v>
      </c>
      <c r="B46" s="1450" t="s">
        <v>7633</v>
      </c>
      <c r="C46" s="1450"/>
    </row>
    <row r="47" spans="1:3" x14ac:dyDescent="0.25">
      <c r="A47">
        <v>-170</v>
      </c>
      <c r="B47" s="1357" t="s">
        <v>7631</v>
      </c>
      <c r="C47" s="764"/>
    </row>
    <row r="48" spans="1:3" x14ac:dyDescent="0.25">
      <c r="A48">
        <v>-170</v>
      </c>
      <c r="B48" s="1357" t="s">
        <v>7639</v>
      </c>
      <c r="C48" s="1770"/>
    </row>
    <row r="49" spans="1:2" x14ac:dyDescent="0.25">
      <c r="A49">
        <v>-170</v>
      </c>
      <c r="B49" s="1357" t="s">
        <v>7642</v>
      </c>
    </row>
    <row r="50" spans="1:2" x14ac:dyDescent="0.25">
      <c r="A50">
        <v>-170</v>
      </c>
      <c r="B50" s="1357" t="s">
        <v>7643</v>
      </c>
    </row>
    <row r="51" spans="1:2" x14ac:dyDescent="0.25">
      <c r="A51">
        <v>-500</v>
      </c>
      <c r="B51" s="1357" t="s">
        <v>7635</v>
      </c>
    </row>
    <row r="52" spans="1:2" x14ac:dyDescent="0.25">
      <c r="A52">
        <v>-1000</v>
      </c>
      <c r="B52" s="1357" t="s">
        <v>7634</v>
      </c>
    </row>
    <row r="53" spans="1:2" x14ac:dyDescent="0.25">
      <c r="A53">
        <v>-1200</v>
      </c>
      <c r="B53" s="1357" t="s">
        <v>7638</v>
      </c>
    </row>
    <row r="54" spans="1:2" x14ac:dyDescent="0.25">
      <c r="A54">
        <v>-300</v>
      </c>
      <c r="B54" s="1357" t="s">
        <v>7399</v>
      </c>
    </row>
    <row r="55" spans="1:2" x14ac:dyDescent="0.25">
      <c r="A55">
        <v>-50</v>
      </c>
      <c r="B55" s="1357" t="s">
        <v>7641</v>
      </c>
    </row>
    <row r="56" spans="1:2" x14ac:dyDescent="0.25">
      <c r="A56">
        <v>-2800</v>
      </c>
      <c r="B56" s="1357" t="s">
        <v>7644</v>
      </c>
    </row>
    <row r="57" spans="1:2" x14ac:dyDescent="0.25">
      <c r="A57">
        <v>-250</v>
      </c>
      <c r="B57" s="1357" t="s">
        <v>3251</v>
      </c>
    </row>
    <row r="58" spans="1:2" x14ac:dyDescent="0.25">
      <c r="A58">
        <v>-5341</v>
      </c>
      <c r="B58" t="s">
        <v>7645</v>
      </c>
    </row>
    <row r="59" spans="1:2" x14ac:dyDescent="0.25">
      <c r="A59">
        <v>-800</v>
      </c>
      <c r="B59" t="s">
        <v>7650</v>
      </c>
    </row>
    <row r="60" spans="1:2" x14ac:dyDescent="0.25">
      <c r="A60" s="1450">
        <v>-500</v>
      </c>
      <c r="B60" s="1450" t="s">
        <v>7646</v>
      </c>
    </row>
    <row r="61" spans="1:2" x14ac:dyDescent="0.25">
      <c r="A61">
        <v>-300</v>
      </c>
      <c r="B61" t="s">
        <v>7647</v>
      </c>
    </row>
    <row r="62" spans="1:2" x14ac:dyDescent="0.25">
      <c r="A62">
        <v>-240</v>
      </c>
      <c r="B62" t="s">
        <v>7651</v>
      </c>
    </row>
    <row r="63" spans="1:2" x14ac:dyDescent="0.25">
      <c r="A63">
        <v>-300</v>
      </c>
      <c r="B63" t="s">
        <v>7653</v>
      </c>
    </row>
    <row r="64" spans="1:2" x14ac:dyDescent="0.25">
      <c r="A64">
        <v>-395</v>
      </c>
      <c r="B64" t="s">
        <v>7654</v>
      </c>
    </row>
    <row r="65" spans="1:2" x14ac:dyDescent="0.25">
      <c r="A65">
        <v>-17</v>
      </c>
      <c r="B65" t="s">
        <v>7649</v>
      </c>
    </row>
    <row r="66" spans="1:2" x14ac:dyDescent="0.25">
      <c r="A66" s="1450">
        <v>-500</v>
      </c>
      <c r="B66" s="1450" t="s">
        <v>7640</v>
      </c>
    </row>
    <row r="67" spans="1:2" x14ac:dyDescent="0.25">
      <c r="A67">
        <v>-500</v>
      </c>
      <c r="B67" s="1357" t="s">
        <v>7636</v>
      </c>
    </row>
    <row r="68" spans="1:2" x14ac:dyDescent="0.25">
      <c r="A68">
        <v>-790</v>
      </c>
      <c r="B68" s="1357" t="s">
        <v>7637</v>
      </c>
    </row>
    <row r="69" spans="1:2" x14ac:dyDescent="0.25">
      <c r="A69" s="1770">
        <v>-1014</v>
      </c>
      <c r="B69" s="1770" t="s">
        <v>7597</v>
      </c>
    </row>
    <row r="70" spans="1:2" x14ac:dyDescent="0.25">
      <c r="A70" s="1770">
        <v>-1550</v>
      </c>
      <c r="B70" s="1770" t="s">
        <v>7598</v>
      </c>
    </row>
    <row r="71" spans="1:2" x14ac:dyDescent="0.25">
      <c r="A71" s="1770">
        <v>-813</v>
      </c>
      <c r="B71" s="1770" t="s">
        <v>7613</v>
      </c>
    </row>
    <row r="72" spans="1:2" x14ac:dyDescent="0.25">
      <c r="A72" s="1770">
        <v>-1500</v>
      </c>
      <c r="B72" s="1770" t="s">
        <v>7594</v>
      </c>
    </row>
    <row r="73" spans="1:2" x14ac:dyDescent="0.25">
      <c r="A73" s="1770">
        <v>-795</v>
      </c>
      <c r="B73" s="1770" t="s">
        <v>7595</v>
      </c>
    </row>
    <row r="74" spans="1:2" x14ac:dyDescent="0.25">
      <c r="A74" s="1770">
        <v>-800</v>
      </c>
      <c r="B74" s="1770" t="s">
        <v>7601</v>
      </c>
    </row>
    <row r="75" spans="1:2" x14ac:dyDescent="0.25">
      <c r="A75" s="1770">
        <v>-1120</v>
      </c>
      <c r="B75" s="1770" t="s">
        <v>7603</v>
      </c>
    </row>
    <row r="76" spans="1:2" ht="13.8" x14ac:dyDescent="0.25">
      <c r="A76" s="1714">
        <f>SUM(A1:A75)</f>
        <v>35700</v>
      </c>
    </row>
    <row r="77" spans="1:2" s="777" customFormat="1" x14ac:dyDescent="0.25"/>
  </sheetData>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dimension ref="A1:Q49"/>
  <sheetViews>
    <sheetView workbookViewId="0">
      <selection activeCell="B33" sqref="B33"/>
    </sheetView>
  </sheetViews>
  <sheetFormatPr baseColWidth="10" defaultColWidth="11.44140625" defaultRowHeight="11.4" x14ac:dyDescent="0.2"/>
  <cols>
    <col min="1" max="1" width="3.6640625" style="3" customWidth="1"/>
    <col min="2" max="2" width="22.44140625" style="3" customWidth="1"/>
    <col min="3" max="3" width="9.109375" style="5" bestFit="1" customWidth="1"/>
    <col min="4" max="4" width="7.33203125" style="3" customWidth="1"/>
    <col min="5" max="5" width="6.88671875" style="3" customWidth="1"/>
    <col min="6" max="6" width="6.5546875" style="3" customWidth="1"/>
    <col min="7" max="7" width="8" style="3" bestFit="1" customWidth="1"/>
    <col min="8" max="8" width="10.6640625" style="3" customWidth="1"/>
    <col min="9" max="9" width="6.5546875" style="3" bestFit="1" customWidth="1"/>
    <col min="10" max="10" width="1.109375" style="3" customWidth="1"/>
    <col min="11" max="11" width="12.6640625" style="3" customWidth="1"/>
    <col min="12" max="12" width="19.6640625" style="3" customWidth="1"/>
    <col min="13" max="13" width="5.44140625" style="3" customWidth="1"/>
    <col min="14" max="14" width="2.88671875" style="3" customWidth="1"/>
    <col min="15" max="15" width="3" style="3" customWidth="1"/>
    <col min="16" max="16384" width="11.44140625" style="3"/>
  </cols>
  <sheetData>
    <row r="1" spans="1:17" ht="12" thickBot="1" x14ac:dyDescent="0.25">
      <c r="B1" s="50"/>
      <c r="C1" s="54" t="s">
        <v>1230</v>
      </c>
      <c r="D1" s="54" t="s">
        <v>1228</v>
      </c>
      <c r="E1" s="221"/>
      <c r="F1" s="260"/>
      <c r="G1" s="221"/>
      <c r="H1" s="221"/>
      <c r="I1" s="221"/>
      <c r="K1" s="176" t="s">
        <v>1214</v>
      </c>
    </row>
    <row r="2" spans="1:17" ht="12" x14ac:dyDescent="0.25">
      <c r="A2" s="16"/>
      <c r="B2" s="50" t="s">
        <v>1192</v>
      </c>
      <c r="C2" s="40">
        <v>7408</v>
      </c>
      <c r="D2" s="44"/>
      <c r="E2" s="260" t="s">
        <v>1387</v>
      </c>
      <c r="F2" s="474" t="s">
        <v>2248</v>
      </c>
      <c r="G2" s="472"/>
      <c r="H2" s="473"/>
      <c r="I2" s="221"/>
      <c r="K2" s="5">
        <v>235</v>
      </c>
      <c r="L2" s="3" t="s">
        <v>2251</v>
      </c>
    </row>
    <row r="3" spans="1:17" ht="12" x14ac:dyDescent="0.25">
      <c r="A3" s="16"/>
      <c r="B3" s="3" t="s">
        <v>1194</v>
      </c>
      <c r="C3" s="44"/>
      <c r="D3" s="44"/>
      <c r="E3" s="23"/>
      <c r="K3" s="295">
        <v>10</v>
      </c>
      <c r="L3" s="3" t="s">
        <v>1993</v>
      </c>
    </row>
    <row r="4" spans="1:17" ht="12" x14ac:dyDescent="0.25">
      <c r="A4" s="16"/>
      <c r="B4" s="3" t="s">
        <v>393</v>
      </c>
      <c r="C4" s="44">
        <v>57</v>
      </c>
      <c r="D4" s="44"/>
      <c r="E4" s="23"/>
      <c r="K4" s="295">
        <v>61</v>
      </c>
      <c r="L4" s="3" t="s">
        <v>2260</v>
      </c>
    </row>
    <row r="5" spans="1:17" ht="12" x14ac:dyDescent="0.25">
      <c r="A5" s="16"/>
      <c r="B5" s="3" t="s">
        <v>2250</v>
      </c>
      <c r="C5" s="44">
        <v>106</v>
      </c>
      <c r="D5" s="44"/>
      <c r="E5" s="23"/>
      <c r="K5" s="295">
        <v>63</v>
      </c>
      <c r="L5" s="3" t="s">
        <v>2260</v>
      </c>
    </row>
    <row r="6" spans="1:17" ht="12" x14ac:dyDescent="0.25">
      <c r="A6" s="16"/>
      <c r="B6" s="3" t="s">
        <v>2212</v>
      </c>
      <c r="C6" s="44">
        <v>142</v>
      </c>
      <c r="D6" s="44"/>
      <c r="E6" s="23"/>
      <c r="K6" s="295">
        <v>65</v>
      </c>
      <c r="L6" s="3" t="s">
        <v>2264</v>
      </c>
    </row>
    <row r="7" spans="1:17" ht="3.75" customHeight="1" thickBot="1" x14ac:dyDescent="0.25">
      <c r="A7" s="4"/>
      <c r="B7" s="51"/>
      <c r="C7" s="41"/>
      <c r="D7" s="45"/>
      <c r="E7" s="4"/>
      <c r="K7" s="5"/>
    </row>
    <row r="8" spans="1:17" x14ac:dyDescent="0.2">
      <c r="A8" s="14">
        <v>1</v>
      </c>
      <c r="B8" s="536" t="s">
        <v>361</v>
      </c>
      <c r="C8" s="537">
        <v>-310</v>
      </c>
      <c r="D8" s="538">
        <f>F8+G8+H8</f>
        <v>310</v>
      </c>
      <c r="E8" s="221"/>
      <c r="F8" s="38">
        <v>100</v>
      </c>
      <c r="G8" s="170">
        <v>210</v>
      </c>
      <c r="H8" s="529"/>
      <c r="I8" s="31" t="s">
        <v>1209</v>
      </c>
      <c r="K8" s="295">
        <v>47</v>
      </c>
      <c r="L8" s="3" t="s">
        <v>2263</v>
      </c>
    </row>
    <row r="9" spans="1:17" ht="12" thickBot="1" x14ac:dyDescent="0.25">
      <c r="A9" s="14">
        <v>2</v>
      </c>
      <c r="B9" s="536" t="s">
        <v>2255</v>
      </c>
      <c r="C9" s="537">
        <v>-1200</v>
      </c>
      <c r="D9" s="538">
        <v>1200</v>
      </c>
      <c r="F9" s="24" t="s">
        <v>2261</v>
      </c>
      <c r="G9" s="530" t="s">
        <v>2278</v>
      </c>
      <c r="H9" s="531"/>
      <c r="I9" s="32" t="s">
        <v>1210</v>
      </c>
      <c r="K9" s="5">
        <v>18</v>
      </c>
      <c r="L9" s="3" t="s">
        <v>2265</v>
      </c>
      <c r="M9" s="221"/>
      <c r="N9" s="193"/>
      <c r="O9" s="193"/>
      <c r="P9" s="221"/>
    </row>
    <row r="10" spans="1:17" x14ac:dyDescent="0.2">
      <c r="A10" s="14">
        <v>3</v>
      </c>
      <c r="B10" s="536" t="s">
        <v>2281</v>
      </c>
      <c r="C10" s="537">
        <v>-273</v>
      </c>
      <c r="D10" s="538">
        <v>273</v>
      </c>
      <c r="E10" s="221"/>
      <c r="F10" s="193"/>
      <c r="G10" s="193"/>
      <c r="H10" s="193"/>
      <c r="I10" s="193"/>
      <c r="K10" s="295">
        <v>13</v>
      </c>
      <c r="L10" s="3" t="s">
        <v>2266</v>
      </c>
      <c r="M10" s="221"/>
      <c r="N10" s="193"/>
      <c r="O10" s="193"/>
      <c r="P10" s="323"/>
    </row>
    <row r="11" spans="1:17" x14ac:dyDescent="0.2">
      <c r="A11" s="14">
        <v>4</v>
      </c>
      <c r="B11" s="536" t="s">
        <v>2268</v>
      </c>
      <c r="C11" s="537">
        <v>-120</v>
      </c>
      <c r="D11" s="538">
        <v>120</v>
      </c>
      <c r="F11" s="193"/>
      <c r="K11" s="5">
        <v>176</v>
      </c>
      <c r="L11" s="221" t="s">
        <v>2271</v>
      </c>
      <c r="M11" s="221"/>
      <c r="N11" s="193"/>
      <c r="O11" s="193"/>
      <c r="P11" s="221"/>
    </row>
    <row r="12" spans="1:17" x14ac:dyDescent="0.2">
      <c r="A12" s="14">
        <v>5</v>
      </c>
      <c r="B12" s="536" t="s">
        <v>1201</v>
      </c>
      <c r="C12" s="537">
        <v>-99</v>
      </c>
      <c r="D12" s="538">
        <v>99</v>
      </c>
      <c r="F12" s="449"/>
      <c r="G12" s="193"/>
      <c r="H12" s="193"/>
      <c r="I12" s="193"/>
      <c r="K12" s="295">
        <v>87</v>
      </c>
      <c r="L12" s="3" t="s">
        <v>2272</v>
      </c>
      <c r="N12" s="193"/>
      <c r="O12" s="193"/>
      <c r="P12" s="221"/>
    </row>
    <row r="13" spans="1:17" x14ac:dyDescent="0.2">
      <c r="A13" s="14">
        <v>6</v>
      </c>
      <c r="B13" s="536" t="s">
        <v>1145</v>
      </c>
      <c r="C13" s="537">
        <v>-20</v>
      </c>
      <c r="D13" s="538">
        <v>20</v>
      </c>
      <c r="F13" s="449"/>
      <c r="I13" s="193"/>
      <c r="K13" s="295">
        <v>10</v>
      </c>
      <c r="L13" s="3" t="s">
        <v>2273</v>
      </c>
      <c r="O13" s="193"/>
      <c r="P13" s="221"/>
    </row>
    <row r="14" spans="1:17" ht="12" x14ac:dyDescent="0.25">
      <c r="A14" s="14">
        <v>7</v>
      </c>
      <c r="B14" s="536" t="s">
        <v>1146</v>
      </c>
      <c r="C14" s="537">
        <v>0</v>
      </c>
      <c r="D14" s="538">
        <v>0</v>
      </c>
      <c r="F14" s="355"/>
      <c r="G14" s="193"/>
      <c r="H14" s="497"/>
      <c r="I14" s="193"/>
      <c r="K14" s="5">
        <v>27</v>
      </c>
      <c r="L14" s="3" t="s">
        <v>2274</v>
      </c>
      <c r="M14" s="221"/>
      <c r="N14" s="193"/>
      <c r="O14" s="193"/>
      <c r="P14" s="221"/>
    </row>
    <row r="15" spans="1:17" x14ac:dyDescent="0.2">
      <c r="A15" s="14">
        <v>8</v>
      </c>
      <c r="B15" s="536" t="s">
        <v>1153</v>
      </c>
      <c r="C15" s="537">
        <v>-137</v>
      </c>
      <c r="D15" s="538">
        <v>137</v>
      </c>
      <c r="F15" s="221"/>
      <c r="I15" s="193"/>
      <c r="K15" s="5">
        <v>18</v>
      </c>
      <c r="L15" s="3" t="s">
        <v>2275</v>
      </c>
      <c r="M15" s="221"/>
      <c r="N15" s="221"/>
      <c r="O15" s="221"/>
      <c r="P15" s="221"/>
    </row>
    <row r="16" spans="1:17" x14ac:dyDescent="0.2">
      <c r="A16" s="14">
        <v>9</v>
      </c>
      <c r="B16" s="536" t="s">
        <v>1154</v>
      </c>
      <c r="C16" s="537">
        <v>-37</v>
      </c>
      <c r="D16" s="538">
        <v>37</v>
      </c>
      <c r="F16" s="449"/>
      <c r="G16" s="193"/>
      <c r="H16" s="221"/>
      <c r="I16" s="193"/>
      <c r="J16" s="221"/>
      <c r="K16" s="5">
        <v>7</v>
      </c>
      <c r="L16" s="193" t="s">
        <v>2276</v>
      </c>
      <c r="M16" s="221"/>
      <c r="N16" s="221"/>
      <c r="O16" s="221"/>
      <c r="P16" s="221"/>
      <c r="Q16" s="221"/>
    </row>
    <row r="17" spans="1:17" x14ac:dyDescent="0.2">
      <c r="A17" s="14">
        <v>10</v>
      </c>
      <c r="B17" s="536" t="s">
        <v>2140</v>
      </c>
      <c r="C17" s="537">
        <v>-21</v>
      </c>
      <c r="D17" s="538">
        <v>21</v>
      </c>
      <c r="F17" s="449"/>
      <c r="G17" s="193"/>
      <c r="H17" s="221"/>
      <c r="I17" s="193"/>
      <c r="J17" s="221"/>
      <c r="K17" s="260">
        <v>18</v>
      </c>
      <c r="L17" s="193" t="s">
        <v>2279</v>
      </c>
      <c r="M17" s="221"/>
      <c r="N17" s="221"/>
      <c r="O17" s="221"/>
      <c r="P17" s="221"/>
      <c r="Q17" s="221"/>
    </row>
    <row r="18" spans="1:17" x14ac:dyDescent="0.2">
      <c r="A18" s="14">
        <v>11</v>
      </c>
      <c r="B18" s="536" t="s">
        <v>1162</v>
      </c>
      <c r="C18" s="537">
        <v>-55</v>
      </c>
      <c r="D18" s="538">
        <v>55</v>
      </c>
      <c r="F18" s="193"/>
      <c r="H18" s="221"/>
      <c r="I18" s="221"/>
      <c r="J18" s="221"/>
      <c r="K18" s="260">
        <v>24</v>
      </c>
      <c r="L18" s="193" t="s">
        <v>2280</v>
      </c>
      <c r="M18" s="221"/>
      <c r="N18" s="221"/>
      <c r="O18" s="221"/>
      <c r="P18" s="221"/>
      <c r="Q18" s="221"/>
    </row>
    <row r="19" spans="1:17" x14ac:dyDescent="0.2">
      <c r="A19" s="14">
        <v>12</v>
      </c>
      <c r="B19" s="536" t="s">
        <v>791</v>
      </c>
      <c r="C19" s="537">
        <v>-53</v>
      </c>
      <c r="D19" s="538">
        <v>53</v>
      </c>
      <c r="E19" s="221"/>
      <c r="F19" s="193"/>
      <c r="H19" s="221"/>
      <c r="I19" s="221"/>
      <c r="J19" s="221"/>
      <c r="K19" s="230">
        <v>100</v>
      </c>
      <c r="L19" s="193" t="s">
        <v>2283</v>
      </c>
      <c r="M19" s="260"/>
      <c r="N19" s="260"/>
      <c r="O19" s="221"/>
      <c r="P19" s="221"/>
      <c r="Q19" s="221"/>
    </row>
    <row r="20" spans="1:17" x14ac:dyDescent="0.2">
      <c r="A20" s="14">
        <v>13</v>
      </c>
      <c r="B20" s="536" t="s">
        <v>1158</v>
      </c>
      <c r="C20" s="537">
        <v>-418</v>
      </c>
      <c r="D20" s="538">
        <v>418</v>
      </c>
      <c r="F20" s="444"/>
      <c r="H20" s="221"/>
      <c r="I20" s="221"/>
      <c r="J20" s="221"/>
      <c r="K20" s="260">
        <v>42</v>
      </c>
      <c r="L20" s="221" t="s">
        <v>2285</v>
      </c>
      <c r="M20" s="260"/>
      <c r="N20" s="260"/>
      <c r="O20" s="221"/>
      <c r="P20" s="221"/>
      <c r="Q20" s="221"/>
    </row>
    <row r="21" spans="1:17" x14ac:dyDescent="0.2">
      <c r="A21" s="14">
        <v>14</v>
      </c>
      <c r="B21" s="536" t="s">
        <v>794</v>
      </c>
      <c r="C21" s="537">
        <v>-1179</v>
      </c>
      <c r="D21" s="538">
        <f>K47</f>
        <v>1179</v>
      </c>
      <c r="F21" s="193"/>
      <c r="G21" s="193"/>
      <c r="H21" s="193"/>
      <c r="I21" s="221"/>
      <c r="J21" s="221"/>
      <c r="K21" s="260">
        <v>8</v>
      </c>
      <c r="L21" s="221" t="s">
        <v>2286</v>
      </c>
      <c r="M21" s="260"/>
      <c r="N21" s="260"/>
      <c r="O21" s="221"/>
      <c r="Q21" s="221"/>
    </row>
    <row r="22" spans="1:17" x14ac:dyDescent="0.2">
      <c r="A22" s="14">
        <v>15</v>
      </c>
      <c r="B22" s="536" t="s">
        <v>1074</v>
      </c>
      <c r="C22" s="537">
        <v>-155</v>
      </c>
      <c r="D22" s="538">
        <v>155</v>
      </c>
      <c r="F22" s="193"/>
      <c r="G22" s="193"/>
      <c r="H22" s="221"/>
      <c r="I22" s="193"/>
      <c r="J22" s="221"/>
      <c r="K22" s="260">
        <v>60</v>
      </c>
      <c r="L22" s="221" t="s">
        <v>2287</v>
      </c>
      <c r="M22" s="260"/>
      <c r="N22" s="260"/>
      <c r="O22" s="221"/>
      <c r="Q22" s="221"/>
    </row>
    <row r="23" spans="1:17" ht="12" x14ac:dyDescent="0.25">
      <c r="A23" s="14">
        <v>16</v>
      </c>
      <c r="B23" s="536" t="s">
        <v>1433</v>
      </c>
      <c r="C23" s="537">
        <v>-50</v>
      </c>
      <c r="D23" s="538">
        <v>50</v>
      </c>
      <c r="E23" s="240">
        <f>SUM(D8:D23)</f>
        <v>4127</v>
      </c>
      <c r="H23" s="221"/>
      <c r="I23" s="221"/>
      <c r="K23" s="260">
        <v>9</v>
      </c>
      <c r="L23" s="221" t="s">
        <v>1966</v>
      </c>
      <c r="M23" s="221"/>
      <c r="N23" s="221"/>
      <c r="O23" s="221"/>
      <c r="Q23" s="221"/>
    </row>
    <row r="24" spans="1:17" ht="3" customHeight="1" x14ac:dyDescent="0.2">
      <c r="A24" s="4"/>
      <c r="B24" s="51"/>
      <c r="C24" s="41"/>
      <c r="D24" s="45"/>
      <c r="E24" s="4"/>
      <c r="H24" s="221"/>
      <c r="I24" s="221"/>
      <c r="J24" s="221"/>
      <c r="M24" s="221"/>
      <c r="N24" s="221"/>
      <c r="O24" s="221"/>
      <c r="P24" s="221"/>
      <c r="Q24" s="221"/>
    </row>
    <row r="25" spans="1:17" x14ac:dyDescent="0.2">
      <c r="A25" s="15"/>
      <c r="B25" s="301" t="s">
        <v>2295</v>
      </c>
      <c r="C25" s="303">
        <v>-838</v>
      </c>
      <c r="D25" s="302">
        <v>838</v>
      </c>
      <c r="K25" s="260">
        <v>81</v>
      </c>
      <c r="L25" s="221" t="s">
        <v>2288</v>
      </c>
      <c r="M25" s="221"/>
      <c r="N25" s="221"/>
      <c r="O25" s="221"/>
      <c r="P25" s="221"/>
      <c r="Q25" s="221"/>
    </row>
    <row r="26" spans="1:17" x14ac:dyDescent="0.2">
      <c r="A26" s="15"/>
      <c r="B26" s="301" t="s">
        <v>2304</v>
      </c>
      <c r="C26" s="303">
        <v>-683</v>
      </c>
      <c r="D26" s="302">
        <v>683</v>
      </c>
      <c r="K26" s="260"/>
      <c r="L26" s="221"/>
      <c r="M26" s="221"/>
      <c r="N26" s="221"/>
      <c r="O26" s="221"/>
      <c r="P26" s="221"/>
      <c r="Q26" s="221"/>
    </row>
    <row r="27" spans="1:17" ht="3" customHeight="1" x14ac:dyDescent="0.2">
      <c r="A27" s="4"/>
      <c r="B27" s="357"/>
      <c r="C27" s="41"/>
      <c r="D27" s="45"/>
      <c r="E27" s="4"/>
      <c r="H27" s="221"/>
      <c r="I27" s="221"/>
      <c r="J27" s="221"/>
      <c r="K27" s="260"/>
      <c r="L27" s="221"/>
      <c r="M27" s="221"/>
      <c r="N27" s="221"/>
      <c r="O27" s="221"/>
      <c r="P27" s="221"/>
      <c r="Q27" s="221"/>
    </row>
    <row r="28" spans="1:17" ht="12" customHeight="1" x14ac:dyDescent="0.2">
      <c r="A28" s="36"/>
      <c r="B28" s="536" t="s">
        <v>2106</v>
      </c>
      <c r="C28" s="537">
        <v>-160</v>
      </c>
      <c r="D28" s="538">
        <v>-160</v>
      </c>
      <c r="E28" s="353"/>
      <c r="J28" s="221"/>
      <c r="K28" s="260"/>
      <c r="L28" s="221"/>
      <c r="M28" s="221"/>
      <c r="N28" s="221"/>
      <c r="O28" s="221"/>
      <c r="P28" s="221"/>
      <c r="Q28" s="221"/>
    </row>
    <row r="29" spans="1:17" ht="12" customHeight="1" x14ac:dyDescent="0.2">
      <c r="A29" s="36"/>
      <c r="B29" s="536" t="s">
        <v>2247</v>
      </c>
      <c r="C29" s="537">
        <v>-175</v>
      </c>
      <c r="D29" s="537">
        <v>175</v>
      </c>
      <c r="E29" s="353"/>
      <c r="J29" s="221"/>
      <c r="K29" s="260"/>
      <c r="M29" s="221"/>
      <c r="N29" s="221"/>
      <c r="O29" s="221"/>
      <c r="P29" s="221"/>
      <c r="Q29" s="221"/>
    </row>
    <row r="30" spans="1:17" ht="12" customHeight="1" x14ac:dyDescent="0.2">
      <c r="A30" s="36"/>
      <c r="B30" s="542" t="s">
        <v>2241</v>
      </c>
      <c r="C30" s="543">
        <v>-650</v>
      </c>
      <c r="D30" s="543">
        <v>650</v>
      </c>
      <c r="E30" s="353"/>
      <c r="J30" s="221"/>
      <c r="K30" s="260"/>
      <c r="M30" s="221"/>
      <c r="N30" s="221"/>
      <c r="O30" s="221"/>
      <c r="P30" s="221"/>
      <c r="Q30" s="221"/>
    </row>
    <row r="31" spans="1:17" ht="12" customHeight="1" x14ac:dyDescent="0.2">
      <c r="A31" s="36"/>
      <c r="B31" s="536" t="s">
        <v>2262</v>
      </c>
      <c r="C31" s="537">
        <v>-70</v>
      </c>
      <c r="D31" s="538">
        <v>70</v>
      </c>
      <c r="E31" s="353"/>
      <c r="J31" s="221"/>
      <c r="K31" s="260"/>
      <c r="M31" s="221"/>
      <c r="N31" s="221"/>
      <c r="O31" s="221"/>
      <c r="P31" s="221"/>
      <c r="Q31" s="221"/>
    </row>
    <row r="32" spans="1:17" ht="12" customHeight="1" x14ac:dyDescent="0.2">
      <c r="A32" s="36"/>
      <c r="B32" s="545" t="s">
        <v>2269</v>
      </c>
      <c r="C32" s="543">
        <v>-50</v>
      </c>
      <c r="D32" s="538">
        <v>50</v>
      </c>
      <c r="E32" s="353"/>
      <c r="J32" s="221"/>
      <c r="K32" s="260"/>
      <c r="M32" s="221"/>
      <c r="N32" s="221"/>
      <c r="O32" s="221"/>
      <c r="P32" s="221"/>
      <c r="Q32" s="221"/>
    </row>
    <row r="33" spans="1:17" ht="12" customHeight="1" x14ac:dyDescent="0.2">
      <c r="A33" s="36"/>
      <c r="B33" s="545" t="s">
        <v>2270</v>
      </c>
      <c r="C33" s="543">
        <v>-166</v>
      </c>
      <c r="D33" s="538">
        <v>166</v>
      </c>
      <c r="E33" s="353"/>
      <c r="J33" s="221"/>
      <c r="K33" s="260"/>
      <c r="M33" s="221"/>
      <c r="N33" s="221"/>
      <c r="O33" s="221"/>
      <c r="P33" s="221"/>
      <c r="Q33" s="221"/>
    </row>
    <row r="34" spans="1:17" ht="12" customHeight="1" x14ac:dyDescent="0.2">
      <c r="A34" s="36"/>
      <c r="B34" s="542" t="s">
        <v>2240</v>
      </c>
      <c r="C34" s="543">
        <v>-120</v>
      </c>
      <c r="D34" s="537">
        <v>120</v>
      </c>
      <c r="E34" s="353"/>
      <c r="J34" s="221"/>
      <c r="K34" s="260"/>
      <c r="M34" s="221"/>
      <c r="N34" s="221"/>
      <c r="O34" s="221"/>
      <c r="P34" s="221"/>
      <c r="Q34" s="221"/>
    </row>
    <row r="35" spans="1:17" ht="12" customHeight="1" x14ac:dyDescent="0.2">
      <c r="A35" s="36"/>
      <c r="B35" s="536" t="s">
        <v>2282</v>
      </c>
      <c r="C35" s="537">
        <v>-505</v>
      </c>
      <c r="D35" s="538">
        <v>505</v>
      </c>
      <c r="E35" s="353"/>
      <c r="J35" s="221"/>
      <c r="K35" s="260"/>
      <c r="L35" s="221"/>
      <c r="M35" s="221"/>
      <c r="N35" s="221"/>
      <c r="O35" s="221"/>
    </row>
    <row r="36" spans="1:17" ht="12" customHeight="1" x14ac:dyDescent="0.2">
      <c r="A36" s="36"/>
      <c r="B36" s="542" t="s">
        <v>2244</v>
      </c>
      <c r="C36" s="543">
        <v>-50</v>
      </c>
      <c r="D36" s="543">
        <v>50</v>
      </c>
      <c r="E36" s="353"/>
      <c r="J36" s="221"/>
      <c r="K36" s="260"/>
      <c r="L36" s="221"/>
      <c r="M36" s="221"/>
      <c r="N36" s="221"/>
      <c r="O36" s="221"/>
    </row>
    <row r="37" spans="1:17" ht="12" customHeight="1" x14ac:dyDescent="0.2">
      <c r="A37" s="36"/>
      <c r="B37" s="536" t="s">
        <v>2258</v>
      </c>
      <c r="C37" s="537">
        <v>-22</v>
      </c>
      <c r="D37" s="538">
        <v>22</v>
      </c>
      <c r="E37" s="353"/>
      <c r="J37" s="221"/>
      <c r="K37" s="260"/>
      <c r="L37" s="221"/>
      <c r="M37" s="221"/>
      <c r="N37" s="221"/>
      <c r="O37" s="221"/>
    </row>
    <row r="38" spans="1:17" ht="12" customHeight="1" x14ac:dyDescent="0.2">
      <c r="A38" s="36"/>
      <c r="B38" s="536" t="s">
        <v>2259</v>
      </c>
      <c r="C38" s="537">
        <v>-5</v>
      </c>
      <c r="D38" s="538">
        <v>-5</v>
      </c>
      <c r="E38" s="353"/>
      <c r="J38" s="221"/>
      <c r="K38" s="260"/>
      <c r="L38" s="221"/>
      <c r="M38" s="221"/>
      <c r="N38" s="221"/>
      <c r="O38" s="221"/>
    </row>
    <row r="39" spans="1:17" ht="12" customHeight="1" x14ac:dyDescent="0.2">
      <c r="A39" s="36"/>
      <c r="B39" s="536" t="s">
        <v>2267</v>
      </c>
      <c r="C39" s="537">
        <v>-31</v>
      </c>
      <c r="D39" s="538">
        <v>31</v>
      </c>
      <c r="E39" s="353"/>
      <c r="J39" s="221"/>
      <c r="K39" s="260"/>
      <c r="L39" s="221"/>
      <c r="M39" s="221"/>
      <c r="N39" s="221"/>
      <c r="O39" s="221"/>
    </row>
    <row r="40" spans="1:17" ht="12" customHeight="1" x14ac:dyDescent="0.2">
      <c r="A40" s="36"/>
      <c r="B40" s="536" t="s">
        <v>2277</v>
      </c>
      <c r="C40" s="537">
        <v>-11</v>
      </c>
      <c r="D40" s="538">
        <v>11</v>
      </c>
      <c r="E40" s="353"/>
      <c r="J40" s="221"/>
      <c r="K40" s="260"/>
      <c r="L40" s="221"/>
      <c r="M40" s="221"/>
      <c r="N40" s="221"/>
      <c r="O40" s="221"/>
    </row>
    <row r="41" spans="1:17" ht="12" customHeight="1" x14ac:dyDescent="0.2">
      <c r="A41" s="36"/>
      <c r="B41" s="536" t="s">
        <v>2284</v>
      </c>
      <c r="C41" s="537">
        <v>-31</v>
      </c>
      <c r="D41" s="538">
        <v>31</v>
      </c>
      <c r="E41" s="353"/>
      <c r="J41" s="221"/>
      <c r="K41" s="260"/>
      <c r="L41" s="221"/>
      <c r="M41" s="221"/>
      <c r="N41" s="221"/>
      <c r="O41" s="221"/>
    </row>
    <row r="42" spans="1:17" ht="12" customHeight="1" x14ac:dyDescent="0.2">
      <c r="A42" s="36"/>
      <c r="B42" s="536" t="s">
        <v>2296</v>
      </c>
      <c r="C42" s="537">
        <v>-19</v>
      </c>
      <c r="D42" s="538">
        <v>19</v>
      </c>
      <c r="E42" s="353"/>
      <c r="J42" s="221"/>
      <c r="K42" s="260"/>
      <c r="L42" s="221"/>
      <c r="M42" s="221"/>
      <c r="N42" s="221"/>
      <c r="O42" s="221"/>
    </row>
    <row r="43" spans="1:17" ht="12" customHeight="1" thickBot="1" x14ac:dyDescent="0.25">
      <c r="A43" s="36"/>
      <c r="B43" s="221"/>
      <c r="C43" s="302"/>
      <c r="D43" s="303"/>
      <c r="E43" s="353"/>
      <c r="J43" s="221"/>
      <c r="K43" s="260"/>
      <c r="L43" s="221"/>
      <c r="M43" s="221"/>
      <c r="N43" s="221"/>
      <c r="O43" s="221"/>
    </row>
    <row r="44" spans="1:17" ht="21.6" thickBot="1" x14ac:dyDescent="0.45">
      <c r="B44" s="50" t="s">
        <v>1198</v>
      </c>
      <c r="C44" s="49">
        <f>SUM(C2:C43)</f>
        <v>0</v>
      </c>
      <c r="D44" s="39">
        <f>SUM(D8:D27)</f>
        <v>5648</v>
      </c>
      <c r="F44" s="221"/>
      <c r="J44" s="221"/>
      <c r="K44" s="323"/>
      <c r="L44" s="221"/>
      <c r="M44" s="221"/>
      <c r="N44" s="221"/>
      <c r="O44" s="221"/>
    </row>
    <row r="45" spans="1:17" ht="20.25" customHeight="1" x14ac:dyDescent="0.25">
      <c r="D45" s="5"/>
      <c r="E45" s="240">
        <f>SUM(D28:D43)</f>
        <v>1735</v>
      </c>
      <c r="H45" s="221"/>
      <c r="I45" s="221"/>
      <c r="J45" s="221"/>
      <c r="K45" s="260"/>
      <c r="L45" s="221"/>
      <c r="M45" s="221"/>
      <c r="N45" s="221"/>
      <c r="O45" s="221"/>
    </row>
    <row r="46" spans="1:17" ht="12" x14ac:dyDescent="0.25">
      <c r="C46" s="3"/>
      <c r="E46" s="408"/>
      <c r="F46" s="221"/>
      <c r="G46" s="221"/>
      <c r="H46" s="221"/>
      <c r="I46" s="221"/>
      <c r="K46" s="5"/>
    </row>
    <row r="47" spans="1:17" x14ac:dyDescent="0.2">
      <c r="C47" s="3"/>
      <c r="E47" s="193"/>
      <c r="G47" s="221"/>
      <c r="H47" s="221"/>
      <c r="I47" s="221"/>
      <c r="K47" s="253">
        <f>SUM(K2:K46)</f>
        <v>1179</v>
      </c>
    </row>
    <row r="48" spans="1:17" x14ac:dyDescent="0.2">
      <c r="G48" s="221"/>
      <c r="H48" s="221"/>
    </row>
    <row r="49" spans="3:8" x14ac:dyDescent="0.2">
      <c r="C49" s="3"/>
      <c r="G49" s="544"/>
      <c r="H49" s="221"/>
    </row>
  </sheetData>
  <pageMargins left="0.7" right="0.7" top="0.75" bottom="0.75" header="0.3" footer="0.3"/>
  <pageSetup orientation="portrait"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dimension ref="A1:Q38"/>
  <sheetViews>
    <sheetView workbookViewId="0">
      <selection activeCell="G38" sqref="G38"/>
    </sheetView>
  </sheetViews>
  <sheetFormatPr baseColWidth="10" defaultColWidth="11.44140625" defaultRowHeight="11.4" x14ac:dyDescent="0.2"/>
  <cols>
    <col min="1" max="1" width="3.6640625" style="3" customWidth="1"/>
    <col min="2" max="2" width="22.44140625" style="3" customWidth="1"/>
    <col min="3" max="3" width="9.109375" style="5" bestFit="1" customWidth="1"/>
    <col min="4" max="4" width="7.33203125" style="3" customWidth="1"/>
    <col min="5" max="5" width="7.88671875" style="3" customWidth="1"/>
    <col min="6" max="6" width="6.5546875" style="3" customWidth="1"/>
    <col min="7" max="7" width="8" style="3" bestFit="1" customWidth="1"/>
    <col min="8" max="8" width="11" style="3" customWidth="1"/>
    <col min="9" max="9" width="6.5546875" style="3" bestFit="1" customWidth="1"/>
    <col min="10" max="10" width="1.109375" style="3" customWidth="1"/>
    <col min="11" max="11" width="12.6640625" style="3" customWidth="1"/>
    <col min="12" max="12" width="19.6640625" style="3" customWidth="1"/>
    <col min="13" max="13" width="5.44140625" style="3" customWidth="1"/>
    <col min="14" max="14" width="2.88671875" style="3" customWidth="1"/>
    <col min="15" max="15" width="3" style="3" customWidth="1"/>
    <col min="16" max="16384" width="11.44140625" style="3"/>
  </cols>
  <sheetData>
    <row r="1" spans="1:17" ht="12" thickBot="1" x14ac:dyDescent="0.25">
      <c r="B1" s="50"/>
      <c r="C1" s="54" t="s">
        <v>1230</v>
      </c>
      <c r="D1" s="54" t="s">
        <v>1228</v>
      </c>
      <c r="E1" s="221"/>
      <c r="F1" s="260"/>
      <c r="G1" s="221"/>
      <c r="H1" s="221"/>
      <c r="I1" s="221"/>
      <c r="K1" s="176" t="s">
        <v>1214</v>
      </c>
    </row>
    <row r="2" spans="1:17" ht="12" x14ac:dyDescent="0.25">
      <c r="A2" s="16"/>
      <c r="B2" s="50" t="s">
        <v>1192</v>
      </c>
      <c r="C2" s="40">
        <v>4714</v>
      </c>
      <c r="D2" s="44"/>
      <c r="E2" s="260" t="s">
        <v>1387</v>
      </c>
      <c r="F2" s="474" t="s">
        <v>2217</v>
      </c>
      <c r="G2" s="472"/>
      <c r="H2" s="473"/>
      <c r="I2" s="221"/>
      <c r="K2" s="5">
        <v>72</v>
      </c>
      <c r="L2" s="3" t="s">
        <v>2218</v>
      </c>
    </row>
    <row r="3" spans="1:17" ht="12" x14ac:dyDescent="0.25">
      <c r="A3" s="16"/>
      <c r="B3" s="3" t="s">
        <v>1194</v>
      </c>
      <c r="C3" s="44"/>
      <c r="D3" s="44"/>
      <c r="E3" s="23"/>
      <c r="K3" s="295">
        <v>70</v>
      </c>
      <c r="L3" s="3" t="s">
        <v>2220</v>
      </c>
    </row>
    <row r="4" spans="1:17" ht="12" x14ac:dyDescent="0.25">
      <c r="A4" s="16"/>
      <c r="B4" s="3" t="s">
        <v>393</v>
      </c>
      <c r="C4" s="44">
        <v>28</v>
      </c>
      <c r="D4" s="44"/>
      <c r="E4" s="23"/>
      <c r="K4" s="295">
        <v>10</v>
      </c>
      <c r="L4" s="3" t="s">
        <v>2207</v>
      </c>
    </row>
    <row r="5" spans="1:17" ht="12" x14ac:dyDescent="0.25">
      <c r="A5" s="16"/>
      <c r="B5" s="3" t="s">
        <v>2212</v>
      </c>
      <c r="C5" s="44"/>
      <c r="D5" s="44"/>
      <c r="E5" s="23"/>
      <c r="K5" s="295">
        <v>119</v>
      </c>
      <c r="L5" s="3" t="s">
        <v>2222</v>
      </c>
    </row>
    <row r="6" spans="1:17" ht="3.75" customHeight="1" thickBot="1" x14ac:dyDescent="0.25">
      <c r="A6" s="4"/>
      <c r="B6" s="51"/>
      <c r="C6" s="41"/>
      <c r="D6" s="45"/>
      <c r="E6" s="4"/>
      <c r="K6" s="5"/>
    </row>
    <row r="7" spans="1:17" x14ac:dyDescent="0.2">
      <c r="A7" s="14">
        <v>1</v>
      </c>
      <c r="B7" s="532" t="s">
        <v>361</v>
      </c>
      <c r="C7" s="533">
        <v>-180</v>
      </c>
      <c r="D7" s="535">
        <f>F7+G7+H7</f>
        <v>180</v>
      </c>
      <c r="E7" s="221"/>
      <c r="F7" s="38">
        <v>50</v>
      </c>
      <c r="G7" s="529">
        <v>100</v>
      </c>
      <c r="H7" s="529">
        <v>30</v>
      </c>
      <c r="I7" s="31" t="s">
        <v>1209</v>
      </c>
      <c r="K7" s="295">
        <v>52</v>
      </c>
      <c r="L7" s="3" t="s">
        <v>2223</v>
      </c>
    </row>
    <row r="8" spans="1:17" ht="12" thickBot="1" x14ac:dyDescent="0.25">
      <c r="A8" s="14">
        <v>2</v>
      </c>
      <c r="B8" s="532" t="s">
        <v>2254</v>
      </c>
      <c r="C8" s="533">
        <v>-1200</v>
      </c>
      <c r="D8" s="534">
        <v>1200</v>
      </c>
      <c r="F8" s="24" t="s">
        <v>2221</v>
      </c>
      <c r="G8" s="530" t="s">
        <v>1358</v>
      </c>
      <c r="H8" s="531" t="s">
        <v>1480</v>
      </c>
      <c r="I8" s="32" t="s">
        <v>1210</v>
      </c>
      <c r="K8" s="5">
        <v>38</v>
      </c>
      <c r="L8" s="3" t="s">
        <v>2224</v>
      </c>
      <c r="M8" s="221"/>
      <c r="N8" s="193"/>
      <c r="O8" s="193"/>
      <c r="P8" s="221"/>
    </row>
    <row r="9" spans="1:17" x14ac:dyDescent="0.2">
      <c r="A9" s="14">
        <v>3</v>
      </c>
      <c r="B9" s="532" t="s">
        <v>2213</v>
      </c>
      <c r="C9" s="533">
        <v>-213</v>
      </c>
      <c r="D9" s="534">
        <v>213</v>
      </c>
      <c r="E9" s="221"/>
      <c r="F9" s="193"/>
      <c r="G9" s="193"/>
      <c r="H9" s="193"/>
      <c r="I9" s="193"/>
      <c r="K9" s="295">
        <v>62</v>
      </c>
      <c r="L9" s="3" t="s">
        <v>2225</v>
      </c>
      <c r="M9" s="221"/>
      <c r="N9" s="193"/>
      <c r="O9" s="193"/>
      <c r="P9" s="323"/>
    </row>
    <row r="10" spans="1:17" x14ac:dyDescent="0.2">
      <c r="A10" s="14">
        <v>4</v>
      </c>
      <c r="B10" s="532" t="s">
        <v>2214</v>
      </c>
      <c r="C10" s="533">
        <v>-120</v>
      </c>
      <c r="D10" s="534">
        <v>120</v>
      </c>
      <c r="F10" s="193"/>
      <c r="G10" s="193"/>
      <c r="H10" s="193"/>
      <c r="I10" s="193"/>
      <c r="K10" s="5">
        <v>143</v>
      </c>
      <c r="L10" s="221" t="s">
        <v>2227</v>
      </c>
      <c r="M10" s="221"/>
      <c r="N10" s="193"/>
      <c r="O10" s="193"/>
      <c r="P10" s="221"/>
    </row>
    <row r="11" spans="1:17" x14ac:dyDescent="0.2">
      <c r="A11" s="14">
        <v>5</v>
      </c>
      <c r="B11" s="532" t="s">
        <v>2215</v>
      </c>
      <c r="C11" s="533">
        <v>-74</v>
      </c>
      <c r="D11" s="534">
        <v>74</v>
      </c>
      <c r="F11" s="449"/>
      <c r="I11" s="193"/>
      <c r="K11" s="295">
        <v>24</v>
      </c>
      <c r="L11" s="3" t="s">
        <v>2228</v>
      </c>
      <c r="N11" s="193"/>
      <c r="O11" s="193"/>
      <c r="P11" s="221"/>
    </row>
    <row r="12" spans="1:17" x14ac:dyDescent="0.2">
      <c r="A12" s="14">
        <v>6</v>
      </c>
      <c r="B12" s="532" t="s">
        <v>1145</v>
      </c>
      <c r="C12" s="533">
        <v>0</v>
      </c>
      <c r="D12" s="534">
        <v>0</v>
      </c>
      <c r="F12" s="449"/>
      <c r="G12" s="193"/>
      <c r="H12" s="193"/>
      <c r="I12" s="193"/>
      <c r="K12" s="295">
        <v>47</v>
      </c>
      <c r="L12" s="3" t="s">
        <v>2229</v>
      </c>
      <c r="O12" s="193"/>
      <c r="P12" s="221"/>
    </row>
    <row r="13" spans="1:17" ht="12" x14ac:dyDescent="0.25">
      <c r="A13" s="14">
        <v>7</v>
      </c>
      <c r="B13" s="532" t="s">
        <v>1146</v>
      </c>
      <c r="C13" s="533">
        <v>0</v>
      </c>
      <c r="D13" s="534">
        <v>0</v>
      </c>
      <c r="F13" s="355"/>
      <c r="G13" s="193"/>
      <c r="H13" s="497"/>
      <c r="I13" s="193"/>
      <c r="K13" s="5">
        <v>30</v>
      </c>
      <c r="L13" s="3" t="s">
        <v>1902</v>
      </c>
      <c r="M13" s="221"/>
      <c r="N13" s="193"/>
      <c r="O13" s="193"/>
      <c r="P13" s="221"/>
    </row>
    <row r="14" spans="1:17" x14ac:dyDescent="0.2">
      <c r="A14" s="14">
        <v>8</v>
      </c>
      <c r="B14" s="532" t="s">
        <v>1153</v>
      </c>
      <c r="C14" s="533">
        <v>-141</v>
      </c>
      <c r="D14" s="534">
        <v>141</v>
      </c>
      <c r="F14" s="221"/>
      <c r="G14" s="193"/>
      <c r="H14" s="221"/>
      <c r="I14" s="193"/>
      <c r="K14" s="5">
        <v>74</v>
      </c>
      <c r="L14" s="3" t="s">
        <v>2231</v>
      </c>
      <c r="M14" s="221"/>
      <c r="N14" s="221"/>
      <c r="O14" s="221"/>
      <c r="P14" s="221"/>
    </row>
    <row r="15" spans="1:17" x14ac:dyDescent="0.2">
      <c r="A15" s="14">
        <v>9</v>
      </c>
      <c r="B15" s="532" t="s">
        <v>1154</v>
      </c>
      <c r="C15" s="533">
        <v>-54</v>
      </c>
      <c r="D15" s="534">
        <v>54</v>
      </c>
      <c r="F15" s="449"/>
      <c r="G15" s="193"/>
      <c r="H15" s="221"/>
      <c r="I15" s="193"/>
      <c r="J15" s="221"/>
      <c r="K15" s="5">
        <v>44</v>
      </c>
      <c r="L15" s="193" t="s">
        <v>2230</v>
      </c>
      <c r="M15" s="221"/>
      <c r="N15" s="221"/>
      <c r="O15" s="221"/>
      <c r="P15" s="221"/>
      <c r="Q15" s="221"/>
    </row>
    <row r="16" spans="1:17" x14ac:dyDescent="0.2">
      <c r="A16" s="14">
        <v>10</v>
      </c>
      <c r="B16" s="532" t="s">
        <v>2140</v>
      </c>
      <c r="C16" s="533">
        <v>0</v>
      </c>
      <c r="D16" s="534">
        <v>0</v>
      </c>
      <c r="F16" s="449"/>
      <c r="H16" s="221"/>
      <c r="I16" s="193"/>
      <c r="J16" s="221"/>
      <c r="K16" s="260">
        <v>10</v>
      </c>
      <c r="L16" s="193" t="s">
        <v>8</v>
      </c>
      <c r="M16" s="221"/>
      <c r="N16" s="221"/>
      <c r="O16" s="221"/>
      <c r="P16" s="221"/>
      <c r="Q16" s="221"/>
    </row>
    <row r="17" spans="1:17" x14ac:dyDescent="0.2">
      <c r="A17" s="14">
        <v>11</v>
      </c>
      <c r="B17" s="532" t="s">
        <v>1162</v>
      </c>
      <c r="C17" s="533">
        <v>-51</v>
      </c>
      <c r="D17" s="534">
        <v>51</v>
      </c>
      <c r="F17" s="193"/>
      <c r="H17" s="221"/>
      <c r="I17" s="221"/>
      <c r="J17" s="221"/>
      <c r="K17" s="260">
        <v>12</v>
      </c>
      <c r="L17" s="193" t="s">
        <v>2232</v>
      </c>
      <c r="M17" s="221"/>
      <c r="N17" s="221"/>
      <c r="O17" s="221"/>
      <c r="P17" s="221"/>
      <c r="Q17" s="221"/>
    </row>
    <row r="18" spans="1:17" x14ac:dyDescent="0.2">
      <c r="A18" s="14">
        <v>12</v>
      </c>
      <c r="B18" s="532" t="s">
        <v>791</v>
      </c>
      <c r="C18" s="533">
        <v>-39</v>
      </c>
      <c r="D18" s="534">
        <v>39</v>
      </c>
      <c r="E18" s="221"/>
      <c r="F18" s="193"/>
      <c r="H18" s="221"/>
      <c r="I18" s="221"/>
      <c r="J18" s="221"/>
      <c r="K18" s="230">
        <v>16</v>
      </c>
      <c r="L18" s="193" t="s">
        <v>2233</v>
      </c>
      <c r="M18" s="260"/>
      <c r="N18" s="260"/>
      <c r="O18" s="221"/>
      <c r="P18" s="221"/>
      <c r="Q18" s="221"/>
    </row>
    <row r="19" spans="1:17" x14ac:dyDescent="0.2">
      <c r="A19" s="14">
        <v>13</v>
      </c>
      <c r="B19" s="532" t="s">
        <v>1158</v>
      </c>
      <c r="C19" s="533">
        <v>-340</v>
      </c>
      <c r="D19" s="534">
        <v>340</v>
      </c>
      <c r="F19" s="444"/>
      <c r="H19" s="221"/>
      <c r="I19" s="221"/>
      <c r="J19" s="221"/>
      <c r="K19" s="260">
        <v>10</v>
      </c>
      <c r="L19" s="221" t="s">
        <v>2235</v>
      </c>
      <c r="M19" s="260"/>
      <c r="N19" s="260"/>
      <c r="O19" s="221"/>
      <c r="P19" s="221"/>
      <c r="Q19" s="221"/>
    </row>
    <row r="20" spans="1:17" x14ac:dyDescent="0.2">
      <c r="A20" s="14">
        <v>14</v>
      </c>
      <c r="B20" s="532" t="s">
        <v>794</v>
      </c>
      <c r="C20" s="533">
        <v>-1324</v>
      </c>
      <c r="D20" s="534">
        <f>K37</f>
        <v>1324</v>
      </c>
      <c r="F20" s="193"/>
      <c r="G20" s="193"/>
      <c r="H20" s="193"/>
      <c r="I20" s="221"/>
      <c r="J20" s="221"/>
      <c r="K20" s="260">
        <v>61</v>
      </c>
      <c r="L20" s="221" t="s">
        <v>2245</v>
      </c>
      <c r="M20" s="260"/>
      <c r="N20" s="260"/>
      <c r="O20" s="221"/>
      <c r="Q20" s="221"/>
    </row>
    <row r="21" spans="1:17" x14ac:dyDescent="0.2">
      <c r="A21" s="14">
        <v>15</v>
      </c>
      <c r="B21" s="532" t="s">
        <v>1074</v>
      </c>
      <c r="C21" s="533">
        <v>0</v>
      </c>
      <c r="D21" s="534">
        <v>0</v>
      </c>
      <c r="F21" s="193"/>
      <c r="G21" s="193"/>
      <c r="H21" s="221"/>
      <c r="I21" s="193"/>
      <c r="J21" s="221"/>
      <c r="K21" s="260">
        <v>16</v>
      </c>
      <c r="L21" s="221" t="s">
        <v>2236</v>
      </c>
      <c r="M21" s="260"/>
      <c r="N21" s="260"/>
      <c r="O21" s="221"/>
      <c r="Q21" s="221"/>
    </row>
    <row r="22" spans="1:17" ht="12" x14ac:dyDescent="0.25">
      <c r="A22" s="14">
        <v>16</v>
      </c>
      <c r="B22" s="532" t="s">
        <v>1433</v>
      </c>
      <c r="C22" s="533">
        <v>0</v>
      </c>
      <c r="D22" s="534">
        <v>0</v>
      </c>
      <c r="E22" s="240">
        <f>SUM(D7:D22)</f>
        <v>3736</v>
      </c>
      <c r="H22" s="221"/>
      <c r="I22" s="221"/>
      <c r="K22" s="260">
        <v>190</v>
      </c>
      <c r="L22" s="221" t="s">
        <v>2238</v>
      </c>
      <c r="M22" s="221"/>
      <c r="N22" s="221"/>
      <c r="O22" s="221"/>
      <c r="Q22" s="221"/>
    </row>
    <row r="23" spans="1:17" ht="3" customHeight="1" x14ac:dyDescent="0.2">
      <c r="A23" s="4"/>
      <c r="B23" s="51"/>
      <c r="C23" s="41"/>
      <c r="D23" s="45"/>
      <c r="E23" s="4"/>
      <c r="H23" s="221"/>
      <c r="I23" s="221"/>
      <c r="J23" s="221"/>
      <c r="M23" s="221"/>
      <c r="N23" s="221"/>
      <c r="O23" s="221"/>
      <c r="P23" s="221"/>
      <c r="Q23" s="221"/>
    </row>
    <row r="24" spans="1:17" x14ac:dyDescent="0.2">
      <c r="A24" s="15"/>
      <c r="B24" s="539" t="s">
        <v>2252</v>
      </c>
      <c r="C24" s="540">
        <v>-106</v>
      </c>
      <c r="D24" s="541">
        <v>106</v>
      </c>
      <c r="K24" s="260">
        <v>90</v>
      </c>
      <c r="L24" s="221" t="s">
        <v>2237</v>
      </c>
      <c r="M24" s="221"/>
      <c r="N24" s="221"/>
      <c r="O24" s="221"/>
      <c r="P24" s="221"/>
      <c r="Q24" s="221"/>
    </row>
    <row r="25" spans="1:17" ht="3" customHeight="1" x14ac:dyDescent="0.2">
      <c r="A25" s="4"/>
      <c r="B25" s="357"/>
      <c r="C25" s="41"/>
      <c r="D25" s="45"/>
      <c r="E25" s="4"/>
      <c r="H25" s="221"/>
      <c r="I25" s="221"/>
      <c r="J25" s="221"/>
      <c r="K25" s="260"/>
      <c r="L25" s="221"/>
      <c r="M25" s="221"/>
      <c r="N25" s="221"/>
      <c r="O25" s="221"/>
      <c r="P25" s="221"/>
      <c r="Q25" s="221"/>
    </row>
    <row r="26" spans="1:17" ht="12" customHeight="1" x14ac:dyDescent="0.2">
      <c r="A26" s="36"/>
      <c r="B26" s="532" t="s">
        <v>2106</v>
      </c>
      <c r="C26" s="533">
        <v>-200</v>
      </c>
      <c r="D26" s="534">
        <v>200</v>
      </c>
      <c r="E26" s="353"/>
      <c r="J26" s="221"/>
      <c r="K26" s="260">
        <v>75</v>
      </c>
      <c r="L26" s="221" t="s">
        <v>105</v>
      </c>
      <c r="M26" s="221"/>
      <c r="N26" s="221"/>
      <c r="O26" s="221"/>
      <c r="P26" s="221"/>
      <c r="Q26" s="221"/>
    </row>
    <row r="27" spans="1:17" ht="12" customHeight="1" x14ac:dyDescent="0.2">
      <c r="A27" s="36"/>
      <c r="B27" s="532" t="s">
        <v>2216</v>
      </c>
      <c r="C27" s="533">
        <v>-250</v>
      </c>
      <c r="D27" s="534">
        <v>250</v>
      </c>
      <c r="E27" s="353"/>
      <c r="K27" s="260">
        <v>40</v>
      </c>
      <c r="L27" s="221" t="s">
        <v>2246</v>
      </c>
      <c r="M27" s="221"/>
      <c r="N27" s="221"/>
      <c r="O27" s="221"/>
      <c r="P27" s="221"/>
      <c r="Q27" s="221"/>
    </row>
    <row r="28" spans="1:17" ht="12" customHeight="1" x14ac:dyDescent="0.2">
      <c r="A28" s="36"/>
      <c r="B28" s="532" t="s">
        <v>2219</v>
      </c>
      <c r="C28" s="533">
        <v>-150</v>
      </c>
      <c r="D28" s="534">
        <v>150</v>
      </c>
      <c r="E28" s="353"/>
      <c r="J28" s="221"/>
      <c r="K28" s="260">
        <v>19</v>
      </c>
      <c r="L28" s="221" t="s">
        <v>2249</v>
      </c>
      <c r="M28" s="221"/>
      <c r="N28" s="221"/>
      <c r="O28" s="221"/>
      <c r="P28" s="221"/>
      <c r="Q28" s="221"/>
    </row>
    <row r="29" spans="1:17" ht="12" customHeight="1" x14ac:dyDescent="0.2">
      <c r="A29" s="36"/>
      <c r="B29" s="532" t="s">
        <v>1423</v>
      </c>
      <c r="C29" s="533">
        <v>-45</v>
      </c>
      <c r="D29" s="534">
        <v>45</v>
      </c>
      <c r="E29" s="353"/>
      <c r="J29" s="221"/>
      <c r="K29" s="260"/>
      <c r="L29" s="221"/>
      <c r="M29" s="221"/>
      <c r="N29" s="221"/>
      <c r="O29" s="221"/>
      <c r="P29" s="221"/>
      <c r="Q29" s="221"/>
    </row>
    <row r="30" spans="1:17" ht="12" customHeight="1" x14ac:dyDescent="0.2">
      <c r="A30" s="36"/>
      <c r="B30" s="532" t="s">
        <v>2226</v>
      </c>
      <c r="C30" s="533">
        <v>-98</v>
      </c>
      <c r="D30" s="534">
        <v>98</v>
      </c>
      <c r="E30" s="353"/>
      <c r="J30" s="221"/>
      <c r="K30" s="260"/>
      <c r="L30" s="221"/>
      <c r="M30" s="221"/>
      <c r="N30" s="221"/>
      <c r="O30" s="221"/>
      <c r="P30" s="221"/>
      <c r="Q30" s="221"/>
    </row>
    <row r="31" spans="1:17" ht="12" customHeight="1" x14ac:dyDescent="0.2">
      <c r="A31" s="36"/>
      <c r="B31" s="532" t="s">
        <v>2234</v>
      </c>
      <c r="C31" s="533">
        <v>-125</v>
      </c>
      <c r="D31" s="533">
        <v>125</v>
      </c>
      <c r="E31" s="353"/>
      <c r="J31" s="221"/>
      <c r="K31" s="260"/>
      <c r="L31" s="221"/>
      <c r="M31" s="221"/>
      <c r="N31" s="221"/>
      <c r="O31" s="221"/>
      <c r="P31" s="221"/>
      <c r="Q31" s="221"/>
    </row>
    <row r="32" spans="1:17" ht="12" customHeight="1" x14ac:dyDescent="0.2">
      <c r="A32" s="36"/>
      <c r="B32" s="532" t="s">
        <v>2239</v>
      </c>
      <c r="C32" s="533">
        <v>-32</v>
      </c>
      <c r="D32" s="533">
        <v>32</v>
      </c>
      <c r="E32" s="353"/>
      <c r="J32" s="221"/>
      <c r="K32" s="260"/>
      <c r="L32" s="221"/>
      <c r="M32" s="221"/>
      <c r="N32" s="221"/>
      <c r="O32" s="221"/>
      <c r="P32" s="221"/>
      <c r="Q32" s="221"/>
    </row>
    <row r="33" spans="1:17" ht="12" customHeight="1" thickBot="1" x14ac:dyDescent="0.25">
      <c r="A33" s="36"/>
      <c r="B33" s="221"/>
      <c r="C33" s="302"/>
      <c r="D33" s="303"/>
      <c r="E33" s="353"/>
      <c r="J33" s="221"/>
      <c r="K33" s="260"/>
      <c r="L33" s="221"/>
      <c r="M33" s="221"/>
      <c r="N33" s="221"/>
      <c r="O33" s="221"/>
      <c r="P33" s="221"/>
      <c r="Q33" s="221"/>
    </row>
    <row r="34" spans="1:17" ht="21.6" thickBot="1" x14ac:dyDescent="0.45">
      <c r="B34" s="50" t="s">
        <v>1198</v>
      </c>
      <c r="C34" s="49">
        <f>SUM(C2:C33)</f>
        <v>0</v>
      </c>
      <c r="D34" s="39">
        <f>SUM(D7:D25)</f>
        <v>3842</v>
      </c>
      <c r="F34" s="221"/>
      <c r="J34" s="221"/>
      <c r="K34" s="323"/>
      <c r="L34" s="221"/>
      <c r="M34" s="221"/>
      <c r="N34" s="221"/>
      <c r="O34" s="221"/>
      <c r="P34" s="221"/>
      <c r="Q34" s="221"/>
    </row>
    <row r="35" spans="1:17" ht="20.25" customHeight="1" x14ac:dyDescent="0.25">
      <c r="D35" s="5"/>
      <c r="E35" s="240">
        <f>SUM(D26:D33)</f>
        <v>900</v>
      </c>
      <c r="H35" s="221"/>
      <c r="I35" s="221"/>
      <c r="J35" s="221"/>
      <c r="K35" s="260"/>
      <c r="L35" s="221"/>
      <c r="M35" s="221"/>
      <c r="N35" s="221"/>
      <c r="O35" s="221"/>
      <c r="P35" s="221"/>
      <c r="Q35" s="221"/>
    </row>
    <row r="36" spans="1:17" ht="12" x14ac:dyDescent="0.25">
      <c r="E36" s="408"/>
      <c r="F36" s="221"/>
      <c r="G36" s="221"/>
      <c r="H36" s="221"/>
      <c r="I36" s="221"/>
      <c r="K36" s="5"/>
    </row>
    <row r="37" spans="1:17" x14ac:dyDescent="0.2">
      <c r="E37" s="193"/>
      <c r="G37" s="221"/>
      <c r="H37" s="221"/>
      <c r="I37" s="221"/>
      <c r="K37" s="253">
        <f>SUM(K2:K36)</f>
        <v>1324</v>
      </c>
    </row>
    <row r="38" spans="1:17" x14ac:dyDescent="0.2">
      <c r="G38" s="221"/>
      <c r="H38" s="221"/>
    </row>
  </sheetData>
  <pageMargins left="0.7" right="0.7" top="0.75" bottom="0.75" header="0.3" footer="0.3"/>
  <pageSetup paperSize="9" orientation="portrait"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dimension ref="A1:Q48"/>
  <sheetViews>
    <sheetView workbookViewId="0">
      <selection activeCell="B49" sqref="B49"/>
    </sheetView>
  </sheetViews>
  <sheetFormatPr baseColWidth="10" defaultColWidth="11.44140625" defaultRowHeight="11.4" x14ac:dyDescent="0.2"/>
  <cols>
    <col min="1" max="1" width="3.6640625" style="3" customWidth="1"/>
    <col min="2" max="2" width="22.44140625" style="3" customWidth="1"/>
    <col min="3" max="3" width="9.109375" style="5" bestFit="1" customWidth="1"/>
    <col min="4" max="4" width="7.33203125" style="3" customWidth="1"/>
    <col min="5" max="5" width="7.88671875" style="3" customWidth="1"/>
    <col min="6" max="6" width="6.5546875" style="3" customWidth="1"/>
    <col min="7" max="7" width="8" style="3" bestFit="1" customWidth="1"/>
    <col min="8" max="8" width="11" style="3" customWidth="1"/>
    <col min="9" max="9" width="6.5546875" style="3" bestFit="1" customWidth="1"/>
    <col min="10" max="10" width="1.109375" style="3" customWidth="1"/>
    <col min="11" max="11" width="12.6640625" style="3" customWidth="1"/>
    <col min="12" max="12" width="19.6640625" style="3" customWidth="1"/>
    <col min="13" max="13" width="5.44140625" style="3" customWidth="1"/>
    <col min="14" max="14" width="2.88671875" style="3" customWidth="1"/>
    <col min="15" max="15" width="3" style="3" customWidth="1"/>
    <col min="16" max="16384" width="11.44140625" style="3"/>
  </cols>
  <sheetData>
    <row r="1" spans="1:17" ht="12" thickBot="1" x14ac:dyDescent="0.25">
      <c r="B1" s="50"/>
      <c r="C1" s="54" t="s">
        <v>1230</v>
      </c>
      <c r="D1" s="54" t="s">
        <v>1228</v>
      </c>
      <c r="E1" s="221"/>
      <c r="F1" s="260"/>
      <c r="G1" s="221"/>
      <c r="H1" s="221"/>
      <c r="I1" s="221"/>
      <c r="K1" s="176" t="s">
        <v>1214</v>
      </c>
    </row>
    <row r="2" spans="1:17" ht="12" x14ac:dyDescent="0.25">
      <c r="A2" s="16"/>
      <c r="B2" s="50" t="s">
        <v>1192</v>
      </c>
      <c r="C2" s="40">
        <v>5254</v>
      </c>
      <c r="D2" s="44"/>
      <c r="E2" s="260" t="s">
        <v>1387</v>
      </c>
      <c r="F2" s="474" t="s">
        <v>2173</v>
      </c>
      <c r="G2" s="472"/>
      <c r="H2" s="473"/>
      <c r="I2" s="221"/>
      <c r="K2" s="5">
        <v>60</v>
      </c>
      <c r="L2" s="3" t="s">
        <v>2188</v>
      </c>
    </row>
    <row r="3" spans="1:17" ht="12" x14ac:dyDescent="0.25">
      <c r="A3" s="16"/>
      <c r="B3" s="3" t="s">
        <v>1194</v>
      </c>
      <c r="C3" s="44"/>
      <c r="D3" s="44"/>
      <c r="E3" s="23"/>
      <c r="K3" s="295">
        <v>196</v>
      </c>
      <c r="L3" s="3" t="s">
        <v>2189</v>
      </c>
    </row>
    <row r="4" spans="1:17" ht="12" x14ac:dyDescent="0.25">
      <c r="A4" s="16"/>
      <c r="B4" s="3" t="s">
        <v>393</v>
      </c>
      <c r="C4" s="44">
        <v>57</v>
      </c>
      <c r="D4" s="44"/>
      <c r="E4" s="23"/>
      <c r="K4" s="295">
        <v>10</v>
      </c>
      <c r="L4" s="3" t="s">
        <v>2190</v>
      </c>
    </row>
    <row r="5" spans="1:17" ht="12" x14ac:dyDescent="0.25">
      <c r="A5" s="16"/>
      <c r="B5" s="3" t="s">
        <v>2174</v>
      </c>
      <c r="C5" s="44">
        <v>24</v>
      </c>
      <c r="D5" s="44"/>
      <c r="E5" s="23"/>
      <c r="K5" s="295">
        <v>20</v>
      </c>
      <c r="L5" s="3" t="s">
        <v>2191</v>
      </c>
    </row>
    <row r="6" spans="1:17" ht="3.75" customHeight="1" thickBot="1" x14ac:dyDescent="0.25">
      <c r="A6" s="4"/>
      <c r="B6" s="51"/>
      <c r="C6" s="41"/>
      <c r="D6" s="45"/>
      <c r="E6" s="4"/>
      <c r="K6" s="5"/>
    </row>
    <row r="7" spans="1:17" x14ac:dyDescent="0.2">
      <c r="A7" s="14">
        <v>1</v>
      </c>
      <c r="B7" s="523" t="s">
        <v>361</v>
      </c>
      <c r="C7" s="524">
        <v>-200</v>
      </c>
      <c r="D7" s="525">
        <f>F7+G7+H7</f>
        <v>200</v>
      </c>
      <c r="E7" s="221"/>
      <c r="F7" s="38">
        <v>100</v>
      </c>
      <c r="G7" s="529">
        <v>50</v>
      </c>
      <c r="H7" s="529">
        <v>50</v>
      </c>
      <c r="I7" s="31" t="s">
        <v>1209</v>
      </c>
      <c r="K7" s="295">
        <v>129</v>
      </c>
      <c r="L7" s="3" t="s">
        <v>1049</v>
      </c>
    </row>
    <row r="8" spans="1:17" ht="12" thickBot="1" x14ac:dyDescent="0.25">
      <c r="A8" s="14">
        <v>2</v>
      </c>
      <c r="B8" s="523" t="s">
        <v>2172</v>
      </c>
      <c r="C8" s="524">
        <v>-1200</v>
      </c>
      <c r="D8" s="525">
        <v>1200</v>
      </c>
      <c r="F8" s="24" t="s">
        <v>437</v>
      </c>
      <c r="G8" s="530" t="s">
        <v>427</v>
      </c>
      <c r="H8" s="531" t="s">
        <v>2208</v>
      </c>
      <c r="I8" s="32" t="s">
        <v>1210</v>
      </c>
      <c r="K8" s="5">
        <v>37</v>
      </c>
      <c r="L8" s="3" t="s">
        <v>2194</v>
      </c>
      <c r="M8" s="221"/>
      <c r="N8" s="193"/>
      <c r="O8" s="193"/>
      <c r="P8" s="221"/>
    </row>
    <row r="9" spans="1:17" x14ac:dyDescent="0.2">
      <c r="A9" s="14">
        <v>3</v>
      </c>
      <c r="B9" s="523" t="s">
        <v>370</v>
      </c>
      <c r="C9" s="524">
        <v>-213</v>
      </c>
      <c r="D9" s="525">
        <v>213</v>
      </c>
      <c r="E9" s="221"/>
      <c r="F9" s="193"/>
      <c r="G9" s="193"/>
      <c r="H9" s="193"/>
      <c r="I9" s="193"/>
      <c r="K9" s="295">
        <v>37</v>
      </c>
      <c r="L9" s="3" t="s">
        <v>2193</v>
      </c>
      <c r="M9" s="221"/>
      <c r="N9" s="193"/>
      <c r="O9" s="193"/>
      <c r="P9" s="323"/>
    </row>
    <row r="10" spans="1:17" x14ac:dyDescent="0.2">
      <c r="A10" s="14">
        <v>4</v>
      </c>
      <c r="B10" s="523" t="s">
        <v>2169</v>
      </c>
      <c r="C10" s="524">
        <v>-120</v>
      </c>
      <c r="D10" s="525">
        <v>120</v>
      </c>
      <c r="F10" s="193"/>
      <c r="G10" s="193"/>
      <c r="H10" s="193"/>
      <c r="I10" s="193"/>
      <c r="K10" s="5">
        <v>102</v>
      </c>
      <c r="L10" s="221" t="s">
        <v>2195</v>
      </c>
      <c r="M10" s="221"/>
      <c r="N10" s="193"/>
      <c r="O10" s="193"/>
      <c r="P10" s="221"/>
    </row>
    <row r="11" spans="1:17" x14ac:dyDescent="0.2">
      <c r="A11" s="14">
        <v>5</v>
      </c>
      <c r="B11" s="523" t="s">
        <v>2170</v>
      </c>
      <c r="C11" s="524">
        <v>-71</v>
      </c>
      <c r="D11" s="525">
        <v>71</v>
      </c>
      <c r="F11" s="449"/>
      <c r="I11" s="193"/>
      <c r="K11" s="295">
        <v>40</v>
      </c>
      <c r="L11" s="3" t="s">
        <v>2196</v>
      </c>
      <c r="N11" s="193"/>
      <c r="O11" s="193"/>
      <c r="P11" s="221"/>
    </row>
    <row r="12" spans="1:17" x14ac:dyDescent="0.2">
      <c r="A12" s="14">
        <v>6</v>
      </c>
      <c r="B12" s="523" t="s">
        <v>1145</v>
      </c>
      <c r="C12" s="524">
        <v>-20</v>
      </c>
      <c r="D12" s="525">
        <v>20</v>
      </c>
      <c r="F12" s="449"/>
      <c r="G12" s="193"/>
      <c r="H12" s="193"/>
      <c r="I12" s="193"/>
      <c r="K12" s="295">
        <v>192</v>
      </c>
      <c r="L12" s="3" t="s">
        <v>2210</v>
      </c>
      <c r="O12" s="193"/>
      <c r="P12" s="221"/>
    </row>
    <row r="13" spans="1:17" ht="12" x14ac:dyDescent="0.25">
      <c r="A13" s="14">
        <v>7</v>
      </c>
      <c r="B13" s="523" t="s">
        <v>1146</v>
      </c>
      <c r="C13" s="524">
        <v>0</v>
      </c>
      <c r="D13" s="525">
        <v>0</v>
      </c>
      <c r="F13" s="355"/>
      <c r="G13" s="193"/>
      <c r="H13" s="497"/>
      <c r="I13" s="193"/>
      <c r="K13" s="5">
        <v>93</v>
      </c>
      <c r="L13" s="3" t="s">
        <v>2209</v>
      </c>
      <c r="M13" s="221"/>
      <c r="N13" s="193"/>
      <c r="O13" s="193"/>
      <c r="P13" s="221"/>
    </row>
    <row r="14" spans="1:17" x14ac:dyDescent="0.2">
      <c r="A14" s="14">
        <v>8</v>
      </c>
      <c r="B14" s="523" t="s">
        <v>1153</v>
      </c>
      <c r="C14" s="524">
        <v>-137</v>
      </c>
      <c r="D14" s="525">
        <v>137</v>
      </c>
      <c r="F14" s="221"/>
      <c r="G14" s="193"/>
      <c r="I14" s="193"/>
      <c r="K14" s="5">
        <v>41</v>
      </c>
      <c r="L14" s="3" t="s">
        <v>2211</v>
      </c>
      <c r="M14" s="221"/>
      <c r="N14" s="221"/>
      <c r="O14" s="221"/>
      <c r="P14" s="221"/>
    </row>
    <row r="15" spans="1:17" x14ac:dyDescent="0.2">
      <c r="A15" s="14">
        <v>9</v>
      </c>
      <c r="B15" s="523" t="s">
        <v>1154</v>
      </c>
      <c r="C15" s="524">
        <v>-50</v>
      </c>
      <c r="D15" s="525">
        <v>50</v>
      </c>
      <c r="F15" s="449"/>
      <c r="G15" s="193"/>
      <c r="H15" s="221"/>
      <c r="I15" s="193"/>
      <c r="J15" s="221"/>
      <c r="K15" s="5">
        <v>26</v>
      </c>
      <c r="L15" s="193" t="s">
        <v>2200</v>
      </c>
      <c r="M15" s="221"/>
      <c r="N15" s="221"/>
      <c r="O15" s="221"/>
      <c r="P15" s="221"/>
      <c r="Q15" s="221"/>
    </row>
    <row r="16" spans="1:17" x14ac:dyDescent="0.2">
      <c r="A16" s="14">
        <v>10</v>
      </c>
      <c r="B16" s="523" t="s">
        <v>2140</v>
      </c>
      <c r="C16" s="524">
        <v>0</v>
      </c>
      <c r="D16" s="525">
        <v>0</v>
      </c>
      <c r="F16" s="449"/>
      <c r="H16" s="221"/>
      <c r="I16" s="193"/>
      <c r="J16" s="221"/>
      <c r="K16" s="260">
        <v>11</v>
      </c>
      <c r="L16" s="193" t="s">
        <v>2201</v>
      </c>
      <c r="M16" s="221"/>
      <c r="N16" s="221"/>
      <c r="O16" s="221"/>
      <c r="P16" s="221"/>
      <c r="Q16" s="221"/>
    </row>
    <row r="17" spans="1:17" x14ac:dyDescent="0.2">
      <c r="A17" s="14">
        <v>11</v>
      </c>
      <c r="B17" s="523" t="s">
        <v>1162</v>
      </c>
      <c r="C17" s="524">
        <v>-58</v>
      </c>
      <c r="D17" s="525">
        <v>58</v>
      </c>
      <c r="F17" s="193"/>
      <c r="J17" s="221"/>
      <c r="K17" s="260">
        <v>130</v>
      </c>
      <c r="L17" s="193" t="s">
        <v>2202</v>
      </c>
      <c r="M17" s="221"/>
      <c r="N17" s="221"/>
      <c r="O17" s="221"/>
      <c r="P17" s="221"/>
      <c r="Q17" s="221"/>
    </row>
    <row r="18" spans="1:17" x14ac:dyDescent="0.2">
      <c r="A18" s="14">
        <v>12</v>
      </c>
      <c r="B18" s="523" t="s">
        <v>791</v>
      </c>
      <c r="C18" s="524">
        <v>-26</v>
      </c>
      <c r="D18" s="525">
        <v>26</v>
      </c>
      <c r="E18" s="221"/>
      <c r="F18" s="193"/>
      <c r="J18" s="221"/>
      <c r="K18" s="230">
        <v>40</v>
      </c>
      <c r="L18" s="193" t="s">
        <v>2203</v>
      </c>
      <c r="M18" s="260"/>
      <c r="N18" s="260"/>
      <c r="O18" s="221"/>
      <c r="P18" s="221"/>
      <c r="Q18" s="221"/>
    </row>
    <row r="19" spans="1:17" x14ac:dyDescent="0.2">
      <c r="A19" s="14">
        <v>13</v>
      </c>
      <c r="B19" s="523" t="s">
        <v>1158</v>
      </c>
      <c r="C19" s="524">
        <v>-344</v>
      </c>
      <c r="D19" s="525">
        <v>344</v>
      </c>
      <c r="F19" s="444"/>
      <c r="J19" s="221"/>
      <c r="K19" s="260">
        <v>19</v>
      </c>
      <c r="L19" s="221" t="s">
        <v>2204</v>
      </c>
      <c r="M19" s="260"/>
      <c r="N19" s="260"/>
      <c r="O19" s="221"/>
      <c r="P19" s="221"/>
      <c r="Q19" s="221"/>
    </row>
    <row r="20" spans="1:17" x14ac:dyDescent="0.2">
      <c r="A20" s="14">
        <v>14</v>
      </c>
      <c r="B20" s="523" t="s">
        <v>794</v>
      </c>
      <c r="C20" s="524">
        <v>-1305</v>
      </c>
      <c r="D20" s="525">
        <f>K37</f>
        <v>1305</v>
      </c>
      <c r="F20" s="193"/>
      <c r="G20" s="193"/>
      <c r="J20" s="221"/>
      <c r="K20" s="260">
        <v>20</v>
      </c>
      <c r="L20" s="221" t="s">
        <v>2205</v>
      </c>
      <c r="M20" s="260"/>
      <c r="N20" s="260"/>
      <c r="O20" s="221"/>
      <c r="P20" s="221"/>
      <c r="Q20" s="221"/>
    </row>
    <row r="21" spans="1:17" x14ac:dyDescent="0.2">
      <c r="A21" s="14">
        <v>15</v>
      </c>
      <c r="B21" s="523" t="s">
        <v>1074</v>
      </c>
      <c r="C21" s="524">
        <v>-350</v>
      </c>
      <c r="D21" s="525">
        <v>350</v>
      </c>
      <c r="F21" s="193"/>
      <c r="G21" s="193"/>
      <c r="H21" s="193"/>
      <c r="I21" s="193"/>
      <c r="J21" s="221"/>
      <c r="K21" s="260">
        <v>40</v>
      </c>
      <c r="L21" s="221" t="s">
        <v>2206</v>
      </c>
      <c r="M21" s="260"/>
      <c r="N21" s="260"/>
      <c r="O21" s="221"/>
      <c r="P21" s="221"/>
      <c r="Q21" s="221"/>
    </row>
    <row r="22" spans="1:17" ht="12" x14ac:dyDescent="0.25">
      <c r="A22" s="14">
        <v>16</v>
      </c>
      <c r="B22" s="523" t="s">
        <v>1433</v>
      </c>
      <c r="C22" s="524">
        <v>-50</v>
      </c>
      <c r="D22" s="525">
        <v>50</v>
      </c>
      <c r="E22" s="240">
        <f>SUM(D7:D22)</f>
        <v>4144</v>
      </c>
      <c r="H22" s="221"/>
      <c r="I22" s="221"/>
      <c r="K22" s="260">
        <v>12</v>
      </c>
      <c r="L22" s="221" t="s">
        <v>2207</v>
      </c>
      <c r="M22" s="221"/>
      <c r="N22" s="221"/>
      <c r="O22" s="221"/>
      <c r="P22" s="221"/>
      <c r="Q22" s="221"/>
    </row>
    <row r="23" spans="1:17" ht="3" customHeight="1" x14ac:dyDescent="0.2">
      <c r="A23" s="4"/>
      <c r="B23" s="51"/>
      <c r="C23" s="41"/>
      <c r="D23" s="45"/>
      <c r="E23" s="4"/>
      <c r="H23" s="221"/>
      <c r="I23" s="221"/>
      <c r="J23" s="221"/>
      <c r="M23" s="221"/>
      <c r="N23" s="221"/>
      <c r="O23" s="221"/>
      <c r="P23" s="221"/>
      <c r="Q23" s="221"/>
    </row>
    <row r="24" spans="1:17" x14ac:dyDescent="0.2">
      <c r="A24" s="15"/>
      <c r="B24" s="539" t="s">
        <v>2256</v>
      </c>
      <c r="C24" s="540">
        <v>-415</v>
      </c>
      <c r="D24" s="541">
        <v>415</v>
      </c>
      <c r="K24" s="260">
        <v>50</v>
      </c>
      <c r="L24" s="221" t="s">
        <v>1178</v>
      </c>
      <c r="M24" s="221"/>
      <c r="N24" s="221"/>
      <c r="O24" s="221"/>
      <c r="P24" s="221"/>
      <c r="Q24" s="221"/>
    </row>
    <row r="25" spans="1:17" x14ac:dyDescent="0.2">
      <c r="A25" s="15"/>
      <c r="B25" s="539" t="s">
        <v>2257</v>
      </c>
      <c r="C25" s="540">
        <v>-142</v>
      </c>
      <c r="D25" s="541">
        <v>142</v>
      </c>
      <c r="K25" s="260"/>
      <c r="L25" s="221"/>
      <c r="M25" s="221"/>
      <c r="N25" s="221"/>
      <c r="O25" s="221"/>
      <c r="P25" s="221"/>
      <c r="Q25" s="221"/>
    </row>
    <row r="26" spans="1:17" ht="3" customHeight="1" x14ac:dyDescent="0.2">
      <c r="A26" s="4"/>
      <c r="B26" s="357"/>
      <c r="C26" s="41"/>
      <c r="D26" s="45"/>
      <c r="E26" s="4"/>
      <c r="H26" s="221"/>
      <c r="I26" s="221"/>
      <c r="J26" s="221"/>
      <c r="K26" s="260"/>
      <c r="L26" s="221"/>
      <c r="M26" s="221"/>
      <c r="N26" s="221"/>
      <c r="O26" s="221"/>
      <c r="P26" s="221"/>
      <c r="Q26" s="221"/>
    </row>
    <row r="27" spans="1:17" ht="12" customHeight="1" x14ac:dyDescent="0.2">
      <c r="A27" s="36"/>
      <c r="B27" s="523" t="s">
        <v>2106</v>
      </c>
      <c r="C27" s="524">
        <v>-160</v>
      </c>
      <c r="D27" s="525">
        <v>-160</v>
      </c>
      <c r="E27" s="353"/>
      <c r="J27" s="221"/>
      <c r="K27" s="260"/>
      <c r="L27" s="221"/>
      <c r="M27" s="221"/>
      <c r="N27" s="221"/>
      <c r="O27" s="221"/>
      <c r="P27" s="221"/>
      <c r="Q27" s="221"/>
    </row>
    <row r="28" spans="1:17" ht="12" customHeight="1" x14ac:dyDescent="0.2">
      <c r="A28" s="36"/>
      <c r="B28" s="523" t="s">
        <v>2171</v>
      </c>
      <c r="C28" s="524">
        <v>-250</v>
      </c>
      <c r="D28" s="525">
        <v>250</v>
      </c>
      <c r="E28" s="353"/>
      <c r="H28" s="3">
        <f>557-415</f>
        <v>142</v>
      </c>
      <c r="L28" s="221"/>
      <c r="M28" s="221"/>
      <c r="N28" s="221"/>
      <c r="O28" s="221"/>
      <c r="P28" s="221"/>
      <c r="Q28" s="221"/>
    </row>
    <row r="29" spans="1:17" ht="12" customHeight="1" x14ac:dyDescent="0.2">
      <c r="A29" s="36"/>
      <c r="B29" s="527" t="s">
        <v>2176</v>
      </c>
      <c r="C29" s="528">
        <v>-222</v>
      </c>
      <c r="D29" s="528">
        <v>222</v>
      </c>
      <c r="E29" s="353"/>
      <c r="H29" s="221"/>
      <c r="I29" s="221"/>
      <c r="L29" s="221"/>
      <c r="M29" s="221"/>
      <c r="N29" s="221"/>
      <c r="O29" s="221"/>
      <c r="P29" s="221"/>
      <c r="Q29" s="221"/>
    </row>
    <row r="30" spans="1:17" ht="12" customHeight="1" x14ac:dyDescent="0.2">
      <c r="A30" s="36"/>
      <c r="B30" s="523" t="s">
        <v>2192</v>
      </c>
      <c r="C30" s="524">
        <v>-2</v>
      </c>
      <c r="D30" s="525">
        <v>2</v>
      </c>
      <c r="E30" s="353"/>
      <c r="J30" s="221"/>
      <c r="K30" s="260"/>
      <c r="L30" s="221"/>
      <c r="M30" s="221"/>
      <c r="N30" s="221"/>
      <c r="O30" s="221"/>
      <c r="P30" s="221"/>
      <c r="Q30" s="221"/>
    </row>
    <row r="31" spans="1:17" ht="12" customHeight="1" x14ac:dyDescent="0.2">
      <c r="A31" s="36"/>
      <c r="B31" s="301"/>
      <c r="C31" s="303"/>
      <c r="D31" s="303"/>
      <c r="E31" s="353"/>
      <c r="J31" s="221"/>
      <c r="K31" s="260"/>
      <c r="L31" s="221"/>
      <c r="M31" s="221"/>
      <c r="N31" s="221"/>
      <c r="O31" s="221"/>
      <c r="P31" s="221"/>
      <c r="Q31" s="221"/>
    </row>
    <row r="32" spans="1:17" ht="12" customHeight="1" x14ac:dyDescent="0.2">
      <c r="A32" s="36"/>
      <c r="B32" s="301"/>
      <c r="C32" s="303"/>
      <c r="D32" s="303"/>
      <c r="E32" s="353"/>
      <c r="J32" s="221"/>
      <c r="K32" s="260"/>
      <c r="L32" s="221"/>
      <c r="M32" s="221"/>
      <c r="N32" s="221"/>
      <c r="O32" s="221"/>
      <c r="P32" s="221"/>
      <c r="Q32" s="221"/>
    </row>
    <row r="33" spans="1:17" ht="12" customHeight="1" thickBot="1" x14ac:dyDescent="0.25">
      <c r="A33" s="36"/>
      <c r="B33" s="221"/>
      <c r="C33" s="302"/>
      <c r="D33" s="303"/>
      <c r="E33" s="353"/>
      <c r="J33" s="221"/>
      <c r="K33" s="260"/>
      <c r="L33" s="221"/>
      <c r="M33" s="221"/>
      <c r="N33" s="221"/>
      <c r="O33" s="221"/>
      <c r="P33" s="221"/>
      <c r="Q33" s="221"/>
    </row>
    <row r="34" spans="1:17" ht="21.6" thickBot="1" x14ac:dyDescent="0.45">
      <c r="B34" s="50" t="s">
        <v>1198</v>
      </c>
      <c r="C34" s="49">
        <f>SUM(C2:C33)</f>
        <v>0</v>
      </c>
      <c r="D34" s="39">
        <f>SUM(D7:D26)</f>
        <v>4701</v>
      </c>
      <c r="F34" s="221"/>
      <c r="J34" s="221"/>
      <c r="K34" s="323"/>
      <c r="L34" s="221"/>
      <c r="M34" s="221"/>
      <c r="N34" s="221"/>
      <c r="O34" s="221"/>
      <c r="P34" s="221"/>
      <c r="Q34" s="221"/>
    </row>
    <row r="35" spans="1:17" ht="20.25" customHeight="1" x14ac:dyDescent="0.25">
      <c r="D35" s="5"/>
      <c r="E35" s="240">
        <f>SUM(D27:D33)</f>
        <v>314</v>
      </c>
      <c r="H35" s="221"/>
      <c r="I35" s="221"/>
      <c r="J35" s="221"/>
      <c r="K35" s="260"/>
      <c r="L35" s="221"/>
      <c r="M35" s="221"/>
      <c r="N35" s="221"/>
      <c r="O35" s="221"/>
      <c r="P35" s="221"/>
      <c r="Q35" s="221"/>
    </row>
    <row r="36" spans="1:17" ht="12" x14ac:dyDescent="0.25">
      <c r="E36" s="408"/>
      <c r="F36" s="221"/>
      <c r="I36" s="221"/>
      <c r="K36" s="5"/>
    </row>
    <row r="37" spans="1:17" x14ac:dyDescent="0.2">
      <c r="A37" s="193"/>
      <c r="B37" s="193"/>
      <c r="C37" s="295"/>
      <c r="D37" s="295"/>
      <c r="E37" s="193"/>
      <c r="G37" s="221"/>
      <c r="H37" s="221"/>
      <c r="I37" s="221"/>
      <c r="K37" s="253">
        <f>SUM(K2:K36)</f>
        <v>1305</v>
      </c>
    </row>
    <row r="38" spans="1:17" x14ac:dyDescent="0.2">
      <c r="A38" s="193"/>
      <c r="B38" s="193"/>
      <c r="C38" s="230"/>
      <c r="D38" s="295"/>
      <c r="G38" s="221"/>
      <c r="H38" s="221"/>
    </row>
    <row r="39" spans="1:17" x14ac:dyDescent="0.2">
      <c r="A39" s="193"/>
      <c r="B39" s="193"/>
      <c r="C39" s="295"/>
      <c r="D39" s="295"/>
      <c r="G39" s="221"/>
      <c r="H39" s="221"/>
    </row>
    <row r="40" spans="1:17" x14ac:dyDescent="0.2">
      <c r="A40" s="193"/>
      <c r="B40" s="193"/>
      <c r="C40" s="230"/>
      <c r="D40" s="193"/>
      <c r="G40" s="221"/>
      <c r="H40" s="221"/>
    </row>
    <row r="41" spans="1:17" x14ac:dyDescent="0.2">
      <c r="A41" s="193"/>
      <c r="B41" s="193"/>
      <c r="C41" s="230"/>
      <c r="D41" s="193"/>
    </row>
    <row r="42" spans="1:17" x14ac:dyDescent="0.2">
      <c r="A42" s="193"/>
      <c r="B42" s="193"/>
      <c r="C42" s="230"/>
      <c r="D42" s="193"/>
      <c r="G42" s="496" t="s">
        <v>1539</v>
      </c>
      <c r="H42" s="496"/>
      <c r="I42" s="221"/>
    </row>
    <row r="43" spans="1:17" ht="12" customHeight="1" x14ac:dyDescent="0.2">
      <c r="A43" s="193"/>
      <c r="B43" s="193"/>
      <c r="C43" s="230"/>
      <c r="D43" s="193"/>
      <c r="E43" s="353"/>
      <c r="G43" s="496">
        <v>900</v>
      </c>
      <c r="H43" s="496" t="s">
        <v>1540</v>
      </c>
    </row>
    <row r="44" spans="1:17" x14ac:dyDescent="0.2">
      <c r="A44" s="193"/>
      <c r="B44" s="193"/>
      <c r="C44" s="230"/>
      <c r="D44" s="193"/>
      <c r="G44" s="496" t="s">
        <v>2146</v>
      </c>
      <c r="H44" s="496"/>
    </row>
    <row r="45" spans="1:17" x14ac:dyDescent="0.2">
      <c r="A45" s="193"/>
      <c r="B45" s="193"/>
      <c r="C45" s="230"/>
      <c r="D45" s="193"/>
    </row>
    <row r="46" spans="1:17" x14ac:dyDescent="0.2">
      <c r="A46" s="193"/>
      <c r="B46" s="193"/>
      <c r="C46" s="230"/>
      <c r="D46" s="193"/>
    </row>
    <row r="47" spans="1:17" x14ac:dyDescent="0.2">
      <c r="A47" s="193"/>
      <c r="B47" s="193"/>
      <c r="C47" s="230"/>
      <c r="D47" s="193"/>
    </row>
    <row r="48" spans="1:17" x14ac:dyDescent="0.2">
      <c r="C48" s="3"/>
    </row>
  </sheetData>
  <pageMargins left="0.7" right="0.7" top="0.75" bottom="0.75" header="0.3" footer="0.3"/>
  <pageSetup orientation="portrait"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9"/>
  <dimension ref="A1:P49"/>
  <sheetViews>
    <sheetView workbookViewId="0">
      <selection activeCell="L49" sqref="L49:L50"/>
    </sheetView>
  </sheetViews>
  <sheetFormatPr baseColWidth="10" defaultColWidth="11.44140625" defaultRowHeight="11.4" x14ac:dyDescent="0.2"/>
  <cols>
    <col min="1" max="1" width="3.6640625" style="3" customWidth="1"/>
    <col min="2" max="2" width="22.44140625" style="3" customWidth="1"/>
    <col min="3" max="3" width="9.109375" style="5" bestFit="1" customWidth="1"/>
    <col min="4" max="4" width="7.33203125" style="3" customWidth="1"/>
    <col min="5" max="5" width="7.88671875" style="3" customWidth="1"/>
    <col min="6" max="6" width="6.5546875" style="3" customWidth="1"/>
    <col min="7" max="7" width="8" style="3" bestFit="1" customWidth="1"/>
    <col min="8" max="8" width="11" style="3" customWidth="1"/>
    <col min="9" max="9" width="6.5546875" style="3" bestFit="1" customWidth="1"/>
    <col min="10" max="10" width="1.109375" style="3" customWidth="1"/>
    <col min="11" max="11" width="12.6640625" style="3" customWidth="1"/>
    <col min="12" max="12" width="19.6640625" style="3" customWidth="1"/>
    <col min="13" max="13" width="2.6640625" style="3" customWidth="1"/>
    <col min="14" max="14" width="2.88671875" style="3" customWidth="1"/>
    <col min="15" max="15" width="3" style="3" customWidth="1"/>
    <col min="16" max="16384" width="11.44140625" style="3"/>
  </cols>
  <sheetData>
    <row r="1" spans="1:16" ht="12" thickBot="1" x14ac:dyDescent="0.25">
      <c r="B1" s="50"/>
      <c r="C1" s="54" t="s">
        <v>1230</v>
      </c>
      <c r="D1" s="54" t="s">
        <v>1228</v>
      </c>
      <c r="E1" s="221"/>
      <c r="F1" s="260"/>
      <c r="G1" s="221"/>
      <c r="H1" s="221"/>
      <c r="I1" s="221"/>
      <c r="K1" s="176" t="s">
        <v>1214</v>
      </c>
    </row>
    <row r="2" spans="1:16" ht="12" x14ac:dyDescent="0.25">
      <c r="A2" s="16"/>
      <c r="B2" s="50" t="s">
        <v>1192</v>
      </c>
      <c r="C2" s="40">
        <v>6245</v>
      </c>
      <c r="D2" s="44"/>
      <c r="E2" s="260" t="s">
        <v>1387</v>
      </c>
      <c r="F2" s="510" t="s">
        <v>2132</v>
      </c>
      <c r="G2" s="472"/>
      <c r="H2" s="473"/>
      <c r="I2" s="221"/>
      <c r="K2" s="5">
        <v>173</v>
      </c>
      <c r="L2" s="399" t="s">
        <v>2136</v>
      </c>
    </row>
    <row r="3" spans="1:16" ht="12" x14ac:dyDescent="0.25">
      <c r="A3" s="16"/>
      <c r="B3" s="3" t="s">
        <v>1194</v>
      </c>
      <c r="C3" s="44"/>
      <c r="D3" s="44"/>
      <c r="E3" s="23"/>
      <c r="K3" s="295">
        <v>14</v>
      </c>
      <c r="L3" s="3" t="s">
        <v>649</v>
      </c>
    </row>
    <row r="4" spans="1:16" ht="3.75" customHeight="1" thickBot="1" x14ac:dyDescent="0.25">
      <c r="A4" s="4"/>
      <c r="B4" s="51"/>
      <c r="C4" s="41"/>
      <c r="D4" s="45"/>
      <c r="E4" s="4"/>
      <c r="K4" s="5"/>
    </row>
    <row r="5" spans="1:16" x14ac:dyDescent="0.2">
      <c r="A5" s="14">
        <v>1</v>
      </c>
      <c r="B5" s="514" t="s">
        <v>361</v>
      </c>
      <c r="C5" s="515">
        <v>-100</v>
      </c>
      <c r="D5" s="516">
        <f>F5+G5</f>
        <v>100</v>
      </c>
      <c r="E5" s="221"/>
      <c r="F5" s="38">
        <v>100</v>
      </c>
      <c r="G5" s="26"/>
      <c r="H5" s="26"/>
      <c r="I5" s="31" t="s">
        <v>1209</v>
      </c>
      <c r="K5" s="295">
        <v>148</v>
      </c>
      <c r="L5" s="508" t="s">
        <v>2138</v>
      </c>
    </row>
    <row r="6" spans="1:16" ht="12" thickBot="1" x14ac:dyDescent="0.25">
      <c r="A6" s="14">
        <v>2</v>
      </c>
      <c r="B6" s="514" t="s">
        <v>2148</v>
      </c>
      <c r="C6" s="515">
        <v>-1200</v>
      </c>
      <c r="D6" s="516">
        <v>1200</v>
      </c>
      <c r="F6" s="24" t="s">
        <v>2149</v>
      </c>
      <c r="G6" s="241"/>
      <c r="H6" s="25"/>
      <c r="I6" s="32" t="s">
        <v>1210</v>
      </c>
      <c r="K6" s="5">
        <v>3</v>
      </c>
      <c r="L6" s="3" t="s">
        <v>2145</v>
      </c>
      <c r="M6" s="221"/>
      <c r="N6" s="193"/>
      <c r="O6" s="193"/>
      <c r="P6" s="221"/>
    </row>
    <row r="7" spans="1:16" x14ac:dyDescent="0.2">
      <c r="A7" s="14">
        <v>3</v>
      </c>
      <c r="B7" s="514" t="s">
        <v>2139</v>
      </c>
      <c r="C7" s="515">
        <v>-213</v>
      </c>
      <c r="D7" s="516">
        <v>213</v>
      </c>
      <c r="E7" s="221"/>
      <c r="F7" s="193"/>
      <c r="G7" s="193"/>
      <c r="H7" s="193"/>
      <c r="I7" s="193"/>
      <c r="K7" s="295">
        <v>2</v>
      </c>
      <c r="L7" s="3" t="s">
        <v>2144</v>
      </c>
      <c r="M7" s="221"/>
      <c r="N7" s="193"/>
      <c r="O7" s="193"/>
      <c r="P7" s="323"/>
    </row>
    <row r="8" spans="1:16" x14ac:dyDescent="0.2">
      <c r="A8" s="14">
        <v>4</v>
      </c>
      <c r="B8" s="514" t="s">
        <v>2141</v>
      </c>
      <c r="C8" s="515">
        <v>-120</v>
      </c>
      <c r="D8" s="516">
        <v>120</v>
      </c>
      <c r="F8" s="193"/>
      <c r="G8" s="193"/>
      <c r="H8" s="193"/>
      <c r="I8" s="193"/>
      <c r="K8" s="5">
        <v>174</v>
      </c>
      <c r="L8" s="221" t="s">
        <v>2150</v>
      </c>
      <c r="M8" s="221"/>
      <c r="N8" s="193"/>
      <c r="O8" s="193"/>
      <c r="P8" s="221"/>
    </row>
    <row r="9" spans="1:16" x14ac:dyDescent="0.2">
      <c r="A9" s="14">
        <v>5</v>
      </c>
      <c r="B9" s="514" t="s">
        <v>2142</v>
      </c>
      <c r="C9" s="515">
        <v>-62</v>
      </c>
      <c r="D9" s="516">
        <v>62</v>
      </c>
      <c r="F9" s="449"/>
      <c r="I9" s="193"/>
      <c r="K9" s="295">
        <v>108</v>
      </c>
      <c r="L9" s="3" t="s">
        <v>2151</v>
      </c>
      <c r="N9" s="193"/>
      <c r="O9" s="193"/>
      <c r="P9" s="221"/>
    </row>
    <row r="10" spans="1:16" x14ac:dyDescent="0.2">
      <c r="A10" s="14">
        <v>6</v>
      </c>
      <c r="B10" s="514" t="s">
        <v>1145</v>
      </c>
      <c r="C10" s="515">
        <v>-20</v>
      </c>
      <c r="D10" s="516">
        <v>20</v>
      </c>
      <c r="F10" s="449"/>
      <c r="G10" s="193"/>
      <c r="H10" s="193"/>
      <c r="I10" s="193"/>
      <c r="K10" s="5">
        <v>17</v>
      </c>
      <c r="L10" s="3" t="s">
        <v>2153</v>
      </c>
      <c r="O10" s="193"/>
      <c r="P10" s="221"/>
    </row>
    <row r="11" spans="1:16" ht="12" x14ac:dyDescent="0.25">
      <c r="A11" s="14">
        <v>7</v>
      </c>
      <c r="B11" s="514" t="s">
        <v>1146</v>
      </c>
      <c r="C11" s="515">
        <v>0</v>
      </c>
      <c r="D11" s="516">
        <v>0</v>
      </c>
      <c r="F11" s="355"/>
      <c r="G11" s="193"/>
      <c r="H11" s="497"/>
      <c r="I11" s="193"/>
      <c r="K11" s="295">
        <v>116</v>
      </c>
      <c r="L11" s="3" t="s">
        <v>2154</v>
      </c>
      <c r="M11" s="221"/>
      <c r="N11" s="193"/>
      <c r="O11" s="193"/>
      <c r="P11" s="221"/>
    </row>
    <row r="12" spans="1:16" x14ac:dyDescent="0.2">
      <c r="A12" s="14">
        <v>8</v>
      </c>
      <c r="B12" s="514" t="s">
        <v>1153</v>
      </c>
      <c r="C12" s="515">
        <v>-137</v>
      </c>
      <c r="D12" s="516">
        <v>137</v>
      </c>
      <c r="F12" s="221"/>
      <c r="G12" s="193"/>
      <c r="H12" s="497"/>
      <c r="I12" s="193"/>
      <c r="K12" s="5">
        <v>110</v>
      </c>
      <c r="L12" s="221" t="s">
        <v>2156</v>
      </c>
      <c r="M12" s="221"/>
      <c r="N12" s="221"/>
      <c r="O12" s="221"/>
      <c r="P12" s="221"/>
    </row>
    <row r="13" spans="1:16" x14ac:dyDescent="0.2">
      <c r="A13" s="14">
        <v>9</v>
      </c>
      <c r="B13" s="514" t="s">
        <v>1154</v>
      </c>
      <c r="C13" s="515">
        <v>-53</v>
      </c>
      <c r="D13" s="516">
        <v>53</v>
      </c>
      <c r="F13" s="449"/>
      <c r="G13" s="193"/>
      <c r="H13" s="193"/>
      <c r="I13" s="193"/>
      <c r="K13" s="295">
        <v>11</v>
      </c>
      <c r="L13" s="221" t="s">
        <v>2159</v>
      </c>
      <c r="M13" s="221"/>
      <c r="N13" s="221"/>
      <c r="O13" s="221"/>
      <c r="P13" s="221"/>
    </row>
    <row r="14" spans="1:16" x14ac:dyDescent="0.2">
      <c r="A14" s="14">
        <v>10</v>
      </c>
      <c r="B14" s="514" t="s">
        <v>2140</v>
      </c>
      <c r="C14" s="515">
        <v>-12</v>
      </c>
      <c r="D14" s="516">
        <v>12</v>
      </c>
      <c r="F14" s="449"/>
      <c r="I14" s="193"/>
      <c r="K14" s="5">
        <v>40</v>
      </c>
      <c r="L14" s="221" t="s">
        <v>2160</v>
      </c>
      <c r="P14" s="221"/>
    </row>
    <row r="15" spans="1:16" x14ac:dyDescent="0.2">
      <c r="A15" s="14">
        <v>11</v>
      </c>
      <c r="B15" s="514" t="s">
        <v>1162</v>
      </c>
      <c r="C15" s="515">
        <v>-50</v>
      </c>
      <c r="D15" s="516">
        <v>50</v>
      </c>
      <c r="F15" s="193"/>
      <c r="I15" s="193"/>
      <c r="K15" s="295">
        <v>176</v>
      </c>
      <c r="L15" s="221" t="s">
        <v>2161</v>
      </c>
      <c r="P15" s="221"/>
    </row>
    <row r="16" spans="1:16" x14ac:dyDescent="0.2">
      <c r="A16" s="14">
        <v>12</v>
      </c>
      <c r="B16" s="514" t="s">
        <v>791</v>
      </c>
      <c r="C16" s="515">
        <v>-25</v>
      </c>
      <c r="D16" s="516">
        <v>25</v>
      </c>
      <c r="E16" s="221"/>
      <c r="F16" s="193"/>
      <c r="I16" s="193"/>
      <c r="K16" s="260">
        <v>23</v>
      </c>
      <c r="L16" s="221" t="s">
        <v>2164</v>
      </c>
      <c r="P16" s="221"/>
    </row>
    <row r="17" spans="1:16" x14ac:dyDescent="0.2">
      <c r="A17" s="14">
        <v>13</v>
      </c>
      <c r="B17" s="514" t="s">
        <v>1158</v>
      </c>
      <c r="C17" s="515">
        <v>-252</v>
      </c>
      <c r="D17" s="516">
        <v>252</v>
      </c>
      <c r="F17" s="444"/>
      <c r="I17" s="193"/>
      <c r="K17" s="260">
        <v>16</v>
      </c>
      <c r="L17" s="221" t="s">
        <v>2168</v>
      </c>
      <c r="P17" s="221"/>
    </row>
    <row r="18" spans="1:16" x14ac:dyDescent="0.2">
      <c r="A18" s="14">
        <v>14</v>
      </c>
      <c r="B18" s="514" t="s">
        <v>794</v>
      </c>
      <c r="C18" s="515">
        <v>-1166</v>
      </c>
      <c r="D18" s="516">
        <f>K42</f>
        <v>1166</v>
      </c>
      <c r="F18" s="193"/>
      <c r="G18" s="193"/>
      <c r="H18" s="193"/>
      <c r="I18" s="193"/>
      <c r="K18" s="260">
        <v>35</v>
      </c>
      <c r="L18" s="221" t="s">
        <v>2178</v>
      </c>
    </row>
    <row r="19" spans="1:16" x14ac:dyDescent="0.2">
      <c r="A19" s="14">
        <v>15</v>
      </c>
      <c r="B19" s="514" t="s">
        <v>2165</v>
      </c>
      <c r="C19" s="515">
        <v>-459</v>
      </c>
      <c r="D19" s="516">
        <v>459</v>
      </c>
      <c r="F19" s="193"/>
      <c r="G19" s="193"/>
      <c r="H19" s="193"/>
      <c r="I19" s="193"/>
      <c r="K19" s="260"/>
      <c r="L19" s="221"/>
    </row>
    <row r="20" spans="1:16" ht="12" x14ac:dyDescent="0.25">
      <c r="A20" s="14">
        <v>16</v>
      </c>
      <c r="B20" s="514" t="s">
        <v>1433</v>
      </c>
      <c r="C20" s="515">
        <v>-50</v>
      </c>
      <c r="D20" s="516">
        <v>50</v>
      </c>
      <c r="E20" s="240">
        <f>SUM(D5:D20)</f>
        <v>3919</v>
      </c>
      <c r="K20" s="260"/>
      <c r="L20" s="221"/>
    </row>
    <row r="21" spans="1:16" ht="3" customHeight="1" x14ac:dyDescent="0.2">
      <c r="A21" s="4"/>
      <c r="B21" s="51"/>
      <c r="C21" s="41"/>
      <c r="D21" s="45"/>
      <c r="E21" s="4"/>
      <c r="K21" s="260"/>
    </row>
    <row r="22" spans="1:16" x14ac:dyDescent="0.2">
      <c r="A22" s="15"/>
      <c r="B22" s="514" t="s">
        <v>2162</v>
      </c>
      <c r="C22" s="515">
        <v>-412</v>
      </c>
      <c r="D22" s="516">
        <v>412</v>
      </c>
      <c r="K22" s="260"/>
    </row>
    <row r="23" spans="1:16" ht="3" customHeight="1" x14ac:dyDescent="0.2">
      <c r="A23" s="4"/>
      <c r="B23" s="357"/>
      <c r="C23" s="41"/>
      <c r="D23" s="45"/>
      <c r="E23" s="4"/>
      <c r="K23" s="5"/>
    </row>
    <row r="24" spans="1:16" ht="12" customHeight="1" x14ac:dyDescent="0.2">
      <c r="A24" s="36"/>
      <c r="B24" s="514" t="s">
        <v>393</v>
      </c>
      <c r="C24" s="515">
        <v>40</v>
      </c>
      <c r="D24" s="516">
        <v>-40</v>
      </c>
      <c r="E24" s="353"/>
      <c r="G24" s="221"/>
      <c r="H24" s="221"/>
      <c r="K24" s="260"/>
    </row>
    <row r="25" spans="1:16" ht="12" customHeight="1" x14ac:dyDescent="0.2">
      <c r="A25" s="36"/>
      <c r="B25" s="514" t="s">
        <v>2175</v>
      </c>
      <c r="C25" s="515">
        <v>123</v>
      </c>
      <c r="D25" s="516">
        <v>-123</v>
      </c>
      <c r="E25" s="353"/>
      <c r="G25" s="221"/>
      <c r="H25" s="221"/>
      <c r="K25" s="260"/>
    </row>
    <row r="26" spans="1:16" ht="12" customHeight="1" x14ac:dyDescent="0.2">
      <c r="A26" s="36"/>
      <c r="B26" s="514" t="s">
        <v>242</v>
      </c>
      <c r="C26" s="515">
        <v>-1386</v>
      </c>
      <c r="D26" s="516">
        <v>1386</v>
      </c>
      <c r="E26" s="353"/>
      <c r="K26" s="260"/>
    </row>
    <row r="27" spans="1:16" ht="12" customHeight="1" x14ac:dyDescent="0.2">
      <c r="A27" s="36"/>
      <c r="B27" s="514" t="s">
        <v>2106</v>
      </c>
      <c r="C27" s="515">
        <v>-120</v>
      </c>
      <c r="D27" s="516">
        <v>120</v>
      </c>
      <c r="E27" s="353"/>
      <c r="K27" s="260"/>
    </row>
    <row r="28" spans="1:16" ht="12" customHeight="1" x14ac:dyDescent="0.2">
      <c r="A28" s="36"/>
      <c r="B28" s="514" t="s">
        <v>1538</v>
      </c>
      <c r="C28" s="515">
        <v>-265</v>
      </c>
      <c r="D28" s="516">
        <v>265</v>
      </c>
      <c r="E28" s="353"/>
      <c r="K28" s="260"/>
    </row>
    <row r="29" spans="1:16" ht="12" customHeight="1" x14ac:dyDescent="0.2">
      <c r="A29" s="36"/>
      <c r="B29" s="514" t="s">
        <v>2137</v>
      </c>
      <c r="C29" s="515">
        <v>-50</v>
      </c>
      <c r="D29" s="516">
        <v>50</v>
      </c>
      <c r="E29" s="353"/>
      <c r="K29" s="260"/>
    </row>
    <row r="30" spans="1:16" ht="12" customHeight="1" x14ac:dyDescent="0.2">
      <c r="A30" s="36"/>
      <c r="B30" s="517" t="s">
        <v>2152</v>
      </c>
      <c r="C30" s="518">
        <v>-86</v>
      </c>
      <c r="D30" s="519">
        <v>86</v>
      </c>
      <c r="E30" s="353"/>
      <c r="K30" s="260"/>
    </row>
    <row r="31" spans="1:16" ht="12" customHeight="1" x14ac:dyDescent="0.2">
      <c r="A31" s="36"/>
      <c r="B31" s="514" t="s">
        <v>2158</v>
      </c>
      <c r="C31" s="515">
        <v>-40</v>
      </c>
      <c r="D31" s="516">
        <v>40</v>
      </c>
      <c r="E31" s="353"/>
      <c r="K31" s="260"/>
    </row>
    <row r="32" spans="1:16" ht="12" customHeight="1" x14ac:dyDescent="0.2">
      <c r="A32" s="36"/>
      <c r="B32" s="514" t="s">
        <v>2157</v>
      </c>
      <c r="C32" s="515">
        <v>-40</v>
      </c>
      <c r="D32" s="516">
        <v>40</v>
      </c>
      <c r="E32" s="353"/>
      <c r="K32" s="260"/>
    </row>
    <row r="33" spans="1:11" ht="12" customHeight="1" x14ac:dyDescent="0.2">
      <c r="A33" s="36"/>
      <c r="B33" s="514" t="s">
        <v>2155</v>
      </c>
      <c r="C33" s="515">
        <v>-84</v>
      </c>
      <c r="D33" s="516">
        <v>84</v>
      </c>
      <c r="E33" s="353"/>
      <c r="K33" s="260"/>
    </row>
    <row r="34" spans="1:11" ht="12" customHeight="1" x14ac:dyDescent="0.2">
      <c r="A34" s="36"/>
      <c r="B34" s="514" t="s">
        <v>2166</v>
      </c>
      <c r="C34" s="515">
        <v>-32</v>
      </c>
      <c r="D34" s="515">
        <v>32</v>
      </c>
      <c r="E34" s="353"/>
      <c r="K34" s="260"/>
    </row>
    <row r="35" spans="1:11" ht="12" customHeight="1" x14ac:dyDescent="0.2">
      <c r="A35" s="36"/>
      <c r="B35" s="514" t="s">
        <v>2167</v>
      </c>
      <c r="C35" s="515">
        <v>100</v>
      </c>
      <c r="D35" s="515">
        <v>-100</v>
      </c>
      <c r="E35" s="353"/>
      <c r="K35" s="260"/>
    </row>
    <row r="36" spans="1:11" ht="12" customHeight="1" x14ac:dyDescent="0.2">
      <c r="A36" s="36"/>
      <c r="B36" s="514" t="s">
        <v>2177</v>
      </c>
      <c r="C36" s="515">
        <v>-50</v>
      </c>
      <c r="D36" s="515">
        <v>-50</v>
      </c>
      <c r="E36" s="353"/>
      <c r="K36" s="260"/>
    </row>
    <row r="37" spans="1:11" ht="12" customHeight="1" x14ac:dyDescent="0.25">
      <c r="A37" s="36"/>
      <c r="B37" s="15" t="s">
        <v>2179</v>
      </c>
      <c r="C37" s="265">
        <v>-24</v>
      </c>
      <c r="D37" s="265">
        <v>24</v>
      </c>
      <c r="E37" s="240">
        <f>SUM(D24:D37)</f>
        <v>1814</v>
      </c>
      <c r="K37" s="260"/>
    </row>
    <row r="38" spans="1:11" ht="12" customHeight="1" thickBot="1" x14ac:dyDescent="0.25">
      <c r="A38" s="36"/>
      <c r="B38" s="221"/>
      <c r="C38" s="302"/>
      <c r="D38" s="303"/>
      <c r="E38" s="353"/>
      <c r="K38" s="260"/>
    </row>
    <row r="39" spans="1:11" ht="21.6" thickBot="1" x14ac:dyDescent="0.45">
      <c r="B39" s="50" t="s">
        <v>1198</v>
      </c>
      <c r="C39" s="49">
        <f>SUM(C2:C38)</f>
        <v>0</v>
      </c>
      <c r="D39" s="39">
        <f>SUM(D5:D24)</f>
        <v>4291</v>
      </c>
      <c r="F39" s="221"/>
      <c r="K39" s="55"/>
    </row>
    <row r="40" spans="1:11" ht="20.25" customHeight="1" x14ac:dyDescent="0.25">
      <c r="D40" s="5"/>
      <c r="E40" s="240"/>
      <c r="G40" s="221"/>
      <c r="H40" s="221"/>
      <c r="K40" s="5"/>
    </row>
    <row r="41" spans="1:11" x14ac:dyDescent="0.2">
      <c r="B41" s="1922" t="s">
        <v>2180</v>
      </c>
      <c r="C41" s="1923"/>
      <c r="D41" s="1923"/>
      <c r="E41" s="1923"/>
      <c r="F41" s="1923"/>
      <c r="G41" s="1924"/>
      <c r="H41" s="221"/>
      <c r="I41" s="221"/>
      <c r="K41" s="5"/>
    </row>
    <row r="42" spans="1:11" x14ac:dyDescent="0.2">
      <c r="B42" s="1925"/>
      <c r="C42" s="1926"/>
      <c r="D42" s="1926"/>
      <c r="E42" s="1926"/>
      <c r="F42" s="1926"/>
      <c r="G42" s="1927"/>
      <c r="H42" s="221"/>
      <c r="I42" s="221"/>
      <c r="K42" s="253">
        <f>SUM(K2:K41)</f>
        <v>1166</v>
      </c>
    </row>
    <row r="43" spans="1:11" x14ac:dyDescent="0.2">
      <c r="B43" s="1925"/>
      <c r="C43" s="1926"/>
      <c r="D43" s="1926"/>
      <c r="E43" s="1926"/>
      <c r="F43" s="1926"/>
      <c r="G43" s="1927"/>
    </row>
    <row r="44" spans="1:11" x14ac:dyDescent="0.2">
      <c r="B44" s="1925"/>
      <c r="C44" s="1926"/>
      <c r="D44" s="1926"/>
      <c r="E44" s="1926"/>
      <c r="F44" s="1926"/>
      <c r="G44" s="1927"/>
    </row>
    <row r="45" spans="1:11" x14ac:dyDescent="0.2">
      <c r="B45" s="1925"/>
      <c r="C45" s="1926"/>
      <c r="D45" s="1926"/>
      <c r="E45" s="1926"/>
      <c r="F45" s="1926"/>
      <c r="G45" s="1927"/>
    </row>
    <row r="46" spans="1:11" x14ac:dyDescent="0.2">
      <c r="B46" s="1928"/>
      <c r="C46" s="1929"/>
      <c r="D46" s="1929"/>
      <c r="E46" s="1929"/>
      <c r="F46" s="1929"/>
      <c r="G46" s="1930"/>
    </row>
    <row r="47" spans="1:11" x14ac:dyDescent="0.2">
      <c r="B47" s="221"/>
      <c r="C47" s="221"/>
      <c r="D47" s="221"/>
      <c r="E47" s="55"/>
    </row>
    <row r="48" spans="1:11" ht="12" customHeight="1" x14ac:dyDescent="0.2">
      <c r="C48" s="3"/>
      <c r="E48" s="260"/>
    </row>
    <row r="49" spans="7:8" x14ac:dyDescent="0.2">
      <c r="G49" s="221"/>
      <c r="H49" s="221"/>
    </row>
  </sheetData>
  <mergeCells count="1">
    <mergeCell ref="B41:G46"/>
  </mergeCells>
  <pageMargins left="0.7" right="0.7" top="0.75" bottom="0.75" header="0.3" footer="0.3"/>
  <pageSetup orientation="portrait"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0">
    <pageSetUpPr fitToPage="1"/>
  </sheetPr>
  <dimension ref="A1:P43"/>
  <sheetViews>
    <sheetView workbookViewId="0">
      <selection activeCell="B37" sqref="B37:G42"/>
    </sheetView>
  </sheetViews>
  <sheetFormatPr baseColWidth="10" defaultColWidth="11.44140625" defaultRowHeight="11.4" x14ac:dyDescent="0.2"/>
  <cols>
    <col min="1" max="1" width="3.6640625" style="3" customWidth="1"/>
    <col min="2" max="2" width="22.44140625" style="3" customWidth="1"/>
    <col min="3" max="3" width="9.109375" style="5" bestFit="1" customWidth="1"/>
    <col min="4" max="4" width="7.33203125" style="3" customWidth="1"/>
    <col min="5" max="5" width="7.88671875" style="3" customWidth="1"/>
    <col min="6" max="6" width="6.5546875" style="3" customWidth="1"/>
    <col min="7" max="7" width="7" style="3" bestFit="1" customWidth="1"/>
    <col min="8" max="8" width="11.109375" style="3" customWidth="1"/>
    <col min="9" max="9" width="6.5546875" style="3" bestFit="1" customWidth="1"/>
    <col min="10" max="10" width="1.109375" style="3" customWidth="1"/>
    <col min="11" max="11" width="12.6640625" style="3" customWidth="1"/>
    <col min="12" max="12" width="19.6640625" style="3" customWidth="1"/>
    <col min="13" max="13" width="2.6640625" style="3" customWidth="1"/>
    <col min="14" max="14" width="2.88671875" style="3" customWidth="1"/>
    <col min="15" max="15" width="3" style="3" customWidth="1"/>
    <col min="16" max="16384" width="11.44140625" style="3"/>
  </cols>
  <sheetData>
    <row r="1" spans="1:16" ht="12" thickBot="1" x14ac:dyDescent="0.25">
      <c r="B1" s="50"/>
      <c r="C1" s="54" t="s">
        <v>1230</v>
      </c>
      <c r="D1" s="54" t="s">
        <v>1228</v>
      </c>
      <c r="E1" s="221"/>
      <c r="F1" s="260"/>
      <c r="G1" s="221"/>
      <c r="H1" s="221"/>
      <c r="I1" s="221"/>
      <c r="K1" s="176" t="s">
        <v>1214</v>
      </c>
    </row>
    <row r="2" spans="1:16" ht="12" x14ac:dyDescent="0.25">
      <c r="A2" s="16"/>
      <c r="B2" s="50" t="s">
        <v>1192</v>
      </c>
      <c r="C2" s="40">
        <v>4552</v>
      </c>
      <c r="D2" s="44"/>
      <c r="E2" s="260" t="s">
        <v>1387</v>
      </c>
      <c r="F2" s="510" t="s">
        <v>2114</v>
      </c>
      <c r="G2" s="472"/>
      <c r="H2" s="473"/>
      <c r="I2" s="221"/>
      <c r="K2" s="5">
        <v>131</v>
      </c>
      <c r="L2" s="399" t="s">
        <v>2109</v>
      </c>
    </row>
    <row r="3" spans="1:16" ht="12" x14ac:dyDescent="0.25">
      <c r="A3" s="16"/>
      <c r="B3" s="3" t="s">
        <v>1194</v>
      </c>
      <c r="C3" s="44"/>
      <c r="D3" s="44"/>
      <c r="E3" s="23"/>
      <c r="K3" s="295">
        <v>63</v>
      </c>
      <c r="L3" s="3" t="s">
        <v>2110</v>
      </c>
    </row>
    <row r="4" spans="1:16" ht="3.75" customHeight="1" thickBot="1" x14ac:dyDescent="0.25">
      <c r="A4" s="4"/>
      <c r="B4" s="51"/>
      <c r="C4" s="41"/>
      <c r="D4" s="45"/>
      <c r="E4" s="4"/>
      <c r="K4" s="5"/>
    </row>
    <row r="5" spans="1:16" x14ac:dyDescent="0.2">
      <c r="A5" s="14">
        <v>1</v>
      </c>
      <c r="B5" s="505" t="s">
        <v>361</v>
      </c>
      <c r="C5" s="506">
        <v>-100</v>
      </c>
      <c r="D5" s="507">
        <v>100</v>
      </c>
      <c r="E5" s="221"/>
      <c r="F5" s="38">
        <v>100</v>
      </c>
      <c r="G5" s="26"/>
      <c r="H5" s="26"/>
      <c r="I5" s="31" t="s">
        <v>1209</v>
      </c>
      <c r="K5" s="295">
        <v>50</v>
      </c>
      <c r="L5" s="508" t="s">
        <v>2115</v>
      </c>
    </row>
    <row r="6" spans="1:16" ht="12" thickBot="1" x14ac:dyDescent="0.25">
      <c r="A6" s="14">
        <v>2</v>
      </c>
      <c r="B6" s="505" t="s">
        <v>2081</v>
      </c>
      <c r="C6" s="506">
        <v>-1200</v>
      </c>
      <c r="D6" s="507">
        <v>1200</v>
      </c>
      <c r="F6" s="24" t="s">
        <v>155</v>
      </c>
      <c r="G6" s="241"/>
      <c r="H6" s="25"/>
      <c r="I6" s="32" t="s">
        <v>1210</v>
      </c>
      <c r="K6" s="5">
        <v>5</v>
      </c>
      <c r="L6" s="3" t="s">
        <v>2116</v>
      </c>
      <c r="M6" s="221"/>
      <c r="N6" s="193"/>
      <c r="O6" s="193"/>
      <c r="P6" s="221"/>
    </row>
    <row r="7" spans="1:16" x14ac:dyDescent="0.2">
      <c r="A7" s="14">
        <v>3</v>
      </c>
      <c r="B7" s="505" t="s">
        <v>2127</v>
      </c>
      <c r="C7" s="506">
        <v>-214</v>
      </c>
      <c r="D7" s="507">
        <v>214</v>
      </c>
      <c r="E7" s="221"/>
      <c r="F7" s="193"/>
      <c r="G7" s="193"/>
      <c r="H7" s="193"/>
      <c r="I7" s="193"/>
      <c r="K7" s="295">
        <v>4</v>
      </c>
      <c r="L7" s="3" t="s">
        <v>2117</v>
      </c>
      <c r="M7" s="221"/>
      <c r="N7" s="193"/>
      <c r="O7" s="193"/>
      <c r="P7" s="323"/>
    </row>
    <row r="8" spans="1:16" x14ac:dyDescent="0.2">
      <c r="A8" s="14">
        <v>4</v>
      </c>
      <c r="B8" s="505" t="s">
        <v>2128</v>
      </c>
      <c r="C8" s="506">
        <v>-120</v>
      </c>
      <c r="D8" s="507">
        <v>120</v>
      </c>
      <c r="F8" s="193"/>
      <c r="G8" s="193"/>
      <c r="H8" s="193"/>
      <c r="I8" s="193"/>
      <c r="K8" s="5">
        <v>173</v>
      </c>
      <c r="L8" s="221" t="s">
        <v>2119</v>
      </c>
      <c r="M8" s="221"/>
      <c r="N8" s="193"/>
      <c r="O8" s="193"/>
      <c r="P8" s="221"/>
    </row>
    <row r="9" spans="1:16" x14ac:dyDescent="0.2">
      <c r="A9" s="14">
        <v>5</v>
      </c>
      <c r="B9" s="505" t="s">
        <v>2111</v>
      </c>
      <c r="C9" s="506">
        <v>-60</v>
      </c>
      <c r="D9" s="507">
        <v>60</v>
      </c>
      <c r="F9" s="449"/>
      <c r="G9" s="193"/>
      <c r="H9" s="193"/>
      <c r="I9" s="193"/>
      <c r="K9" s="295">
        <v>148</v>
      </c>
      <c r="L9" s="3" t="s">
        <v>2120</v>
      </c>
      <c r="N9" s="193"/>
      <c r="O9" s="193"/>
      <c r="P9" s="221"/>
    </row>
    <row r="10" spans="1:16" x14ac:dyDescent="0.2">
      <c r="A10" s="14">
        <v>6</v>
      </c>
      <c r="B10" s="505" t="s">
        <v>1145</v>
      </c>
      <c r="C10" s="506">
        <v>0</v>
      </c>
      <c r="D10" s="507">
        <v>0</v>
      </c>
      <c r="F10" s="449"/>
      <c r="G10" s="193"/>
      <c r="H10" s="497"/>
      <c r="I10" s="193"/>
      <c r="K10" s="5">
        <v>96</v>
      </c>
      <c r="L10" s="3" t="s">
        <v>2125</v>
      </c>
      <c r="O10" s="193"/>
      <c r="P10" s="221"/>
    </row>
    <row r="11" spans="1:16" ht="12" x14ac:dyDescent="0.25">
      <c r="A11" s="14">
        <v>7</v>
      </c>
      <c r="B11" s="505" t="s">
        <v>1146</v>
      </c>
      <c r="C11" s="506">
        <v>0</v>
      </c>
      <c r="D11" s="507">
        <v>0</v>
      </c>
      <c r="F11" s="355"/>
      <c r="G11" s="193"/>
      <c r="H11" s="497"/>
      <c r="I11" s="193"/>
      <c r="K11" s="295">
        <v>67</v>
      </c>
      <c r="L11" s="3" t="s">
        <v>2129</v>
      </c>
      <c r="M11" s="221"/>
      <c r="N11" s="193"/>
      <c r="O11" s="193"/>
      <c r="P11" s="221"/>
    </row>
    <row r="12" spans="1:16" x14ac:dyDescent="0.2">
      <c r="A12" s="14">
        <v>8</v>
      </c>
      <c r="B12" s="505" t="s">
        <v>1153</v>
      </c>
      <c r="C12" s="506">
        <v>-141</v>
      </c>
      <c r="D12" s="507">
        <v>141</v>
      </c>
      <c r="F12" s="221"/>
      <c r="G12" s="193"/>
      <c r="H12" s="497"/>
      <c r="I12" s="193"/>
      <c r="K12" s="5">
        <v>60</v>
      </c>
      <c r="L12" s="221" t="s">
        <v>2131</v>
      </c>
      <c r="M12" s="221"/>
      <c r="N12" s="221"/>
      <c r="O12" s="221"/>
      <c r="P12" s="221"/>
    </row>
    <row r="13" spans="1:16" x14ac:dyDescent="0.2">
      <c r="A13" s="14">
        <v>9</v>
      </c>
      <c r="B13" s="505" t="s">
        <v>1154</v>
      </c>
      <c r="C13" s="506">
        <v>-48</v>
      </c>
      <c r="D13" s="507">
        <v>48</v>
      </c>
      <c r="F13" s="449"/>
      <c r="G13" s="193"/>
      <c r="H13" s="193"/>
      <c r="I13" s="193"/>
      <c r="K13" s="295">
        <v>77</v>
      </c>
      <c r="L13" s="221" t="s">
        <v>2133</v>
      </c>
      <c r="M13" s="221"/>
      <c r="N13" s="221"/>
      <c r="O13" s="221"/>
      <c r="P13" s="221"/>
    </row>
    <row r="14" spans="1:16" x14ac:dyDescent="0.2">
      <c r="A14" s="14">
        <v>10</v>
      </c>
      <c r="B14" s="505" t="s">
        <v>1155</v>
      </c>
      <c r="C14" s="506">
        <v>0</v>
      </c>
      <c r="D14" s="507">
        <v>0</v>
      </c>
      <c r="F14" s="449"/>
      <c r="I14" s="193"/>
      <c r="K14" s="5">
        <v>164</v>
      </c>
      <c r="L14" s="221" t="s">
        <v>2134</v>
      </c>
      <c r="P14" s="221"/>
    </row>
    <row r="15" spans="1:16" x14ac:dyDescent="0.2">
      <c r="A15" s="14">
        <v>11</v>
      </c>
      <c r="B15" s="505" t="s">
        <v>1162</v>
      </c>
      <c r="C15" s="506">
        <v>-37</v>
      </c>
      <c r="D15" s="507">
        <v>37</v>
      </c>
      <c r="F15" s="193"/>
      <c r="I15" s="193"/>
      <c r="K15" s="295">
        <v>10</v>
      </c>
      <c r="L15" s="221" t="s">
        <v>2135</v>
      </c>
      <c r="P15" s="221"/>
    </row>
    <row r="16" spans="1:16" x14ac:dyDescent="0.2">
      <c r="A16" s="14">
        <v>12</v>
      </c>
      <c r="B16" s="505" t="s">
        <v>791</v>
      </c>
      <c r="C16" s="506">
        <v>-45</v>
      </c>
      <c r="D16" s="507">
        <v>45</v>
      </c>
      <c r="E16" s="221"/>
      <c r="F16" s="193"/>
      <c r="I16" s="193"/>
      <c r="K16" s="260"/>
      <c r="L16" s="221"/>
      <c r="P16" s="221"/>
    </row>
    <row r="17" spans="1:16" x14ac:dyDescent="0.2">
      <c r="A17" s="14">
        <v>13</v>
      </c>
      <c r="B17" s="505" t="s">
        <v>1158</v>
      </c>
      <c r="C17" s="506">
        <v>-252</v>
      </c>
      <c r="D17" s="507">
        <v>252</v>
      </c>
      <c r="F17" s="444"/>
      <c r="I17" s="193"/>
      <c r="K17" s="260"/>
      <c r="L17" s="221"/>
      <c r="P17" s="221"/>
    </row>
    <row r="18" spans="1:16" x14ac:dyDescent="0.2">
      <c r="A18" s="14">
        <v>14</v>
      </c>
      <c r="B18" s="505" t="s">
        <v>794</v>
      </c>
      <c r="C18" s="506">
        <v>-1048</v>
      </c>
      <c r="D18" s="507">
        <f>K37</f>
        <v>1048</v>
      </c>
      <c r="F18" s="193"/>
      <c r="G18" s="193"/>
      <c r="H18" s="193"/>
      <c r="I18" s="193"/>
      <c r="K18" s="260"/>
      <c r="L18" s="221"/>
    </row>
    <row r="19" spans="1:16" x14ac:dyDescent="0.2">
      <c r="A19" s="14">
        <v>15</v>
      </c>
      <c r="B19" s="505" t="s">
        <v>2130</v>
      </c>
      <c r="C19" s="506">
        <v>-59</v>
      </c>
      <c r="D19" s="507">
        <v>59</v>
      </c>
      <c r="F19" s="193"/>
      <c r="G19" s="193"/>
      <c r="H19" s="193"/>
      <c r="I19" s="193"/>
      <c r="K19" s="260"/>
      <c r="L19" s="221"/>
    </row>
    <row r="20" spans="1:16" ht="12" x14ac:dyDescent="0.25">
      <c r="A20" s="14">
        <v>16</v>
      </c>
      <c r="B20" s="505" t="s">
        <v>1433</v>
      </c>
      <c r="C20" s="506">
        <v>0</v>
      </c>
      <c r="D20" s="507">
        <v>0</v>
      </c>
      <c r="E20" s="240">
        <f>SUM(D5:D20)</f>
        <v>3324</v>
      </c>
      <c r="K20" s="260"/>
      <c r="L20" s="221"/>
    </row>
    <row r="21" spans="1:16" ht="3" customHeight="1" x14ac:dyDescent="0.2">
      <c r="A21" s="4"/>
      <c r="B21" s="51"/>
      <c r="C21" s="41"/>
      <c r="D21" s="45"/>
      <c r="E21" s="4"/>
      <c r="K21" s="260"/>
    </row>
    <row r="22" spans="1:16" x14ac:dyDescent="0.2">
      <c r="A22" s="15"/>
      <c r="B22" s="505" t="s">
        <v>62</v>
      </c>
      <c r="C22" s="506">
        <v>0</v>
      </c>
      <c r="D22" s="507">
        <v>0</v>
      </c>
      <c r="K22" s="260"/>
    </row>
    <row r="23" spans="1:16" x14ac:dyDescent="0.2">
      <c r="A23" s="15"/>
      <c r="B23" s="505" t="s">
        <v>1538</v>
      </c>
      <c r="C23" s="506">
        <v>-1500</v>
      </c>
      <c r="D23" s="507">
        <v>1500</v>
      </c>
      <c r="K23" s="260"/>
    </row>
    <row r="24" spans="1:16" x14ac:dyDescent="0.2">
      <c r="A24" s="15"/>
      <c r="B24" s="505" t="s">
        <v>2143</v>
      </c>
      <c r="C24" s="506">
        <v>-900</v>
      </c>
      <c r="D24" s="507">
        <v>900</v>
      </c>
      <c r="K24" s="260"/>
    </row>
    <row r="25" spans="1:16" ht="3" customHeight="1" x14ac:dyDescent="0.2">
      <c r="A25" s="4"/>
      <c r="B25" s="357"/>
      <c r="C25" s="41"/>
      <c r="D25" s="45"/>
      <c r="E25" s="4"/>
      <c r="K25" s="5"/>
    </row>
    <row r="26" spans="1:16" ht="12" customHeight="1" x14ac:dyDescent="0.2">
      <c r="A26" s="36"/>
      <c r="B26" s="505" t="s">
        <v>393</v>
      </c>
      <c r="C26" s="506">
        <v>33</v>
      </c>
      <c r="D26" s="507">
        <v>-33</v>
      </c>
      <c r="E26" s="353"/>
      <c r="G26" s="221"/>
      <c r="H26" s="221"/>
      <c r="K26" s="260"/>
    </row>
    <row r="27" spans="1:16" ht="12" customHeight="1" x14ac:dyDescent="0.2">
      <c r="A27" s="36"/>
      <c r="B27" s="499" t="s">
        <v>2123</v>
      </c>
      <c r="C27" s="500">
        <v>530</v>
      </c>
      <c r="D27" s="501">
        <v>-530</v>
      </c>
      <c r="E27" s="353"/>
      <c r="G27" s="221"/>
      <c r="H27" s="221"/>
      <c r="K27" s="260"/>
    </row>
    <row r="28" spans="1:16" ht="12" customHeight="1" x14ac:dyDescent="0.2">
      <c r="A28" s="36"/>
      <c r="B28" s="499" t="s">
        <v>2126</v>
      </c>
      <c r="C28" s="500">
        <v>915</v>
      </c>
      <c r="D28" s="501">
        <v>-915</v>
      </c>
      <c r="E28" s="353"/>
      <c r="K28" s="260"/>
    </row>
    <row r="29" spans="1:16" ht="12" customHeight="1" x14ac:dyDescent="0.2">
      <c r="A29" s="36"/>
      <c r="B29" s="505" t="s">
        <v>242</v>
      </c>
      <c r="C29" s="506">
        <v>-36</v>
      </c>
      <c r="D29" s="507">
        <v>36</v>
      </c>
      <c r="E29" s="353"/>
      <c r="K29" s="260"/>
    </row>
    <row r="30" spans="1:16" ht="12" customHeight="1" x14ac:dyDescent="0.2">
      <c r="A30" s="36"/>
      <c r="B30" s="505" t="s">
        <v>2106</v>
      </c>
      <c r="C30" s="506">
        <v>-120</v>
      </c>
      <c r="D30" s="507">
        <v>120</v>
      </c>
      <c r="E30" s="353"/>
      <c r="K30" s="260"/>
    </row>
    <row r="31" spans="1:16" ht="12" customHeight="1" x14ac:dyDescent="0.2">
      <c r="A31" s="36"/>
      <c r="B31" s="505" t="s">
        <v>2118</v>
      </c>
      <c r="C31" s="506">
        <v>-12</v>
      </c>
      <c r="D31" s="507">
        <v>12</v>
      </c>
      <c r="E31" s="353"/>
      <c r="K31" s="260"/>
    </row>
    <row r="32" spans="1:16" ht="12" customHeight="1" x14ac:dyDescent="0.2">
      <c r="A32" s="36"/>
      <c r="B32" s="505" t="s">
        <v>2124</v>
      </c>
      <c r="C32" s="506">
        <v>-15</v>
      </c>
      <c r="D32" s="507">
        <v>15</v>
      </c>
      <c r="E32" s="353"/>
      <c r="K32" s="260"/>
    </row>
    <row r="33" spans="1:11" ht="12" customHeight="1" thickBot="1" x14ac:dyDescent="0.25">
      <c r="A33" s="36"/>
      <c r="B33" s="221"/>
      <c r="C33" s="302"/>
      <c r="D33" s="303"/>
      <c r="E33" s="353"/>
      <c r="K33" s="260"/>
    </row>
    <row r="34" spans="1:11" ht="21.6" thickBot="1" x14ac:dyDescent="0.45">
      <c r="B34" s="50" t="s">
        <v>1198</v>
      </c>
      <c r="C34" s="49">
        <f>SUM(C2:C33)</f>
        <v>123</v>
      </c>
      <c r="D34" s="39">
        <f>SUM(D5:D26)</f>
        <v>5691</v>
      </c>
      <c r="K34" s="55"/>
    </row>
    <row r="35" spans="1:11" ht="20.25" customHeight="1" x14ac:dyDescent="0.25">
      <c r="D35" s="5"/>
      <c r="E35" s="240">
        <f>SUM(D26:D33)</f>
        <v>-1295</v>
      </c>
      <c r="G35" s="221"/>
      <c r="H35" s="221"/>
      <c r="K35" s="5"/>
    </row>
    <row r="36" spans="1:11" ht="12" x14ac:dyDescent="0.25">
      <c r="E36" s="408"/>
      <c r="I36" s="221"/>
      <c r="K36" s="5"/>
    </row>
    <row r="37" spans="1:11" x14ac:dyDescent="0.2">
      <c r="B37" s="1922" t="s">
        <v>2147</v>
      </c>
      <c r="C37" s="1923"/>
      <c r="D37" s="1923"/>
      <c r="E37" s="1923"/>
      <c r="F37" s="1923"/>
      <c r="G37" s="1924"/>
      <c r="I37" s="221"/>
      <c r="K37" s="253">
        <f>SUM(K2:K36)</f>
        <v>1048</v>
      </c>
    </row>
    <row r="38" spans="1:11" x14ac:dyDescent="0.2">
      <c r="B38" s="1925"/>
      <c r="C38" s="1926"/>
      <c r="D38" s="1926"/>
      <c r="E38" s="1926"/>
      <c r="F38" s="1926"/>
      <c r="G38" s="1927"/>
    </row>
    <row r="39" spans="1:11" x14ac:dyDescent="0.2">
      <c r="B39" s="1925"/>
      <c r="C39" s="1926"/>
      <c r="D39" s="1926"/>
      <c r="E39" s="1926"/>
      <c r="F39" s="1926"/>
      <c r="G39" s="1927"/>
    </row>
    <row r="40" spans="1:11" x14ac:dyDescent="0.2">
      <c r="B40" s="1925"/>
      <c r="C40" s="1926"/>
      <c r="D40" s="1926"/>
      <c r="E40" s="1926"/>
      <c r="F40" s="1926"/>
      <c r="G40" s="1927"/>
    </row>
    <row r="41" spans="1:11" x14ac:dyDescent="0.2">
      <c r="B41" s="1925"/>
      <c r="C41" s="1926"/>
      <c r="D41" s="1926"/>
      <c r="E41" s="1926"/>
      <c r="F41" s="1926"/>
      <c r="G41" s="1927"/>
    </row>
    <row r="42" spans="1:11" x14ac:dyDescent="0.2">
      <c r="B42" s="1928"/>
      <c r="C42" s="1929"/>
      <c r="D42" s="1929"/>
      <c r="E42" s="1929"/>
      <c r="F42" s="1929"/>
      <c r="G42" s="1930"/>
      <c r="I42" s="221"/>
      <c r="K42" s="55"/>
    </row>
    <row r="43" spans="1:11" ht="12" customHeight="1" x14ac:dyDescent="0.2">
      <c r="E43" s="353"/>
      <c r="K43" s="260"/>
    </row>
  </sheetData>
  <mergeCells count="1">
    <mergeCell ref="B37:G42"/>
  </mergeCells>
  <pageMargins left="0.70866141732283472" right="0.70866141732283472" top="0.74803149606299213" bottom="0.74803149606299213" header="0.31496062992125984" footer="0.31496062992125984"/>
  <pageSetup orientation="landscape" r:id="rId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1">
    <pageSetUpPr fitToPage="1"/>
  </sheetPr>
  <dimension ref="A1:S46"/>
  <sheetViews>
    <sheetView zoomScale="96" zoomScaleNormal="96" workbookViewId="0">
      <selection activeCell="B35" sqref="B35:G40"/>
    </sheetView>
  </sheetViews>
  <sheetFormatPr baseColWidth="10" defaultColWidth="11.44140625" defaultRowHeight="11.4" x14ac:dyDescent="0.2"/>
  <cols>
    <col min="1" max="1" width="3.6640625" style="3" customWidth="1"/>
    <col min="2" max="2" width="22.44140625" style="3" customWidth="1"/>
    <col min="3" max="3" width="9.109375" style="5" bestFit="1" customWidth="1"/>
    <col min="4" max="4" width="7.33203125" style="3" customWidth="1"/>
    <col min="5" max="5" width="7.88671875" style="3" customWidth="1"/>
    <col min="6" max="6" width="6.5546875" style="3" customWidth="1"/>
    <col min="7" max="7" width="7" style="3" bestFit="1" customWidth="1"/>
    <col min="8" max="8" width="11.109375" style="3" customWidth="1"/>
    <col min="9" max="9" width="6.5546875" style="3" bestFit="1" customWidth="1"/>
    <col min="10" max="10" width="1.109375" style="3" customWidth="1"/>
    <col min="11" max="11" width="12.6640625" style="3" customWidth="1"/>
    <col min="12" max="12" width="19.6640625" style="3" customWidth="1"/>
    <col min="13" max="13" width="2.6640625" style="3" customWidth="1"/>
    <col min="14" max="14" width="2.88671875" style="3" customWidth="1"/>
    <col min="15" max="15" width="3" style="3" customWidth="1"/>
    <col min="16" max="16384" width="11.44140625" style="3"/>
  </cols>
  <sheetData>
    <row r="1" spans="1:18" ht="12" thickBot="1" x14ac:dyDescent="0.25">
      <c r="B1" s="50"/>
      <c r="C1" s="54" t="s">
        <v>1230</v>
      </c>
      <c r="D1" s="54" t="s">
        <v>1228</v>
      </c>
      <c r="E1" s="221"/>
      <c r="F1" s="260"/>
      <c r="G1" s="221"/>
      <c r="H1" s="221"/>
      <c r="I1" s="221"/>
      <c r="K1" s="176" t="s">
        <v>1214</v>
      </c>
    </row>
    <row r="2" spans="1:18" ht="12" x14ac:dyDescent="0.25">
      <c r="A2" s="16"/>
      <c r="B2" s="50" t="s">
        <v>1192</v>
      </c>
      <c r="C2" s="40">
        <v>4685</v>
      </c>
      <c r="D2" s="44"/>
      <c r="E2" s="260" t="s">
        <v>1387</v>
      </c>
      <c r="F2" s="474" t="s">
        <v>1303</v>
      </c>
      <c r="G2" s="472"/>
      <c r="H2" s="473"/>
      <c r="I2" s="221"/>
      <c r="K2" s="5">
        <v>135</v>
      </c>
      <c r="L2" s="399" t="s">
        <v>632</v>
      </c>
    </row>
    <row r="3" spans="1:18" ht="12" x14ac:dyDescent="0.25">
      <c r="A3" s="16"/>
      <c r="B3" s="3" t="s">
        <v>1194</v>
      </c>
      <c r="C3" s="44"/>
      <c r="D3" s="44"/>
      <c r="E3" s="23"/>
      <c r="K3" s="295">
        <v>5</v>
      </c>
      <c r="L3" s="3" t="s">
        <v>633</v>
      </c>
    </row>
    <row r="4" spans="1:18" ht="3.75" customHeight="1" thickBot="1" x14ac:dyDescent="0.25">
      <c r="A4" s="4"/>
      <c r="B4" s="51"/>
      <c r="C4" s="41"/>
      <c r="D4" s="45"/>
      <c r="E4" s="4"/>
      <c r="K4" s="5"/>
    </row>
    <row r="5" spans="1:18" x14ac:dyDescent="0.2">
      <c r="A5" s="14">
        <v>1</v>
      </c>
      <c r="B5" s="308" t="s">
        <v>361</v>
      </c>
      <c r="C5" s="309">
        <v>-100</v>
      </c>
      <c r="D5" s="310">
        <f>F5+G5+H5</f>
        <v>100</v>
      </c>
      <c r="E5" s="221"/>
      <c r="F5" s="38">
        <v>100</v>
      </c>
      <c r="G5" s="26"/>
      <c r="H5" s="26"/>
      <c r="I5" s="31" t="s">
        <v>1209</v>
      </c>
      <c r="K5" s="295">
        <v>48</v>
      </c>
      <c r="L5" s="3" t="s">
        <v>634</v>
      </c>
    </row>
    <row r="6" spans="1:18" ht="12" thickBot="1" x14ac:dyDescent="0.25">
      <c r="A6" s="14">
        <v>2</v>
      </c>
      <c r="B6" s="308" t="s">
        <v>2081</v>
      </c>
      <c r="C6" s="309">
        <v>-1200</v>
      </c>
      <c r="D6" s="310">
        <v>1200</v>
      </c>
      <c r="F6" s="24" t="s">
        <v>155</v>
      </c>
      <c r="G6" s="241"/>
      <c r="H6" s="25"/>
      <c r="I6" s="32" t="s">
        <v>1210</v>
      </c>
      <c r="K6" s="5">
        <v>30</v>
      </c>
      <c r="L6" s="3" t="s">
        <v>239</v>
      </c>
      <c r="M6" s="221"/>
      <c r="N6" s="193"/>
      <c r="O6" s="193"/>
      <c r="P6" s="221"/>
    </row>
    <row r="7" spans="1:18" x14ac:dyDescent="0.2">
      <c r="A7" s="14">
        <v>3</v>
      </c>
      <c r="B7" s="308" t="s">
        <v>1164</v>
      </c>
      <c r="C7" s="309">
        <v>-213</v>
      </c>
      <c r="D7" s="310">
        <v>213</v>
      </c>
      <c r="E7" s="221"/>
      <c r="F7" s="193"/>
      <c r="G7" s="193"/>
      <c r="H7" s="193"/>
      <c r="I7" s="193"/>
      <c r="K7" s="295">
        <v>109</v>
      </c>
      <c r="L7" s="3" t="s">
        <v>241</v>
      </c>
      <c r="M7" s="221"/>
      <c r="N7" s="193"/>
      <c r="O7" s="193"/>
      <c r="P7" s="323"/>
    </row>
    <row r="8" spans="1:18" x14ac:dyDescent="0.2">
      <c r="A8" s="14">
        <v>4</v>
      </c>
      <c r="B8" s="308" t="s">
        <v>973</v>
      </c>
      <c r="C8" s="309">
        <v>-300</v>
      </c>
      <c r="D8" s="310">
        <v>300</v>
      </c>
      <c r="F8" s="193"/>
      <c r="G8" s="193"/>
      <c r="H8" s="193"/>
      <c r="I8" s="193"/>
      <c r="K8" s="5">
        <v>24</v>
      </c>
      <c r="L8" s="221" t="s">
        <v>396</v>
      </c>
      <c r="M8" s="221"/>
      <c r="N8" s="193"/>
      <c r="O8" s="193"/>
      <c r="P8" s="221"/>
    </row>
    <row r="9" spans="1:18" x14ac:dyDescent="0.2">
      <c r="A9" s="14">
        <v>5</v>
      </c>
      <c r="B9" s="308" t="s">
        <v>2107</v>
      </c>
      <c r="C9" s="309">
        <v>-218</v>
      </c>
      <c r="D9" s="310">
        <v>218</v>
      </c>
      <c r="F9" s="449"/>
      <c r="G9" s="193"/>
      <c r="H9" s="193"/>
      <c r="I9" s="193"/>
      <c r="K9" s="295">
        <v>3</v>
      </c>
      <c r="L9" s="3" t="s">
        <v>1533</v>
      </c>
      <c r="N9" s="193"/>
      <c r="O9" s="193"/>
      <c r="P9" s="221"/>
    </row>
    <row r="10" spans="1:18" x14ac:dyDescent="0.2">
      <c r="A10" s="14">
        <v>6</v>
      </c>
      <c r="B10" s="487" t="s">
        <v>1145</v>
      </c>
      <c r="C10" s="310">
        <v>-20</v>
      </c>
      <c r="D10" s="310">
        <v>20</v>
      </c>
      <c r="F10" s="449"/>
      <c r="G10" s="193"/>
      <c r="H10" s="193"/>
      <c r="I10" s="193"/>
      <c r="K10" s="5">
        <v>158</v>
      </c>
      <c r="L10" s="3" t="s">
        <v>1534</v>
      </c>
      <c r="O10" s="193"/>
      <c r="P10" s="221"/>
      <c r="R10" s="508"/>
    </row>
    <row r="11" spans="1:18" ht="12" x14ac:dyDescent="0.25">
      <c r="A11" s="14">
        <v>7</v>
      </c>
      <c r="B11" s="487" t="s">
        <v>1146</v>
      </c>
      <c r="C11" s="310">
        <v>-20</v>
      </c>
      <c r="D11" s="310">
        <v>20</v>
      </c>
      <c r="F11" s="355"/>
      <c r="H11" s="193"/>
      <c r="I11" s="193"/>
      <c r="K11" s="295">
        <v>89</v>
      </c>
      <c r="L11" s="3" t="s">
        <v>1535</v>
      </c>
      <c r="M11" s="221"/>
      <c r="N11" s="193"/>
      <c r="O11" s="193"/>
      <c r="P11" s="221"/>
      <c r="R11" s="508"/>
    </row>
    <row r="12" spans="1:18" x14ac:dyDescent="0.2">
      <c r="A12" s="14">
        <v>8</v>
      </c>
      <c r="B12" s="308" t="s">
        <v>1153</v>
      </c>
      <c r="C12" s="309">
        <v>-141</v>
      </c>
      <c r="D12" s="310">
        <v>141</v>
      </c>
      <c r="F12" s="221"/>
      <c r="G12" s="221"/>
      <c r="H12" s="193"/>
      <c r="I12" s="193"/>
      <c r="K12" s="5">
        <v>33</v>
      </c>
      <c r="L12" s="221" t="s">
        <v>1536</v>
      </c>
      <c r="M12" s="221"/>
      <c r="N12" s="221"/>
      <c r="O12" s="221"/>
      <c r="P12" s="221"/>
      <c r="R12" s="508"/>
    </row>
    <row r="13" spans="1:18" x14ac:dyDescent="0.2">
      <c r="A13" s="14">
        <v>9</v>
      </c>
      <c r="B13" s="308" t="s">
        <v>1154</v>
      </c>
      <c r="C13" s="309">
        <v>-48</v>
      </c>
      <c r="D13" s="310">
        <v>48</v>
      </c>
      <c r="F13" s="449"/>
      <c r="G13" s="193"/>
      <c r="H13" s="193"/>
      <c r="I13" s="193"/>
      <c r="K13" s="295">
        <v>179</v>
      </c>
      <c r="L13" s="221" t="s">
        <v>2101</v>
      </c>
      <c r="M13" s="221"/>
      <c r="N13" s="221"/>
      <c r="O13" s="221"/>
      <c r="P13" s="221"/>
      <c r="R13" s="508"/>
    </row>
    <row r="14" spans="1:18" x14ac:dyDescent="0.2">
      <c r="A14" s="14">
        <v>10</v>
      </c>
      <c r="B14" s="308" t="s">
        <v>2105</v>
      </c>
      <c r="C14" s="309">
        <v>-28</v>
      </c>
      <c r="D14" s="310">
        <v>28</v>
      </c>
      <c r="F14" s="449"/>
      <c r="G14" s="193"/>
      <c r="H14" s="193"/>
      <c r="I14" s="193"/>
      <c r="K14" s="5">
        <v>18</v>
      </c>
      <c r="L14" s="221" t="s">
        <v>2103</v>
      </c>
      <c r="P14" s="221"/>
      <c r="R14" s="508"/>
    </row>
    <row r="15" spans="1:18" x14ac:dyDescent="0.2">
      <c r="A15" s="14">
        <v>11</v>
      </c>
      <c r="B15" s="308" t="s">
        <v>1162</v>
      </c>
      <c r="C15" s="309">
        <v>-76</v>
      </c>
      <c r="D15" s="310">
        <v>76</v>
      </c>
      <c r="F15" s="193"/>
      <c r="G15" s="193"/>
      <c r="H15" s="193"/>
      <c r="I15" s="193"/>
      <c r="K15" s="295">
        <v>42</v>
      </c>
      <c r="L15" s="221" t="s">
        <v>2104</v>
      </c>
      <c r="P15" s="221"/>
      <c r="R15" s="508"/>
    </row>
    <row r="16" spans="1:18" x14ac:dyDescent="0.2">
      <c r="A16" s="14">
        <v>12</v>
      </c>
      <c r="B16" s="308" t="s">
        <v>791</v>
      </c>
      <c r="C16" s="492">
        <v>-87</v>
      </c>
      <c r="D16" s="310">
        <v>87</v>
      </c>
      <c r="E16" s="221"/>
      <c r="F16" s="193"/>
      <c r="G16" s="193"/>
      <c r="H16" s="193"/>
      <c r="I16" s="193"/>
      <c r="K16" s="260">
        <v>18</v>
      </c>
      <c r="L16" s="221" t="s">
        <v>2108</v>
      </c>
      <c r="P16" s="221"/>
    </row>
    <row r="17" spans="1:16" x14ac:dyDescent="0.2">
      <c r="A17" s="14">
        <v>13</v>
      </c>
      <c r="B17" s="502" t="s">
        <v>1158</v>
      </c>
      <c r="C17" s="503">
        <v>-225</v>
      </c>
      <c r="D17" s="504">
        <v>225</v>
      </c>
      <c r="F17" s="444"/>
      <c r="G17" s="193"/>
      <c r="H17" s="193"/>
      <c r="I17" s="193"/>
      <c r="K17" s="260"/>
      <c r="L17" s="221"/>
      <c r="P17" s="221"/>
    </row>
    <row r="18" spans="1:16" x14ac:dyDescent="0.2">
      <c r="A18" s="14">
        <v>14</v>
      </c>
      <c r="B18" s="502" t="s">
        <v>794</v>
      </c>
      <c r="C18" s="503">
        <v>-891</v>
      </c>
      <c r="D18" s="504">
        <v>891</v>
      </c>
      <c r="F18" s="193"/>
      <c r="G18" s="193"/>
      <c r="H18" s="193"/>
      <c r="I18" s="193"/>
      <c r="K18" s="260"/>
      <c r="L18" s="221"/>
    </row>
    <row r="19" spans="1:16" x14ac:dyDescent="0.2">
      <c r="A19" s="14">
        <v>15</v>
      </c>
      <c r="B19" s="511" t="s">
        <v>2112</v>
      </c>
      <c r="C19" s="512">
        <v>-763</v>
      </c>
      <c r="D19" s="513">
        <v>763</v>
      </c>
      <c r="F19" s="193"/>
      <c r="G19" s="193"/>
      <c r="H19" s="193"/>
      <c r="I19" s="193"/>
      <c r="K19" s="260"/>
      <c r="L19" s="221"/>
    </row>
    <row r="20" spans="1:16" ht="12" x14ac:dyDescent="0.25">
      <c r="A20" s="14">
        <v>16</v>
      </c>
      <c r="B20" s="502" t="s">
        <v>1433</v>
      </c>
      <c r="C20" s="503">
        <v>-50</v>
      </c>
      <c r="D20" s="504">
        <v>50</v>
      </c>
      <c r="E20" s="240">
        <f>SUM(D5:D20)</f>
        <v>4380</v>
      </c>
      <c r="K20" s="260"/>
      <c r="L20" s="221"/>
    </row>
    <row r="21" spans="1:16" ht="3" customHeight="1" x14ac:dyDescent="0.2">
      <c r="A21" s="4"/>
      <c r="B21" s="51"/>
      <c r="C21" s="41"/>
      <c r="D21" s="45"/>
      <c r="E21" s="4"/>
      <c r="K21" s="260"/>
    </row>
    <row r="22" spans="1:16" x14ac:dyDescent="0.2">
      <c r="A22" s="15"/>
      <c r="B22" s="499" t="s">
        <v>2121</v>
      </c>
      <c r="C22" s="500">
        <v>-530</v>
      </c>
      <c r="D22" s="501">
        <v>530</v>
      </c>
      <c r="K22" s="260"/>
    </row>
    <row r="23" spans="1:16" ht="3" customHeight="1" x14ac:dyDescent="0.2">
      <c r="A23" s="4"/>
      <c r="B23" s="357"/>
      <c r="C23" s="41"/>
      <c r="D23" s="45"/>
      <c r="E23" s="4"/>
      <c r="K23" s="5"/>
    </row>
    <row r="24" spans="1:16" ht="12" customHeight="1" x14ac:dyDescent="0.2">
      <c r="A24" s="36"/>
      <c r="B24" s="256" t="s">
        <v>393</v>
      </c>
      <c r="C24" s="310">
        <v>19</v>
      </c>
      <c r="D24" s="309">
        <v>-19</v>
      </c>
      <c r="E24" s="353"/>
      <c r="G24" s="221"/>
      <c r="H24" s="221"/>
      <c r="K24" s="260"/>
    </row>
    <row r="25" spans="1:16" ht="12" customHeight="1" x14ac:dyDescent="0.2">
      <c r="A25" s="36"/>
      <c r="B25" s="499" t="s">
        <v>2102</v>
      </c>
      <c r="C25" s="500">
        <v>429</v>
      </c>
      <c r="D25" s="501">
        <v>-429</v>
      </c>
      <c r="E25" s="353"/>
      <c r="G25" s="221"/>
      <c r="H25" s="221"/>
      <c r="K25" s="260"/>
    </row>
    <row r="26" spans="1:16" ht="12" customHeight="1" x14ac:dyDescent="0.2">
      <c r="A26" s="36"/>
      <c r="B26" s="256" t="s">
        <v>974</v>
      </c>
      <c r="C26" s="310">
        <v>-40</v>
      </c>
      <c r="D26" s="309">
        <v>40</v>
      </c>
      <c r="E26" s="353"/>
      <c r="K26" s="260"/>
    </row>
    <row r="27" spans="1:16" ht="12" customHeight="1" x14ac:dyDescent="0.2">
      <c r="A27" s="36"/>
      <c r="B27" s="256" t="s">
        <v>242</v>
      </c>
      <c r="C27" s="310">
        <v>-43</v>
      </c>
      <c r="D27" s="309">
        <v>43</v>
      </c>
      <c r="E27" s="353"/>
      <c r="K27" s="260"/>
    </row>
    <row r="28" spans="1:16" ht="12" customHeight="1" x14ac:dyDescent="0.2">
      <c r="A28" s="36"/>
      <c r="B28" s="256" t="s">
        <v>2106</v>
      </c>
      <c r="C28" s="310">
        <v>-40</v>
      </c>
      <c r="D28" s="309">
        <v>40</v>
      </c>
      <c r="E28" s="353"/>
      <c r="K28" s="260"/>
    </row>
    <row r="29" spans="1:16" ht="12" customHeight="1" x14ac:dyDescent="0.2">
      <c r="A29" s="36"/>
      <c r="B29" s="493" t="s">
        <v>1538</v>
      </c>
      <c r="C29" s="494">
        <v>-100</v>
      </c>
      <c r="D29" s="495">
        <v>100</v>
      </c>
      <c r="E29" s="353"/>
      <c r="K29" s="260"/>
    </row>
    <row r="30" spans="1:16" ht="12" customHeight="1" x14ac:dyDescent="0.2">
      <c r="A30" s="36"/>
      <c r="B30" s="221"/>
      <c r="C30" s="302"/>
      <c r="D30" s="303"/>
      <c r="E30" s="353"/>
      <c r="K30" s="260"/>
    </row>
    <row r="31" spans="1:16" ht="12" customHeight="1" thickBot="1" x14ac:dyDescent="0.25">
      <c r="A31" s="36"/>
      <c r="B31" s="221"/>
      <c r="C31" s="302"/>
      <c r="D31" s="303"/>
      <c r="E31" s="353"/>
      <c r="K31" s="260"/>
    </row>
    <row r="32" spans="1:16" ht="21.6" thickBot="1" x14ac:dyDescent="0.45">
      <c r="B32" s="50" t="s">
        <v>1198</v>
      </c>
      <c r="C32" s="49">
        <f>SUM(C2:C31)</f>
        <v>0</v>
      </c>
      <c r="D32" s="39">
        <f>SUM(D5:D24)</f>
        <v>4891</v>
      </c>
      <c r="F32" s="221"/>
      <c r="K32" s="55"/>
    </row>
    <row r="33" spans="1:19" ht="20.25" customHeight="1" x14ac:dyDescent="0.25">
      <c r="D33" s="5"/>
      <c r="E33" s="240">
        <f>SUM(D24:D31)</f>
        <v>-225</v>
      </c>
      <c r="G33" s="221"/>
      <c r="H33" s="221"/>
      <c r="K33" s="5"/>
    </row>
    <row r="34" spans="1:19" ht="12" x14ac:dyDescent="0.25">
      <c r="E34" s="408"/>
      <c r="F34" s="402"/>
      <c r="G34" s="402"/>
      <c r="H34" s="402"/>
      <c r="I34" s="221"/>
      <c r="K34" s="5"/>
    </row>
    <row r="35" spans="1:19" x14ac:dyDescent="0.2">
      <c r="B35" s="1922" t="s">
        <v>2122</v>
      </c>
      <c r="C35" s="1923"/>
      <c r="D35" s="1923"/>
      <c r="E35" s="1923"/>
      <c r="F35" s="1923"/>
      <c r="G35" s="1924"/>
      <c r="H35" s="402"/>
      <c r="I35" s="221"/>
      <c r="K35" s="253">
        <f>SUM(K2:K34)</f>
        <v>891</v>
      </c>
    </row>
    <row r="36" spans="1:19" x14ac:dyDescent="0.2">
      <c r="B36" s="1925"/>
      <c r="C36" s="1926"/>
      <c r="D36" s="1926"/>
      <c r="E36" s="1926"/>
      <c r="F36" s="1926"/>
      <c r="G36" s="1927"/>
      <c r="H36" s="402"/>
    </row>
    <row r="37" spans="1:19" x14ac:dyDescent="0.2">
      <c r="A37" s="402"/>
      <c r="B37" s="1925"/>
      <c r="C37" s="1926"/>
      <c r="D37" s="1926"/>
      <c r="E37" s="1926"/>
      <c r="F37" s="1926"/>
      <c r="G37" s="1927"/>
    </row>
    <row r="38" spans="1:19" x14ac:dyDescent="0.2">
      <c r="A38" s="402"/>
      <c r="B38" s="1925"/>
      <c r="C38" s="1926"/>
      <c r="D38" s="1926"/>
      <c r="E38" s="1926"/>
      <c r="F38" s="1926"/>
      <c r="G38" s="1927"/>
    </row>
    <row r="39" spans="1:19" x14ac:dyDescent="0.2">
      <c r="A39" s="402"/>
      <c r="B39" s="1925"/>
      <c r="C39" s="1926"/>
      <c r="D39" s="1926"/>
      <c r="E39" s="1926"/>
      <c r="F39" s="1926"/>
      <c r="G39" s="1927"/>
    </row>
    <row r="40" spans="1:19" x14ac:dyDescent="0.2">
      <c r="A40" s="402"/>
      <c r="B40" s="1928"/>
      <c r="C40" s="1929"/>
      <c r="D40" s="1929"/>
      <c r="E40" s="1929"/>
      <c r="F40" s="1929"/>
      <c r="G40" s="1930"/>
      <c r="L40" s="5"/>
      <c r="N40" s="5"/>
    </row>
    <row r="41" spans="1:19" ht="12" customHeight="1" x14ac:dyDescent="0.2">
      <c r="A41" s="402"/>
      <c r="B41" s="402"/>
      <c r="C41" s="402"/>
      <c r="F41" s="260"/>
      <c r="L41" s="5"/>
      <c r="N41" s="5"/>
    </row>
    <row r="42" spans="1:19" x14ac:dyDescent="0.2">
      <c r="A42" s="402"/>
      <c r="B42" s="402"/>
      <c r="C42" s="402"/>
      <c r="L42" s="5"/>
      <c r="N42" s="5"/>
    </row>
    <row r="43" spans="1:19" x14ac:dyDescent="0.2">
      <c r="F43" s="402"/>
      <c r="G43" s="402"/>
      <c r="H43" s="402"/>
      <c r="Q43" s="5"/>
      <c r="S43" s="5"/>
    </row>
    <row r="44" spans="1:19" x14ac:dyDescent="0.2">
      <c r="Q44" s="5"/>
    </row>
    <row r="45" spans="1:19" x14ac:dyDescent="0.2">
      <c r="Q45" s="5"/>
    </row>
    <row r="46" spans="1:19" x14ac:dyDescent="0.2">
      <c r="Q46" s="5"/>
    </row>
  </sheetData>
  <mergeCells count="1">
    <mergeCell ref="B35:G40"/>
  </mergeCells>
  <phoneticPr fontId="2" type="noConversion"/>
  <pageMargins left="0.74803149606299213" right="0.74803149606299213" top="0.98425196850393704" bottom="0.98425196850393704" header="0" footer="0"/>
  <pageSetup orientation="landscape" r:id="rId1"/>
  <headerFooter alignWithMargins="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3">
    <pageSetUpPr fitToPage="1"/>
  </sheetPr>
  <dimension ref="A1:Q52"/>
  <sheetViews>
    <sheetView workbookViewId="0">
      <selection activeCell="B35" sqref="B35:G40"/>
    </sheetView>
  </sheetViews>
  <sheetFormatPr baseColWidth="10" defaultColWidth="11.44140625" defaultRowHeight="11.4" x14ac:dyDescent="0.2"/>
  <cols>
    <col min="1" max="1" width="2.6640625" style="3" customWidth="1"/>
    <col min="2" max="2" width="22" style="3" customWidth="1"/>
    <col min="3" max="3" width="9.109375" style="5" bestFit="1" customWidth="1"/>
    <col min="4" max="4" width="7.33203125" style="3" customWidth="1"/>
    <col min="5" max="5" width="9.44140625" style="5" customWidth="1"/>
    <col min="6" max="6" width="6.6640625" style="3" customWidth="1"/>
    <col min="7" max="7" width="6.5546875" style="3" customWidth="1"/>
    <col min="8" max="8" width="7" style="3" bestFit="1" customWidth="1"/>
    <col min="9" max="9" width="11.109375" style="3" customWidth="1"/>
    <col min="10" max="10" width="6.5546875" style="3" bestFit="1" customWidth="1"/>
    <col min="11" max="11" width="1.109375" style="3" customWidth="1"/>
    <col min="12" max="12" width="12.6640625" style="3" customWidth="1"/>
    <col min="13" max="13" width="19.6640625" style="3" customWidth="1"/>
    <col min="14" max="14" width="2.6640625" style="3" customWidth="1"/>
    <col min="15" max="15" width="2.88671875" style="3" customWidth="1"/>
    <col min="16" max="16" width="3" style="3" customWidth="1"/>
    <col min="17" max="16384" width="11.44140625" style="3"/>
  </cols>
  <sheetData>
    <row r="1" spans="1:17" ht="12" thickBot="1" x14ac:dyDescent="0.25">
      <c r="B1" s="50"/>
      <c r="C1" s="54" t="s">
        <v>1230</v>
      </c>
      <c r="D1" s="54" t="s">
        <v>1228</v>
      </c>
      <c r="E1" s="54" t="s">
        <v>1229</v>
      </c>
      <c r="F1" s="221"/>
      <c r="G1" s="260"/>
      <c r="H1" s="221"/>
      <c r="I1" s="221"/>
      <c r="J1" s="221"/>
      <c r="L1" s="176" t="s">
        <v>1214</v>
      </c>
    </row>
    <row r="2" spans="1:17" ht="12" x14ac:dyDescent="0.25">
      <c r="A2" s="16"/>
      <c r="B2" s="50" t="s">
        <v>1192</v>
      </c>
      <c r="C2" s="40">
        <v>6700</v>
      </c>
      <c r="D2" s="44"/>
      <c r="E2" s="44">
        <v>6700</v>
      </c>
      <c r="F2" s="260" t="s">
        <v>1387</v>
      </c>
      <c r="G2" s="474" t="s">
        <v>360</v>
      </c>
      <c r="H2" s="472"/>
      <c r="I2" s="473"/>
      <c r="J2" s="221"/>
      <c r="L2" s="5"/>
      <c r="M2" s="399"/>
    </row>
    <row r="3" spans="1:17" ht="12" x14ac:dyDescent="0.25">
      <c r="A3" s="16"/>
      <c r="B3" s="3" t="s">
        <v>1194</v>
      </c>
      <c r="C3" s="44"/>
      <c r="D3" s="44"/>
      <c r="E3" s="44"/>
      <c r="F3" s="23"/>
      <c r="L3" s="295"/>
    </row>
    <row r="4" spans="1:17" ht="3.75" customHeight="1" thickBot="1" x14ac:dyDescent="0.25">
      <c r="A4" s="4"/>
      <c r="B4" s="51"/>
      <c r="C4" s="41"/>
      <c r="D4" s="45"/>
      <c r="E4" s="45"/>
      <c r="F4" s="4"/>
      <c r="L4" s="5"/>
    </row>
    <row r="5" spans="1:17" x14ac:dyDescent="0.2">
      <c r="A5" s="14">
        <v>1</v>
      </c>
      <c r="B5" s="301" t="s">
        <v>361</v>
      </c>
      <c r="C5" s="303" t="s">
        <v>2080</v>
      </c>
      <c r="D5" s="483"/>
      <c r="E5" s="303" t="s">
        <v>2080</v>
      </c>
      <c r="F5" s="221"/>
      <c r="G5" s="38">
        <v>170</v>
      </c>
      <c r="H5" s="26"/>
      <c r="I5" s="26"/>
      <c r="J5" s="31" t="s">
        <v>1209</v>
      </c>
      <c r="L5" s="295"/>
    </row>
    <row r="6" spans="1:17" ht="12" thickBot="1" x14ac:dyDescent="0.25">
      <c r="A6" s="14">
        <v>2</v>
      </c>
      <c r="B6" s="301" t="s">
        <v>1164</v>
      </c>
      <c r="C6" s="303" t="s">
        <v>2080</v>
      </c>
      <c r="D6" s="302"/>
      <c r="E6" s="303" t="s">
        <v>2080</v>
      </c>
      <c r="G6" s="24" t="s">
        <v>2026</v>
      </c>
      <c r="H6" s="241"/>
      <c r="I6" s="25"/>
      <c r="J6" s="32" t="s">
        <v>1210</v>
      </c>
      <c r="L6" s="5"/>
      <c r="N6" s="221"/>
      <c r="O6" s="193"/>
      <c r="P6" s="193"/>
      <c r="Q6" s="221"/>
    </row>
    <row r="7" spans="1:17" x14ac:dyDescent="0.2">
      <c r="A7" s="14">
        <v>3</v>
      </c>
      <c r="B7" s="301" t="s">
        <v>1151</v>
      </c>
      <c r="C7" s="303">
        <v>-100</v>
      </c>
      <c r="D7" s="302"/>
      <c r="E7" s="303">
        <v>-100</v>
      </c>
      <c r="G7" s="221"/>
      <c r="H7" s="221"/>
      <c r="I7" s="193"/>
      <c r="J7" s="193"/>
      <c r="L7" s="5"/>
      <c r="M7" s="221"/>
      <c r="N7" s="221"/>
      <c r="O7" s="193"/>
      <c r="P7" s="193"/>
      <c r="Q7" s="221"/>
    </row>
    <row r="8" spans="1:17" x14ac:dyDescent="0.2">
      <c r="A8" s="14">
        <v>4</v>
      </c>
      <c r="B8" s="301" t="s">
        <v>362</v>
      </c>
      <c r="C8" s="303">
        <v>-70</v>
      </c>
      <c r="D8" s="302"/>
      <c r="E8" s="303">
        <v>-70</v>
      </c>
      <c r="G8" s="497"/>
      <c r="H8" s="497"/>
      <c r="I8" s="193"/>
      <c r="J8" s="193"/>
      <c r="L8" s="295"/>
      <c r="O8" s="193"/>
      <c r="P8" s="193"/>
      <c r="Q8" s="221"/>
    </row>
    <row r="9" spans="1:17" x14ac:dyDescent="0.2">
      <c r="A9" s="14">
        <v>5</v>
      </c>
      <c r="B9" s="313" t="s">
        <v>1145</v>
      </c>
      <c r="C9" s="302" t="s">
        <v>2080</v>
      </c>
      <c r="D9" s="302"/>
      <c r="E9" s="46" t="s">
        <v>2080</v>
      </c>
      <c r="G9" s="498"/>
      <c r="H9" s="497"/>
      <c r="I9" s="193"/>
      <c r="J9" s="193"/>
      <c r="L9" s="5"/>
      <c r="P9" s="193"/>
      <c r="Q9" s="221"/>
    </row>
    <row r="10" spans="1:17" x14ac:dyDescent="0.2">
      <c r="A10" s="14">
        <v>6</v>
      </c>
      <c r="B10" s="313" t="s">
        <v>1146</v>
      </c>
      <c r="C10" s="302" t="s">
        <v>2080</v>
      </c>
      <c r="D10" s="302"/>
      <c r="E10" s="46" t="s">
        <v>2080</v>
      </c>
      <c r="G10" s="498"/>
      <c r="H10" s="497"/>
      <c r="I10" s="193"/>
      <c r="J10" s="193"/>
      <c r="L10" s="295"/>
      <c r="N10" s="221"/>
      <c r="O10" s="193"/>
      <c r="P10" s="193"/>
      <c r="Q10" s="221"/>
    </row>
    <row r="11" spans="1:17" ht="12" x14ac:dyDescent="0.25">
      <c r="A11" s="14">
        <v>7</v>
      </c>
      <c r="B11" s="301" t="s">
        <v>1153</v>
      </c>
      <c r="C11" s="485">
        <v>-117</v>
      </c>
      <c r="D11" s="302">
        <v>-117</v>
      </c>
      <c r="E11" s="485"/>
      <c r="G11" s="402"/>
      <c r="H11" s="497"/>
      <c r="I11" s="193"/>
      <c r="J11" s="193"/>
      <c r="L11" s="5"/>
      <c r="M11" s="221"/>
      <c r="N11" s="221"/>
      <c r="O11" s="221"/>
      <c r="P11" s="221"/>
      <c r="Q11" s="221"/>
    </row>
    <row r="12" spans="1:17" ht="12" x14ac:dyDescent="0.25">
      <c r="A12" s="14">
        <v>8</v>
      </c>
      <c r="B12" s="301" t="s">
        <v>1154</v>
      </c>
      <c r="C12" s="485">
        <v>-42</v>
      </c>
      <c r="D12" s="302">
        <v>42</v>
      </c>
      <c r="E12" s="485"/>
      <c r="G12" s="449"/>
      <c r="H12" s="193"/>
      <c r="I12" s="193"/>
      <c r="J12" s="193"/>
      <c r="L12" s="295"/>
      <c r="M12" s="221"/>
      <c r="N12" s="221"/>
      <c r="O12" s="221"/>
      <c r="P12" s="221"/>
      <c r="Q12" s="221"/>
    </row>
    <row r="13" spans="1:17" x14ac:dyDescent="0.2">
      <c r="A13" s="14">
        <v>9</v>
      </c>
      <c r="B13" s="301" t="s">
        <v>1155</v>
      </c>
      <c r="C13" s="303">
        <v>0</v>
      </c>
      <c r="D13" s="302">
        <v>0</v>
      </c>
      <c r="E13" s="303"/>
      <c r="G13" s="449"/>
      <c r="H13" s="193"/>
      <c r="I13" s="193"/>
      <c r="J13" s="193"/>
      <c r="L13" s="5"/>
      <c r="M13" s="221"/>
      <c r="Q13" s="221"/>
    </row>
    <row r="14" spans="1:17" ht="12" x14ac:dyDescent="0.25">
      <c r="A14" s="14">
        <v>10</v>
      </c>
      <c r="B14" s="301" t="s">
        <v>1162</v>
      </c>
      <c r="C14" s="485">
        <v>-63</v>
      </c>
      <c r="D14" s="302">
        <v>63</v>
      </c>
      <c r="E14" s="485"/>
      <c r="G14" s="193"/>
      <c r="H14" s="193"/>
      <c r="I14" s="193"/>
      <c r="J14" s="193"/>
      <c r="L14" s="295"/>
      <c r="M14" s="221"/>
      <c r="Q14" s="221"/>
    </row>
    <row r="15" spans="1:17" ht="12" x14ac:dyDescent="0.25">
      <c r="A15" s="14">
        <v>11</v>
      </c>
      <c r="B15" s="301" t="s">
        <v>791</v>
      </c>
      <c r="C15" s="485">
        <v>-113</v>
      </c>
      <c r="D15" s="302">
        <v>113</v>
      </c>
      <c r="E15" s="303"/>
      <c r="F15" s="221"/>
      <c r="G15" s="193"/>
      <c r="H15" s="193"/>
      <c r="I15" s="193"/>
      <c r="J15" s="193"/>
      <c r="L15" s="260"/>
      <c r="M15" s="221"/>
      <c r="Q15" s="221"/>
    </row>
    <row r="16" spans="1:17" x14ac:dyDescent="0.2">
      <c r="A16" s="14">
        <v>12</v>
      </c>
      <c r="B16" s="301" t="s">
        <v>1158</v>
      </c>
      <c r="C16" s="303" t="s">
        <v>2080</v>
      </c>
      <c r="D16" s="302"/>
      <c r="E16" s="303" t="s">
        <v>2080</v>
      </c>
      <c r="G16" s="444"/>
      <c r="H16" s="193"/>
      <c r="I16" s="193"/>
      <c r="J16" s="193"/>
      <c r="L16" s="260"/>
      <c r="M16" s="221"/>
      <c r="Q16" s="221"/>
    </row>
    <row r="17" spans="1:13" x14ac:dyDescent="0.2">
      <c r="A17" s="14">
        <v>13</v>
      </c>
      <c r="B17" s="301" t="s">
        <v>794</v>
      </c>
      <c r="C17" s="303" t="s">
        <v>2080</v>
      </c>
      <c r="D17" s="302"/>
      <c r="E17" s="303" t="s">
        <v>2080</v>
      </c>
      <c r="G17" s="193"/>
      <c r="H17" s="193"/>
      <c r="I17" s="193"/>
      <c r="J17" s="193"/>
      <c r="L17" s="260"/>
      <c r="M17" s="221"/>
    </row>
    <row r="18" spans="1:13" x14ac:dyDescent="0.2">
      <c r="A18" s="14">
        <v>14</v>
      </c>
      <c r="B18" s="301" t="s">
        <v>1074</v>
      </c>
      <c r="C18" s="484" t="s">
        <v>2080</v>
      </c>
      <c r="D18" s="302"/>
      <c r="E18" s="303" t="s">
        <v>2080</v>
      </c>
      <c r="G18" s="193"/>
      <c r="H18" s="193"/>
      <c r="I18" s="193"/>
      <c r="J18" s="193"/>
      <c r="L18" s="260"/>
      <c r="M18" s="221"/>
    </row>
    <row r="19" spans="1:13" ht="12" x14ac:dyDescent="0.25">
      <c r="A19" s="14">
        <v>15</v>
      </c>
      <c r="B19" s="301" t="s">
        <v>1433</v>
      </c>
      <c r="C19" s="484" t="s">
        <v>2080</v>
      </c>
      <c r="D19" s="302"/>
      <c r="E19" s="303" t="s">
        <v>2080</v>
      </c>
      <c r="F19" s="240">
        <f>SUM(D5:D19)</f>
        <v>101</v>
      </c>
      <c r="L19" s="260"/>
      <c r="M19" s="221"/>
    </row>
    <row r="20" spans="1:13" ht="3" customHeight="1" x14ac:dyDescent="0.2">
      <c r="A20" s="4"/>
      <c r="B20" s="51"/>
      <c r="C20" s="41"/>
      <c r="D20" s="45"/>
      <c r="E20" s="41"/>
      <c r="F20" s="4"/>
      <c r="L20" s="260"/>
    </row>
    <row r="21" spans="1:13" x14ac:dyDescent="0.2">
      <c r="A21" s="15"/>
      <c r="B21" s="53" t="s">
        <v>62</v>
      </c>
      <c r="C21" s="42" t="s">
        <v>2080</v>
      </c>
      <c r="D21" s="46"/>
      <c r="E21" s="42" t="s">
        <v>2080</v>
      </c>
      <c r="L21" s="260"/>
    </row>
    <row r="22" spans="1:13" ht="3" customHeight="1" x14ac:dyDescent="0.2">
      <c r="A22" s="4"/>
      <c r="B22" s="357"/>
      <c r="C22" s="41"/>
      <c r="D22" s="45"/>
      <c r="E22" s="41"/>
      <c r="F22" s="4"/>
      <c r="L22" s="5"/>
    </row>
    <row r="23" spans="1:13" ht="12" customHeight="1" x14ac:dyDescent="0.2">
      <c r="A23" s="36"/>
      <c r="B23" s="221" t="s">
        <v>393</v>
      </c>
      <c r="C23" s="302" t="s">
        <v>2080</v>
      </c>
      <c r="D23" s="303"/>
      <c r="E23" s="302" t="s">
        <v>2080</v>
      </c>
      <c r="F23" s="353"/>
      <c r="H23" s="221"/>
      <c r="I23" s="221"/>
      <c r="L23" s="260"/>
    </row>
    <row r="24" spans="1:13" x14ac:dyDescent="0.2">
      <c r="A24" s="36"/>
      <c r="B24" s="221" t="s">
        <v>883</v>
      </c>
      <c r="C24" s="46" t="s">
        <v>2080</v>
      </c>
      <c r="D24" s="303"/>
      <c r="E24" s="302" t="s">
        <v>2080</v>
      </c>
      <c r="G24" s="221"/>
      <c r="L24" s="55"/>
    </row>
    <row r="25" spans="1:13" x14ac:dyDescent="0.2">
      <c r="A25" s="36"/>
      <c r="B25" s="221" t="s">
        <v>21</v>
      </c>
      <c r="C25" s="46" t="s">
        <v>2080</v>
      </c>
      <c r="D25" s="303"/>
      <c r="E25" s="302" t="s">
        <v>2080</v>
      </c>
      <c r="L25" s="55"/>
    </row>
    <row r="26" spans="1:13" ht="12" customHeight="1" thickBot="1" x14ac:dyDescent="0.25">
      <c r="A26" s="36"/>
      <c r="B26" s="221"/>
      <c r="C26" s="302"/>
      <c r="D26" s="303"/>
      <c r="E26" s="302"/>
      <c r="F26" s="353"/>
      <c r="L26" s="260"/>
    </row>
    <row r="27" spans="1:13" ht="21.6" thickBot="1" x14ac:dyDescent="0.45">
      <c r="B27" s="50" t="s">
        <v>1198</v>
      </c>
      <c r="C27" s="49">
        <f>SUM(C2:C26)</f>
        <v>6195</v>
      </c>
      <c r="D27" s="39">
        <f>SUM(D5:D23)</f>
        <v>101</v>
      </c>
      <c r="E27" s="48">
        <f>SUM(E2:E26)</f>
        <v>6530</v>
      </c>
      <c r="G27" s="221"/>
      <c r="L27" s="55"/>
    </row>
    <row r="28" spans="1:13" ht="20.25" customHeight="1" x14ac:dyDescent="0.25">
      <c r="D28" s="5"/>
      <c r="F28" s="240">
        <f>SUM(D23:D26)</f>
        <v>0</v>
      </c>
      <c r="H28" s="221"/>
      <c r="I28" s="221"/>
      <c r="L28" s="5"/>
    </row>
    <row r="29" spans="1:13" ht="12" x14ac:dyDescent="0.25">
      <c r="F29" s="408"/>
      <c r="G29" s="221"/>
      <c r="H29" s="193"/>
      <c r="I29" s="193"/>
      <c r="J29" s="221"/>
      <c r="L29" s="5"/>
    </row>
    <row r="30" spans="1:13" x14ac:dyDescent="0.2">
      <c r="A30" s="193"/>
      <c r="B30" s="193"/>
      <c r="C30" s="230"/>
      <c r="D30" s="193"/>
      <c r="E30" s="230"/>
      <c r="F30" s="193"/>
      <c r="I30" s="221"/>
      <c r="J30" s="221"/>
      <c r="L30" s="253">
        <f>SUM(L2:L29)</f>
        <v>0</v>
      </c>
    </row>
    <row r="31" spans="1:13" x14ac:dyDescent="0.2">
      <c r="A31" s="193"/>
      <c r="B31" s="193"/>
      <c r="C31" s="230"/>
      <c r="D31" s="193"/>
      <c r="E31" s="230"/>
      <c r="F31" s="193"/>
    </row>
    <row r="32" spans="1:13" ht="32.4" x14ac:dyDescent="0.55000000000000004">
      <c r="A32" s="193"/>
      <c r="B32" s="193"/>
      <c r="C32" s="486" t="s">
        <v>1537</v>
      </c>
      <c r="D32" s="193"/>
      <c r="E32" s="230"/>
      <c r="F32" s="193"/>
    </row>
    <row r="33" spans="1:12" x14ac:dyDescent="0.2">
      <c r="A33" s="193"/>
      <c r="B33" s="193"/>
      <c r="C33" s="295" t="s">
        <v>975</v>
      </c>
      <c r="D33" s="295"/>
      <c r="E33" s="295"/>
      <c r="F33" s="193"/>
    </row>
    <row r="34" spans="1:12" x14ac:dyDescent="0.2">
      <c r="A34" s="193"/>
      <c r="B34" s="193"/>
      <c r="C34" s="230"/>
      <c r="D34" s="295"/>
      <c r="E34" s="295"/>
      <c r="F34" s="193"/>
    </row>
    <row r="35" spans="1:12" x14ac:dyDescent="0.2">
      <c r="A35" s="193"/>
      <c r="B35" s="1922" t="s">
        <v>1542</v>
      </c>
      <c r="C35" s="1923"/>
      <c r="D35" s="1923"/>
      <c r="E35" s="1923"/>
      <c r="F35" s="1923"/>
      <c r="G35" s="1924"/>
      <c r="J35" s="221"/>
      <c r="L35" s="55"/>
    </row>
    <row r="36" spans="1:12" ht="12" customHeight="1" x14ac:dyDescent="0.2">
      <c r="A36" s="193"/>
      <c r="B36" s="1925"/>
      <c r="C36" s="1926"/>
      <c r="D36" s="1926"/>
      <c r="E36" s="1926"/>
      <c r="F36" s="1926"/>
      <c r="G36" s="1927"/>
      <c r="L36" s="260"/>
    </row>
    <row r="37" spans="1:12" x14ac:dyDescent="0.2">
      <c r="A37" s="193"/>
      <c r="B37" s="1925"/>
      <c r="C37" s="1926"/>
      <c r="D37" s="1926"/>
      <c r="E37" s="1926"/>
      <c r="F37" s="1926"/>
      <c r="G37" s="1927"/>
    </row>
    <row r="38" spans="1:12" x14ac:dyDescent="0.2">
      <c r="A38" s="193"/>
      <c r="B38" s="1925"/>
      <c r="C38" s="1926"/>
      <c r="D38" s="1926"/>
      <c r="E38" s="1926"/>
      <c r="F38" s="1926"/>
      <c r="G38" s="1927"/>
    </row>
    <row r="39" spans="1:12" x14ac:dyDescent="0.2">
      <c r="A39" s="193"/>
      <c r="B39" s="1925"/>
      <c r="C39" s="1926"/>
      <c r="D39" s="1926"/>
      <c r="E39" s="1926"/>
      <c r="F39" s="1926"/>
      <c r="G39" s="1927"/>
    </row>
    <row r="40" spans="1:12" x14ac:dyDescent="0.2">
      <c r="B40" s="1928"/>
      <c r="C40" s="1929"/>
      <c r="D40" s="1929"/>
      <c r="E40" s="1929"/>
      <c r="F40" s="1929"/>
      <c r="G40" s="1930"/>
    </row>
    <row r="41" spans="1:12" ht="13.2" x14ac:dyDescent="0.25">
      <c r="B41" s="221"/>
      <c r="C41" s="83"/>
      <c r="D41" s="83"/>
      <c r="E41" s="260"/>
      <c r="F41" s="221"/>
    </row>
    <row r="42" spans="1:12" ht="13.2" x14ac:dyDescent="0.25">
      <c r="B42" s="221"/>
      <c r="C42" s="83"/>
      <c r="D42" s="83"/>
      <c r="E42" s="260"/>
      <c r="F42" s="221"/>
    </row>
    <row r="43" spans="1:12" ht="13.2" x14ac:dyDescent="0.25">
      <c r="B43" s="221"/>
      <c r="C43" s="83"/>
      <c r="D43" s="83"/>
      <c r="E43" s="221"/>
      <c r="F43" s="221"/>
    </row>
    <row r="44" spans="1:12" ht="13.2" x14ac:dyDescent="0.25">
      <c r="B44" s="221"/>
      <c r="C44" s="83"/>
      <c r="D44" s="83"/>
      <c r="E44" s="221"/>
      <c r="F44" s="221"/>
    </row>
    <row r="45" spans="1:12" x14ac:dyDescent="0.2">
      <c r="B45" s="221"/>
      <c r="C45" s="260"/>
      <c r="D45" s="221"/>
      <c r="E45" s="221"/>
      <c r="F45" s="221"/>
    </row>
    <row r="46" spans="1:12" x14ac:dyDescent="0.2">
      <c r="B46" s="221"/>
      <c r="C46" s="260"/>
      <c r="D46" s="221"/>
      <c r="E46" s="221"/>
      <c r="F46" s="221"/>
    </row>
    <row r="47" spans="1:12" x14ac:dyDescent="0.2">
      <c r="B47" s="221"/>
      <c r="C47" s="260"/>
      <c r="D47" s="221"/>
      <c r="E47" s="221"/>
      <c r="F47" s="221"/>
    </row>
    <row r="48" spans="1:12" x14ac:dyDescent="0.2">
      <c r="D48" s="28"/>
      <c r="E48" s="3"/>
    </row>
    <row r="49" spans="5:5" x14ac:dyDescent="0.2">
      <c r="E49" s="3"/>
    </row>
    <row r="50" spans="5:5" x14ac:dyDescent="0.2">
      <c r="E50" s="3"/>
    </row>
    <row r="51" spans="5:5" x14ac:dyDescent="0.2">
      <c r="E51" s="3"/>
    </row>
    <row r="52" spans="5:5" x14ac:dyDescent="0.2">
      <c r="E52" s="3"/>
    </row>
  </sheetData>
  <mergeCells count="1">
    <mergeCell ref="B35:G40"/>
  </mergeCells>
  <phoneticPr fontId="2" type="noConversion"/>
  <pageMargins left="0.75" right="0.75" top="1" bottom="1" header="0" footer="0"/>
  <pageSetup paperSize="9" scale="94" orientation="landscape" r:id="rId1"/>
  <headerFooter alignWithMargins="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2">
    <pageSetUpPr fitToPage="1"/>
  </sheetPr>
  <dimension ref="A1:P60"/>
  <sheetViews>
    <sheetView topLeftCell="A32" workbookViewId="0">
      <selection activeCell="C72" sqref="C72"/>
    </sheetView>
  </sheetViews>
  <sheetFormatPr baseColWidth="10" defaultColWidth="11.44140625" defaultRowHeight="11.4" x14ac:dyDescent="0.2"/>
  <cols>
    <col min="1" max="1" width="2.6640625" style="3" customWidth="1"/>
    <col min="2" max="2" width="22" style="3" customWidth="1"/>
    <col min="3" max="3" width="9.109375" style="5" bestFit="1" customWidth="1"/>
    <col min="4" max="4" width="7.33203125" style="3" customWidth="1"/>
    <col min="5" max="5" width="6.6640625" style="3" customWidth="1"/>
    <col min="6" max="6" width="6.5546875" style="3" customWidth="1"/>
    <col min="7" max="7" width="7" style="3" bestFit="1" customWidth="1"/>
    <col min="8" max="8" width="11.109375" style="3" customWidth="1"/>
    <col min="9" max="9" width="6.5546875" style="3" bestFit="1" customWidth="1"/>
    <col min="10" max="10" width="1.109375" style="3" customWidth="1"/>
    <col min="11" max="11" width="12.6640625" style="3" customWidth="1"/>
    <col min="12" max="12" width="19.6640625" style="3" customWidth="1"/>
    <col min="13" max="13" width="2.6640625" style="3" customWidth="1"/>
    <col min="14" max="14" width="2.88671875" style="3" customWidth="1"/>
    <col min="15" max="15" width="3" style="3" customWidth="1"/>
    <col min="16" max="16384" width="11.44140625" style="3"/>
  </cols>
  <sheetData>
    <row r="1" spans="1:16" ht="12" thickBot="1" x14ac:dyDescent="0.25">
      <c r="B1" s="50"/>
      <c r="C1" s="54" t="s">
        <v>1230</v>
      </c>
      <c r="D1" s="54" t="s">
        <v>1228</v>
      </c>
      <c r="E1" s="221"/>
      <c r="F1" s="260"/>
      <c r="G1" s="221"/>
      <c r="H1" s="221"/>
      <c r="I1" s="221"/>
      <c r="K1" s="176" t="s">
        <v>1214</v>
      </c>
    </row>
    <row r="2" spans="1:16" ht="12" x14ac:dyDescent="0.25">
      <c r="A2" s="16"/>
      <c r="B2" s="50" t="s">
        <v>1192</v>
      </c>
      <c r="C2" s="40">
        <v>4641</v>
      </c>
      <c r="D2" s="44"/>
      <c r="E2" s="260" t="s">
        <v>1387</v>
      </c>
      <c r="F2" s="474" t="s">
        <v>1388</v>
      </c>
      <c r="G2" s="472"/>
      <c r="H2" s="473"/>
      <c r="I2" s="221"/>
      <c r="K2" s="5">
        <v>30</v>
      </c>
      <c r="L2" s="399" t="s">
        <v>1377</v>
      </c>
    </row>
    <row r="3" spans="1:16" ht="12" x14ac:dyDescent="0.25">
      <c r="A3" s="16"/>
      <c r="B3" s="3" t="s">
        <v>1194</v>
      </c>
      <c r="C3" s="44"/>
      <c r="D3" s="44"/>
      <c r="E3" s="23"/>
      <c r="K3" s="295">
        <v>40</v>
      </c>
      <c r="L3" s="3" t="s">
        <v>1378</v>
      </c>
    </row>
    <row r="4" spans="1:16" ht="3.75" customHeight="1" thickBot="1" x14ac:dyDescent="0.25">
      <c r="A4" s="4"/>
      <c r="B4" s="51"/>
      <c r="C4" s="41"/>
      <c r="D4" s="45"/>
      <c r="E4" s="4"/>
      <c r="K4" s="5"/>
    </row>
    <row r="5" spans="1:16" x14ac:dyDescent="0.2">
      <c r="A5" s="14">
        <v>1</v>
      </c>
      <c r="B5" s="329" t="s">
        <v>1144</v>
      </c>
      <c r="C5" s="330">
        <v>-280</v>
      </c>
      <c r="D5" s="341">
        <f>F5+G5+H5</f>
        <v>280</v>
      </c>
      <c r="E5" s="221"/>
      <c r="F5" s="38">
        <v>170</v>
      </c>
      <c r="G5" s="26">
        <v>50</v>
      </c>
      <c r="H5" s="26">
        <v>60</v>
      </c>
      <c r="I5" s="31" t="s">
        <v>1209</v>
      </c>
      <c r="K5" s="295">
        <v>15</v>
      </c>
      <c r="L5" s="3" t="s">
        <v>1379</v>
      </c>
    </row>
    <row r="6" spans="1:16" ht="12" thickBot="1" x14ac:dyDescent="0.25">
      <c r="A6" s="14">
        <v>2</v>
      </c>
      <c r="B6" s="329" t="s">
        <v>1164</v>
      </c>
      <c r="C6" s="330">
        <v>0</v>
      </c>
      <c r="D6" s="328">
        <v>0</v>
      </c>
      <c r="F6" s="24" t="s">
        <v>2026</v>
      </c>
      <c r="G6" s="241" t="s">
        <v>1397</v>
      </c>
      <c r="H6" s="25" t="s">
        <v>1061</v>
      </c>
      <c r="I6" s="32" t="s">
        <v>1210</v>
      </c>
      <c r="K6" s="5">
        <v>92</v>
      </c>
      <c r="L6" s="3" t="s">
        <v>1380</v>
      </c>
      <c r="M6" s="221"/>
      <c r="N6" s="193"/>
      <c r="O6" s="193"/>
      <c r="P6" s="221"/>
    </row>
    <row r="7" spans="1:16" x14ac:dyDescent="0.2">
      <c r="A7" s="14">
        <v>3</v>
      </c>
      <c r="B7" s="329" t="s">
        <v>1163</v>
      </c>
      <c r="C7" s="330">
        <v>-108</v>
      </c>
      <c r="D7" s="328">
        <v>108</v>
      </c>
      <c r="E7" s="221"/>
      <c r="F7" s="193"/>
      <c r="G7" s="193"/>
      <c r="H7" s="193"/>
      <c r="I7" s="193"/>
      <c r="K7" s="295">
        <v>19</v>
      </c>
      <c r="L7" s="3" t="s">
        <v>1384</v>
      </c>
      <c r="M7" s="221"/>
      <c r="N7" s="193"/>
      <c r="O7" s="193"/>
      <c r="P7" s="323"/>
    </row>
    <row r="8" spans="1:16" x14ac:dyDescent="0.2">
      <c r="A8" s="14">
        <v>4</v>
      </c>
      <c r="B8" s="329" t="s">
        <v>1151</v>
      </c>
      <c r="C8" s="330">
        <v>0</v>
      </c>
      <c r="D8" s="328">
        <v>0</v>
      </c>
      <c r="F8" s="193"/>
      <c r="G8" s="193"/>
      <c r="H8" s="193"/>
      <c r="I8" s="193"/>
      <c r="K8" s="5">
        <v>74</v>
      </c>
      <c r="L8" s="221" t="s">
        <v>1385</v>
      </c>
      <c r="M8" s="221"/>
      <c r="N8" s="193"/>
      <c r="O8" s="193"/>
      <c r="P8" s="221"/>
    </row>
    <row r="9" spans="1:16" x14ac:dyDescent="0.2">
      <c r="A9" s="14">
        <v>5</v>
      </c>
      <c r="B9" s="329" t="s">
        <v>409</v>
      </c>
      <c r="C9" s="330">
        <v>-108</v>
      </c>
      <c r="D9" s="328">
        <v>108</v>
      </c>
      <c r="F9" s="449"/>
      <c r="G9" s="193"/>
      <c r="H9" s="193"/>
      <c r="I9" s="193"/>
      <c r="K9" s="295">
        <v>196</v>
      </c>
      <c r="L9" s="3" t="s">
        <v>1380</v>
      </c>
      <c r="N9" s="193"/>
      <c r="O9" s="193"/>
      <c r="P9" s="221"/>
    </row>
    <row r="10" spans="1:16" x14ac:dyDescent="0.2">
      <c r="A10" s="14">
        <v>6</v>
      </c>
      <c r="B10" s="327" t="s">
        <v>1145</v>
      </c>
      <c r="C10" s="328">
        <v>-20</v>
      </c>
      <c r="D10" s="328">
        <v>20</v>
      </c>
      <c r="F10" s="449"/>
      <c r="G10" s="193"/>
      <c r="H10" s="193"/>
      <c r="I10" s="193"/>
      <c r="K10" s="5">
        <v>60</v>
      </c>
      <c r="L10" s="3" t="s">
        <v>411</v>
      </c>
      <c r="O10" s="193"/>
      <c r="P10" s="221"/>
    </row>
    <row r="11" spans="1:16" ht="12" x14ac:dyDescent="0.25">
      <c r="A11" s="14">
        <v>7</v>
      </c>
      <c r="B11" s="327" t="s">
        <v>1146</v>
      </c>
      <c r="C11" s="328">
        <v>0</v>
      </c>
      <c r="D11" s="328"/>
      <c r="F11" s="355"/>
      <c r="G11" s="193"/>
      <c r="H11" s="193"/>
      <c r="I11" s="193"/>
      <c r="K11" s="295">
        <v>16</v>
      </c>
      <c r="L11" s="3" t="s">
        <v>1770</v>
      </c>
      <c r="M11" s="221"/>
      <c r="N11" s="193"/>
      <c r="O11" s="193"/>
      <c r="P11" s="221"/>
    </row>
    <row r="12" spans="1:16" x14ac:dyDescent="0.2">
      <c r="A12" s="14">
        <v>8</v>
      </c>
      <c r="B12" s="329" t="s">
        <v>1153</v>
      </c>
      <c r="C12" s="330">
        <v>-117</v>
      </c>
      <c r="D12" s="328">
        <v>117</v>
      </c>
      <c r="F12" s="221"/>
      <c r="G12" s="221"/>
      <c r="H12" s="193"/>
      <c r="I12" s="193"/>
      <c r="K12" s="5">
        <v>90</v>
      </c>
      <c r="L12" s="221" t="s">
        <v>1062</v>
      </c>
      <c r="M12" s="221"/>
      <c r="N12" s="221"/>
      <c r="O12" s="221"/>
      <c r="P12" s="221"/>
    </row>
    <row r="13" spans="1:16" x14ac:dyDescent="0.2">
      <c r="A13" s="14">
        <v>9</v>
      </c>
      <c r="B13" s="329" t="s">
        <v>1154</v>
      </c>
      <c r="C13" s="330">
        <v>-48</v>
      </c>
      <c r="D13" s="328">
        <v>48</v>
      </c>
      <c r="F13" s="449"/>
      <c r="G13" s="193"/>
      <c r="H13" s="193"/>
      <c r="I13" s="193"/>
      <c r="K13" s="295">
        <v>50</v>
      </c>
      <c r="L13" s="221" t="s">
        <v>1064</v>
      </c>
      <c r="M13" s="221"/>
      <c r="N13" s="221"/>
      <c r="O13" s="221"/>
      <c r="P13" s="221"/>
    </row>
    <row r="14" spans="1:16" x14ac:dyDescent="0.2">
      <c r="A14" s="14">
        <v>10</v>
      </c>
      <c r="B14" s="329" t="s">
        <v>1155</v>
      </c>
      <c r="C14" s="330">
        <v>0</v>
      </c>
      <c r="D14" s="328">
        <v>0</v>
      </c>
      <c r="F14" s="449"/>
      <c r="G14" s="193"/>
      <c r="H14" s="193"/>
      <c r="I14" s="193"/>
      <c r="K14" s="5">
        <v>98</v>
      </c>
      <c r="L14" s="221" t="s">
        <v>1063</v>
      </c>
      <c r="P14" s="221"/>
    </row>
    <row r="15" spans="1:16" x14ac:dyDescent="0.2">
      <c r="A15" s="14">
        <v>11</v>
      </c>
      <c r="B15" s="329" t="s">
        <v>1162</v>
      </c>
      <c r="C15" s="330">
        <v>-55</v>
      </c>
      <c r="D15" s="328">
        <v>55</v>
      </c>
      <c r="F15" s="193"/>
      <c r="G15" s="193"/>
      <c r="H15" s="193"/>
      <c r="I15" s="193"/>
      <c r="K15" s="295">
        <v>51</v>
      </c>
      <c r="L15" s="221" t="s">
        <v>1065</v>
      </c>
      <c r="P15" s="221"/>
    </row>
    <row r="16" spans="1:16" x14ac:dyDescent="0.2">
      <c r="A16" s="14">
        <v>12</v>
      </c>
      <c r="B16" s="329" t="s">
        <v>791</v>
      </c>
      <c r="C16" s="375">
        <v>-71</v>
      </c>
      <c r="D16" s="328">
        <v>71</v>
      </c>
      <c r="E16" s="221"/>
      <c r="F16" s="193"/>
      <c r="G16" s="193"/>
      <c r="H16" s="193"/>
      <c r="I16" s="193"/>
      <c r="K16" s="260">
        <v>12</v>
      </c>
      <c r="L16" s="221" t="s">
        <v>727</v>
      </c>
      <c r="P16" s="221"/>
    </row>
    <row r="17" spans="1:16" x14ac:dyDescent="0.2">
      <c r="A17" s="14">
        <v>13</v>
      </c>
      <c r="B17" s="329" t="s">
        <v>1158</v>
      </c>
      <c r="C17" s="330">
        <v>0</v>
      </c>
      <c r="D17" s="328"/>
      <c r="F17" s="444"/>
      <c r="G17" s="193"/>
      <c r="H17" s="193"/>
      <c r="I17" s="193"/>
      <c r="K17" s="260">
        <v>79</v>
      </c>
      <c r="L17" s="221" t="s">
        <v>728</v>
      </c>
      <c r="P17" s="221"/>
    </row>
    <row r="18" spans="1:16" x14ac:dyDescent="0.2">
      <c r="A18" s="14">
        <v>14</v>
      </c>
      <c r="B18" s="329" t="s">
        <v>794</v>
      </c>
      <c r="C18" s="330">
        <v>-964</v>
      </c>
      <c r="D18" s="328">
        <f>K41</f>
        <v>964</v>
      </c>
      <c r="F18" s="193"/>
      <c r="G18" s="193"/>
      <c r="H18" s="193"/>
      <c r="I18" s="193"/>
      <c r="K18" s="260">
        <v>42</v>
      </c>
      <c r="L18" s="221" t="s">
        <v>729</v>
      </c>
    </row>
    <row r="19" spans="1:16" x14ac:dyDescent="0.2">
      <c r="A19" s="14">
        <v>15</v>
      </c>
      <c r="B19" s="329" t="s">
        <v>1074</v>
      </c>
      <c r="C19" s="375">
        <v>0</v>
      </c>
      <c r="D19" s="328"/>
      <c r="F19" s="193"/>
      <c r="G19" s="193"/>
      <c r="H19" s="193"/>
      <c r="I19" s="193"/>
      <c r="K19" s="260"/>
      <c r="L19" s="221"/>
    </row>
    <row r="20" spans="1:16" ht="12" x14ac:dyDescent="0.25">
      <c r="A20" s="14">
        <v>16</v>
      </c>
      <c r="B20" s="329" t="s">
        <v>1433</v>
      </c>
      <c r="C20" s="375">
        <v>-45</v>
      </c>
      <c r="D20" s="328">
        <v>45</v>
      </c>
      <c r="E20" s="240">
        <f>SUM(D5:D20)</f>
        <v>1816</v>
      </c>
      <c r="K20" s="260"/>
      <c r="L20" s="221"/>
    </row>
    <row r="21" spans="1:16" ht="3" customHeight="1" x14ac:dyDescent="0.2">
      <c r="A21" s="4"/>
      <c r="B21" s="51"/>
      <c r="C21" s="41"/>
      <c r="D21" s="45"/>
      <c r="E21" s="4"/>
      <c r="K21" s="260"/>
    </row>
    <row r="22" spans="1:16" x14ac:dyDescent="0.2">
      <c r="A22" s="15"/>
      <c r="B22" s="267" t="s">
        <v>62</v>
      </c>
      <c r="C22" s="268">
        <v>-1245</v>
      </c>
      <c r="D22" s="269">
        <v>1245</v>
      </c>
      <c r="K22" s="260"/>
    </row>
    <row r="23" spans="1:16" ht="3" customHeight="1" x14ac:dyDescent="0.2">
      <c r="A23" s="4"/>
      <c r="B23" s="357"/>
      <c r="C23" s="41"/>
      <c r="D23" s="45"/>
      <c r="E23" s="4"/>
      <c r="K23" s="5"/>
    </row>
    <row r="24" spans="1:16" ht="12" customHeight="1" x14ac:dyDescent="0.2">
      <c r="A24" s="36"/>
      <c r="B24" s="372" t="s">
        <v>393</v>
      </c>
      <c r="C24" s="328">
        <v>48</v>
      </c>
      <c r="D24" s="330">
        <v>-48</v>
      </c>
      <c r="E24" s="353"/>
      <c r="G24" s="221"/>
      <c r="H24" s="221"/>
      <c r="K24" s="260"/>
    </row>
    <row r="25" spans="1:16" ht="12" customHeight="1" x14ac:dyDescent="0.2">
      <c r="A25" s="36"/>
      <c r="B25" s="372" t="s">
        <v>757</v>
      </c>
      <c r="C25" s="328">
        <v>-48</v>
      </c>
      <c r="D25" s="330">
        <v>48</v>
      </c>
      <c r="E25" s="353"/>
      <c r="K25" s="260"/>
    </row>
    <row r="26" spans="1:16" x14ac:dyDescent="0.2">
      <c r="A26" s="36"/>
      <c r="B26" s="372" t="s">
        <v>883</v>
      </c>
      <c r="C26" s="269">
        <v>-250</v>
      </c>
      <c r="D26" s="330">
        <v>250</v>
      </c>
      <c r="F26" s="221"/>
      <c r="K26" s="55"/>
    </row>
    <row r="27" spans="1:16" x14ac:dyDescent="0.2">
      <c r="A27" s="36"/>
      <c r="B27" s="372" t="s">
        <v>1117</v>
      </c>
      <c r="C27" s="328">
        <v>-175</v>
      </c>
      <c r="D27" s="330">
        <v>175</v>
      </c>
      <c r="E27" s="221"/>
    </row>
    <row r="28" spans="1:16" x14ac:dyDescent="0.2">
      <c r="A28" s="36"/>
      <c r="B28" s="372" t="s">
        <v>730</v>
      </c>
      <c r="C28" s="328">
        <v>-200</v>
      </c>
      <c r="D28" s="330">
        <v>200</v>
      </c>
      <c r="E28" s="221"/>
    </row>
    <row r="29" spans="1:16" x14ac:dyDescent="0.2">
      <c r="A29" s="36"/>
      <c r="B29" s="372" t="s">
        <v>731</v>
      </c>
      <c r="C29" s="328">
        <v>-200</v>
      </c>
      <c r="D29" s="330">
        <v>200</v>
      </c>
      <c r="E29" s="221"/>
    </row>
    <row r="30" spans="1:16" x14ac:dyDescent="0.2">
      <c r="A30" s="36"/>
      <c r="B30" s="372" t="s">
        <v>1381</v>
      </c>
      <c r="C30" s="269">
        <v>-3</v>
      </c>
      <c r="D30" s="330">
        <v>3</v>
      </c>
      <c r="L30" s="221"/>
    </row>
    <row r="31" spans="1:16" x14ac:dyDescent="0.2">
      <c r="A31" s="36"/>
      <c r="B31" s="372" t="s">
        <v>1382</v>
      </c>
      <c r="C31" s="269">
        <v>-10</v>
      </c>
      <c r="D31" s="330">
        <v>10</v>
      </c>
      <c r="L31" s="221"/>
    </row>
    <row r="32" spans="1:16" x14ac:dyDescent="0.2">
      <c r="A32" s="36"/>
      <c r="B32" s="372" t="s">
        <v>758</v>
      </c>
      <c r="C32" s="269">
        <v>-35</v>
      </c>
      <c r="D32" s="330">
        <v>35</v>
      </c>
    </row>
    <row r="33" spans="1:11" x14ac:dyDescent="0.2">
      <c r="A33" s="36"/>
      <c r="B33" s="372" t="s">
        <v>404</v>
      </c>
      <c r="C33" s="269">
        <v>-5</v>
      </c>
      <c r="D33" s="330">
        <v>5</v>
      </c>
      <c r="K33" s="55"/>
    </row>
    <row r="34" spans="1:11" x14ac:dyDescent="0.2">
      <c r="A34" s="36"/>
      <c r="B34" s="372" t="s">
        <v>408</v>
      </c>
      <c r="C34" s="269">
        <v>-2</v>
      </c>
      <c r="D34" s="330">
        <v>2</v>
      </c>
      <c r="K34" s="55"/>
    </row>
    <row r="35" spans="1:11" x14ac:dyDescent="0.2">
      <c r="A35" s="36"/>
      <c r="B35" s="372" t="s">
        <v>410</v>
      </c>
      <c r="C35" s="269">
        <v>-90</v>
      </c>
      <c r="D35" s="330">
        <v>90</v>
      </c>
      <c r="K35" s="55"/>
    </row>
    <row r="36" spans="1:11" x14ac:dyDescent="0.2">
      <c r="A36" s="36"/>
      <c r="B36" s="372" t="s">
        <v>976</v>
      </c>
      <c r="C36" s="269">
        <v>-610</v>
      </c>
      <c r="D36" s="330">
        <v>610</v>
      </c>
      <c r="K36" s="55"/>
    </row>
    <row r="37" spans="1:11" ht="12" customHeight="1" thickBot="1" x14ac:dyDescent="0.25">
      <c r="A37" s="36"/>
      <c r="B37" s="221"/>
      <c r="C37" s="302"/>
      <c r="D37" s="303"/>
      <c r="E37" s="353"/>
      <c r="K37" s="260"/>
    </row>
    <row r="38" spans="1:11" ht="21.6" thickBot="1" x14ac:dyDescent="0.45">
      <c r="B38" s="50" t="s">
        <v>1198</v>
      </c>
      <c r="C38" s="49">
        <f>SUM(C2:C37)</f>
        <v>0</v>
      </c>
      <c r="D38" s="39">
        <f>SUM(D5:D24)</f>
        <v>3013</v>
      </c>
      <c r="F38" s="221"/>
      <c r="K38" s="55"/>
    </row>
    <row r="39" spans="1:11" ht="20.25" customHeight="1" x14ac:dyDescent="0.25">
      <c r="D39" s="5"/>
      <c r="E39" s="240">
        <f>SUM(D24:D37)</f>
        <v>1580</v>
      </c>
      <c r="G39" s="221"/>
      <c r="H39" s="221"/>
      <c r="K39" s="5"/>
    </row>
    <row r="40" spans="1:11" ht="12" x14ac:dyDescent="0.25">
      <c r="E40" s="408"/>
      <c r="F40" s="221"/>
      <c r="G40" s="193"/>
      <c r="H40" s="193"/>
      <c r="I40" s="221"/>
      <c r="K40" s="5"/>
    </row>
    <row r="41" spans="1:11" x14ac:dyDescent="0.2">
      <c r="B41" s="1931" t="s">
        <v>1541</v>
      </c>
      <c r="C41" s="1932"/>
      <c r="D41" s="1932"/>
      <c r="E41" s="1932"/>
      <c r="F41" s="1932"/>
      <c r="G41" s="1933"/>
      <c r="H41" s="221"/>
      <c r="I41" s="221"/>
      <c r="K41" s="253">
        <f>SUM(K2:K40)</f>
        <v>964</v>
      </c>
    </row>
    <row r="42" spans="1:11" x14ac:dyDescent="0.2">
      <c r="A42" s="193"/>
      <c r="B42" s="1934"/>
      <c r="C42" s="1935"/>
      <c r="D42" s="1935"/>
      <c r="E42" s="1935"/>
      <c r="F42" s="1935"/>
      <c r="G42" s="1936"/>
    </row>
    <row r="43" spans="1:11" x14ac:dyDescent="0.2">
      <c r="A43" s="193"/>
      <c r="B43" s="1934"/>
      <c r="C43" s="1935"/>
      <c r="D43" s="1935"/>
      <c r="E43" s="1935"/>
      <c r="F43" s="1935"/>
      <c r="G43" s="1936"/>
    </row>
    <row r="44" spans="1:11" x14ac:dyDescent="0.2">
      <c r="A44" s="193"/>
      <c r="B44" s="1934"/>
      <c r="C44" s="1935"/>
      <c r="D44" s="1935"/>
      <c r="E44" s="1935"/>
      <c r="F44" s="1935"/>
      <c r="G44" s="1936"/>
    </row>
    <row r="45" spans="1:11" x14ac:dyDescent="0.2">
      <c r="A45" s="193"/>
      <c r="B45" s="1934"/>
      <c r="C45" s="1935"/>
      <c r="D45" s="1935"/>
      <c r="E45" s="1935"/>
      <c r="F45" s="1935"/>
      <c r="G45" s="1936"/>
    </row>
    <row r="46" spans="1:11" x14ac:dyDescent="0.2">
      <c r="A46" s="193"/>
      <c r="B46" s="1937"/>
      <c r="C46" s="1938"/>
      <c r="D46" s="1938"/>
      <c r="E46" s="1938"/>
      <c r="F46" s="1938"/>
      <c r="G46" s="1939"/>
      <c r="I46" s="221"/>
      <c r="K46" s="55"/>
    </row>
    <row r="47" spans="1:11" ht="12" customHeight="1" x14ac:dyDescent="0.2">
      <c r="A47" s="193"/>
      <c r="B47" s="193"/>
      <c r="C47" s="230"/>
      <c r="D47" s="295"/>
      <c r="E47" s="365"/>
      <c r="F47" s="193"/>
      <c r="K47" s="260"/>
    </row>
    <row r="48" spans="1:11" x14ac:dyDescent="0.2">
      <c r="A48" s="193"/>
      <c r="B48" s="193"/>
      <c r="C48" s="230"/>
      <c r="D48" s="193"/>
      <c r="E48" s="193"/>
      <c r="F48" s="193"/>
    </row>
    <row r="49" spans="1:6" x14ac:dyDescent="0.2">
      <c r="A49" s="193"/>
      <c r="B49" s="193"/>
      <c r="C49" s="230"/>
      <c r="D49" s="193"/>
      <c r="E49" s="193"/>
      <c r="F49" s="193"/>
    </row>
    <row r="50" spans="1:6" ht="13.2" x14ac:dyDescent="0.25">
      <c r="A50" s="193"/>
      <c r="B50" s="193"/>
      <c r="C50" s="34"/>
      <c r="D50" s="34"/>
      <c r="E50" s="193"/>
      <c r="F50" s="193"/>
    </row>
    <row r="51" spans="1:6" ht="13.2" x14ac:dyDescent="0.25">
      <c r="A51" s="193"/>
      <c r="B51" s="193"/>
      <c r="C51" s="34"/>
      <c r="D51" s="34"/>
      <c r="E51" s="193"/>
      <c r="F51" s="193"/>
    </row>
    <row r="52" spans="1:6" ht="13.2" x14ac:dyDescent="0.25">
      <c r="A52" s="193"/>
      <c r="B52" s="193"/>
      <c r="C52" s="34"/>
      <c r="D52" s="34"/>
      <c r="E52" s="193"/>
      <c r="F52" s="193"/>
    </row>
    <row r="53" spans="1:6" ht="13.2" x14ac:dyDescent="0.25">
      <c r="A53" s="193"/>
      <c r="B53" s="193"/>
      <c r="C53" s="34"/>
      <c r="D53" s="34"/>
      <c r="E53" s="193"/>
      <c r="F53" s="193"/>
    </row>
    <row r="54" spans="1:6" ht="13.2" x14ac:dyDescent="0.25">
      <c r="C54" s="83"/>
      <c r="D54" s="83"/>
    </row>
    <row r="55" spans="1:6" ht="13.2" x14ac:dyDescent="0.25">
      <c r="C55" s="83"/>
      <c r="D55" s="83"/>
    </row>
    <row r="56" spans="1:6" x14ac:dyDescent="0.2">
      <c r="C56" s="260"/>
      <c r="D56" s="221"/>
    </row>
    <row r="57" spans="1:6" x14ac:dyDescent="0.2">
      <c r="C57" s="260"/>
      <c r="D57" s="221"/>
    </row>
    <row r="58" spans="1:6" x14ac:dyDescent="0.2">
      <c r="C58" s="260"/>
      <c r="D58" s="221"/>
    </row>
    <row r="59" spans="1:6" x14ac:dyDescent="0.2">
      <c r="C59" s="260"/>
      <c r="D59" s="221"/>
    </row>
    <row r="60" spans="1:6" x14ac:dyDescent="0.2">
      <c r="C60" s="260"/>
      <c r="D60" s="221"/>
    </row>
  </sheetData>
  <mergeCells count="1">
    <mergeCell ref="B41:G46"/>
  </mergeCells>
  <phoneticPr fontId="2" type="noConversion"/>
  <pageMargins left="0.75" right="0.75" top="1" bottom="1" header="0" footer="0"/>
  <pageSetup paperSize="9" scale="85" orientation="landscape" r:id="rId1"/>
  <headerFooter alignWithMargins="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1">
    <pageSetUpPr fitToPage="1"/>
  </sheetPr>
  <dimension ref="A1:P67"/>
  <sheetViews>
    <sheetView workbookViewId="0">
      <selection activeCell="B72" sqref="B72"/>
    </sheetView>
  </sheetViews>
  <sheetFormatPr baseColWidth="10" defaultColWidth="11.44140625" defaultRowHeight="11.4" x14ac:dyDescent="0.2"/>
  <cols>
    <col min="1" max="1" width="2.6640625" style="3" customWidth="1"/>
    <col min="2" max="2" width="22" style="3" customWidth="1"/>
    <col min="3" max="3" width="9.109375" style="5" bestFit="1" customWidth="1"/>
    <col min="4" max="4" width="7.33203125" style="3" customWidth="1"/>
    <col min="5" max="5" width="6.6640625" style="3" customWidth="1"/>
    <col min="6" max="6" width="6.5546875" style="3" customWidth="1"/>
    <col min="7" max="7" width="7" style="3" bestFit="1" customWidth="1"/>
    <col min="8" max="8" width="11.109375" style="3" customWidth="1"/>
    <col min="9" max="9" width="6.5546875" style="3" bestFit="1" customWidth="1"/>
    <col min="10" max="10" width="1.109375" style="3" customWidth="1"/>
    <col min="11" max="11" width="12.6640625" style="3" customWidth="1"/>
    <col min="12" max="12" width="19.6640625" style="3" customWidth="1"/>
    <col min="13" max="13" width="2.6640625" style="3" customWidth="1"/>
    <col min="14" max="14" width="2.88671875" style="3" customWidth="1"/>
    <col min="15" max="15" width="3" style="3" customWidth="1"/>
    <col min="16" max="16384" width="11.44140625" style="3"/>
  </cols>
  <sheetData>
    <row r="1" spans="1:16" ht="12" thickBot="1" x14ac:dyDescent="0.25">
      <c r="B1" s="50"/>
      <c r="C1" s="54" t="s">
        <v>1230</v>
      </c>
      <c r="D1" s="54" t="s">
        <v>1228</v>
      </c>
      <c r="E1" s="221"/>
      <c r="F1" s="260"/>
      <c r="G1" s="221"/>
      <c r="H1" s="221"/>
      <c r="I1" s="221"/>
      <c r="K1" s="176" t="s">
        <v>1214</v>
      </c>
    </row>
    <row r="2" spans="1:16" ht="12" x14ac:dyDescent="0.25">
      <c r="A2" s="16"/>
      <c r="B2" s="50" t="s">
        <v>1192</v>
      </c>
      <c r="C2" s="40">
        <v>4850</v>
      </c>
      <c r="D2" s="44"/>
      <c r="E2" s="260"/>
      <c r="F2" s="260"/>
      <c r="G2" s="260"/>
      <c r="H2" s="355"/>
      <c r="I2" s="221"/>
      <c r="K2" s="5">
        <v>27</v>
      </c>
      <c r="L2" s="399" t="s">
        <v>1902</v>
      </c>
    </row>
    <row r="3" spans="1:16" ht="12" x14ac:dyDescent="0.25">
      <c r="A3" s="16"/>
      <c r="B3" s="3" t="s">
        <v>1194</v>
      </c>
      <c r="C3" s="44"/>
      <c r="D3" s="44"/>
      <c r="E3" s="23"/>
      <c r="K3" s="295">
        <v>72</v>
      </c>
      <c r="L3" s="3" t="s">
        <v>1903</v>
      </c>
    </row>
    <row r="4" spans="1:16" ht="3.75" customHeight="1" thickBot="1" x14ac:dyDescent="0.25">
      <c r="A4" s="4"/>
      <c r="B4" s="51"/>
      <c r="C4" s="41"/>
      <c r="D4" s="45"/>
      <c r="E4" s="4"/>
      <c r="K4" s="5"/>
    </row>
    <row r="5" spans="1:16" x14ac:dyDescent="0.2">
      <c r="A5" s="14">
        <v>1</v>
      </c>
      <c r="B5" s="463" t="s">
        <v>1144</v>
      </c>
      <c r="C5" s="461">
        <v>-192</v>
      </c>
      <c r="D5" s="468">
        <f>F5+G5+H5</f>
        <v>192</v>
      </c>
      <c r="E5" s="221"/>
      <c r="F5" s="38">
        <v>142</v>
      </c>
      <c r="G5" s="26">
        <v>50</v>
      </c>
      <c r="H5" s="26"/>
      <c r="I5" s="31" t="s">
        <v>1209</v>
      </c>
      <c r="K5" s="295">
        <v>39</v>
      </c>
      <c r="L5" s="3" t="s">
        <v>1904</v>
      </c>
    </row>
    <row r="6" spans="1:16" ht="12" thickBot="1" x14ac:dyDescent="0.25">
      <c r="A6" s="14">
        <v>2</v>
      </c>
      <c r="B6" s="463" t="s">
        <v>1164</v>
      </c>
      <c r="C6" s="461">
        <v>-37</v>
      </c>
      <c r="D6" s="462">
        <v>37</v>
      </c>
      <c r="F6" s="24" t="s">
        <v>844</v>
      </c>
      <c r="G6" s="241" t="s">
        <v>2007</v>
      </c>
      <c r="H6" s="25"/>
      <c r="I6" s="32" t="s">
        <v>1210</v>
      </c>
      <c r="K6" s="5">
        <v>20</v>
      </c>
      <c r="L6" s="3" t="s">
        <v>1632</v>
      </c>
      <c r="M6" s="221"/>
      <c r="N6" s="193"/>
      <c r="O6" s="193"/>
      <c r="P6" s="221"/>
    </row>
    <row r="7" spans="1:16" x14ac:dyDescent="0.2">
      <c r="A7" s="14">
        <v>3</v>
      </c>
      <c r="B7" s="463" t="s">
        <v>1163</v>
      </c>
      <c r="C7" s="461">
        <v>-108</v>
      </c>
      <c r="D7" s="462">
        <v>108</v>
      </c>
      <c r="E7" s="221"/>
      <c r="F7" s="193"/>
      <c r="G7" s="193"/>
      <c r="H7" s="193"/>
      <c r="I7" s="193"/>
      <c r="K7" s="295">
        <v>18</v>
      </c>
      <c r="L7" s="3" t="s">
        <v>1119</v>
      </c>
      <c r="M7" s="221"/>
      <c r="N7" s="193"/>
      <c r="O7" s="193"/>
      <c r="P7" s="323"/>
    </row>
    <row r="8" spans="1:16" x14ac:dyDescent="0.2">
      <c r="A8" s="14">
        <v>4</v>
      </c>
      <c r="B8" s="463" t="s">
        <v>1151</v>
      </c>
      <c r="C8" s="461">
        <v>-100</v>
      </c>
      <c r="D8" s="462">
        <v>100</v>
      </c>
      <c r="F8" s="193"/>
      <c r="G8" s="193"/>
      <c r="H8" s="193"/>
      <c r="I8" s="193"/>
      <c r="K8" s="5">
        <v>111</v>
      </c>
      <c r="L8" s="221" t="s">
        <v>1634</v>
      </c>
      <c r="M8" s="221"/>
      <c r="N8" s="193"/>
      <c r="O8" s="193"/>
      <c r="P8" s="221"/>
    </row>
    <row r="9" spans="1:16" x14ac:dyDescent="0.2">
      <c r="A9" s="14">
        <v>5</v>
      </c>
      <c r="B9" s="466" t="s">
        <v>1147</v>
      </c>
      <c r="C9" s="462">
        <v>-54</v>
      </c>
      <c r="D9" s="462">
        <v>54</v>
      </c>
      <c r="F9" s="449"/>
      <c r="G9" s="193"/>
      <c r="H9" s="193"/>
      <c r="I9" s="193"/>
      <c r="K9" s="295">
        <v>19</v>
      </c>
      <c r="L9" s="3" t="s">
        <v>1084</v>
      </c>
      <c r="N9" s="193"/>
      <c r="O9" s="193"/>
      <c r="P9" s="221"/>
    </row>
    <row r="10" spans="1:16" x14ac:dyDescent="0.2">
      <c r="A10" s="14">
        <v>6</v>
      </c>
      <c r="B10" s="466" t="s">
        <v>1145</v>
      </c>
      <c r="C10" s="462">
        <v>-20</v>
      </c>
      <c r="D10" s="462">
        <v>20</v>
      </c>
      <c r="F10" s="449"/>
      <c r="G10" s="193"/>
      <c r="H10" s="193"/>
      <c r="I10" s="193"/>
      <c r="K10" s="5">
        <v>32</v>
      </c>
      <c r="L10" s="3" t="s">
        <v>1083</v>
      </c>
      <c r="O10" s="193"/>
      <c r="P10" s="221"/>
    </row>
    <row r="11" spans="1:16" ht="12" x14ac:dyDescent="0.25">
      <c r="A11" s="14">
        <v>7</v>
      </c>
      <c r="B11" s="466" t="s">
        <v>1146</v>
      </c>
      <c r="C11" s="462">
        <v>-20</v>
      </c>
      <c r="D11" s="462">
        <v>20</v>
      </c>
      <c r="F11" s="355"/>
      <c r="G11" s="193"/>
      <c r="H11" s="193"/>
      <c r="I11" s="193"/>
      <c r="K11" s="295">
        <v>100</v>
      </c>
      <c r="L11" s="3" t="s">
        <v>1479</v>
      </c>
      <c r="M11" s="221"/>
      <c r="N11" s="193"/>
      <c r="O11" s="193"/>
      <c r="P11" s="221"/>
    </row>
    <row r="12" spans="1:16" x14ac:dyDescent="0.2">
      <c r="A12" s="14">
        <v>8</v>
      </c>
      <c r="B12" s="463" t="s">
        <v>1153</v>
      </c>
      <c r="C12" s="461">
        <v>-117</v>
      </c>
      <c r="D12" s="462">
        <v>117</v>
      </c>
      <c r="F12" s="221"/>
      <c r="G12" s="221"/>
      <c r="H12" s="193"/>
      <c r="I12" s="193"/>
      <c r="K12" s="5">
        <v>10</v>
      </c>
      <c r="L12" s="221" t="s">
        <v>1085</v>
      </c>
      <c r="M12" s="221"/>
      <c r="N12" s="221"/>
      <c r="O12" s="221"/>
      <c r="P12" s="221"/>
    </row>
    <row r="13" spans="1:16" x14ac:dyDescent="0.2">
      <c r="A13" s="14">
        <v>9</v>
      </c>
      <c r="B13" s="463" t="s">
        <v>1154</v>
      </c>
      <c r="C13" s="461">
        <v>-46</v>
      </c>
      <c r="D13" s="462">
        <v>46</v>
      </c>
      <c r="F13" s="449"/>
      <c r="G13" s="193"/>
      <c r="H13" s="193"/>
      <c r="I13" s="193"/>
      <c r="K13" s="295">
        <v>21</v>
      </c>
      <c r="L13" s="221" t="s">
        <v>1119</v>
      </c>
      <c r="M13" s="221"/>
      <c r="N13" s="221"/>
      <c r="O13" s="221"/>
      <c r="P13" s="221"/>
    </row>
    <row r="14" spans="1:16" x14ac:dyDescent="0.2">
      <c r="A14" s="14">
        <v>10</v>
      </c>
      <c r="B14" s="463" t="s">
        <v>1155</v>
      </c>
      <c r="C14" s="461">
        <v>0</v>
      </c>
      <c r="D14" s="462">
        <v>0</v>
      </c>
      <c r="F14" s="449"/>
      <c r="G14" s="193"/>
      <c r="H14" s="193"/>
      <c r="I14" s="193"/>
      <c r="K14" s="5">
        <v>18</v>
      </c>
      <c r="L14" s="221" t="s">
        <v>808</v>
      </c>
      <c r="P14" s="221"/>
    </row>
    <row r="15" spans="1:16" x14ac:dyDescent="0.2">
      <c r="A15" s="14">
        <v>11</v>
      </c>
      <c r="B15" s="463" t="s">
        <v>1162</v>
      </c>
      <c r="C15" s="461">
        <v>-42</v>
      </c>
      <c r="D15" s="462">
        <v>42</v>
      </c>
      <c r="F15" s="193"/>
      <c r="G15" s="193"/>
      <c r="H15" s="193"/>
      <c r="I15" s="193"/>
      <c r="K15" s="295">
        <v>19</v>
      </c>
      <c r="L15" s="221" t="s">
        <v>232</v>
      </c>
      <c r="P15" s="221"/>
    </row>
    <row r="16" spans="1:16" x14ac:dyDescent="0.2">
      <c r="A16" s="14">
        <v>12</v>
      </c>
      <c r="B16" s="463" t="s">
        <v>791</v>
      </c>
      <c r="C16" s="467">
        <v>-75</v>
      </c>
      <c r="D16" s="462">
        <v>75</v>
      </c>
      <c r="E16" s="221"/>
      <c r="F16" s="193"/>
      <c r="G16" s="193"/>
      <c r="H16" s="193"/>
      <c r="I16" s="193"/>
      <c r="K16" s="260">
        <v>119</v>
      </c>
      <c r="L16" s="221" t="s">
        <v>233</v>
      </c>
      <c r="P16" s="221"/>
    </row>
    <row r="17" spans="1:16" x14ac:dyDescent="0.2">
      <c r="A17" s="14">
        <v>13</v>
      </c>
      <c r="B17" s="463" t="s">
        <v>1158</v>
      </c>
      <c r="C17" s="461">
        <v>-150</v>
      </c>
      <c r="D17" s="462">
        <v>150</v>
      </c>
      <c r="F17" s="444"/>
      <c r="G17" s="193"/>
      <c r="H17" s="193"/>
      <c r="I17" s="193"/>
      <c r="K17" s="260">
        <v>5</v>
      </c>
      <c r="L17" s="221" t="s">
        <v>2048</v>
      </c>
      <c r="P17" s="221"/>
    </row>
    <row r="18" spans="1:16" ht="12" x14ac:dyDescent="0.25">
      <c r="A18" s="14">
        <v>14</v>
      </c>
      <c r="B18" s="469" t="s">
        <v>794</v>
      </c>
      <c r="C18" s="470">
        <v>-1524</v>
      </c>
      <c r="D18" s="471">
        <f>K53</f>
        <v>1524</v>
      </c>
      <c r="E18" s="3" t="s">
        <v>1386</v>
      </c>
      <c r="F18" s="193"/>
      <c r="G18" s="193"/>
      <c r="H18" s="192"/>
      <c r="I18" s="193"/>
      <c r="K18" s="260">
        <v>101</v>
      </c>
      <c r="L18" s="221" t="s">
        <v>1752</v>
      </c>
    </row>
    <row r="19" spans="1:16" x14ac:dyDescent="0.2">
      <c r="A19" s="14">
        <v>15</v>
      </c>
      <c r="B19" s="463" t="s">
        <v>1074</v>
      </c>
      <c r="C19" s="467">
        <v>0</v>
      </c>
      <c r="D19" s="462">
        <v>0</v>
      </c>
      <c r="F19" s="193"/>
      <c r="G19" s="193"/>
      <c r="H19" s="193"/>
      <c r="I19" s="193"/>
      <c r="K19" s="260">
        <v>149</v>
      </c>
      <c r="L19" s="221" t="s">
        <v>1757</v>
      </c>
    </row>
    <row r="20" spans="1:16" ht="12" x14ac:dyDescent="0.25">
      <c r="A20" s="14">
        <v>16</v>
      </c>
      <c r="B20" s="463" t="s">
        <v>1433</v>
      </c>
      <c r="C20" s="467">
        <v>0</v>
      </c>
      <c r="D20" s="462">
        <v>0</v>
      </c>
      <c r="E20" s="240">
        <f>SUM(D5:D20)</f>
        <v>2485</v>
      </c>
      <c r="K20" s="260">
        <v>33</v>
      </c>
      <c r="L20" s="221" t="s">
        <v>1755</v>
      </c>
    </row>
    <row r="21" spans="1:16" ht="3" customHeight="1" x14ac:dyDescent="0.2">
      <c r="A21" s="4"/>
      <c r="B21" s="51"/>
      <c r="C21" s="41"/>
      <c r="D21" s="45"/>
      <c r="E21" s="4"/>
      <c r="K21" s="260"/>
    </row>
    <row r="22" spans="1:16" x14ac:dyDescent="0.2">
      <c r="A22" s="15"/>
      <c r="B22" s="464" t="s">
        <v>62</v>
      </c>
      <c r="C22" s="465">
        <v>-631</v>
      </c>
      <c r="D22" s="460">
        <v>631</v>
      </c>
      <c r="K22" s="260">
        <v>20</v>
      </c>
      <c r="L22" s="3" t="s">
        <v>1754</v>
      </c>
    </row>
    <row r="23" spans="1:16" ht="3" customHeight="1" x14ac:dyDescent="0.2">
      <c r="A23" s="4"/>
      <c r="B23" s="357"/>
      <c r="C23" s="41"/>
      <c r="D23" s="45"/>
      <c r="E23" s="4"/>
      <c r="K23" s="5"/>
    </row>
    <row r="24" spans="1:16" ht="12" customHeight="1" x14ac:dyDescent="0.2">
      <c r="A24" s="36"/>
      <c r="B24" s="358" t="s">
        <v>393</v>
      </c>
      <c r="C24" s="462">
        <v>66</v>
      </c>
      <c r="D24" s="461">
        <v>-66</v>
      </c>
      <c r="E24" s="353"/>
      <c r="G24" s="221"/>
      <c r="H24" s="221"/>
      <c r="K24" s="260">
        <v>15</v>
      </c>
      <c r="L24" s="3" t="s">
        <v>8</v>
      </c>
    </row>
    <row r="25" spans="1:16" x14ac:dyDescent="0.2">
      <c r="A25" s="36"/>
      <c r="B25" s="358" t="s">
        <v>1404</v>
      </c>
      <c r="C25" s="462">
        <v>-500</v>
      </c>
      <c r="D25" s="461">
        <v>500</v>
      </c>
      <c r="K25" s="260">
        <v>160</v>
      </c>
      <c r="L25" s="3" t="s">
        <v>1172</v>
      </c>
    </row>
    <row r="26" spans="1:16" ht="12" customHeight="1" x14ac:dyDescent="0.2">
      <c r="A26" s="36"/>
      <c r="B26" s="358" t="s">
        <v>1756</v>
      </c>
      <c r="C26" s="462">
        <v>-200</v>
      </c>
      <c r="D26" s="461">
        <v>200</v>
      </c>
      <c r="E26" s="353"/>
      <c r="H26" s="221"/>
      <c r="K26" s="260">
        <v>49</v>
      </c>
      <c r="L26" s="3" t="s">
        <v>1173</v>
      </c>
    </row>
    <row r="27" spans="1:16" ht="12" customHeight="1" x14ac:dyDescent="0.2">
      <c r="A27" s="36"/>
      <c r="B27" s="358" t="s">
        <v>1457</v>
      </c>
      <c r="C27" s="462">
        <v>-100</v>
      </c>
      <c r="D27" s="461">
        <v>100</v>
      </c>
      <c r="E27" s="353"/>
      <c r="K27" s="260">
        <v>32</v>
      </c>
      <c r="L27" s="3" t="s">
        <v>1176</v>
      </c>
    </row>
    <row r="28" spans="1:16" ht="12" customHeight="1" x14ac:dyDescent="0.2">
      <c r="A28" s="36"/>
      <c r="B28" s="358" t="s">
        <v>2047</v>
      </c>
      <c r="C28" s="462">
        <v>-120</v>
      </c>
      <c r="D28" s="461">
        <v>120</v>
      </c>
      <c r="E28" s="353"/>
      <c r="K28" s="260">
        <v>9</v>
      </c>
      <c r="L28" s="3" t="s">
        <v>1175</v>
      </c>
    </row>
    <row r="29" spans="1:16" ht="12" customHeight="1" thickBot="1" x14ac:dyDescent="0.25">
      <c r="A29" s="36"/>
      <c r="B29" s="358" t="s">
        <v>807</v>
      </c>
      <c r="C29" s="462">
        <v>-180</v>
      </c>
      <c r="D29" s="461">
        <v>180</v>
      </c>
      <c r="E29" s="353"/>
      <c r="K29" s="260">
        <v>12</v>
      </c>
      <c r="L29" s="3" t="s">
        <v>1174</v>
      </c>
    </row>
    <row r="30" spans="1:16" ht="12" customHeight="1" x14ac:dyDescent="0.2">
      <c r="A30" s="36"/>
      <c r="B30" s="358" t="s">
        <v>1456</v>
      </c>
      <c r="C30" s="462">
        <v>-30</v>
      </c>
      <c r="D30" s="461">
        <v>30</v>
      </c>
      <c r="E30" s="353"/>
      <c r="F30" s="1913" t="s">
        <v>412</v>
      </c>
      <c r="G30" s="1914"/>
      <c r="H30" s="1914"/>
      <c r="I30" s="1914"/>
      <c r="J30" s="1915"/>
      <c r="K30" s="260">
        <v>44</v>
      </c>
      <c r="L30" s="3" t="s">
        <v>1177</v>
      </c>
    </row>
    <row r="31" spans="1:16" ht="12" customHeight="1" x14ac:dyDescent="0.2">
      <c r="A31" s="36"/>
      <c r="B31" s="358" t="s">
        <v>1753</v>
      </c>
      <c r="C31" s="462">
        <v>-30</v>
      </c>
      <c r="D31" s="461">
        <v>30</v>
      </c>
      <c r="E31" s="353"/>
      <c r="F31" s="1916"/>
      <c r="G31" s="1917"/>
      <c r="H31" s="1917"/>
      <c r="I31" s="1917"/>
      <c r="J31" s="1918"/>
      <c r="K31" s="260">
        <v>6</v>
      </c>
      <c r="L31" s="3" t="s">
        <v>1178</v>
      </c>
    </row>
    <row r="32" spans="1:16" ht="12" customHeight="1" x14ac:dyDescent="0.2">
      <c r="A32" s="36"/>
      <c r="B32" s="358" t="s">
        <v>886</v>
      </c>
      <c r="C32" s="462">
        <v>-28</v>
      </c>
      <c r="D32" s="461">
        <v>28</v>
      </c>
      <c r="E32" s="353"/>
      <c r="F32" s="1916"/>
      <c r="G32" s="1917"/>
      <c r="H32" s="1917"/>
      <c r="I32" s="1917"/>
      <c r="J32" s="1918"/>
      <c r="K32" s="260">
        <v>34</v>
      </c>
      <c r="L32" s="3" t="s">
        <v>889</v>
      </c>
    </row>
    <row r="33" spans="1:12" ht="12" customHeight="1" thickBot="1" x14ac:dyDescent="0.25">
      <c r="A33" s="36"/>
      <c r="B33" s="358" t="s">
        <v>887</v>
      </c>
      <c r="C33" s="462">
        <v>-100</v>
      </c>
      <c r="D33" s="461">
        <v>100</v>
      </c>
      <c r="E33" s="353"/>
      <c r="F33" s="1919"/>
      <c r="G33" s="1920"/>
      <c r="H33" s="1920"/>
      <c r="I33" s="1920"/>
      <c r="J33" s="1921"/>
      <c r="K33" s="260">
        <v>40</v>
      </c>
      <c r="L33" s="3" t="s">
        <v>891</v>
      </c>
    </row>
    <row r="34" spans="1:12" ht="12" customHeight="1" x14ac:dyDescent="0.2">
      <c r="A34" s="36"/>
      <c r="B34" s="358" t="s">
        <v>888</v>
      </c>
      <c r="C34" s="462">
        <v>-50</v>
      </c>
      <c r="D34" s="461">
        <v>50</v>
      </c>
      <c r="E34" s="353"/>
      <c r="K34" s="260">
        <v>8</v>
      </c>
      <c r="L34" s="3" t="s">
        <v>603</v>
      </c>
    </row>
    <row r="35" spans="1:12" ht="12" customHeight="1" x14ac:dyDescent="0.2">
      <c r="A35" s="36"/>
      <c r="B35" s="358" t="s">
        <v>890</v>
      </c>
      <c r="C35" s="462">
        <v>-15</v>
      </c>
      <c r="D35" s="461">
        <v>15</v>
      </c>
      <c r="E35" s="353"/>
      <c r="K35" s="260">
        <v>24</v>
      </c>
      <c r="L35" s="3" t="s">
        <v>275</v>
      </c>
    </row>
    <row r="36" spans="1:12" ht="12" customHeight="1" x14ac:dyDescent="0.2">
      <c r="A36" s="36"/>
      <c r="B36" s="358" t="s">
        <v>862</v>
      </c>
      <c r="C36" s="460">
        <v>-104</v>
      </c>
      <c r="D36" s="461">
        <v>104</v>
      </c>
      <c r="E36" s="353"/>
      <c r="K36" s="260">
        <v>30</v>
      </c>
      <c r="L36" s="3" t="s">
        <v>276</v>
      </c>
    </row>
    <row r="37" spans="1:12" x14ac:dyDescent="0.2">
      <c r="A37" s="36"/>
      <c r="B37" s="358" t="s">
        <v>770</v>
      </c>
      <c r="C37" s="460">
        <v>-50</v>
      </c>
      <c r="D37" s="461">
        <v>50</v>
      </c>
      <c r="K37" s="260">
        <v>19</v>
      </c>
      <c r="L37" s="3" t="s">
        <v>280</v>
      </c>
    </row>
    <row r="38" spans="1:12" x14ac:dyDescent="0.2">
      <c r="A38" s="36"/>
      <c r="B38" s="358" t="s">
        <v>1039</v>
      </c>
      <c r="C38" s="460">
        <v>-28</v>
      </c>
      <c r="D38" s="461">
        <v>28</v>
      </c>
      <c r="E38" s="221"/>
      <c r="I38" s="221"/>
      <c r="K38" s="260">
        <v>23</v>
      </c>
      <c r="L38" s="3" t="s">
        <v>1173</v>
      </c>
    </row>
    <row r="39" spans="1:12" x14ac:dyDescent="0.2">
      <c r="A39" s="36"/>
      <c r="B39" s="358" t="s">
        <v>1901</v>
      </c>
      <c r="C39" s="460">
        <v>-5</v>
      </c>
      <c r="D39" s="461">
        <v>5</v>
      </c>
      <c r="I39" s="221"/>
      <c r="K39" s="260">
        <v>15</v>
      </c>
      <c r="L39" s="221" t="s">
        <v>2057</v>
      </c>
    </row>
    <row r="40" spans="1:12" x14ac:dyDescent="0.2">
      <c r="A40" s="36"/>
      <c r="B40" s="358" t="s">
        <v>1631</v>
      </c>
      <c r="C40" s="460">
        <v>-20</v>
      </c>
      <c r="D40" s="461">
        <v>20</v>
      </c>
      <c r="K40" s="260">
        <v>37</v>
      </c>
      <c r="L40" s="3" t="s">
        <v>1049</v>
      </c>
    </row>
    <row r="41" spans="1:12" x14ac:dyDescent="0.2">
      <c r="A41" s="36"/>
      <c r="B41" s="358" t="s">
        <v>1633</v>
      </c>
      <c r="C41" s="460">
        <v>-60</v>
      </c>
      <c r="D41" s="461">
        <v>60</v>
      </c>
      <c r="K41" s="260">
        <v>34</v>
      </c>
      <c r="L41" s="3" t="s">
        <v>1724</v>
      </c>
    </row>
    <row r="42" spans="1:12" x14ac:dyDescent="0.2">
      <c r="A42" s="36"/>
      <c r="B42" s="358" t="s">
        <v>884</v>
      </c>
      <c r="C42" s="460">
        <v>-20</v>
      </c>
      <c r="D42" s="461">
        <v>20</v>
      </c>
      <c r="K42" s="55"/>
    </row>
    <row r="43" spans="1:12" x14ac:dyDescent="0.2">
      <c r="A43" s="36"/>
      <c r="B43" s="358" t="s">
        <v>885</v>
      </c>
      <c r="C43" s="460">
        <v>-35</v>
      </c>
      <c r="D43" s="461">
        <v>35</v>
      </c>
      <c r="K43" s="55"/>
    </row>
    <row r="44" spans="1:12" x14ac:dyDescent="0.2">
      <c r="A44" s="36"/>
      <c r="B44" s="358" t="s">
        <v>279</v>
      </c>
      <c r="C44" s="460">
        <v>-24</v>
      </c>
      <c r="D44" s="461">
        <v>24</v>
      </c>
      <c r="K44" s="55"/>
    </row>
    <row r="45" spans="1:12" x14ac:dyDescent="0.2">
      <c r="A45" s="36"/>
      <c r="B45" s="358" t="s">
        <v>278</v>
      </c>
      <c r="C45" s="460">
        <v>-36</v>
      </c>
      <c r="D45" s="461">
        <v>36</v>
      </c>
      <c r="K45" s="55"/>
    </row>
    <row r="46" spans="1:12" x14ac:dyDescent="0.2">
      <c r="A46" s="36"/>
      <c r="B46" s="358" t="s">
        <v>277</v>
      </c>
      <c r="C46" s="460">
        <v>-55</v>
      </c>
      <c r="D46" s="461">
        <v>55</v>
      </c>
      <c r="K46" s="55"/>
    </row>
    <row r="47" spans="1:12" x14ac:dyDescent="0.2">
      <c r="A47" s="36"/>
      <c r="B47" s="358" t="s">
        <v>2058</v>
      </c>
      <c r="C47" s="460">
        <v>-10</v>
      </c>
      <c r="D47" s="461">
        <v>10</v>
      </c>
      <c r="K47" s="55"/>
    </row>
    <row r="48" spans="1:12" x14ac:dyDescent="0.2">
      <c r="A48" s="36"/>
      <c r="B48" s="221"/>
      <c r="C48" s="46"/>
      <c r="D48" s="303"/>
      <c r="K48" s="55"/>
    </row>
    <row r="49" spans="1:12" ht="12" customHeight="1" thickBot="1" x14ac:dyDescent="0.3">
      <c r="A49" s="36"/>
      <c r="B49" s="221"/>
      <c r="C49" s="302"/>
      <c r="D49" s="303"/>
      <c r="E49" s="240">
        <f>SUM(D24:D49)</f>
        <v>1734</v>
      </c>
      <c r="H49" s="221"/>
      <c r="K49" s="260"/>
    </row>
    <row r="50" spans="1:12" ht="21.6" thickBot="1" x14ac:dyDescent="0.45">
      <c r="B50" s="50" t="s">
        <v>1198</v>
      </c>
      <c r="C50" s="49">
        <f>SUM(C2:C49)</f>
        <v>0</v>
      </c>
      <c r="D50" s="39">
        <f>SUM(D5:D24)</f>
        <v>3050</v>
      </c>
      <c r="F50" s="221"/>
      <c r="K50" s="55"/>
    </row>
    <row r="51" spans="1:12" ht="20.25" customHeight="1" x14ac:dyDescent="0.2">
      <c r="D51" s="5"/>
      <c r="G51" s="221"/>
      <c r="H51" s="221"/>
      <c r="K51" s="5"/>
    </row>
    <row r="52" spans="1:12" ht="12" x14ac:dyDescent="0.25">
      <c r="E52" s="408"/>
      <c r="F52" s="221"/>
      <c r="G52" s="193"/>
      <c r="H52" s="193"/>
      <c r="I52" s="221"/>
      <c r="K52" s="5"/>
    </row>
    <row r="53" spans="1:12" x14ac:dyDescent="0.2">
      <c r="E53" s="193"/>
      <c r="F53" s="221"/>
      <c r="H53" s="221"/>
      <c r="I53" s="221"/>
      <c r="K53" s="253">
        <f>SUM(K2:K52)</f>
        <v>1524</v>
      </c>
    </row>
    <row r="54" spans="1:12" x14ac:dyDescent="0.2">
      <c r="A54" s="193"/>
      <c r="B54" s="193"/>
      <c r="C54" s="230"/>
      <c r="D54" s="193"/>
      <c r="E54" s="193"/>
      <c r="F54" s="193"/>
    </row>
    <row r="55" spans="1:12" x14ac:dyDescent="0.2">
      <c r="A55" s="193"/>
      <c r="B55" s="193"/>
      <c r="C55" s="230"/>
      <c r="D55" s="193"/>
      <c r="E55" s="193"/>
      <c r="F55" s="193"/>
    </row>
    <row r="56" spans="1:12" x14ac:dyDescent="0.2">
      <c r="A56" s="193"/>
      <c r="B56" s="193"/>
      <c r="C56" s="295"/>
      <c r="D56" s="295"/>
      <c r="E56" s="193"/>
      <c r="F56" s="193"/>
    </row>
    <row r="57" spans="1:12" x14ac:dyDescent="0.2">
      <c r="A57" s="193"/>
      <c r="B57" s="193"/>
      <c r="C57" s="230"/>
      <c r="D57" s="295"/>
      <c r="E57" s="193"/>
      <c r="F57" s="193"/>
    </row>
    <row r="58" spans="1:12" x14ac:dyDescent="0.2">
      <c r="A58" s="193"/>
      <c r="B58" s="193"/>
      <c r="C58" s="230"/>
      <c r="D58" s="295"/>
      <c r="E58" s="193"/>
      <c r="F58" s="193"/>
      <c r="I58" s="221"/>
      <c r="K58" s="392"/>
      <c r="L58" s="221"/>
    </row>
    <row r="59" spans="1:12" x14ac:dyDescent="0.2">
      <c r="A59" s="193"/>
      <c r="B59" s="193"/>
      <c r="C59" s="295"/>
      <c r="D59" s="295"/>
      <c r="E59" s="193"/>
      <c r="F59" s="193"/>
      <c r="I59" s="221"/>
      <c r="K59" s="55"/>
    </row>
    <row r="60" spans="1:12" x14ac:dyDescent="0.2">
      <c r="A60" s="193"/>
      <c r="B60" s="193"/>
      <c r="C60" s="230"/>
      <c r="D60" s="193"/>
      <c r="E60" s="193"/>
      <c r="F60" s="193"/>
      <c r="K60" s="55"/>
    </row>
    <row r="61" spans="1:12" x14ac:dyDescent="0.2">
      <c r="A61" s="193"/>
      <c r="B61" s="193"/>
      <c r="C61" s="230"/>
      <c r="D61" s="193"/>
      <c r="E61" s="193"/>
      <c r="F61" s="193"/>
    </row>
    <row r="62" spans="1:12" x14ac:dyDescent="0.2">
      <c r="A62" s="193"/>
      <c r="B62" s="193"/>
      <c r="C62" s="230"/>
      <c r="D62" s="193"/>
      <c r="E62" s="193"/>
      <c r="F62" s="193"/>
    </row>
    <row r="63" spans="1:12" x14ac:dyDescent="0.2">
      <c r="A63" s="193"/>
      <c r="B63" s="193"/>
      <c r="C63" s="230"/>
      <c r="D63" s="193"/>
      <c r="E63" s="193"/>
      <c r="F63" s="193"/>
    </row>
    <row r="64" spans="1:12" x14ac:dyDescent="0.2">
      <c r="A64" s="193"/>
      <c r="B64" s="193"/>
      <c r="C64" s="230"/>
      <c r="D64" s="193"/>
      <c r="E64" s="193"/>
      <c r="F64" s="193"/>
    </row>
    <row r="65" spans="1:6" x14ac:dyDescent="0.2">
      <c r="A65" s="193"/>
      <c r="B65" s="193"/>
      <c r="C65" s="230"/>
      <c r="D65" s="193"/>
      <c r="E65" s="193"/>
      <c r="F65" s="193"/>
    </row>
    <row r="66" spans="1:6" x14ac:dyDescent="0.2">
      <c r="A66" s="193"/>
      <c r="B66" s="193"/>
      <c r="C66" s="230"/>
      <c r="D66" s="193"/>
      <c r="E66" s="193"/>
      <c r="F66" s="193"/>
    </row>
    <row r="67" spans="1:6" x14ac:dyDescent="0.2">
      <c r="A67" s="193"/>
      <c r="B67" s="193"/>
      <c r="C67" s="230"/>
      <c r="D67" s="193"/>
      <c r="E67" s="193"/>
      <c r="F67" s="193"/>
    </row>
  </sheetData>
  <mergeCells count="1">
    <mergeCell ref="F30:J33"/>
  </mergeCells>
  <phoneticPr fontId="2" type="noConversion"/>
  <pageMargins left="0.75" right="0.75" top="1" bottom="1" header="0" footer="0"/>
  <pageSetup scale="10" orientation="landscape" r:id="rId1"/>
  <headerFooter alignWithMargins="0"/>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0">
    <pageSetUpPr fitToPage="1"/>
  </sheetPr>
  <dimension ref="A1:P42"/>
  <sheetViews>
    <sheetView workbookViewId="0">
      <selection activeCell="B72" sqref="B72"/>
    </sheetView>
  </sheetViews>
  <sheetFormatPr baseColWidth="10" defaultColWidth="11.44140625" defaultRowHeight="11.4" x14ac:dyDescent="0.2"/>
  <cols>
    <col min="1" max="1" width="2.6640625" style="3" customWidth="1"/>
    <col min="2" max="2" width="22" style="3" customWidth="1"/>
    <col min="3" max="3" width="9.109375" style="5" bestFit="1" customWidth="1"/>
    <col min="4" max="4" width="7.33203125" style="3" customWidth="1"/>
    <col min="5" max="5" width="6.6640625" style="3" customWidth="1"/>
    <col min="6" max="6" width="6.5546875" style="3" customWidth="1"/>
    <col min="7" max="7" width="7" style="3" bestFit="1" customWidth="1"/>
    <col min="8" max="8" width="6" style="3" customWidth="1"/>
    <col min="9" max="9" width="6.44140625" style="3" bestFit="1" customWidth="1"/>
    <col min="10" max="10" width="1.109375" style="3" customWidth="1"/>
    <col min="11" max="11" width="12.6640625" style="3" customWidth="1"/>
    <col min="12" max="12" width="19.6640625" style="3" customWidth="1"/>
    <col min="13" max="13" width="2.6640625" style="3" customWidth="1"/>
    <col min="14" max="14" width="2.88671875" style="3" customWidth="1"/>
    <col min="15" max="15" width="3" style="3" customWidth="1"/>
    <col min="16" max="16384" width="11.44140625" style="3"/>
  </cols>
  <sheetData>
    <row r="1" spans="1:16" ht="12" thickBot="1" x14ac:dyDescent="0.25">
      <c r="B1" s="50"/>
      <c r="C1" s="54" t="s">
        <v>1230</v>
      </c>
      <c r="D1" s="54" t="s">
        <v>1228</v>
      </c>
      <c r="E1" s="221"/>
      <c r="F1" s="260"/>
      <c r="G1" s="221"/>
      <c r="H1" s="221"/>
      <c r="I1" s="221"/>
      <c r="K1" s="176" t="s">
        <v>1214</v>
      </c>
    </row>
    <row r="2" spans="1:16" ht="12" x14ac:dyDescent="0.25">
      <c r="A2" s="16"/>
      <c r="B2" s="50" t="s">
        <v>1192</v>
      </c>
      <c r="C2" s="40">
        <v>6755</v>
      </c>
      <c r="D2" s="44"/>
      <c r="E2" s="260"/>
      <c r="F2" s="260"/>
      <c r="G2" s="260"/>
      <c r="H2" s="355"/>
      <c r="I2" s="221"/>
      <c r="K2" s="5">
        <v>18</v>
      </c>
      <c r="L2" s="399" t="s">
        <v>560</v>
      </c>
    </row>
    <row r="3" spans="1:16" ht="12" x14ac:dyDescent="0.25">
      <c r="A3" s="16"/>
      <c r="B3" s="3" t="s">
        <v>1194</v>
      </c>
      <c r="C3" s="44"/>
      <c r="D3" s="44"/>
      <c r="E3" s="23"/>
      <c r="K3" s="295">
        <v>33</v>
      </c>
      <c r="L3" s="3" t="s">
        <v>466</v>
      </c>
    </row>
    <row r="4" spans="1:16" ht="3.75" customHeight="1" thickBot="1" x14ac:dyDescent="0.25">
      <c r="A4" s="4"/>
      <c r="B4" s="51"/>
      <c r="C4" s="41"/>
      <c r="D4" s="45"/>
      <c r="E4" s="4"/>
      <c r="K4" s="5"/>
    </row>
    <row r="5" spans="1:16" x14ac:dyDescent="0.2">
      <c r="A5" s="14">
        <v>1</v>
      </c>
      <c r="B5" s="453" t="s">
        <v>1144</v>
      </c>
      <c r="C5" s="454">
        <v>-218</v>
      </c>
      <c r="D5" s="455">
        <f>F5+G5+H5</f>
        <v>218</v>
      </c>
      <c r="E5" s="221"/>
      <c r="F5" s="38">
        <v>148</v>
      </c>
      <c r="G5" s="26">
        <v>70</v>
      </c>
      <c r="H5" s="26"/>
      <c r="I5" s="31" t="s">
        <v>1209</v>
      </c>
      <c r="K5" s="295">
        <v>111</v>
      </c>
      <c r="L5" s="3" t="s">
        <v>300</v>
      </c>
    </row>
    <row r="6" spans="1:16" ht="12" thickBot="1" x14ac:dyDescent="0.25">
      <c r="A6" s="14">
        <v>2</v>
      </c>
      <c r="B6" s="453" t="s">
        <v>1164</v>
      </c>
      <c r="C6" s="454">
        <v>-37</v>
      </c>
      <c r="D6" s="457">
        <v>37</v>
      </c>
      <c r="F6" s="24" t="s">
        <v>763</v>
      </c>
      <c r="G6" s="241">
        <v>40473</v>
      </c>
      <c r="H6" s="25"/>
      <c r="I6" s="32" t="s">
        <v>1210</v>
      </c>
      <c r="K6" s="5">
        <v>43</v>
      </c>
      <c r="L6" s="3" t="s">
        <v>1882</v>
      </c>
      <c r="M6" s="221"/>
      <c r="N6" s="193"/>
      <c r="O6" s="193"/>
      <c r="P6" s="221"/>
    </row>
    <row r="7" spans="1:16" x14ac:dyDescent="0.2">
      <c r="A7" s="14">
        <v>3</v>
      </c>
      <c r="B7" s="453" t="s">
        <v>1163</v>
      </c>
      <c r="C7" s="454">
        <v>-108</v>
      </c>
      <c r="D7" s="457">
        <v>108</v>
      </c>
      <c r="E7" s="221"/>
      <c r="F7" s="193"/>
      <c r="G7" s="193"/>
      <c r="H7" s="193"/>
      <c r="I7" s="193"/>
      <c r="K7" s="295">
        <v>8</v>
      </c>
      <c r="L7" s="3" t="s">
        <v>45</v>
      </c>
      <c r="M7" s="221"/>
      <c r="N7" s="193"/>
      <c r="O7" s="193"/>
      <c r="P7" s="323"/>
    </row>
    <row r="8" spans="1:16" x14ac:dyDescent="0.2">
      <c r="A8" s="14">
        <v>4</v>
      </c>
      <c r="B8" s="453" t="s">
        <v>1151</v>
      </c>
      <c r="C8" s="454">
        <v>-100</v>
      </c>
      <c r="D8" s="457">
        <v>100</v>
      </c>
      <c r="F8" s="193"/>
      <c r="G8" s="193"/>
      <c r="H8" s="193"/>
      <c r="I8" s="193"/>
      <c r="K8" s="5">
        <v>5</v>
      </c>
      <c r="L8" s="221" t="s">
        <v>46</v>
      </c>
      <c r="M8" s="221"/>
      <c r="N8" s="193"/>
      <c r="O8" s="193"/>
      <c r="P8" s="221"/>
    </row>
    <row r="9" spans="1:16" x14ac:dyDescent="0.2">
      <c r="A9" s="14">
        <v>5</v>
      </c>
      <c r="B9" s="453" t="s">
        <v>1147</v>
      </c>
      <c r="C9" s="454">
        <v>-56</v>
      </c>
      <c r="D9" s="457">
        <v>56</v>
      </c>
      <c r="F9" s="449"/>
      <c r="G9" s="193"/>
      <c r="H9" s="193"/>
      <c r="I9" s="193"/>
      <c r="K9" s="295">
        <v>6</v>
      </c>
      <c r="L9" s="3" t="s">
        <v>8</v>
      </c>
      <c r="N9" s="193"/>
      <c r="O9" s="193"/>
      <c r="P9" s="221"/>
    </row>
    <row r="10" spans="1:16" x14ac:dyDescent="0.2">
      <c r="A10" s="14">
        <v>6</v>
      </c>
      <c r="B10" s="458" t="s">
        <v>1145</v>
      </c>
      <c r="C10" s="457">
        <v>-20</v>
      </c>
      <c r="D10" s="457">
        <v>20</v>
      </c>
      <c r="F10" s="449"/>
      <c r="G10" s="193"/>
      <c r="H10" s="193"/>
      <c r="I10" s="193"/>
      <c r="K10" s="5">
        <v>32</v>
      </c>
      <c r="L10" s="3" t="s">
        <v>47</v>
      </c>
      <c r="O10" s="193"/>
      <c r="P10" s="221"/>
    </row>
    <row r="11" spans="1:16" ht="12" x14ac:dyDescent="0.25">
      <c r="A11" s="14">
        <v>7</v>
      </c>
      <c r="B11" s="458" t="s">
        <v>1146</v>
      </c>
      <c r="C11" s="457">
        <v>-20</v>
      </c>
      <c r="D11" s="457">
        <v>20</v>
      </c>
      <c r="F11" s="355"/>
      <c r="G11" s="193"/>
      <c r="H11" s="193"/>
      <c r="I11" s="193"/>
      <c r="K11" s="295">
        <v>20</v>
      </c>
      <c r="L11" s="3" t="s">
        <v>1883</v>
      </c>
      <c r="M11" s="221"/>
      <c r="N11" s="193"/>
      <c r="O11" s="193"/>
      <c r="P11" s="221"/>
    </row>
    <row r="12" spans="1:16" x14ac:dyDescent="0.2">
      <c r="A12" s="14">
        <v>8</v>
      </c>
      <c r="B12" s="453" t="s">
        <v>1153</v>
      </c>
      <c r="C12" s="454">
        <v>-117</v>
      </c>
      <c r="D12" s="457">
        <v>117</v>
      </c>
      <c r="F12" s="449"/>
      <c r="G12" s="193"/>
      <c r="H12" s="193"/>
      <c r="I12" s="193"/>
      <c r="K12" s="5">
        <v>5</v>
      </c>
      <c r="L12" s="221" t="s">
        <v>45</v>
      </c>
      <c r="M12" s="221"/>
      <c r="N12" s="221"/>
      <c r="O12" s="221"/>
      <c r="P12" s="221"/>
    </row>
    <row r="13" spans="1:16" x14ac:dyDescent="0.2">
      <c r="A13" s="14">
        <v>9</v>
      </c>
      <c r="B13" s="453" t="s">
        <v>1154</v>
      </c>
      <c r="C13" s="454">
        <v>-48</v>
      </c>
      <c r="D13" s="457">
        <v>48</v>
      </c>
      <c r="F13" s="449"/>
      <c r="G13" s="193"/>
      <c r="H13" s="193"/>
      <c r="I13" s="193"/>
      <c r="K13" s="295">
        <v>15</v>
      </c>
      <c r="L13" s="221" t="s">
        <v>1623</v>
      </c>
      <c r="M13" s="221"/>
      <c r="N13" s="221"/>
      <c r="O13" s="221"/>
      <c r="P13" s="221"/>
    </row>
    <row r="14" spans="1:16" x14ac:dyDescent="0.2">
      <c r="A14" s="14">
        <v>10</v>
      </c>
      <c r="B14" s="453" t="s">
        <v>1155</v>
      </c>
      <c r="C14" s="454">
        <v>-26</v>
      </c>
      <c r="D14" s="457">
        <v>26</v>
      </c>
      <c r="F14" s="449"/>
      <c r="G14" s="193"/>
      <c r="H14" s="193"/>
      <c r="I14" s="193"/>
      <c r="K14" s="5">
        <v>65</v>
      </c>
      <c r="L14" s="221" t="s">
        <v>1349</v>
      </c>
      <c r="P14" s="221"/>
    </row>
    <row r="15" spans="1:16" x14ac:dyDescent="0.2">
      <c r="A15" s="14">
        <v>11</v>
      </c>
      <c r="B15" s="453" t="s">
        <v>1162</v>
      </c>
      <c r="C15" s="454">
        <v>-67</v>
      </c>
      <c r="D15" s="457">
        <v>67</v>
      </c>
      <c r="G15" s="193"/>
      <c r="H15" s="193"/>
      <c r="I15" s="193"/>
      <c r="K15" s="295">
        <v>7</v>
      </c>
      <c r="L15" s="221" t="s">
        <v>651</v>
      </c>
      <c r="P15" s="221"/>
    </row>
    <row r="16" spans="1:16" x14ac:dyDescent="0.2">
      <c r="A16" s="14">
        <v>12</v>
      </c>
      <c r="B16" s="453" t="s">
        <v>791</v>
      </c>
      <c r="C16" s="459">
        <v>-26</v>
      </c>
      <c r="D16" s="457">
        <v>26</v>
      </c>
      <c r="E16" s="221"/>
      <c r="G16" s="193"/>
      <c r="H16" s="193"/>
      <c r="I16" s="193"/>
      <c r="K16" s="260">
        <v>48</v>
      </c>
      <c r="L16" s="221" t="s">
        <v>1049</v>
      </c>
      <c r="P16" s="221"/>
    </row>
    <row r="17" spans="1:16" x14ac:dyDescent="0.2">
      <c r="A17" s="14">
        <v>13</v>
      </c>
      <c r="B17" s="453" t="s">
        <v>1158</v>
      </c>
      <c r="C17" s="454">
        <v>-127</v>
      </c>
      <c r="D17" s="457">
        <v>127</v>
      </c>
      <c r="F17" s="444"/>
      <c r="G17" s="193"/>
      <c r="H17" s="193"/>
      <c r="I17" s="193"/>
      <c r="K17" s="260">
        <v>26</v>
      </c>
      <c r="L17" s="221" t="s">
        <v>359</v>
      </c>
      <c r="P17" s="221"/>
    </row>
    <row r="18" spans="1:16" ht="12" x14ac:dyDescent="0.25">
      <c r="A18" s="14">
        <v>14</v>
      </c>
      <c r="B18" s="453" t="s">
        <v>794</v>
      </c>
      <c r="C18" s="454">
        <v>-1285</v>
      </c>
      <c r="D18" s="457">
        <f>K38</f>
        <v>1285</v>
      </c>
      <c r="F18" s="193"/>
      <c r="G18" s="193"/>
      <c r="H18" s="192"/>
      <c r="I18" s="193"/>
      <c r="K18" s="260">
        <v>342</v>
      </c>
      <c r="L18" s="221" t="s">
        <v>1575</v>
      </c>
    </row>
    <row r="19" spans="1:16" x14ac:dyDescent="0.2">
      <c r="A19" s="14">
        <v>15</v>
      </c>
      <c r="B19" s="453" t="s">
        <v>1624</v>
      </c>
      <c r="C19" s="459">
        <v>-821</v>
      </c>
      <c r="D19" s="457">
        <v>821</v>
      </c>
      <c r="F19" s="193"/>
      <c r="G19" s="193"/>
      <c r="H19" s="193"/>
      <c r="I19" s="193"/>
      <c r="K19" s="260">
        <v>176</v>
      </c>
      <c r="L19" s="221" t="s">
        <v>1049</v>
      </c>
    </row>
    <row r="20" spans="1:16" ht="12" x14ac:dyDescent="0.25">
      <c r="A20" s="14">
        <v>16</v>
      </c>
      <c r="B20" s="453" t="s">
        <v>1433</v>
      </c>
      <c r="C20" s="459">
        <v>-45</v>
      </c>
      <c r="D20" s="457">
        <v>45</v>
      </c>
      <c r="E20" s="240">
        <f>SUM(D5:D20)</f>
        <v>3121</v>
      </c>
      <c r="K20" s="260">
        <v>12</v>
      </c>
      <c r="L20" s="221" t="s">
        <v>1119</v>
      </c>
    </row>
    <row r="21" spans="1:16" ht="3" customHeight="1" x14ac:dyDescent="0.2">
      <c r="A21" s="4"/>
      <c r="B21" s="51"/>
      <c r="C21" s="41"/>
      <c r="D21" s="45"/>
      <c r="E21" s="4"/>
      <c r="K21" s="260"/>
    </row>
    <row r="22" spans="1:16" x14ac:dyDescent="0.2">
      <c r="A22" s="15"/>
      <c r="B22" s="450" t="s">
        <v>62</v>
      </c>
      <c r="C22" s="451">
        <v>-1150</v>
      </c>
      <c r="D22" s="452">
        <v>1150</v>
      </c>
      <c r="K22" s="260">
        <v>25</v>
      </c>
      <c r="L22" s="3" t="s">
        <v>1120</v>
      </c>
    </row>
    <row r="23" spans="1:16" ht="3" customHeight="1" x14ac:dyDescent="0.2">
      <c r="A23" s="4"/>
      <c r="B23" s="357"/>
      <c r="C23" s="41"/>
      <c r="D23" s="45"/>
      <c r="E23" s="4"/>
      <c r="K23" s="5"/>
    </row>
    <row r="24" spans="1:16" ht="12" customHeight="1" x14ac:dyDescent="0.2">
      <c r="A24" s="36"/>
      <c r="B24" s="456" t="s">
        <v>393</v>
      </c>
      <c r="C24" s="457">
        <v>25</v>
      </c>
      <c r="D24" s="454">
        <v>-25</v>
      </c>
      <c r="E24" s="353"/>
      <c r="G24" s="221"/>
      <c r="H24" s="221"/>
      <c r="K24" s="260">
        <v>5</v>
      </c>
      <c r="L24" s="3" t="s">
        <v>861</v>
      </c>
    </row>
    <row r="25" spans="1:16" x14ac:dyDescent="0.2">
      <c r="A25" s="36"/>
      <c r="B25" s="456" t="s">
        <v>1117</v>
      </c>
      <c r="C25" s="457">
        <v>-115</v>
      </c>
      <c r="D25" s="454">
        <v>115</v>
      </c>
      <c r="K25" s="260">
        <v>15</v>
      </c>
      <c r="L25" s="3" t="s">
        <v>2013</v>
      </c>
    </row>
    <row r="26" spans="1:16" ht="12" customHeight="1" x14ac:dyDescent="0.2">
      <c r="A26" s="36"/>
      <c r="B26" s="456" t="s">
        <v>561</v>
      </c>
      <c r="C26" s="457">
        <v>-30</v>
      </c>
      <c r="D26" s="454">
        <v>30</v>
      </c>
      <c r="E26" s="353"/>
      <c r="G26" s="221"/>
      <c r="H26" s="221"/>
      <c r="K26" s="260">
        <v>15</v>
      </c>
      <c r="L26" s="3" t="s">
        <v>352</v>
      </c>
    </row>
    <row r="27" spans="1:16" ht="12" customHeight="1" x14ac:dyDescent="0.2">
      <c r="A27" s="36"/>
      <c r="B27" s="456" t="s">
        <v>715</v>
      </c>
      <c r="C27" s="452">
        <v>-44</v>
      </c>
      <c r="D27" s="454">
        <v>44</v>
      </c>
      <c r="E27" s="353"/>
      <c r="G27" s="221"/>
      <c r="H27" s="221"/>
      <c r="K27" s="260">
        <v>42</v>
      </c>
      <c r="L27" s="3" t="s">
        <v>438</v>
      </c>
    </row>
    <row r="28" spans="1:16" x14ac:dyDescent="0.2">
      <c r="A28" s="36"/>
      <c r="B28" s="456" t="s">
        <v>1118</v>
      </c>
      <c r="C28" s="452">
        <v>-30</v>
      </c>
      <c r="D28" s="454">
        <v>30</v>
      </c>
      <c r="F28" s="221"/>
      <c r="K28" s="260">
        <v>42</v>
      </c>
      <c r="L28" s="3" t="s">
        <v>353</v>
      </c>
    </row>
    <row r="29" spans="1:16" x14ac:dyDescent="0.2">
      <c r="A29" s="36"/>
      <c r="B29" s="456" t="s">
        <v>1404</v>
      </c>
      <c r="C29" s="452">
        <v>-2100</v>
      </c>
      <c r="D29" s="454">
        <v>2100</v>
      </c>
      <c r="F29" s="221"/>
      <c r="K29" s="260">
        <v>30</v>
      </c>
      <c r="L29" s="3" t="s">
        <v>354</v>
      </c>
    </row>
    <row r="30" spans="1:16" x14ac:dyDescent="0.2">
      <c r="A30" s="36"/>
      <c r="B30" s="456" t="s">
        <v>862</v>
      </c>
      <c r="C30" s="452">
        <v>-110</v>
      </c>
      <c r="D30" s="454">
        <v>110</v>
      </c>
      <c r="F30" s="221"/>
      <c r="K30" s="260">
        <v>31</v>
      </c>
      <c r="L30" s="3" t="s">
        <v>1049</v>
      </c>
    </row>
    <row r="31" spans="1:16" x14ac:dyDescent="0.2">
      <c r="A31" s="36"/>
      <c r="B31" s="456" t="s">
        <v>830</v>
      </c>
      <c r="C31" s="452">
        <v>-2</v>
      </c>
      <c r="D31" s="454">
        <v>2</v>
      </c>
      <c r="F31" s="221"/>
      <c r="K31" s="260">
        <v>68</v>
      </c>
      <c r="L31" s="3" t="s">
        <v>1575</v>
      </c>
    </row>
    <row r="32" spans="1:16" x14ac:dyDescent="0.2">
      <c r="A32" s="36"/>
      <c r="B32" s="456" t="s">
        <v>351</v>
      </c>
      <c r="C32" s="452">
        <v>-10</v>
      </c>
      <c r="D32" s="454">
        <v>10</v>
      </c>
      <c r="F32" s="221"/>
      <c r="K32" s="260">
        <v>40</v>
      </c>
      <c r="L32" s="3" t="s">
        <v>83</v>
      </c>
    </row>
    <row r="33" spans="1:11" x14ac:dyDescent="0.2">
      <c r="A33" s="36"/>
      <c r="B33" s="456" t="s">
        <v>82</v>
      </c>
      <c r="C33" s="452">
        <v>-68</v>
      </c>
      <c r="D33" s="454">
        <v>68</v>
      </c>
      <c r="F33" s="221"/>
      <c r="K33" s="55"/>
    </row>
    <row r="34" spans="1:11" ht="12" customHeight="1" x14ac:dyDescent="0.2">
      <c r="A34" s="36"/>
      <c r="B34" s="221"/>
      <c r="C34" s="46"/>
      <c r="D34" s="303"/>
      <c r="E34" s="353"/>
      <c r="G34" s="221"/>
      <c r="H34" s="221"/>
      <c r="K34" s="260"/>
    </row>
    <row r="35" spans="1:11" ht="12" thickBot="1" x14ac:dyDescent="0.25">
      <c r="A35" s="36"/>
      <c r="B35" s="221"/>
      <c r="C35" s="302"/>
      <c r="D35" s="303"/>
      <c r="F35" s="221"/>
      <c r="K35" s="55"/>
    </row>
    <row r="36" spans="1:11" ht="20.25" customHeight="1" thickBot="1" x14ac:dyDescent="0.45">
      <c r="B36" s="50" t="s">
        <v>1198</v>
      </c>
      <c r="C36" s="49">
        <f>SUM(C2:C35)</f>
        <v>0</v>
      </c>
      <c r="D36" s="39">
        <f>SUM(D5:D24)</f>
        <v>4246</v>
      </c>
      <c r="E36" s="240">
        <f>SUM(D24:D35)</f>
        <v>2484</v>
      </c>
      <c r="G36" s="221"/>
      <c r="H36" s="221"/>
      <c r="K36" s="5"/>
    </row>
    <row r="37" spans="1:11" ht="12" x14ac:dyDescent="0.25">
      <c r="D37" s="5"/>
      <c r="E37" s="408"/>
      <c r="F37" s="221"/>
      <c r="G37" s="193"/>
      <c r="H37" s="193"/>
      <c r="I37" s="221"/>
      <c r="K37" s="5"/>
    </row>
    <row r="38" spans="1:11" ht="12" thickBot="1" x14ac:dyDescent="0.25">
      <c r="E38" s="193"/>
      <c r="F38" s="221"/>
      <c r="H38" s="221"/>
      <c r="I38" s="221"/>
      <c r="K38" s="253">
        <f>SUM(K2:K37)</f>
        <v>1285</v>
      </c>
    </row>
    <row r="39" spans="1:11" x14ac:dyDescent="0.2">
      <c r="B39" s="1913" t="s">
        <v>84</v>
      </c>
      <c r="C39" s="1914"/>
      <c r="D39" s="1914"/>
      <c r="E39" s="1914"/>
      <c r="F39" s="1915"/>
    </row>
    <row r="40" spans="1:11" x14ac:dyDescent="0.2">
      <c r="B40" s="1916"/>
      <c r="C40" s="1917"/>
      <c r="D40" s="1917"/>
      <c r="E40" s="1917"/>
      <c r="F40" s="1918"/>
    </row>
    <row r="41" spans="1:11" x14ac:dyDescent="0.2">
      <c r="B41" s="1916"/>
      <c r="C41" s="1917"/>
      <c r="D41" s="1917"/>
      <c r="E41" s="1917"/>
      <c r="F41" s="1918"/>
    </row>
    <row r="42" spans="1:11" ht="12" thickBot="1" x14ac:dyDescent="0.25">
      <c r="B42" s="1919"/>
      <c r="C42" s="1920"/>
      <c r="D42" s="1920"/>
      <c r="E42" s="1920"/>
      <c r="F42" s="1921"/>
    </row>
  </sheetData>
  <mergeCells count="1">
    <mergeCell ref="B39:F42"/>
  </mergeCells>
  <phoneticPr fontId="2" type="noConversion"/>
  <pageMargins left="0.75" right="0.75" top="1" bottom="1" header="0" footer="0"/>
  <pageSetup scale="98"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topLeftCell="A13" workbookViewId="0">
      <selection activeCell="B42" sqref="B42"/>
    </sheetView>
  </sheetViews>
  <sheetFormatPr baseColWidth="10" defaultRowHeight="13.2" x14ac:dyDescent="0.25"/>
  <cols>
    <col min="1" max="1" width="7.33203125" bestFit="1" customWidth="1"/>
    <col min="2" max="2" width="32.109375" bestFit="1" customWidth="1"/>
    <col min="3" max="3" width="3.6640625" customWidth="1"/>
  </cols>
  <sheetData>
    <row r="1" spans="1:2" x14ac:dyDescent="0.25">
      <c r="A1" s="1785">
        <v>66839</v>
      </c>
      <c r="B1" s="1786" t="s">
        <v>7547</v>
      </c>
    </row>
    <row r="2" spans="1:2" x14ac:dyDescent="0.25">
      <c r="A2" s="1785">
        <v>1300</v>
      </c>
      <c r="B2" s="1786" t="s">
        <v>7661</v>
      </c>
    </row>
    <row r="3" spans="1:2" x14ac:dyDescent="0.25">
      <c r="A3" s="1785">
        <v>500</v>
      </c>
      <c r="B3" s="1786" t="s">
        <v>7608</v>
      </c>
    </row>
    <row r="4" spans="1:2" x14ac:dyDescent="0.25">
      <c r="A4" s="1785">
        <v>1036</v>
      </c>
      <c r="B4" s="1786" t="s">
        <v>7506</v>
      </c>
    </row>
    <row r="5" spans="1:2" x14ac:dyDescent="0.25">
      <c r="A5" s="1787">
        <v>2400</v>
      </c>
      <c r="B5" s="1788" t="s">
        <v>7611</v>
      </c>
    </row>
    <row r="6" spans="1:2" x14ac:dyDescent="0.25">
      <c r="A6" s="1789">
        <v>-1252</v>
      </c>
      <c r="B6" s="714" t="s">
        <v>7072</v>
      </c>
    </row>
    <row r="7" spans="1:2" x14ac:dyDescent="0.25">
      <c r="A7" s="1789">
        <v>-1624</v>
      </c>
      <c r="B7" s="714" t="s">
        <v>3109</v>
      </c>
    </row>
    <row r="8" spans="1:2" x14ac:dyDescent="0.25">
      <c r="A8" s="1789">
        <v>-3198</v>
      </c>
      <c r="B8" s="714" t="s">
        <v>7247</v>
      </c>
    </row>
    <row r="9" spans="1:2" x14ac:dyDescent="0.25">
      <c r="A9" s="1789">
        <v>-370</v>
      </c>
      <c r="B9" s="714" t="s">
        <v>7516</v>
      </c>
    </row>
    <row r="10" spans="1:2" x14ac:dyDescent="0.25">
      <c r="A10" s="1789">
        <v>-728</v>
      </c>
      <c r="B10" s="714" t="s">
        <v>7248</v>
      </c>
    </row>
    <row r="11" spans="1:2" x14ac:dyDescent="0.25">
      <c r="A11" s="1789">
        <v>-644</v>
      </c>
      <c r="B11" s="714" t="s">
        <v>1155</v>
      </c>
    </row>
    <row r="12" spans="1:2" x14ac:dyDescent="0.25">
      <c r="A12" s="1789">
        <v>-1331</v>
      </c>
      <c r="B12" s="714" t="s">
        <v>7250</v>
      </c>
    </row>
    <row r="13" spans="1:2" x14ac:dyDescent="0.25">
      <c r="A13" s="1792"/>
      <c r="B13" s="1793" t="s">
        <v>7477</v>
      </c>
    </row>
    <row r="14" spans="1:2" x14ac:dyDescent="0.25">
      <c r="A14" s="1789">
        <v>0</v>
      </c>
      <c r="B14" s="1790" t="s">
        <v>7469</v>
      </c>
    </row>
    <row r="15" spans="1:2" x14ac:dyDescent="0.25">
      <c r="A15" s="1789">
        <v>0</v>
      </c>
      <c r="B15" s="1790" t="s">
        <v>7470</v>
      </c>
    </row>
    <row r="16" spans="1:2" x14ac:dyDescent="0.25">
      <c r="A16" s="1789">
        <v>-4534</v>
      </c>
      <c r="B16" s="714" t="s">
        <v>7560</v>
      </c>
    </row>
    <row r="17" spans="1:2" x14ac:dyDescent="0.25">
      <c r="A17" s="1789">
        <v>-10680</v>
      </c>
      <c r="B17" s="1790" t="s">
        <v>7559</v>
      </c>
    </row>
    <row r="18" spans="1:2" x14ac:dyDescent="0.25">
      <c r="A18" s="1789">
        <v>-1193</v>
      </c>
      <c r="B18" s="1790" t="s">
        <v>7513</v>
      </c>
    </row>
    <row r="19" spans="1:2" x14ac:dyDescent="0.25">
      <c r="A19" s="1789">
        <v>-150</v>
      </c>
      <c r="B19" s="1790" t="s">
        <v>7609</v>
      </c>
    </row>
    <row r="20" spans="1:2" x14ac:dyDescent="0.25">
      <c r="A20" s="1794">
        <v>-1010</v>
      </c>
      <c r="B20" s="1782" t="s">
        <v>7610</v>
      </c>
    </row>
    <row r="21" spans="1:2" x14ac:dyDescent="0.25">
      <c r="A21" s="1789">
        <v>-170</v>
      </c>
      <c r="B21" s="1789" t="s">
        <v>7554</v>
      </c>
    </row>
    <row r="22" spans="1:2" x14ac:dyDescent="0.25">
      <c r="A22" s="1789">
        <v>-170</v>
      </c>
      <c r="B22" s="1789" t="s">
        <v>7553</v>
      </c>
    </row>
    <row r="23" spans="1:2" x14ac:dyDescent="0.25">
      <c r="A23" s="1789">
        <v>-170</v>
      </c>
      <c r="B23" s="1789" t="s">
        <v>7555</v>
      </c>
    </row>
    <row r="24" spans="1:2" x14ac:dyDescent="0.25">
      <c r="A24" s="1789">
        <v>-170</v>
      </c>
      <c r="B24" s="1789" t="s">
        <v>7556</v>
      </c>
    </row>
    <row r="25" spans="1:2" x14ac:dyDescent="0.25">
      <c r="A25" s="1789">
        <v>-170</v>
      </c>
      <c r="B25" s="1789" t="s">
        <v>7561</v>
      </c>
    </row>
    <row r="26" spans="1:2" x14ac:dyDescent="0.25">
      <c r="A26" s="1789">
        <v>-170</v>
      </c>
      <c r="B26" s="1789" t="s">
        <v>7562</v>
      </c>
    </row>
    <row r="27" spans="1:2" x14ac:dyDescent="0.25">
      <c r="A27" s="1789">
        <v>-170</v>
      </c>
      <c r="B27" s="1789" t="s">
        <v>7563</v>
      </c>
    </row>
    <row r="28" spans="1:2" x14ac:dyDescent="0.25">
      <c r="A28" s="1789">
        <v>-170</v>
      </c>
      <c r="B28" s="1789" t="s">
        <v>7564</v>
      </c>
    </row>
    <row r="29" spans="1:2" x14ac:dyDescent="0.25">
      <c r="A29" s="1789">
        <v>-4054</v>
      </c>
      <c r="B29" s="1789" t="s">
        <v>7522</v>
      </c>
    </row>
    <row r="30" spans="1:2" x14ac:dyDescent="0.25">
      <c r="A30" s="1789">
        <v>-3000</v>
      </c>
      <c r="B30" s="1789" t="s">
        <v>7565</v>
      </c>
    </row>
    <row r="31" spans="1:2" x14ac:dyDescent="0.25">
      <c r="A31" s="1789">
        <v>-840</v>
      </c>
      <c r="B31" s="1789" t="s">
        <v>3461</v>
      </c>
    </row>
    <row r="32" spans="1:2" x14ac:dyDescent="0.25">
      <c r="A32" s="1789">
        <v>-130</v>
      </c>
      <c r="B32" s="1789" t="s">
        <v>7566</v>
      </c>
    </row>
    <row r="33" spans="1:3" x14ac:dyDescent="0.25">
      <c r="A33" s="1789">
        <v>-100</v>
      </c>
      <c r="B33" s="1789" t="s">
        <v>7567</v>
      </c>
    </row>
    <row r="34" spans="1:3" x14ac:dyDescent="0.25">
      <c r="A34" s="1789">
        <v>-170</v>
      </c>
      <c r="B34" s="1789" t="s">
        <v>7568</v>
      </c>
    </row>
    <row r="35" spans="1:3" x14ac:dyDescent="0.25">
      <c r="A35" s="1789">
        <v>-170</v>
      </c>
      <c r="B35" s="1789" t="s">
        <v>7569</v>
      </c>
    </row>
    <row r="36" spans="1:3" x14ac:dyDescent="0.25">
      <c r="A36" s="1789">
        <v>-170</v>
      </c>
      <c r="B36" s="1789" t="s">
        <v>7575</v>
      </c>
    </row>
    <row r="37" spans="1:3" x14ac:dyDescent="0.25">
      <c r="A37" s="1789">
        <v>-170</v>
      </c>
      <c r="B37" s="1789" t="s">
        <v>7576</v>
      </c>
    </row>
    <row r="38" spans="1:3" x14ac:dyDescent="0.25">
      <c r="A38" s="1789">
        <v>-1000</v>
      </c>
      <c r="B38" s="1789" t="s">
        <v>7574</v>
      </c>
    </row>
    <row r="39" spans="1:3" x14ac:dyDescent="0.25">
      <c r="A39" s="1789">
        <v>-400</v>
      </c>
      <c r="B39" s="1789" t="s">
        <v>7573</v>
      </c>
    </row>
    <row r="40" spans="1:3" x14ac:dyDescent="0.25">
      <c r="A40" s="1789">
        <v>-300</v>
      </c>
      <c r="B40" s="1789" t="s">
        <v>7572</v>
      </c>
    </row>
    <row r="41" spans="1:3" x14ac:dyDescent="0.25">
      <c r="A41" s="1789">
        <v>-600</v>
      </c>
      <c r="B41" s="1789" t="s">
        <v>7571</v>
      </c>
    </row>
    <row r="42" spans="1:3" x14ac:dyDescent="0.25">
      <c r="A42" s="1789">
        <v>-450</v>
      </c>
      <c r="B42" s="1789" t="s">
        <v>7570</v>
      </c>
    </row>
    <row r="43" spans="1:3" x14ac:dyDescent="0.25">
      <c r="A43" s="1789">
        <v>-170</v>
      </c>
      <c r="B43" s="1789" t="s">
        <v>7577</v>
      </c>
    </row>
    <row r="44" spans="1:3" x14ac:dyDescent="0.25">
      <c r="A44" s="1789">
        <v>-240</v>
      </c>
      <c r="B44" s="1789" t="s">
        <v>686</v>
      </c>
    </row>
    <row r="45" spans="1:3" x14ac:dyDescent="0.25">
      <c r="A45" s="1789">
        <v>-170</v>
      </c>
      <c r="B45" s="1789" t="s">
        <v>7579</v>
      </c>
      <c r="C45" s="1770"/>
    </row>
    <row r="46" spans="1:3" x14ac:dyDescent="0.25">
      <c r="A46" s="1789">
        <v>-170</v>
      </c>
      <c r="B46" s="1789" t="s">
        <v>7580</v>
      </c>
    </row>
    <row r="47" spans="1:3" x14ac:dyDescent="0.25">
      <c r="A47" s="1789">
        <v>-170</v>
      </c>
      <c r="B47" s="1789" t="s">
        <v>7586</v>
      </c>
    </row>
    <row r="48" spans="1:3" x14ac:dyDescent="0.25">
      <c r="A48" s="1789">
        <v>-170</v>
      </c>
      <c r="B48" s="1789" t="s">
        <v>7585</v>
      </c>
    </row>
    <row r="49" spans="1:2" x14ac:dyDescent="0.25">
      <c r="A49" s="1789">
        <v>-170</v>
      </c>
      <c r="B49" s="1789" t="s">
        <v>7584</v>
      </c>
    </row>
    <row r="50" spans="1:2" x14ac:dyDescent="0.25">
      <c r="A50" s="1789">
        <v>-200</v>
      </c>
      <c r="B50" s="1789" t="s">
        <v>7590</v>
      </c>
    </row>
    <row r="51" spans="1:2" x14ac:dyDescent="0.25">
      <c r="A51" s="1789">
        <v>-580</v>
      </c>
      <c r="B51" s="1789" t="s">
        <v>7589</v>
      </c>
    </row>
    <row r="52" spans="1:2" x14ac:dyDescent="0.25">
      <c r="A52" s="1789">
        <v>-170</v>
      </c>
      <c r="B52" s="1789" t="s">
        <v>7593</v>
      </c>
    </row>
    <row r="53" spans="1:2" x14ac:dyDescent="0.25">
      <c r="A53" s="1789">
        <v>-170</v>
      </c>
      <c r="B53" s="1789" t="s">
        <v>7591</v>
      </c>
    </row>
    <row r="54" spans="1:2" x14ac:dyDescent="0.25">
      <c r="A54" s="1791">
        <v>-300</v>
      </c>
      <c r="B54" s="1791" t="s">
        <v>7592</v>
      </c>
    </row>
    <row r="55" spans="1:2" x14ac:dyDescent="0.25">
      <c r="A55" s="1791">
        <v>-95</v>
      </c>
      <c r="B55" s="1791" t="s">
        <v>7583</v>
      </c>
    </row>
    <row r="56" spans="1:2" x14ac:dyDescent="0.25">
      <c r="A56" s="1791">
        <v>-791</v>
      </c>
      <c r="B56" s="1791" t="s">
        <v>7582</v>
      </c>
    </row>
    <row r="57" spans="1:2" x14ac:dyDescent="0.25">
      <c r="A57" s="1791">
        <v>-289</v>
      </c>
      <c r="B57" s="1791" t="s">
        <v>7581</v>
      </c>
    </row>
    <row r="58" spans="1:2" x14ac:dyDescent="0.25">
      <c r="A58" s="1789">
        <v>-2639</v>
      </c>
      <c r="B58" s="1790" t="s">
        <v>7587</v>
      </c>
    </row>
    <row r="59" spans="1:2" x14ac:dyDescent="0.25">
      <c r="A59" s="1789">
        <v>-1921</v>
      </c>
      <c r="B59" s="1790" t="s">
        <v>7557</v>
      </c>
    </row>
    <row r="60" spans="1:2" x14ac:dyDescent="0.25">
      <c r="A60" s="1789">
        <v>-2010</v>
      </c>
      <c r="B60" s="1790" t="s">
        <v>7578</v>
      </c>
    </row>
    <row r="61" spans="1:2" s="777" customFormat="1" ht="13.8" x14ac:dyDescent="0.25">
      <c r="A61" s="1714">
        <f>SUM(A1:A60)</f>
        <v>22022</v>
      </c>
      <c r="B61"/>
    </row>
    <row r="62" spans="1:2" s="777" customFormat="1" x14ac:dyDescent="0.25"/>
    <row r="63" spans="1:2" s="777" customFormat="1" x14ac:dyDescent="0.25"/>
  </sheetData>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9">
    <pageSetUpPr fitToPage="1"/>
  </sheetPr>
  <dimension ref="A1:P50"/>
  <sheetViews>
    <sheetView workbookViewId="0">
      <selection activeCell="B72" sqref="B72"/>
    </sheetView>
  </sheetViews>
  <sheetFormatPr baseColWidth="10" defaultColWidth="11.44140625" defaultRowHeight="11.4" x14ac:dyDescent="0.2"/>
  <cols>
    <col min="1" max="1" width="2.6640625" style="3" customWidth="1"/>
    <col min="2" max="2" width="22" style="3" customWidth="1"/>
    <col min="3" max="3" width="9.109375" style="5" bestFit="1" customWidth="1"/>
    <col min="4" max="4" width="7.33203125" style="3" customWidth="1"/>
    <col min="5" max="5" width="6.6640625" style="3" customWidth="1"/>
    <col min="6" max="6" width="6.5546875" style="3" customWidth="1"/>
    <col min="7" max="7" width="7" style="3" bestFit="1" customWidth="1"/>
    <col min="8" max="8" width="6" style="3" customWidth="1"/>
    <col min="9" max="9" width="6.44140625" style="3" bestFit="1" customWidth="1"/>
    <col min="10" max="10" width="1.109375" style="3" customWidth="1"/>
    <col min="11" max="11" width="12.6640625" style="3" customWidth="1"/>
    <col min="12" max="12" width="19.6640625" style="3" customWidth="1"/>
    <col min="13" max="13" width="2.6640625" style="3" customWidth="1"/>
    <col min="14" max="14" width="2.88671875" style="3" customWidth="1"/>
    <col min="15" max="15" width="3" style="3" customWidth="1"/>
    <col min="16" max="16384" width="11.44140625" style="3"/>
  </cols>
  <sheetData>
    <row r="1" spans="1:16" ht="12" thickBot="1" x14ac:dyDescent="0.25">
      <c r="B1" s="50"/>
      <c r="C1" s="54" t="s">
        <v>1230</v>
      </c>
      <c r="D1" s="54" t="s">
        <v>1228</v>
      </c>
      <c r="E1" s="221"/>
      <c r="F1" s="260"/>
      <c r="G1" s="221"/>
      <c r="H1" s="221"/>
      <c r="I1" s="221"/>
      <c r="K1" s="176" t="s">
        <v>1214</v>
      </c>
    </row>
    <row r="2" spans="1:16" ht="12" x14ac:dyDescent="0.25">
      <c r="A2" s="16"/>
      <c r="B2" s="50" t="s">
        <v>1192</v>
      </c>
      <c r="C2" s="40">
        <v>5061</v>
      </c>
      <c r="D2" s="44"/>
      <c r="E2" s="260"/>
      <c r="F2" s="260"/>
      <c r="G2" s="260"/>
      <c r="H2" s="355"/>
      <c r="I2" s="221"/>
      <c r="K2" s="5">
        <v>3</v>
      </c>
      <c r="L2" s="399" t="s">
        <v>1128</v>
      </c>
    </row>
    <row r="3" spans="1:16" ht="12" x14ac:dyDescent="0.25">
      <c r="A3" s="16"/>
      <c r="B3" s="3" t="s">
        <v>1194</v>
      </c>
      <c r="C3" s="44"/>
      <c r="D3" s="44"/>
      <c r="E3" s="23"/>
      <c r="K3" s="295">
        <v>40</v>
      </c>
      <c r="L3" s="3" t="s">
        <v>1129</v>
      </c>
    </row>
    <row r="4" spans="1:16" ht="3.75" customHeight="1" thickBot="1" x14ac:dyDescent="0.25">
      <c r="A4" s="4"/>
      <c r="B4" s="51"/>
      <c r="C4" s="41"/>
      <c r="D4" s="45"/>
      <c r="E4" s="4"/>
      <c r="K4" s="5"/>
    </row>
    <row r="5" spans="1:16" x14ac:dyDescent="0.2">
      <c r="A5" s="14">
        <v>1</v>
      </c>
      <c r="B5" s="317" t="s">
        <v>1144</v>
      </c>
      <c r="C5" s="318">
        <v>-194</v>
      </c>
      <c r="D5" s="324">
        <f>F5+G5+H5</f>
        <v>194</v>
      </c>
      <c r="E5" s="221"/>
      <c r="F5" s="38">
        <v>144</v>
      </c>
      <c r="G5" s="26">
        <v>50</v>
      </c>
      <c r="H5" s="26"/>
      <c r="I5" s="31" t="s">
        <v>1209</v>
      </c>
      <c r="K5" s="295">
        <v>36</v>
      </c>
      <c r="L5" s="3" t="s">
        <v>1131</v>
      </c>
    </row>
    <row r="6" spans="1:16" ht="12" thickBot="1" x14ac:dyDescent="0.25">
      <c r="A6" s="14">
        <v>2</v>
      </c>
      <c r="B6" s="317" t="s">
        <v>1164</v>
      </c>
      <c r="C6" s="318">
        <v>-38</v>
      </c>
      <c r="D6" s="319">
        <v>38</v>
      </c>
      <c r="F6" s="24" t="s">
        <v>1716</v>
      </c>
      <c r="G6" s="241" t="s">
        <v>1841</v>
      </c>
      <c r="H6" s="25"/>
      <c r="I6" s="32" t="s">
        <v>1210</v>
      </c>
      <c r="K6" s="295">
        <v>100</v>
      </c>
      <c r="L6" s="3" t="s">
        <v>1134</v>
      </c>
      <c r="M6" s="221"/>
      <c r="N6" s="193"/>
      <c r="O6" s="193"/>
      <c r="P6" s="221"/>
    </row>
    <row r="7" spans="1:16" x14ac:dyDescent="0.2">
      <c r="A7" s="14">
        <v>3</v>
      </c>
      <c r="B7" s="317" t="s">
        <v>1163</v>
      </c>
      <c r="C7" s="318">
        <v>-107</v>
      </c>
      <c r="D7" s="319">
        <v>107</v>
      </c>
      <c r="E7" s="221"/>
      <c r="F7" s="193"/>
      <c r="G7" s="193"/>
      <c r="H7" s="193"/>
      <c r="I7" s="193"/>
      <c r="K7" s="295">
        <v>21</v>
      </c>
      <c r="L7" s="3" t="s">
        <v>923</v>
      </c>
      <c r="M7" s="221"/>
      <c r="N7" s="193"/>
      <c r="O7" s="193"/>
      <c r="P7" s="323"/>
    </row>
    <row r="8" spans="1:16" x14ac:dyDescent="0.2">
      <c r="A8" s="14">
        <v>4</v>
      </c>
      <c r="B8" s="317" t="s">
        <v>1151</v>
      </c>
      <c r="C8" s="318">
        <v>-100</v>
      </c>
      <c r="D8" s="319">
        <v>100</v>
      </c>
      <c r="F8" s="193"/>
      <c r="G8" s="193"/>
      <c r="H8" s="193"/>
      <c r="I8" s="193"/>
      <c r="K8" s="295">
        <v>5</v>
      </c>
      <c r="L8" s="3" t="s">
        <v>924</v>
      </c>
      <c r="M8" s="221"/>
      <c r="N8" s="193"/>
      <c r="O8" s="193"/>
      <c r="P8" s="221"/>
    </row>
    <row r="9" spans="1:16" x14ac:dyDescent="0.2">
      <c r="A9" s="14">
        <v>5</v>
      </c>
      <c r="B9" s="317" t="s">
        <v>1147</v>
      </c>
      <c r="C9" s="318">
        <v>-51</v>
      </c>
      <c r="D9" s="319">
        <v>51</v>
      </c>
      <c r="F9" s="449"/>
      <c r="G9" s="193"/>
      <c r="H9" s="193"/>
      <c r="I9" s="193"/>
      <c r="K9" s="295">
        <v>50</v>
      </c>
      <c r="L9" s="3" t="s">
        <v>925</v>
      </c>
      <c r="N9" s="193"/>
      <c r="O9" s="193"/>
      <c r="P9" s="221"/>
    </row>
    <row r="10" spans="1:16" x14ac:dyDescent="0.2">
      <c r="A10" s="14">
        <v>6</v>
      </c>
      <c r="B10" s="395" t="s">
        <v>1145</v>
      </c>
      <c r="C10" s="319">
        <v>-20</v>
      </c>
      <c r="D10" s="319">
        <v>20</v>
      </c>
      <c r="F10" s="449"/>
      <c r="G10" s="193"/>
      <c r="H10" s="193"/>
      <c r="I10" s="193"/>
      <c r="K10" s="230">
        <v>70</v>
      </c>
      <c r="L10" s="3" t="s">
        <v>714</v>
      </c>
      <c r="O10" s="193"/>
      <c r="P10" s="221"/>
    </row>
    <row r="11" spans="1:16" x14ac:dyDescent="0.2">
      <c r="A11" s="14">
        <v>7</v>
      </c>
      <c r="B11" s="395" t="s">
        <v>1146</v>
      </c>
      <c r="C11" s="319">
        <v>-20</v>
      </c>
      <c r="D11" s="319">
        <v>20</v>
      </c>
      <c r="F11" s="193"/>
      <c r="G11" s="193"/>
      <c r="H11" s="193"/>
      <c r="I11" s="193"/>
      <c r="K11" s="230">
        <v>60</v>
      </c>
      <c r="L11" s="3" t="s">
        <v>509</v>
      </c>
      <c r="M11" s="221"/>
      <c r="N11" s="193"/>
      <c r="O11" s="193"/>
      <c r="P11" s="221"/>
    </row>
    <row r="12" spans="1:16" x14ac:dyDescent="0.2">
      <c r="A12" s="14">
        <v>8</v>
      </c>
      <c r="B12" s="317" t="s">
        <v>1153</v>
      </c>
      <c r="C12" s="318">
        <v>-117</v>
      </c>
      <c r="D12" s="319">
        <v>117</v>
      </c>
      <c r="F12" s="449"/>
      <c r="G12" s="193"/>
      <c r="H12" s="193"/>
      <c r="I12" s="193"/>
      <c r="K12" s="5">
        <v>45</v>
      </c>
      <c r="L12" s="3" t="s">
        <v>51</v>
      </c>
      <c r="M12" s="221"/>
      <c r="N12" s="221"/>
      <c r="O12" s="221"/>
      <c r="P12" s="221"/>
    </row>
    <row r="13" spans="1:16" x14ac:dyDescent="0.2">
      <c r="A13" s="14">
        <v>9</v>
      </c>
      <c r="B13" s="317" t="s">
        <v>1154</v>
      </c>
      <c r="C13" s="318">
        <v>-47</v>
      </c>
      <c r="D13" s="319">
        <v>47</v>
      </c>
      <c r="F13" s="449"/>
      <c r="G13" s="193"/>
      <c r="H13" s="193"/>
      <c r="I13" s="193"/>
      <c r="K13" s="5">
        <v>10</v>
      </c>
      <c r="L13" s="3" t="s">
        <v>923</v>
      </c>
      <c r="M13" s="221"/>
      <c r="N13" s="221"/>
      <c r="O13" s="221"/>
      <c r="P13" s="221"/>
    </row>
    <row r="14" spans="1:16" x14ac:dyDescent="0.2">
      <c r="A14" s="14">
        <v>10</v>
      </c>
      <c r="B14" s="317" t="s">
        <v>1155</v>
      </c>
      <c r="C14" s="318">
        <v>0</v>
      </c>
      <c r="D14" s="319">
        <v>0</v>
      </c>
      <c r="F14" s="449"/>
      <c r="G14" s="193"/>
      <c r="H14" s="193"/>
      <c r="I14" s="193"/>
      <c r="K14" s="5">
        <v>66</v>
      </c>
      <c r="L14" s="3" t="s">
        <v>1696</v>
      </c>
      <c r="P14" s="221"/>
    </row>
    <row r="15" spans="1:16" x14ac:dyDescent="0.2">
      <c r="A15" s="14">
        <v>11</v>
      </c>
      <c r="B15" s="317" t="s">
        <v>1162</v>
      </c>
      <c r="C15" s="318">
        <v>-93</v>
      </c>
      <c r="D15" s="319">
        <v>93</v>
      </c>
      <c r="F15" s="193"/>
      <c r="G15" s="193"/>
      <c r="H15" s="193"/>
      <c r="I15" s="193"/>
      <c r="K15" s="5">
        <v>10</v>
      </c>
      <c r="L15" s="221" t="s">
        <v>1460</v>
      </c>
      <c r="P15" s="221"/>
    </row>
    <row r="16" spans="1:16" x14ac:dyDescent="0.2">
      <c r="A16" s="14">
        <v>12</v>
      </c>
      <c r="B16" s="317" t="s">
        <v>1156</v>
      </c>
      <c r="C16" s="394">
        <v>-27</v>
      </c>
      <c r="D16" s="319">
        <v>27</v>
      </c>
      <c r="E16" s="221"/>
      <c r="F16" s="193"/>
      <c r="G16" s="193"/>
      <c r="H16" s="193"/>
      <c r="I16" s="193"/>
      <c r="K16" s="5">
        <v>52</v>
      </c>
      <c r="L16" s="221" t="s">
        <v>1461</v>
      </c>
      <c r="P16" s="221"/>
    </row>
    <row r="17" spans="1:16" x14ac:dyDescent="0.2">
      <c r="A17" s="14">
        <v>13</v>
      </c>
      <c r="B17" s="317" t="s">
        <v>1158</v>
      </c>
      <c r="C17" s="318">
        <v>-176</v>
      </c>
      <c r="D17" s="319">
        <v>176</v>
      </c>
      <c r="F17" s="444"/>
      <c r="G17" s="193"/>
      <c r="H17" s="193"/>
      <c r="I17" s="193"/>
      <c r="K17" s="5">
        <v>33</v>
      </c>
      <c r="L17" s="3" t="s">
        <v>1247</v>
      </c>
      <c r="P17" s="221"/>
    </row>
    <row r="18" spans="1:16" ht="12" x14ac:dyDescent="0.25">
      <c r="A18" s="14">
        <v>14</v>
      </c>
      <c r="B18" s="317" t="s">
        <v>794</v>
      </c>
      <c r="C18" s="318">
        <v>-1121</v>
      </c>
      <c r="D18" s="319">
        <f>K41</f>
        <v>1121</v>
      </c>
      <c r="F18" s="193"/>
      <c r="G18" s="193"/>
      <c r="H18" s="192"/>
      <c r="I18" s="193"/>
      <c r="K18" s="5">
        <v>41</v>
      </c>
      <c r="L18" s="3" t="s">
        <v>1248</v>
      </c>
    </row>
    <row r="19" spans="1:16" x14ac:dyDescent="0.2">
      <c r="A19" s="14">
        <v>15</v>
      </c>
      <c r="B19" s="317" t="s">
        <v>1012</v>
      </c>
      <c r="C19" s="394">
        <v>-650</v>
      </c>
      <c r="D19" s="319">
        <v>650</v>
      </c>
      <c r="F19" s="193"/>
      <c r="G19" s="193"/>
      <c r="H19" s="193"/>
      <c r="I19" s="193"/>
      <c r="K19" s="5">
        <v>76</v>
      </c>
      <c r="L19" s="3" t="s">
        <v>1244</v>
      </c>
    </row>
    <row r="20" spans="1:16" ht="12" x14ac:dyDescent="0.25">
      <c r="A20" s="14">
        <v>16</v>
      </c>
      <c r="B20" s="317" t="s">
        <v>1433</v>
      </c>
      <c r="C20" s="394">
        <v>-45</v>
      </c>
      <c r="D20" s="319">
        <v>45</v>
      </c>
      <c r="E20" s="240">
        <f>SUM(D5:D20)</f>
        <v>2806</v>
      </c>
      <c r="K20" s="260">
        <v>5</v>
      </c>
      <c r="L20" s="221" t="s">
        <v>924</v>
      </c>
    </row>
    <row r="21" spans="1:16" ht="3" customHeight="1" x14ac:dyDescent="0.2">
      <c r="A21" s="4"/>
      <c r="B21" s="51"/>
      <c r="C21" s="41"/>
      <c r="D21" s="45"/>
      <c r="E21" s="4"/>
      <c r="K21" s="260"/>
    </row>
    <row r="22" spans="1:16" x14ac:dyDescent="0.2">
      <c r="A22" s="15"/>
      <c r="B22" s="263" t="s">
        <v>62</v>
      </c>
      <c r="C22" s="264">
        <v>-1425</v>
      </c>
      <c r="D22" s="265">
        <v>1425</v>
      </c>
      <c r="K22" s="260">
        <v>14</v>
      </c>
      <c r="L22" s="3" t="s">
        <v>1246</v>
      </c>
    </row>
    <row r="23" spans="1:16" ht="3" customHeight="1" x14ac:dyDescent="0.2">
      <c r="A23" s="4"/>
      <c r="B23" s="357"/>
      <c r="C23" s="41"/>
      <c r="D23" s="45"/>
      <c r="E23" s="4"/>
      <c r="K23" s="5"/>
    </row>
    <row r="24" spans="1:16" ht="12" customHeight="1" x14ac:dyDescent="0.2">
      <c r="A24" s="36"/>
      <c r="B24" s="15" t="s">
        <v>393</v>
      </c>
      <c r="C24" s="319">
        <v>87</v>
      </c>
      <c r="D24" s="318">
        <v>87</v>
      </c>
      <c r="E24" s="353"/>
      <c r="G24" s="221"/>
      <c r="H24" s="221"/>
      <c r="K24" s="260">
        <v>40</v>
      </c>
      <c r="L24" s="3" t="s">
        <v>1249</v>
      </c>
    </row>
    <row r="25" spans="1:16" x14ac:dyDescent="0.2">
      <c r="A25" s="36"/>
      <c r="B25" s="15" t="s">
        <v>1748</v>
      </c>
      <c r="C25" s="319">
        <v>-50</v>
      </c>
      <c r="D25" s="318">
        <v>50</v>
      </c>
      <c r="F25" s="221"/>
      <c r="K25" s="260">
        <v>67</v>
      </c>
      <c r="L25" s="3" t="s">
        <v>1011</v>
      </c>
    </row>
    <row r="26" spans="1:16" x14ac:dyDescent="0.2">
      <c r="A26" s="36"/>
      <c r="B26" s="15" t="s">
        <v>1746</v>
      </c>
      <c r="C26" s="319">
        <v>-50</v>
      </c>
      <c r="D26" s="318">
        <v>50</v>
      </c>
      <c r="F26" s="221"/>
      <c r="K26" s="5">
        <v>15</v>
      </c>
      <c r="L26" s="3" t="s">
        <v>1013</v>
      </c>
    </row>
    <row r="27" spans="1:16" x14ac:dyDescent="0.2">
      <c r="A27" s="36"/>
      <c r="B27" s="15" t="s">
        <v>1747</v>
      </c>
      <c r="C27" s="319">
        <v>-50</v>
      </c>
      <c r="D27" s="318">
        <v>50</v>
      </c>
      <c r="F27" s="221"/>
      <c r="K27" s="5">
        <v>100</v>
      </c>
      <c r="L27" s="3" t="s">
        <v>786</v>
      </c>
    </row>
    <row r="28" spans="1:16" x14ac:dyDescent="0.2">
      <c r="A28" s="36"/>
      <c r="B28" s="15" t="s">
        <v>1133</v>
      </c>
      <c r="C28" s="319">
        <v>-70</v>
      </c>
      <c r="D28" s="318">
        <v>70</v>
      </c>
      <c r="F28" s="221"/>
      <c r="K28" s="5">
        <v>41</v>
      </c>
      <c r="L28" s="3" t="s">
        <v>96</v>
      </c>
    </row>
    <row r="29" spans="1:16" ht="12" customHeight="1" x14ac:dyDescent="0.2">
      <c r="A29" s="36"/>
      <c r="B29" s="15" t="s">
        <v>1127</v>
      </c>
      <c r="C29" s="319">
        <v>-100</v>
      </c>
      <c r="D29" s="318">
        <v>100</v>
      </c>
      <c r="E29" s="353"/>
      <c r="G29" s="221"/>
      <c r="H29" s="221"/>
      <c r="K29" s="260">
        <v>93</v>
      </c>
      <c r="L29" s="3" t="s">
        <v>787</v>
      </c>
    </row>
    <row r="30" spans="1:16" ht="12" customHeight="1" x14ac:dyDescent="0.2">
      <c r="A30" s="36"/>
      <c r="B30" s="15" t="s">
        <v>1130</v>
      </c>
      <c r="C30" s="319">
        <v>-21</v>
      </c>
      <c r="D30" s="318">
        <v>21</v>
      </c>
      <c r="E30" s="353"/>
      <c r="G30" s="221"/>
      <c r="H30" s="221"/>
      <c r="K30" s="260">
        <v>12</v>
      </c>
      <c r="L30" s="3" t="s">
        <v>423</v>
      </c>
    </row>
    <row r="31" spans="1:16" ht="12" customHeight="1" x14ac:dyDescent="0.2">
      <c r="A31" s="36"/>
      <c r="B31" s="15" t="s">
        <v>1132</v>
      </c>
      <c r="C31" s="319">
        <v>-150</v>
      </c>
      <c r="D31" s="318">
        <v>150</v>
      </c>
      <c r="E31" s="353"/>
      <c r="G31" s="221"/>
      <c r="H31" s="221"/>
      <c r="K31" s="260">
        <v>16</v>
      </c>
      <c r="L31" s="3" t="s">
        <v>788</v>
      </c>
    </row>
    <row r="32" spans="1:16" ht="12" customHeight="1" x14ac:dyDescent="0.2">
      <c r="A32" s="36"/>
      <c r="B32" s="15" t="s">
        <v>713</v>
      </c>
      <c r="C32" s="319">
        <v>-237</v>
      </c>
      <c r="D32" s="318">
        <v>237</v>
      </c>
      <c r="E32" s="353"/>
      <c r="G32" s="221"/>
      <c r="H32" s="221"/>
      <c r="K32" s="260"/>
    </row>
    <row r="33" spans="1:11" ht="12" customHeight="1" x14ac:dyDescent="0.2">
      <c r="A33" s="36"/>
      <c r="B33" s="15" t="s">
        <v>712</v>
      </c>
      <c r="C33" s="319">
        <v>-3</v>
      </c>
      <c r="D33" s="318">
        <v>3</v>
      </c>
      <c r="E33" s="353"/>
      <c r="G33" s="221"/>
      <c r="H33" s="221"/>
      <c r="K33" s="260"/>
    </row>
    <row r="34" spans="1:11" ht="12" customHeight="1" x14ac:dyDescent="0.2">
      <c r="A34" s="36"/>
      <c r="B34" s="15" t="s">
        <v>1245</v>
      </c>
      <c r="C34" s="319">
        <v>-35</v>
      </c>
      <c r="D34" s="318">
        <v>35</v>
      </c>
      <c r="E34" s="353"/>
      <c r="G34" s="221"/>
      <c r="H34" s="221"/>
      <c r="K34" s="260"/>
    </row>
    <row r="35" spans="1:11" ht="12" customHeight="1" x14ac:dyDescent="0.2">
      <c r="A35" s="36"/>
      <c r="B35" s="15" t="s">
        <v>1250</v>
      </c>
      <c r="C35" s="319">
        <v>-7</v>
      </c>
      <c r="D35" s="318">
        <v>7</v>
      </c>
      <c r="E35" s="353"/>
      <c r="G35" s="221"/>
      <c r="H35" s="221"/>
      <c r="K35" s="260"/>
    </row>
    <row r="36" spans="1:11" ht="12" customHeight="1" x14ac:dyDescent="0.2">
      <c r="A36" s="36"/>
      <c r="B36" s="221" t="s">
        <v>1243</v>
      </c>
      <c r="C36" s="302">
        <v>-103</v>
      </c>
      <c r="D36" s="303">
        <v>103</v>
      </c>
      <c r="E36" s="353"/>
      <c r="G36" s="221"/>
      <c r="H36" s="221"/>
      <c r="K36" s="260"/>
    </row>
    <row r="37" spans="1:11" ht="12" customHeight="1" x14ac:dyDescent="0.2">
      <c r="A37" s="36"/>
      <c r="B37" s="15" t="s">
        <v>789</v>
      </c>
      <c r="C37" s="319">
        <v>-31</v>
      </c>
      <c r="D37" s="318">
        <v>31</v>
      </c>
      <c r="E37" s="353"/>
      <c r="G37" s="221"/>
      <c r="H37" s="221"/>
      <c r="K37" s="260"/>
    </row>
    <row r="38" spans="1:11" ht="12" customHeight="1" x14ac:dyDescent="0.2">
      <c r="A38" s="36"/>
      <c r="B38" s="15" t="s">
        <v>790</v>
      </c>
      <c r="C38" s="319">
        <v>-10</v>
      </c>
      <c r="D38" s="318">
        <v>10</v>
      </c>
      <c r="E38" s="353"/>
      <c r="G38" s="221"/>
      <c r="H38" s="221"/>
      <c r="K38" s="260"/>
    </row>
    <row r="39" spans="1:11" ht="12" customHeight="1" thickBot="1" x14ac:dyDescent="0.3">
      <c r="A39" s="36"/>
      <c r="B39" s="221"/>
      <c r="C39" s="302"/>
      <c r="D39" s="303"/>
      <c r="E39" s="240">
        <f>SUM(D24:D39)</f>
        <v>1004</v>
      </c>
      <c r="G39" s="221"/>
      <c r="H39" s="221"/>
      <c r="K39" s="5"/>
    </row>
    <row r="40" spans="1:11" ht="21.6" thickBot="1" x14ac:dyDescent="0.45">
      <c r="B40" s="50" t="s">
        <v>1198</v>
      </c>
      <c r="C40" s="49">
        <f>SUM(C2:C39)</f>
        <v>0</v>
      </c>
      <c r="D40" s="39">
        <f>SUM(D5:D24)</f>
        <v>4318</v>
      </c>
      <c r="E40" s="408"/>
      <c r="F40" s="221"/>
      <c r="G40" s="193"/>
      <c r="H40" s="193"/>
      <c r="I40" s="221"/>
      <c r="K40" s="5"/>
    </row>
    <row r="41" spans="1:11" ht="12" thickBot="1" x14ac:dyDescent="0.25">
      <c r="D41" s="5"/>
      <c r="E41" s="193"/>
      <c r="F41" s="221"/>
      <c r="H41" s="221"/>
      <c r="I41" s="221"/>
      <c r="K41" s="253">
        <f>SUM(K2:K40)</f>
        <v>1121</v>
      </c>
    </row>
    <row r="42" spans="1:11" x14ac:dyDescent="0.2">
      <c r="B42" s="1913" t="s">
        <v>792</v>
      </c>
      <c r="C42" s="1914"/>
      <c r="D42" s="1914"/>
      <c r="E42" s="1914"/>
      <c r="F42" s="1915"/>
    </row>
    <row r="43" spans="1:11" ht="13.5" customHeight="1" x14ac:dyDescent="0.2">
      <c r="B43" s="1916"/>
      <c r="C43" s="1917"/>
      <c r="D43" s="1917"/>
      <c r="E43" s="1917"/>
      <c r="F43" s="1918"/>
    </row>
    <row r="44" spans="1:11" x14ac:dyDescent="0.2">
      <c r="B44" s="1916"/>
      <c r="C44" s="1917"/>
      <c r="D44" s="1917"/>
      <c r="E44" s="1917"/>
      <c r="F44" s="1918"/>
      <c r="G44" s="221"/>
      <c r="H44" s="221"/>
    </row>
    <row r="45" spans="1:11" ht="12" thickBot="1" x14ac:dyDescent="0.25">
      <c r="B45" s="1919"/>
      <c r="C45" s="1920"/>
      <c r="D45" s="1920"/>
      <c r="E45" s="1920"/>
      <c r="F45" s="1921"/>
      <c r="G45" s="221"/>
      <c r="H45" s="221"/>
    </row>
    <row r="46" spans="1:11" x14ac:dyDescent="0.2">
      <c r="D46" s="221"/>
      <c r="E46" s="221"/>
      <c r="F46" s="221"/>
      <c r="G46" s="221"/>
      <c r="H46" s="221"/>
    </row>
    <row r="47" spans="1:11" x14ac:dyDescent="0.2">
      <c r="D47" s="221"/>
      <c r="E47" s="221"/>
      <c r="F47" s="221"/>
      <c r="G47" s="221"/>
      <c r="H47" s="221"/>
    </row>
    <row r="48" spans="1:11" x14ac:dyDescent="0.2">
      <c r="D48" s="221"/>
      <c r="E48" s="221"/>
      <c r="F48" s="221"/>
      <c r="G48" s="221"/>
      <c r="H48" s="221"/>
    </row>
    <row r="49" spans="4:8" x14ac:dyDescent="0.2">
      <c r="D49" s="221"/>
      <c r="E49" s="221"/>
      <c r="F49" s="221"/>
      <c r="G49" s="221"/>
      <c r="H49" s="221"/>
    </row>
    <row r="50" spans="4:8" x14ac:dyDescent="0.2">
      <c r="D50" s="221"/>
      <c r="E50" s="221"/>
      <c r="F50" s="221"/>
      <c r="G50" s="221"/>
      <c r="H50" s="221"/>
    </row>
  </sheetData>
  <mergeCells count="1">
    <mergeCell ref="B42:F45"/>
  </mergeCells>
  <phoneticPr fontId="2" type="noConversion"/>
  <pageMargins left="0.75" right="0.75" top="1" bottom="1" header="0" footer="0"/>
  <pageSetup scale="91" orientation="landscape" r:id="rId1"/>
  <headerFooter alignWithMargins="0"/>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8">
    <pageSetUpPr fitToPage="1"/>
  </sheetPr>
  <dimension ref="A1:P52"/>
  <sheetViews>
    <sheetView workbookViewId="0">
      <selection activeCell="B72" sqref="B72"/>
    </sheetView>
  </sheetViews>
  <sheetFormatPr baseColWidth="10" defaultColWidth="11.44140625" defaultRowHeight="11.4" x14ac:dyDescent="0.2"/>
  <cols>
    <col min="1" max="1" width="2.6640625" style="3" customWidth="1"/>
    <col min="2" max="2" width="22" style="3" customWidth="1"/>
    <col min="3" max="3" width="9.109375" style="5" bestFit="1" customWidth="1"/>
    <col min="4" max="4" width="7.33203125" style="3" customWidth="1"/>
    <col min="5" max="5" width="8" style="3" customWidth="1"/>
    <col min="6" max="6" width="6.5546875" style="3" customWidth="1"/>
    <col min="7" max="7" width="5" style="3" bestFit="1" customWidth="1"/>
    <col min="8" max="8" width="6" style="3" customWidth="1"/>
    <col min="9" max="9" width="6.44140625" style="3" bestFit="1" customWidth="1"/>
    <col min="10" max="10" width="1.109375" style="3" customWidth="1"/>
    <col min="11" max="11" width="12.6640625" style="3" customWidth="1"/>
    <col min="12" max="12" width="19.6640625" style="3" customWidth="1"/>
    <col min="13" max="13" width="2.6640625" style="3" customWidth="1"/>
    <col min="14" max="14" width="2.88671875" style="3" customWidth="1"/>
    <col min="15" max="15" width="3" style="3" customWidth="1"/>
    <col min="16" max="16384" width="11.44140625" style="3"/>
  </cols>
  <sheetData>
    <row r="1" spans="1:16" ht="12" thickBot="1" x14ac:dyDescent="0.25">
      <c r="B1" s="50"/>
      <c r="C1" s="54" t="s">
        <v>1230</v>
      </c>
      <c r="D1" s="54" t="s">
        <v>1228</v>
      </c>
      <c r="F1" s="260"/>
      <c r="G1" s="221"/>
      <c r="H1" s="221"/>
      <c r="K1" s="176" t="s">
        <v>1214</v>
      </c>
    </row>
    <row r="2" spans="1:16" ht="12" x14ac:dyDescent="0.25">
      <c r="A2" s="16"/>
      <c r="B2" s="50" t="s">
        <v>1192</v>
      </c>
      <c r="C2" s="40">
        <v>4623</v>
      </c>
      <c r="D2" s="44"/>
      <c r="E2" s="5"/>
      <c r="F2" s="260"/>
      <c r="G2" s="260"/>
      <c r="H2" s="410"/>
      <c r="K2" s="5">
        <v>26</v>
      </c>
      <c r="L2" s="399" t="s">
        <v>1415</v>
      </c>
    </row>
    <row r="3" spans="1:16" ht="12" x14ac:dyDescent="0.25">
      <c r="A3" s="16"/>
      <c r="B3" s="3" t="s">
        <v>1194</v>
      </c>
      <c r="C3" s="44"/>
      <c r="D3" s="44"/>
      <c r="E3" s="23"/>
      <c r="K3" s="295">
        <v>72</v>
      </c>
      <c r="L3" s="3" t="s">
        <v>1416</v>
      </c>
    </row>
    <row r="4" spans="1:16" ht="3.75" customHeight="1" thickBot="1" x14ac:dyDescent="0.25">
      <c r="A4" s="4"/>
      <c r="B4" s="51"/>
      <c r="C4" s="41"/>
      <c r="D4" s="45"/>
      <c r="E4" s="4"/>
      <c r="K4" s="5"/>
    </row>
    <row r="5" spans="1:16" x14ac:dyDescent="0.2">
      <c r="A5" s="14">
        <v>1</v>
      </c>
      <c r="B5" s="424" t="s">
        <v>1144</v>
      </c>
      <c r="C5" s="425">
        <v>-150</v>
      </c>
      <c r="D5" s="426">
        <f>F5+G5+H5</f>
        <v>150</v>
      </c>
      <c r="E5" s="221"/>
      <c r="F5" s="38">
        <v>150</v>
      </c>
      <c r="G5" s="26"/>
      <c r="H5" s="26"/>
      <c r="I5" s="31" t="s">
        <v>1209</v>
      </c>
      <c r="K5" s="295">
        <v>23</v>
      </c>
      <c r="L5" s="3" t="s">
        <v>1255</v>
      </c>
    </row>
    <row r="6" spans="1:16" ht="12" thickBot="1" x14ac:dyDescent="0.25">
      <c r="A6" s="14">
        <v>2</v>
      </c>
      <c r="B6" s="424" t="s">
        <v>1164</v>
      </c>
      <c r="C6" s="425">
        <v>-38</v>
      </c>
      <c r="D6" s="428">
        <v>38</v>
      </c>
      <c r="F6" s="24" t="s">
        <v>1647</v>
      </c>
      <c r="G6" s="241"/>
      <c r="H6" s="25"/>
      <c r="I6" s="32" t="s">
        <v>1210</v>
      </c>
      <c r="K6" s="295">
        <v>190</v>
      </c>
      <c r="L6" s="3" t="s">
        <v>1256</v>
      </c>
      <c r="M6" s="221"/>
      <c r="N6" s="193"/>
      <c r="O6" s="193"/>
      <c r="P6" s="221"/>
    </row>
    <row r="7" spans="1:16" x14ac:dyDescent="0.2">
      <c r="A7" s="14">
        <v>3</v>
      </c>
      <c r="B7" s="424" t="s">
        <v>1163</v>
      </c>
      <c r="C7" s="425">
        <v>-110</v>
      </c>
      <c r="D7" s="428">
        <v>110</v>
      </c>
      <c r="E7" s="221"/>
      <c r="F7" s="193"/>
      <c r="G7" s="193"/>
      <c r="H7" s="193"/>
      <c r="I7" s="193"/>
      <c r="K7" s="295">
        <v>37</v>
      </c>
      <c r="L7" s="3" t="s">
        <v>1075</v>
      </c>
      <c r="M7" s="221"/>
      <c r="N7" s="193"/>
      <c r="O7" s="193"/>
      <c r="P7" s="323"/>
    </row>
    <row r="8" spans="1:16" x14ac:dyDescent="0.2">
      <c r="A8" s="14">
        <v>4</v>
      </c>
      <c r="B8" s="424" t="s">
        <v>1151</v>
      </c>
      <c r="C8" s="425">
        <v>-100</v>
      </c>
      <c r="D8" s="428">
        <v>100</v>
      </c>
      <c r="F8" s="193"/>
      <c r="G8" s="193"/>
      <c r="H8" s="193"/>
      <c r="I8" s="193"/>
      <c r="K8" s="295">
        <v>23</v>
      </c>
      <c r="L8" s="3" t="s">
        <v>916</v>
      </c>
      <c r="M8" s="221"/>
      <c r="N8" s="193"/>
      <c r="O8" s="193"/>
      <c r="P8" s="221"/>
    </row>
    <row r="9" spans="1:16" x14ac:dyDescent="0.2">
      <c r="A9" s="14">
        <v>5</v>
      </c>
      <c r="B9" s="424" t="s">
        <v>1147</v>
      </c>
      <c r="C9" s="425">
        <v>-64</v>
      </c>
      <c r="D9" s="428">
        <v>64</v>
      </c>
      <c r="F9" s="444"/>
      <c r="G9" s="193"/>
      <c r="H9" s="193"/>
      <c r="I9" s="193"/>
      <c r="K9" s="295">
        <v>119</v>
      </c>
      <c r="L9" s="3" t="s">
        <v>584</v>
      </c>
      <c r="N9" s="193"/>
      <c r="O9" s="193"/>
      <c r="P9" s="221"/>
    </row>
    <row r="10" spans="1:16" x14ac:dyDescent="0.2">
      <c r="A10" s="14">
        <v>6</v>
      </c>
      <c r="B10" s="429" t="s">
        <v>1145</v>
      </c>
      <c r="C10" s="428">
        <v>-20</v>
      </c>
      <c r="D10" s="428">
        <v>20</v>
      </c>
      <c r="F10" s="444"/>
      <c r="G10" s="193"/>
      <c r="H10" s="193"/>
      <c r="I10" s="193"/>
      <c r="K10" s="230">
        <v>30</v>
      </c>
      <c r="L10" s="3" t="s">
        <v>586</v>
      </c>
      <c r="O10" s="193"/>
      <c r="P10" s="221"/>
    </row>
    <row r="11" spans="1:16" x14ac:dyDescent="0.2">
      <c r="A11" s="14">
        <v>7</v>
      </c>
      <c r="B11" s="429" t="s">
        <v>1146</v>
      </c>
      <c r="C11" s="428">
        <v>-20</v>
      </c>
      <c r="D11" s="428">
        <v>20</v>
      </c>
      <c r="F11" s="444"/>
      <c r="G11" s="193"/>
      <c r="H11" s="193"/>
      <c r="I11" s="193"/>
      <c r="K11" s="230">
        <v>48</v>
      </c>
      <c r="L11" s="3" t="s">
        <v>587</v>
      </c>
      <c r="M11" s="221"/>
      <c r="N11" s="193"/>
      <c r="O11" s="193"/>
      <c r="P11" s="221"/>
    </row>
    <row r="12" spans="1:16" x14ac:dyDescent="0.2">
      <c r="A12" s="14">
        <v>8</v>
      </c>
      <c r="B12" s="424" t="s">
        <v>1153</v>
      </c>
      <c r="C12" s="425">
        <v>-121</v>
      </c>
      <c r="D12" s="428">
        <v>121</v>
      </c>
      <c r="F12" s="444"/>
      <c r="G12" s="193"/>
      <c r="H12" s="193"/>
      <c r="I12" s="193"/>
      <c r="K12" s="5">
        <v>13</v>
      </c>
      <c r="L12" s="3" t="s">
        <v>588</v>
      </c>
      <c r="M12" s="221"/>
      <c r="N12" s="221"/>
      <c r="O12" s="221"/>
      <c r="P12" s="221"/>
    </row>
    <row r="13" spans="1:16" x14ac:dyDescent="0.2">
      <c r="A13" s="14">
        <v>9</v>
      </c>
      <c r="B13" s="424" t="s">
        <v>1154</v>
      </c>
      <c r="C13" s="425">
        <v>-51</v>
      </c>
      <c r="D13" s="428">
        <v>51</v>
      </c>
      <c r="F13" s="444"/>
      <c r="G13" s="193"/>
      <c r="H13" s="193"/>
      <c r="I13" s="193"/>
      <c r="K13" s="5">
        <v>15</v>
      </c>
      <c r="L13" s="3" t="s">
        <v>589</v>
      </c>
      <c r="M13" s="221"/>
      <c r="N13" s="221"/>
      <c r="O13" s="221"/>
      <c r="P13" s="221"/>
    </row>
    <row r="14" spans="1:16" x14ac:dyDescent="0.2">
      <c r="A14" s="14">
        <v>10</v>
      </c>
      <c r="B14" s="424" t="s">
        <v>1155</v>
      </c>
      <c r="C14" s="425">
        <v>-31</v>
      </c>
      <c r="D14" s="428">
        <v>31</v>
      </c>
      <c r="F14" s="193"/>
      <c r="G14" s="193"/>
      <c r="H14" s="193"/>
      <c r="I14" s="193"/>
      <c r="K14" s="5">
        <v>28</v>
      </c>
      <c r="L14" s="3" t="s">
        <v>586</v>
      </c>
      <c r="P14" s="221"/>
    </row>
    <row r="15" spans="1:16" x14ac:dyDescent="0.2">
      <c r="A15" s="14">
        <v>11</v>
      </c>
      <c r="B15" s="424" t="s">
        <v>1162</v>
      </c>
      <c r="C15" s="425">
        <v>-62</v>
      </c>
      <c r="D15" s="428">
        <v>62</v>
      </c>
      <c r="F15" s="193"/>
      <c r="G15" s="193"/>
      <c r="H15" s="193"/>
      <c r="I15" s="193"/>
      <c r="K15" s="5">
        <v>24</v>
      </c>
      <c r="L15" s="221" t="s">
        <v>1937</v>
      </c>
      <c r="P15" s="221"/>
    </row>
    <row r="16" spans="1:16" x14ac:dyDescent="0.2">
      <c r="A16" s="14">
        <v>12</v>
      </c>
      <c r="B16" s="424" t="s">
        <v>1156</v>
      </c>
      <c r="C16" s="427">
        <v>-19</v>
      </c>
      <c r="D16" s="428">
        <v>19</v>
      </c>
      <c r="E16" s="221"/>
      <c r="F16" s="193"/>
      <c r="G16" s="193"/>
      <c r="H16" s="193"/>
      <c r="I16" s="193"/>
      <c r="K16" s="5">
        <v>24</v>
      </c>
      <c r="L16" s="221" t="s">
        <v>642</v>
      </c>
      <c r="P16" s="221"/>
    </row>
    <row r="17" spans="1:16" x14ac:dyDescent="0.2">
      <c r="A17" s="14">
        <v>13</v>
      </c>
      <c r="B17" s="424" t="s">
        <v>1158</v>
      </c>
      <c r="C17" s="425">
        <v>-336</v>
      </c>
      <c r="D17" s="428">
        <v>336</v>
      </c>
      <c r="F17" s="444"/>
      <c r="G17" s="193"/>
      <c r="H17" s="193"/>
      <c r="I17" s="193"/>
      <c r="K17" s="5">
        <v>9</v>
      </c>
      <c r="L17" s="3" t="s">
        <v>1945</v>
      </c>
      <c r="P17" s="221"/>
    </row>
    <row r="18" spans="1:16" ht="12" x14ac:dyDescent="0.25">
      <c r="A18" s="14">
        <v>14</v>
      </c>
      <c r="B18" s="424" t="s">
        <v>794</v>
      </c>
      <c r="C18" s="425">
        <v>-990</v>
      </c>
      <c r="D18" s="428">
        <f>K42</f>
        <v>990</v>
      </c>
      <c r="F18" s="193"/>
      <c r="G18" s="193"/>
      <c r="H18" s="192"/>
      <c r="I18" s="193"/>
      <c r="K18" s="260">
        <v>19</v>
      </c>
      <c r="L18" s="221" t="s">
        <v>1745</v>
      </c>
    </row>
    <row r="19" spans="1:16" x14ac:dyDescent="0.2">
      <c r="A19" s="14">
        <v>15</v>
      </c>
      <c r="B19" s="424" t="s">
        <v>1749</v>
      </c>
      <c r="C19" s="427">
        <v>-349</v>
      </c>
      <c r="D19" s="428">
        <v>349</v>
      </c>
      <c r="F19" s="193"/>
      <c r="G19" s="193"/>
      <c r="H19" s="193"/>
      <c r="I19" s="193"/>
      <c r="K19" s="260">
        <v>29</v>
      </c>
      <c r="L19" s="3" t="s">
        <v>1544</v>
      </c>
    </row>
    <row r="20" spans="1:16" ht="12" x14ac:dyDescent="0.25">
      <c r="A20" s="14">
        <v>16</v>
      </c>
      <c r="B20" s="424" t="s">
        <v>1433</v>
      </c>
      <c r="C20" s="427">
        <v>0</v>
      </c>
      <c r="D20" s="428">
        <v>0</v>
      </c>
      <c r="E20" s="240">
        <f>SUM(D5:D20)</f>
        <v>2461</v>
      </c>
      <c r="K20" s="260">
        <v>99</v>
      </c>
      <c r="L20" s="3" t="s">
        <v>1547</v>
      </c>
    </row>
    <row r="21" spans="1:16" ht="3" customHeight="1" x14ac:dyDescent="0.2">
      <c r="A21" s="4"/>
      <c r="B21" s="51"/>
      <c r="C21" s="41"/>
      <c r="D21" s="45"/>
      <c r="E21" s="4"/>
      <c r="K21" s="260"/>
    </row>
    <row r="22" spans="1:16" x14ac:dyDescent="0.2">
      <c r="A22" s="15"/>
      <c r="B22" s="430" t="s">
        <v>62</v>
      </c>
      <c r="C22" s="431">
        <v>-792</v>
      </c>
      <c r="D22" s="423">
        <v>792</v>
      </c>
      <c r="K22" s="260">
        <v>96</v>
      </c>
      <c r="L22" s="3" t="s">
        <v>1548</v>
      </c>
    </row>
    <row r="23" spans="1:16" ht="3" customHeight="1" x14ac:dyDescent="0.2">
      <c r="A23" s="4"/>
      <c r="B23" s="357"/>
      <c r="C23" s="41"/>
      <c r="D23" s="45"/>
      <c r="E23" s="4"/>
      <c r="K23" s="5"/>
    </row>
    <row r="24" spans="1:16" ht="12" customHeight="1" x14ac:dyDescent="0.2">
      <c r="A24" s="36"/>
      <c r="B24" s="16" t="s">
        <v>393</v>
      </c>
      <c r="C24" s="428">
        <v>29</v>
      </c>
      <c r="D24" s="425">
        <v>-29</v>
      </c>
      <c r="E24" s="353"/>
      <c r="G24" s="221"/>
      <c r="H24" s="221"/>
      <c r="K24" s="260">
        <v>66</v>
      </c>
      <c r="L24" s="3" t="s">
        <v>1315</v>
      </c>
    </row>
    <row r="25" spans="1:16" ht="12" customHeight="1" x14ac:dyDescent="0.2">
      <c r="A25" s="36"/>
      <c r="B25" s="16" t="s">
        <v>766</v>
      </c>
      <c r="C25" s="428">
        <v>-23</v>
      </c>
      <c r="D25" s="425">
        <v>23</v>
      </c>
      <c r="E25" s="353"/>
      <c r="G25" s="221"/>
      <c r="H25" s="221"/>
      <c r="K25" s="5"/>
    </row>
    <row r="26" spans="1:16" ht="12" customHeight="1" x14ac:dyDescent="0.2">
      <c r="A26" s="36"/>
      <c r="B26" s="16" t="s">
        <v>591</v>
      </c>
      <c r="C26" s="428">
        <v>-5</v>
      </c>
      <c r="D26" s="425">
        <v>5</v>
      </c>
      <c r="E26" s="353"/>
      <c r="G26" s="221"/>
      <c r="H26" s="221"/>
      <c r="K26" s="5"/>
    </row>
    <row r="27" spans="1:16" ht="12" customHeight="1" x14ac:dyDescent="0.2">
      <c r="A27" s="36"/>
      <c r="B27" s="16" t="s">
        <v>414</v>
      </c>
      <c r="C27" s="428">
        <v>-100</v>
      </c>
      <c r="D27" s="425">
        <v>100</v>
      </c>
      <c r="E27" s="353"/>
      <c r="G27" s="221"/>
      <c r="H27" s="221"/>
      <c r="K27" s="5"/>
    </row>
    <row r="28" spans="1:16" ht="12" customHeight="1" x14ac:dyDescent="0.2">
      <c r="A28" s="36"/>
      <c r="B28" s="16" t="s">
        <v>415</v>
      </c>
      <c r="C28" s="428">
        <v>-3</v>
      </c>
      <c r="D28" s="425">
        <v>3</v>
      </c>
      <c r="E28" s="353"/>
      <c r="G28" s="221"/>
      <c r="H28" s="221"/>
      <c r="K28" s="5"/>
    </row>
    <row r="29" spans="1:16" ht="12" customHeight="1" x14ac:dyDescent="0.2">
      <c r="A29" s="36"/>
      <c r="B29" s="16" t="s">
        <v>1940</v>
      </c>
      <c r="C29" s="428">
        <v>-21</v>
      </c>
      <c r="D29" s="425">
        <v>21</v>
      </c>
      <c r="E29" s="353"/>
      <c r="G29" s="221"/>
      <c r="H29" s="221"/>
      <c r="K29" s="5"/>
    </row>
    <row r="30" spans="1:16" ht="12" customHeight="1" x14ac:dyDescent="0.2">
      <c r="A30" s="36"/>
      <c r="B30" s="16" t="s">
        <v>1744</v>
      </c>
      <c r="C30" s="428">
        <v>-20</v>
      </c>
      <c r="D30" s="425">
        <v>20</v>
      </c>
      <c r="E30" s="353"/>
      <c r="F30" s="232">
        <f>E20+E40</f>
        <v>3831</v>
      </c>
      <c r="G30" s="221"/>
      <c r="H30" s="221"/>
      <c r="K30" s="5"/>
    </row>
    <row r="31" spans="1:16" ht="12" customHeight="1" x14ac:dyDescent="0.2">
      <c r="A31" s="36"/>
      <c r="B31" s="445" t="s">
        <v>1938</v>
      </c>
      <c r="C31" s="448">
        <v>-239</v>
      </c>
      <c r="D31" s="447">
        <v>239</v>
      </c>
      <c r="E31" s="353"/>
      <c r="F31" s="3">
        <v>792</v>
      </c>
      <c r="G31" s="221"/>
      <c r="H31" s="221"/>
      <c r="K31" s="5"/>
    </row>
    <row r="32" spans="1:16" ht="12" customHeight="1" x14ac:dyDescent="0.2">
      <c r="A32" s="36"/>
      <c r="B32" s="445" t="s">
        <v>1939</v>
      </c>
      <c r="C32" s="448">
        <v>-159</v>
      </c>
      <c r="D32" s="447">
        <v>159</v>
      </c>
      <c r="E32" s="353"/>
      <c r="F32" s="232">
        <f>SUM(F30:F31)</f>
        <v>4623</v>
      </c>
      <c r="G32" s="221"/>
      <c r="H32" s="221"/>
      <c r="K32" s="5"/>
    </row>
    <row r="33" spans="1:11" ht="12" customHeight="1" x14ac:dyDescent="0.2">
      <c r="A33" s="36"/>
      <c r="B33" s="445" t="s">
        <v>1936</v>
      </c>
      <c r="C33" s="448">
        <v>-375</v>
      </c>
      <c r="D33" s="447">
        <v>375</v>
      </c>
      <c r="E33" s="353"/>
      <c r="G33" s="221"/>
      <c r="H33" s="221"/>
      <c r="K33" s="5"/>
    </row>
    <row r="34" spans="1:11" x14ac:dyDescent="0.2">
      <c r="A34" s="36"/>
      <c r="B34" s="445" t="s">
        <v>1038</v>
      </c>
      <c r="C34" s="446">
        <v>-120</v>
      </c>
      <c r="D34" s="447">
        <v>120</v>
      </c>
      <c r="I34" s="221"/>
      <c r="K34" s="393"/>
    </row>
    <row r="35" spans="1:11" ht="12" customHeight="1" x14ac:dyDescent="0.2">
      <c r="A35" s="36"/>
      <c r="B35" s="445" t="s">
        <v>748</v>
      </c>
      <c r="C35" s="448">
        <v>-32</v>
      </c>
      <c r="D35" s="447">
        <v>32</v>
      </c>
      <c r="E35" s="353"/>
      <c r="G35" s="221"/>
      <c r="H35" s="295"/>
      <c r="K35" s="5"/>
    </row>
    <row r="36" spans="1:11" ht="12" customHeight="1" x14ac:dyDescent="0.2">
      <c r="A36" s="36"/>
      <c r="B36" s="445" t="s">
        <v>590</v>
      </c>
      <c r="C36" s="448">
        <v>-112</v>
      </c>
      <c r="D36" s="447">
        <v>112</v>
      </c>
      <c r="E36" s="353"/>
      <c r="G36" s="221"/>
      <c r="H36" s="295"/>
      <c r="K36" s="5"/>
    </row>
    <row r="37" spans="1:11" x14ac:dyDescent="0.2">
      <c r="A37" s="36"/>
      <c r="B37" s="445" t="s">
        <v>1545</v>
      </c>
      <c r="C37" s="446">
        <v>-40</v>
      </c>
      <c r="D37" s="447">
        <v>40</v>
      </c>
      <c r="E37" s="390"/>
      <c r="F37" s="221"/>
      <c r="G37" s="221"/>
      <c r="H37" s="221"/>
      <c r="I37" s="221"/>
      <c r="K37" s="55"/>
    </row>
    <row r="38" spans="1:11" x14ac:dyDescent="0.2">
      <c r="A38" s="36"/>
      <c r="B38" s="445" t="s">
        <v>1546</v>
      </c>
      <c r="C38" s="448">
        <v>-50</v>
      </c>
      <c r="D38" s="447">
        <v>50</v>
      </c>
      <c r="F38" s="221"/>
      <c r="I38" s="221"/>
      <c r="K38" s="55"/>
    </row>
    <row r="39" spans="1:11" x14ac:dyDescent="0.2">
      <c r="A39" s="36"/>
      <c r="B39" s="445" t="s">
        <v>1149</v>
      </c>
      <c r="C39" s="448">
        <v>-50</v>
      </c>
      <c r="D39" s="447">
        <v>50</v>
      </c>
      <c r="G39" s="221"/>
      <c r="H39" s="221"/>
    </row>
    <row r="40" spans="1:11" ht="12.6" thickBot="1" x14ac:dyDescent="0.3">
      <c r="A40" s="36"/>
      <c r="B40" s="445" t="s">
        <v>598</v>
      </c>
      <c r="C40" s="448">
        <v>-50</v>
      </c>
      <c r="D40" s="447">
        <v>50</v>
      </c>
      <c r="E40" s="240">
        <f>SUM(D24:D40)</f>
        <v>1370</v>
      </c>
      <c r="F40" s="221"/>
      <c r="K40" s="55"/>
    </row>
    <row r="41" spans="1:11" ht="21.6" thickBot="1" x14ac:dyDescent="0.45">
      <c r="B41" s="50" t="s">
        <v>1198</v>
      </c>
      <c r="C41" s="49">
        <f>SUM(C2:C40)</f>
        <v>0</v>
      </c>
      <c r="D41" s="39">
        <f>SUM(D2:D40)</f>
        <v>4623</v>
      </c>
      <c r="E41" s="408"/>
      <c r="F41" s="221"/>
      <c r="G41" s="193"/>
      <c r="H41" s="193"/>
      <c r="I41" s="221"/>
      <c r="K41" s="5"/>
    </row>
    <row r="42" spans="1:11" ht="12" thickBot="1" x14ac:dyDescent="0.25">
      <c r="D42" s="5"/>
      <c r="E42" s="193"/>
      <c r="F42" s="221"/>
      <c r="G42" s="221"/>
      <c r="H42" s="221"/>
      <c r="I42" s="221"/>
      <c r="K42" s="253">
        <f>SUM(K2:K41)</f>
        <v>990</v>
      </c>
    </row>
    <row r="43" spans="1:11" x14ac:dyDescent="0.2">
      <c r="B43" s="1913" t="s">
        <v>1136</v>
      </c>
      <c r="C43" s="1914"/>
      <c r="D43" s="1914"/>
      <c r="E43" s="1914"/>
      <c r="F43" s="1915"/>
      <c r="G43" s="221"/>
      <c r="H43" s="221"/>
    </row>
    <row r="44" spans="1:11" x14ac:dyDescent="0.2">
      <c r="B44" s="1916"/>
      <c r="C44" s="1917"/>
      <c r="D44" s="1917"/>
      <c r="E44" s="1917"/>
      <c r="F44" s="1918"/>
      <c r="G44" s="221"/>
      <c r="H44" s="221"/>
    </row>
    <row r="45" spans="1:11" x14ac:dyDescent="0.2">
      <c r="B45" s="1916"/>
      <c r="C45" s="1917"/>
      <c r="D45" s="1917"/>
      <c r="E45" s="1917"/>
      <c r="F45" s="1918"/>
      <c r="G45" s="221"/>
      <c r="H45" s="221"/>
    </row>
    <row r="46" spans="1:11" ht="12" thickBot="1" x14ac:dyDescent="0.25">
      <c r="B46" s="1919"/>
      <c r="C46" s="1920"/>
      <c r="D46" s="1920"/>
      <c r="E46" s="1920"/>
      <c r="F46" s="1921"/>
      <c r="G46" s="221"/>
      <c r="H46" s="221"/>
    </row>
    <row r="47" spans="1:11" x14ac:dyDescent="0.2">
      <c r="D47" s="221"/>
      <c r="E47" s="221"/>
      <c r="F47" s="221"/>
      <c r="G47" s="221"/>
      <c r="H47" s="221"/>
    </row>
    <row r="48" spans="1:11" x14ac:dyDescent="0.2">
      <c r="D48" s="221"/>
      <c r="E48" s="221"/>
      <c r="F48" s="221"/>
      <c r="G48" s="221"/>
      <c r="H48" s="221"/>
    </row>
    <row r="49" spans="4:8" x14ac:dyDescent="0.2">
      <c r="D49" s="221"/>
      <c r="E49" s="221"/>
      <c r="F49" s="221"/>
      <c r="G49" s="221"/>
      <c r="H49" s="221"/>
    </row>
    <row r="50" spans="4:8" x14ac:dyDescent="0.2">
      <c r="D50" s="221"/>
      <c r="E50" s="221"/>
      <c r="F50" s="221"/>
      <c r="G50" s="221"/>
      <c r="H50" s="221"/>
    </row>
    <row r="51" spans="4:8" x14ac:dyDescent="0.2">
      <c r="D51" s="221"/>
      <c r="E51" s="221"/>
      <c r="F51" s="221"/>
      <c r="G51" s="221"/>
      <c r="H51" s="221"/>
    </row>
    <row r="52" spans="4:8" x14ac:dyDescent="0.2">
      <c r="D52" s="221"/>
      <c r="E52" s="221"/>
      <c r="F52" s="221"/>
      <c r="G52" s="221"/>
      <c r="H52" s="221"/>
    </row>
  </sheetData>
  <mergeCells count="1">
    <mergeCell ref="B43:F46"/>
  </mergeCells>
  <phoneticPr fontId="2" type="noConversion"/>
  <pageMargins left="0.75" right="0.75" top="1" bottom="1" header="0" footer="0"/>
  <pageSetup scale="89" orientation="landscape" r:id="rId1"/>
  <headerFooter alignWithMargins="0"/>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7"/>
  <dimension ref="A1:P60"/>
  <sheetViews>
    <sheetView workbookViewId="0">
      <selection activeCell="B72" sqref="B72"/>
    </sheetView>
  </sheetViews>
  <sheetFormatPr baseColWidth="10" defaultColWidth="11.44140625" defaultRowHeight="11.4" x14ac:dyDescent="0.2"/>
  <cols>
    <col min="1" max="1" width="2.6640625" style="3" customWidth="1"/>
    <col min="2" max="2" width="22" style="3" customWidth="1"/>
    <col min="3" max="3" width="9.109375" style="5" bestFit="1" customWidth="1"/>
    <col min="4" max="4" width="8.6640625" style="3" customWidth="1"/>
    <col min="5" max="5" width="8" style="3" customWidth="1"/>
    <col min="6" max="6" width="6.5546875" style="3" customWidth="1"/>
    <col min="7" max="7" width="5.5546875" style="3" customWidth="1"/>
    <col min="8" max="8" width="6" style="3" customWidth="1"/>
    <col min="9" max="9" width="6.44140625" style="3" bestFit="1" customWidth="1"/>
    <col min="10" max="10" width="1.109375" style="3" customWidth="1"/>
    <col min="11" max="11" width="12.6640625" style="3" customWidth="1"/>
    <col min="12" max="12" width="19.6640625" style="3" customWidth="1"/>
    <col min="13" max="13" width="2.6640625" style="3" customWidth="1"/>
    <col min="14" max="14" width="2.88671875" style="3" customWidth="1"/>
    <col min="15" max="15" width="2.44140625" style="3" customWidth="1"/>
    <col min="16" max="16384" width="11.44140625" style="3"/>
  </cols>
  <sheetData>
    <row r="1" spans="1:16" ht="12" thickBot="1" x14ac:dyDescent="0.25">
      <c r="B1" s="50"/>
      <c r="C1" s="54" t="s">
        <v>1230</v>
      </c>
      <c r="D1" s="54" t="s">
        <v>1228</v>
      </c>
      <c r="F1" s="260" t="s">
        <v>313</v>
      </c>
      <c r="G1" s="221"/>
      <c r="H1" s="221"/>
      <c r="K1" s="176" t="s">
        <v>1214</v>
      </c>
    </row>
    <row r="2" spans="1:16" ht="12" x14ac:dyDescent="0.25">
      <c r="A2" s="16"/>
      <c r="B2" s="50" t="s">
        <v>1192</v>
      </c>
      <c r="C2" s="40">
        <v>5664</v>
      </c>
      <c r="D2" s="44"/>
      <c r="E2" s="5" t="s">
        <v>314</v>
      </c>
      <c r="F2" s="260">
        <v>6460</v>
      </c>
      <c r="G2" s="260" t="s">
        <v>315</v>
      </c>
      <c r="H2" s="410" t="e">
        <f>#REF!+F2</f>
        <v>#REF!</v>
      </c>
      <c r="K2" s="5">
        <v>89</v>
      </c>
      <c r="L2" s="399" t="s">
        <v>1808</v>
      </c>
    </row>
    <row r="3" spans="1:16" ht="12" x14ac:dyDescent="0.25">
      <c r="A3" s="16"/>
      <c r="B3" s="3" t="s">
        <v>1194</v>
      </c>
      <c r="C3" s="44"/>
      <c r="D3" s="44"/>
      <c r="E3" s="23"/>
      <c r="K3" s="295">
        <v>58</v>
      </c>
      <c r="L3" s="3" t="s">
        <v>1510</v>
      </c>
    </row>
    <row r="4" spans="1:16" ht="3.75" customHeight="1" thickBot="1" x14ac:dyDescent="0.25">
      <c r="A4" s="4"/>
      <c r="B4" s="51"/>
      <c r="C4" s="41"/>
      <c r="D4" s="45"/>
      <c r="E4" s="4"/>
      <c r="K4" s="5"/>
    </row>
    <row r="5" spans="1:16" x14ac:dyDescent="0.2">
      <c r="A5" s="14">
        <v>1</v>
      </c>
      <c r="B5" s="362" t="s">
        <v>1144</v>
      </c>
      <c r="C5" s="363">
        <v>-200</v>
      </c>
      <c r="D5" s="371">
        <f>F5+G5+H5</f>
        <v>200</v>
      </c>
      <c r="E5" s="221"/>
      <c r="F5" s="38">
        <v>100</v>
      </c>
      <c r="G5" s="26">
        <v>50</v>
      </c>
      <c r="H5" s="26">
        <v>50</v>
      </c>
      <c r="I5" s="31" t="s">
        <v>1209</v>
      </c>
      <c r="K5" s="295">
        <v>18</v>
      </c>
      <c r="L5" s="3" t="s">
        <v>2098</v>
      </c>
    </row>
    <row r="6" spans="1:16" ht="12" thickBot="1" x14ac:dyDescent="0.25">
      <c r="A6" s="14">
        <v>2</v>
      </c>
      <c r="B6" s="362" t="s">
        <v>1164</v>
      </c>
      <c r="C6" s="363">
        <v>-38</v>
      </c>
      <c r="D6" s="364">
        <v>38</v>
      </c>
      <c r="F6" s="24" t="s">
        <v>502</v>
      </c>
      <c r="G6" s="241" t="s">
        <v>1910</v>
      </c>
      <c r="H6" s="25" t="s">
        <v>1741</v>
      </c>
      <c r="I6" s="32" t="s">
        <v>1210</v>
      </c>
      <c r="K6" s="295">
        <v>94</v>
      </c>
      <c r="L6" s="3" t="s">
        <v>1235</v>
      </c>
      <c r="M6" s="221"/>
      <c r="N6" s="193"/>
      <c r="O6" s="193"/>
      <c r="P6" s="221"/>
    </row>
    <row r="7" spans="1:16" ht="12" thickBot="1" x14ac:dyDescent="0.25">
      <c r="A7" s="14">
        <v>3</v>
      </c>
      <c r="B7" s="362" t="s">
        <v>1163</v>
      </c>
      <c r="C7" s="363">
        <v>-107</v>
      </c>
      <c r="D7" s="364">
        <v>107</v>
      </c>
      <c r="E7" s="221"/>
      <c r="K7" s="295">
        <v>13</v>
      </c>
      <c r="L7" s="3" t="s">
        <v>1441</v>
      </c>
      <c r="M7" s="221"/>
      <c r="N7" s="193"/>
      <c r="O7" s="193"/>
      <c r="P7" s="323"/>
    </row>
    <row r="8" spans="1:16" ht="12" thickBot="1" x14ac:dyDescent="0.25">
      <c r="A8" s="14">
        <v>4</v>
      </c>
      <c r="B8" s="362" t="s">
        <v>1151</v>
      </c>
      <c r="C8" s="363">
        <v>-100</v>
      </c>
      <c r="D8" s="364">
        <v>100</v>
      </c>
      <c r="F8" s="173" t="s">
        <v>796</v>
      </c>
      <c r="G8" s="174"/>
      <c r="H8" s="420"/>
      <c r="K8" s="295">
        <v>86</v>
      </c>
      <c r="L8" s="3" t="s">
        <v>682</v>
      </c>
      <c r="M8" s="221"/>
      <c r="N8" s="193"/>
      <c r="O8" s="193"/>
      <c r="P8" s="221"/>
    </row>
    <row r="9" spans="1:16" x14ac:dyDescent="0.2">
      <c r="A9" s="14">
        <v>5</v>
      </c>
      <c r="B9" s="362" t="s">
        <v>1147</v>
      </c>
      <c r="C9" s="363">
        <v>-65</v>
      </c>
      <c r="D9" s="364">
        <v>65</v>
      </c>
      <c r="F9" s="205" t="s">
        <v>701</v>
      </c>
      <c r="G9" s="28"/>
      <c r="H9" s="50">
        <v>256</v>
      </c>
      <c r="K9" s="295">
        <v>14</v>
      </c>
      <c r="L9" s="3" t="s">
        <v>683</v>
      </c>
      <c r="N9" s="193"/>
      <c r="O9" s="193"/>
      <c r="P9" s="221"/>
    </row>
    <row r="10" spans="1:16" x14ac:dyDescent="0.2">
      <c r="A10" s="14">
        <v>6</v>
      </c>
      <c r="B10" s="368" t="s">
        <v>1145</v>
      </c>
      <c r="C10" s="364">
        <v>-20</v>
      </c>
      <c r="D10" s="364">
        <v>20</v>
      </c>
      <c r="F10" s="205"/>
      <c r="G10" s="28"/>
      <c r="H10" s="50"/>
      <c r="K10" s="230">
        <v>20</v>
      </c>
      <c r="L10" s="3" t="s">
        <v>1952</v>
      </c>
      <c r="O10" s="193"/>
      <c r="P10" s="221"/>
    </row>
    <row r="11" spans="1:16" x14ac:dyDescent="0.2">
      <c r="A11" s="14">
        <v>7</v>
      </c>
      <c r="B11" s="368" t="s">
        <v>1146</v>
      </c>
      <c r="C11" s="364">
        <v>-20</v>
      </c>
      <c r="D11" s="364">
        <v>20</v>
      </c>
      <c r="F11" s="205"/>
      <c r="G11" s="28"/>
      <c r="H11" s="50"/>
      <c r="K11" s="230">
        <v>18</v>
      </c>
      <c r="L11" s="3" t="s">
        <v>991</v>
      </c>
      <c r="M11" s="221"/>
      <c r="N11" s="193"/>
      <c r="O11" s="193"/>
      <c r="P11" s="221"/>
    </row>
    <row r="12" spans="1:16" x14ac:dyDescent="0.2">
      <c r="A12" s="14">
        <v>8</v>
      </c>
      <c r="B12" s="362" t="s">
        <v>1153</v>
      </c>
      <c r="C12" s="363">
        <v>-117</v>
      </c>
      <c r="D12" s="364">
        <v>117</v>
      </c>
      <c r="F12" s="205"/>
      <c r="G12" s="28"/>
      <c r="H12" s="50"/>
      <c r="K12" s="5">
        <v>34</v>
      </c>
      <c r="L12" s="3" t="s">
        <v>108</v>
      </c>
      <c r="M12" s="221"/>
      <c r="N12" s="221"/>
      <c r="O12" s="221"/>
      <c r="P12" s="221"/>
    </row>
    <row r="13" spans="1:16" x14ac:dyDescent="0.2">
      <c r="A13" s="14">
        <v>9</v>
      </c>
      <c r="B13" s="362" t="s">
        <v>1154</v>
      </c>
      <c r="C13" s="363">
        <v>-45</v>
      </c>
      <c r="D13" s="364">
        <v>45</v>
      </c>
      <c r="F13" s="205"/>
      <c r="G13" s="28"/>
      <c r="H13" s="50"/>
      <c r="K13" s="5">
        <v>27</v>
      </c>
      <c r="L13" s="3" t="s">
        <v>2067</v>
      </c>
      <c r="M13" s="221"/>
      <c r="N13" s="221"/>
      <c r="O13" s="221"/>
      <c r="P13" s="221"/>
    </row>
    <row r="14" spans="1:16" x14ac:dyDescent="0.2">
      <c r="A14" s="14">
        <v>10</v>
      </c>
      <c r="B14" s="362" t="s">
        <v>1155</v>
      </c>
      <c r="C14" s="363">
        <v>-19</v>
      </c>
      <c r="D14" s="364">
        <v>19</v>
      </c>
      <c r="F14" s="27"/>
      <c r="G14" s="28"/>
      <c r="H14" s="50"/>
      <c r="K14" s="5">
        <v>35</v>
      </c>
      <c r="L14" s="3" t="s">
        <v>1900</v>
      </c>
      <c r="P14" s="221"/>
    </row>
    <row r="15" spans="1:16" x14ac:dyDescent="0.2">
      <c r="A15" s="14">
        <v>11</v>
      </c>
      <c r="B15" s="362" t="s">
        <v>1162</v>
      </c>
      <c r="C15" s="363">
        <v>0</v>
      </c>
      <c r="D15" s="364">
        <v>0</v>
      </c>
      <c r="F15" s="27"/>
      <c r="G15" s="28"/>
      <c r="H15" s="50"/>
      <c r="K15" s="5">
        <v>87</v>
      </c>
      <c r="L15" s="221" t="s">
        <v>1907</v>
      </c>
      <c r="P15" s="221"/>
    </row>
    <row r="16" spans="1:16" x14ac:dyDescent="0.2">
      <c r="A16" s="14">
        <v>12</v>
      </c>
      <c r="B16" s="362" t="s">
        <v>1156</v>
      </c>
      <c r="C16" s="366">
        <v>-22</v>
      </c>
      <c r="D16" s="364">
        <v>22</v>
      </c>
      <c r="E16" s="221"/>
      <c r="F16" s="27"/>
      <c r="G16" s="28"/>
      <c r="H16" s="50"/>
      <c r="K16" s="5">
        <v>118</v>
      </c>
      <c r="L16" s="221" t="s">
        <v>1908</v>
      </c>
      <c r="P16" s="221"/>
    </row>
    <row r="17" spans="1:16" x14ac:dyDescent="0.2">
      <c r="A17" s="14">
        <v>13</v>
      </c>
      <c r="B17" s="362" t="s">
        <v>1158</v>
      </c>
      <c r="C17" s="363">
        <v>-256</v>
      </c>
      <c r="D17" s="364">
        <v>256</v>
      </c>
      <c r="F17" s="205"/>
      <c r="G17" s="28"/>
      <c r="H17" s="50"/>
      <c r="K17" s="5">
        <v>194</v>
      </c>
      <c r="L17" s="3" t="s">
        <v>1909</v>
      </c>
      <c r="P17" s="221"/>
    </row>
    <row r="18" spans="1:16" ht="12.6" thickBot="1" x14ac:dyDescent="0.3">
      <c r="A18" s="14">
        <v>14</v>
      </c>
      <c r="B18" s="362" t="s">
        <v>794</v>
      </c>
      <c r="C18" s="363">
        <v>-994</v>
      </c>
      <c r="D18" s="364">
        <f>K35</f>
        <v>994</v>
      </c>
      <c r="F18" s="24"/>
      <c r="G18" s="25"/>
      <c r="H18" s="442">
        <f>SUM(H9:H17)</f>
        <v>256</v>
      </c>
      <c r="K18" s="260">
        <v>35</v>
      </c>
      <c r="L18" s="221" t="s">
        <v>1912</v>
      </c>
    </row>
    <row r="19" spans="1:16" x14ac:dyDescent="0.2">
      <c r="A19" s="14">
        <v>15</v>
      </c>
      <c r="B19" s="362" t="s">
        <v>1236</v>
      </c>
      <c r="C19" s="366">
        <v>-300</v>
      </c>
      <c r="D19" s="364">
        <v>300</v>
      </c>
      <c r="K19" s="260">
        <v>20</v>
      </c>
      <c r="L19" s="3" t="s">
        <v>1743</v>
      </c>
    </row>
    <row r="20" spans="1:16" ht="12" x14ac:dyDescent="0.25">
      <c r="A20" s="14">
        <v>16</v>
      </c>
      <c r="B20" s="362" t="s">
        <v>1433</v>
      </c>
      <c r="C20" s="366">
        <v>-45</v>
      </c>
      <c r="D20" s="364">
        <v>45</v>
      </c>
      <c r="E20" s="240">
        <f>SUM(D5:D20)</f>
        <v>2348</v>
      </c>
      <c r="K20" s="260">
        <v>34</v>
      </c>
      <c r="L20" s="3" t="s">
        <v>1952</v>
      </c>
    </row>
    <row r="21" spans="1:16" ht="3" customHeight="1" x14ac:dyDescent="0.2">
      <c r="A21" s="4"/>
      <c r="B21" s="51"/>
      <c r="C21" s="41"/>
      <c r="D21" s="45"/>
      <c r="E21" s="4"/>
      <c r="K21" s="260"/>
    </row>
    <row r="22" spans="1:16" x14ac:dyDescent="0.2">
      <c r="A22" s="15"/>
      <c r="B22" s="52" t="s">
        <v>62</v>
      </c>
      <c r="C22" s="43">
        <v>-2676</v>
      </c>
      <c r="D22" s="47">
        <v>2676</v>
      </c>
      <c r="K22" s="260"/>
    </row>
    <row r="23" spans="1:16" ht="3" customHeight="1" x14ac:dyDescent="0.2">
      <c r="A23" s="4"/>
      <c r="B23" s="357"/>
      <c r="C23" s="41"/>
      <c r="D23" s="45"/>
      <c r="E23" s="4"/>
      <c r="K23" s="5"/>
    </row>
    <row r="24" spans="1:16" ht="12" customHeight="1" x14ac:dyDescent="0.2">
      <c r="A24" s="36"/>
      <c r="B24" s="369" t="s">
        <v>393</v>
      </c>
      <c r="C24" s="364">
        <v>78</v>
      </c>
      <c r="D24" s="363">
        <v>-78</v>
      </c>
      <c r="E24" s="353"/>
      <c r="G24" s="221"/>
      <c r="H24" s="221"/>
      <c r="K24" s="260"/>
    </row>
    <row r="25" spans="1:16" ht="12" customHeight="1" x14ac:dyDescent="0.2">
      <c r="A25" s="36"/>
      <c r="B25" s="369" t="s">
        <v>1093</v>
      </c>
      <c r="C25" s="364">
        <v>-24</v>
      </c>
      <c r="D25" s="363">
        <v>24</v>
      </c>
      <c r="E25" s="353"/>
      <c r="G25" s="221"/>
      <c r="H25" s="295"/>
      <c r="K25" s="5"/>
    </row>
    <row r="26" spans="1:16" ht="12" customHeight="1" x14ac:dyDescent="0.2">
      <c r="A26" s="36"/>
      <c r="B26" s="369" t="s">
        <v>2068</v>
      </c>
      <c r="C26" s="364">
        <v>-15</v>
      </c>
      <c r="D26" s="363">
        <v>15</v>
      </c>
      <c r="E26" s="353"/>
      <c r="G26" s="221"/>
      <c r="H26" s="295"/>
      <c r="K26" s="5"/>
    </row>
    <row r="27" spans="1:16" ht="12" customHeight="1" x14ac:dyDescent="0.2">
      <c r="A27" s="36"/>
      <c r="B27" s="369" t="s">
        <v>1911</v>
      </c>
      <c r="C27" s="364">
        <v>-30</v>
      </c>
      <c r="D27" s="363">
        <v>30</v>
      </c>
      <c r="E27" s="353"/>
      <c r="G27" s="221"/>
      <c r="H27" s="295"/>
      <c r="K27" s="5"/>
    </row>
    <row r="28" spans="1:16" ht="12" customHeight="1" x14ac:dyDescent="0.2">
      <c r="A28" s="36"/>
      <c r="B28" s="369" t="s">
        <v>1913</v>
      </c>
      <c r="C28" s="364">
        <v>-105</v>
      </c>
      <c r="D28" s="363">
        <v>105</v>
      </c>
      <c r="E28" s="353"/>
      <c r="G28" s="221"/>
      <c r="H28" s="295"/>
      <c r="K28" s="5"/>
    </row>
    <row r="29" spans="1:16" ht="12" customHeight="1" x14ac:dyDescent="0.2">
      <c r="A29" s="36"/>
      <c r="B29" s="369" t="s">
        <v>1742</v>
      </c>
      <c r="C29" s="364">
        <v>-320</v>
      </c>
      <c r="D29" s="363">
        <v>320</v>
      </c>
      <c r="E29" s="353"/>
      <c r="G29" s="221"/>
      <c r="H29" s="295"/>
      <c r="K29" s="5"/>
    </row>
    <row r="30" spans="1:16" ht="12" customHeight="1" x14ac:dyDescent="0.2">
      <c r="A30" s="36"/>
      <c r="B30" s="369" t="s">
        <v>1750</v>
      </c>
      <c r="C30" s="364">
        <v>-189</v>
      </c>
      <c r="D30" s="363">
        <v>189</v>
      </c>
      <c r="E30" s="353"/>
      <c r="G30" s="221"/>
      <c r="H30" s="295"/>
      <c r="K30" s="5"/>
    </row>
    <row r="31" spans="1:16" ht="12" customHeight="1" x14ac:dyDescent="0.2">
      <c r="A31" s="36"/>
      <c r="B31" s="369" t="s">
        <v>1417</v>
      </c>
      <c r="C31" s="364">
        <v>-35</v>
      </c>
      <c r="D31" s="363">
        <v>35</v>
      </c>
      <c r="E31" s="353"/>
      <c r="G31" s="221"/>
      <c r="H31" s="295"/>
      <c r="K31" s="5"/>
    </row>
    <row r="32" spans="1:16" x14ac:dyDescent="0.2">
      <c r="A32" s="36"/>
      <c r="B32" s="221"/>
      <c r="C32" s="46"/>
      <c r="D32" s="303"/>
      <c r="E32" s="353"/>
      <c r="G32" s="221"/>
      <c r="H32" s="399"/>
      <c r="I32" s="193"/>
      <c r="J32" s="193"/>
      <c r="K32" s="230"/>
      <c r="L32" s="193"/>
      <c r="M32" s="193"/>
      <c r="N32" s="193"/>
      <c r="O32" s="193"/>
      <c r="P32" s="193"/>
    </row>
    <row r="33" spans="1:16" ht="12.6" thickBot="1" x14ac:dyDescent="0.3">
      <c r="A33" s="36"/>
      <c r="B33" s="313"/>
      <c r="C33" s="407"/>
      <c r="D33" s="406"/>
      <c r="E33" s="240">
        <f>SUM(D24:D33)</f>
        <v>640</v>
      </c>
      <c r="F33" s="221"/>
      <c r="G33" s="193"/>
      <c r="I33" s="193"/>
      <c r="J33" s="193"/>
      <c r="K33" s="230"/>
      <c r="L33" s="193"/>
      <c r="M33" s="193"/>
      <c r="N33" s="193"/>
      <c r="O33" s="193"/>
      <c r="P33" s="193"/>
    </row>
    <row r="34" spans="1:16" ht="21.6" thickBot="1" x14ac:dyDescent="0.45">
      <c r="B34" s="50" t="s">
        <v>1198</v>
      </c>
      <c r="C34" s="49">
        <f>SUM(C2:C33)</f>
        <v>0</v>
      </c>
      <c r="D34" s="432">
        <f>SUM(D5:D33)</f>
        <v>5664</v>
      </c>
      <c r="E34" s="408"/>
      <c r="F34" s="221"/>
      <c r="G34" s="193"/>
      <c r="I34" s="221"/>
      <c r="K34" s="5"/>
    </row>
    <row r="35" spans="1:16" x14ac:dyDescent="0.2">
      <c r="D35" s="5"/>
      <c r="E35" s="193"/>
      <c r="F35" s="221"/>
      <c r="G35" s="221"/>
      <c r="I35" s="221"/>
      <c r="K35" s="253">
        <f>SUM(K2:K34)</f>
        <v>994</v>
      </c>
    </row>
    <row r="36" spans="1:16" ht="12" thickBot="1" x14ac:dyDescent="0.25">
      <c r="A36" s="193"/>
      <c r="B36" s="193"/>
      <c r="C36" s="295"/>
      <c r="D36" s="295"/>
      <c r="E36" s="193"/>
      <c r="F36" s="443"/>
      <c r="G36" s="193"/>
      <c r="H36" s="193"/>
      <c r="I36" s="221"/>
    </row>
    <row r="37" spans="1:16" x14ac:dyDescent="0.2">
      <c r="A37" s="193"/>
      <c r="B37" s="1913" t="s">
        <v>585</v>
      </c>
      <c r="C37" s="1914"/>
      <c r="D37" s="1914"/>
      <c r="E37" s="1914"/>
      <c r="F37" s="1915"/>
      <c r="G37" s="193"/>
      <c r="H37" s="193"/>
      <c r="I37" s="221"/>
      <c r="K37" s="55"/>
    </row>
    <row r="38" spans="1:16" x14ac:dyDescent="0.2">
      <c r="A38" s="193"/>
      <c r="B38" s="1916"/>
      <c r="C38" s="1917"/>
      <c r="D38" s="1917"/>
      <c r="E38" s="1917"/>
      <c r="F38" s="1918"/>
      <c r="G38" s="193"/>
      <c r="H38" s="193"/>
      <c r="I38" s="221"/>
      <c r="K38" s="392"/>
    </row>
    <row r="39" spans="1:16" x14ac:dyDescent="0.2">
      <c r="A39" s="193"/>
      <c r="B39" s="1916"/>
      <c r="C39" s="1917"/>
      <c r="D39" s="1917"/>
      <c r="E39" s="1917"/>
      <c r="F39" s="1918"/>
      <c r="G39" s="193"/>
      <c r="H39" s="193"/>
      <c r="I39" s="221"/>
    </row>
    <row r="40" spans="1:16" ht="12" thickBot="1" x14ac:dyDescent="0.25">
      <c r="A40" s="193"/>
      <c r="B40" s="1919"/>
      <c r="C40" s="1920"/>
      <c r="D40" s="1920"/>
      <c r="E40" s="1920"/>
      <c r="F40" s="1921"/>
      <c r="G40" s="193"/>
      <c r="H40" s="193"/>
      <c r="I40" s="221"/>
      <c r="K40" s="393"/>
    </row>
    <row r="41" spans="1:16" x14ac:dyDescent="0.2">
      <c r="A41" s="193"/>
      <c r="B41" s="193"/>
      <c r="C41" s="230"/>
      <c r="D41" s="295"/>
      <c r="E41" s="193"/>
      <c r="F41" s="193"/>
      <c r="G41" s="193"/>
      <c r="H41" s="193"/>
      <c r="I41" s="221"/>
      <c r="K41" s="55"/>
    </row>
    <row r="42" spans="1:16" x14ac:dyDescent="0.2">
      <c r="A42" s="193"/>
      <c r="B42" s="193"/>
      <c r="C42" s="295"/>
      <c r="D42" s="295"/>
      <c r="E42" s="193"/>
      <c r="F42" s="193"/>
      <c r="G42" s="193"/>
      <c r="H42" s="193"/>
      <c r="I42" s="221"/>
      <c r="K42" s="55"/>
    </row>
    <row r="43" spans="1:16" ht="12" x14ac:dyDescent="0.25">
      <c r="A43" s="193"/>
      <c r="B43" s="193"/>
      <c r="C43" s="230"/>
      <c r="D43" s="295"/>
      <c r="E43" s="193"/>
      <c r="F43" s="193"/>
      <c r="G43" s="193"/>
      <c r="H43" s="193"/>
      <c r="I43" s="221"/>
      <c r="K43" s="55"/>
      <c r="L43" s="23"/>
    </row>
    <row r="44" spans="1:16" x14ac:dyDescent="0.2">
      <c r="A44" s="193"/>
      <c r="B44" s="193"/>
      <c r="C44" s="295"/>
      <c r="D44" s="295"/>
      <c r="E44" s="193"/>
      <c r="F44" s="193"/>
      <c r="G44" s="193"/>
      <c r="H44" s="193"/>
      <c r="I44" s="221"/>
      <c r="K44" s="55"/>
    </row>
    <row r="45" spans="1:16" x14ac:dyDescent="0.2">
      <c r="A45" s="193"/>
      <c r="B45" s="193"/>
      <c r="C45" s="295"/>
      <c r="D45" s="295"/>
      <c r="E45" s="193"/>
      <c r="F45" s="193"/>
      <c r="G45" s="193"/>
      <c r="H45" s="193"/>
    </row>
    <row r="46" spans="1:16" x14ac:dyDescent="0.2">
      <c r="A46" s="193"/>
      <c r="B46" s="193"/>
      <c r="C46" s="295"/>
      <c r="D46" s="295"/>
      <c r="E46" s="193"/>
      <c r="F46" s="193"/>
      <c r="G46" s="193"/>
      <c r="H46" s="193"/>
      <c r="K46" s="55"/>
    </row>
    <row r="47" spans="1:16" x14ac:dyDescent="0.2">
      <c r="A47" s="193"/>
      <c r="B47" s="193"/>
      <c r="C47" s="230"/>
      <c r="D47" s="193"/>
      <c r="E47" s="193"/>
      <c r="F47" s="193"/>
      <c r="G47" s="193"/>
      <c r="H47" s="193"/>
    </row>
    <row r="48" spans="1:16" x14ac:dyDescent="0.2">
      <c r="A48" s="193"/>
      <c r="B48" s="193"/>
      <c r="C48" s="230"/>
      <c r="D48" s="193"/>
      <c r="E48" s="193"/>
      <c r="F48" s="193"/>
      <c r="G48" s="193"/>
      <c r="H48" s="193"/>
    </row>
    <row r="49" spans="1:8" x14ac:dyDescent="0.2">
      <c r="A49" s="193"/>
      <c r="B49" s="193"/>
      <c r="C49" s="230"/>
      <c r="D49" s="193"/>
      <c r="E49" s="193"/>
      <c r="F49" s="193"/>
      <c r="G49" s="193"/>
      <c r="H49" s="193"/>
    </row>
    <row r="50" spans="1:8" x14ac:dyDescent="0.2">
      <c r="D50" s="221"/>
      <c r="E50" s="221"/>
      <c r="F50" s="221"/>
      <c r="G50" s="221"/>
      <c r="H50" s="221"/>
    </row>
    <row r="51" spans="1:8" x14ac:dyDescent="0.2">
      <c r="D51" s="230"/>
      <c r="E51" s="221"/>
      <c r="F51" s="221"/>
      <c r="G51" s="221"/>
      <c r="H51" s="221"/>
    </row>
    <row r="52" spans="1:8" x14ac:dyDescent="0.2">
      <c r="D52" s="230"/>
      <c r="E52" s="221"/>
      <c r="F52" s="221"/>
      <c r="G52" s="221"/>
      <c r="H52" s="221"/>
    </row>
    <row r="53" spans="1:8" x14ac:dyDescent="0.2">
      <c r="D53" s="230"/>
      <c r="E53" s="221"/>
      <c r="F53" s="221"/>
      <c r="G53" s="221"/>
      <c r="H53" s="221"/>
    </row>
    <row r="54" spans="1:8" x14ac:dyDescent="0.2">
      <c r="D54" s="221"/>
      <c r="E54" s="221"/>
      <c r="F54" s="221"/>
      <c r="G54" s="221"/>
      <c r="H54" s="221"/>
    </row>
    <row r="55" spans="1:8" x14ac:dyDescent="0.2">
      <c r="D55" s="221"/>
      <c r="E55" s="221"/>
      <c r="F55" s="221"/>
      <c r="G55" s="221"/>
      <c r="H55" s="221"/>
    </row>
    <row r="56" spans="1:8" x14ac:dyDescent="0.2">
      <c r="D56" s="221"/>
      <c r="E56" s="221"/>
      <c r="F56" s="221"/>
      <c r="G56" s="221"/>
      <c r="H56" s="221"/>
    </row>
    <row r="57" spans="1:8" x14ac:dyDescent="0.2">
      <c r="D57" s="221"/>
      <c r="E57" s="221"/>
      <c r="F57" s="221"/>
      <c r="G57" s="221"/>
      <c r="H57" s="221"/>
    </row>
    <row r="58" spans="1:8" x14ac:dyDescent="0.2">
      <c r="D58" s="221"/>
      <c r="E58" s="221"/>
      <c r="F58" s="221"/>
      <c r="G58" s="221"/>
      <c r="H58" s="221"/>
    </row>
    <row r="59" spans="1:8" x14ac:dyDescent="0.2">
      <c r="D59" s="221"/>
      <c r="E59" s="221"/>
      <c r="F59" s="221"/>
      <c r="G59" s="221"/>
      <c r="H59" s="221"/>
    </row>
    <row r="60" spans="1:8" x14ac:dyDescent="0.2">
      <c r="D60" s="221"/>
      <c r="E60" s="221"/>
      <c r="F60" s="221"/>
      <c r="G60" s="221"/>
      <c r="H60" s="221"/>
    </row>
  </sheetData>
  <mergeCells count="1">
    <mergeCell ref="B37:F40"/>
  </mergeCells>
  <phoneticPr fontId="2" type="noConversion"/>
  <pageMargins left="0.75" right="0.75" top="1" bottom="1" header="0" footer="0"/>
  <pageSetup orientation="landscape" r:id="rId1"/>
  <headerFooter alignWithMargins="0"/>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6"/>
  <dimension ref="A1:Q78"/>
  <sheetViews>
    <sheetView workbookViewId="0">
      <selection activeCell="B72" sqref="B72"/>
    </sheetView>
  </sheetViews>
  <sheetFormatPr baseColWidth="10" defaultColWidth="11.44140625" defaultRowHeight="11.4" x14ac:dyDescent="0.2"/>
  <cols>
    <col min="1" max="1" width="2.6640625" style="3" customWidth="1"/>
    <col min="2" max="2" width="22" style="3" customWidth="1"/>
    <col min="3" max="3" width="9.109375" style="5" bestFit="1" customWidth="1"/>
    <col min="4" max="4" width="7.33203125" style="3" customWidth="1"/>
    <col min="5" max="5" width="9.44140625" style="5" customWidth="1"/>
    <col min="6" max="6" width="8" style="3" customWidth="1"/>
    <col min="7" max="7" width="6.5546875" style="3" customWidth="1"/>
    <col min="8" max="8" width="5.5546875" style="3" customWidth="1"/>
    <col min="9" max="9" width="6" style="3" customWidth="1"/>
    <col min="10" max="10" width="6.44140625" style="3" bestFit="1" customWidth="1"/>
    <col min="11" max="11" width="1.109375" style="3" customWidth="1"/>
    <col min="12" max="12" width="11.5546875" style="3" bestFit="1" customWidth="1"/>
    <col min="13" max="13" width="16.109375" style="3" customWidth="1"/>
    <col min="14" max="14" width="2.6640625" style="3" customWidth="1"/>
    <col min="15" max="15" width="2.88671875" style="3" customWidth="1"/>
    <col min="16" max="16" width="2.44140625" style="3" customWidth="1"/>
    <col min="17" max="16384" width="11.44140625" style="3"/>
  </cols>
  <sheetData>
    <row r="1" spans="1:17" ht="12" thickBot="1" x14ac:dyDescent="0.25">
      <c r="B1" s="50"/>
      <c r="C1" s="54" t="s">
        <v>1230</v>
      </c>
      <c r="D1" s="54" t="s">
        <v>1228</v>
      </c>
      <c r="E1" s="54" t="s">
        <v>1229</v>
      </c>
      <c r="F1" s="221"/>
      <c r="G1" s="260"/>
      <c r="H1" s="221"/>
      <c r="I1" s="221"/>
      <c r="L1" s="176" t="s">
        <v>1214</v>
      </c>
    </row>
    <row r="2" spans="1:17" ht="12" x14ac:dyDescent="0.25">
      <c r="A2" s="16"/>
      <c r="B2" s="50" t="s">
        <v>1192</v>
      </c>
      <c r="C2" s="40">
        <v>3886</v>
      </c>
      <c r="D2" s="44"/>
      <c r="E2" s="44">
        <v>0</v>
      </c>
      <c r="F2" s="260"/>
      <c r="G2" s="260"/>
      <c r="H2" s="260"/>
      <c r="I2" s="355"/>
      <c r="L2" s="5">
        <v>18</v>
      </c>
      <c r="M2" s="399" t="s">
        <v>991</v>
      </c>
    </row>
    <row r="3" spans="1:17" ht="12" x14ac:dyDescent="0.25">
      <c r="A3" s="16"/>
      <c r="B3" s="3" t="s">
        <v>1194</v>
      </c>
      <c r="C3" s="44"/>
      <c r="D3" s="44"/>
      <c r="E3" s="44">
        <v>0</v>
      </c>
      <c r="F3" s="23"/>
      <c r="L3" s="295">
        <v>16</v>
      </c>
      <c r="M3" s="3" t="s">
        <v>1048</v>
      </c>
    </row>
    <row r="4" spans="1:17" ht="3.75" customHeight="1" thickBot="1" x14ac:dyDescent="0.25">
      <c r="A4" s="4"/>
      <c r="B4" s="51"/>
      <c r="C4" s="41"/>
      <c r="D4" s="45"/>
      <c r="E4" s="45"/>
      <c r="F4" s="4"/>
      <c r="L4" s="5"/>
    </row>
    <row r="5" spans="1:17" x14ac:dyDescent="0.2">
      <c r="A5" s="14">
        <v>1</v>
      </c>
      <c r="B5" s="436" t="s">
        <v>1144</v>
      </c>
      <c r="C5" s="437">
        <v>-200</v>
      </c>
      <c r="D5" s="439">
        <f>G5+H5+I5</f>
        <v>200</v>
      </c>
      <c r="E5" s="437"/>
      <c r="F5" s="221"/>
      <c r="G5" s="38">
        <v>100</v>
      </c>
      <c r="H5" s="26">
        <v>50</v>
      </c>
      <c r="I5" s="26">
        <v>50</v>
      </c>
      <c r="J5" s="31" t="s">
        <v>1209</v>
      </c>
      <c r="L5" s="295">
        <v>26</v>
      </c>
      <c r="M5" s="3" t="s">
        <v>893</v>
      </c>
    </row>
    <row r="6" spans="1:17" ht="12" thickBot="1" x14ac:dyDescent="0.25">
      <c r="A6" s="14">
        <v>2</v>
      </c>
      <c r="B6" s="436" t="s">
        <v>1164</v>
      </c>
      <c r="C6" s="437">
        <v>-42</v>
      </c>
      <c r="D6" s="435">
        <v>42</v>
      </c>
      <c r="E6" s="437"/>
      <c r="G6" s="24" t="s">
        <v>436</v>
      </c>
      <c r="H6" s="241" t="s">
        <v>700</v>
      </c>
      <c r="I6" s="25" t="s">
        <v>1341</v>
      </c>
      <c r="J6" s="32" t="s">
        <v>1210</v>
      </c>
      <c r="L6" s="295">
        <v>38</v>
      </c>
      <c r="M6" s="3" t="s">
        <v>438</v>
      </c>
      <c r="N6" s="221"/>
      <c r="O6" s="193"/>
      <c r="P6" s="193"/>
      <c r="Q6" s="221"/>
    </row>
    <row r="7" spans="1:17" ht="12" thickBot="1" x14ac:dyDescent="0.25">
      <c r="A7" s="14">
        <v>3</v>
      </c>
      <c r="B7" s="436" t="s">
        <v>1163</v>
      </c>
      <c r="C7" s="437">
        <v>-107</v>
      </c>
      <c r="D7" s="435">
        <v>107</v>
      </c>
      <c r="E7" s="437"/>
      <c r="F7" s="221"/>
      <c r="L7" s="295">
        <v>154</v>
      </c>
      <c r="M7" s="3" t="s">
        <v>1338</v>
      </c>
      <c r="N7" s="221"/>
      <c r="O7" s="193"/>
      <c r="P7" s="193"/>
      <c r="Q7" s="323"/>
    </row>
    <row r="8" spans="1:17" ht="12" thickBot="1" x14ac:dyDescent="0.25">
      <c r="A8" s="14">
        <v>4</v>
      </c>
      <c r="B8" s="436" t="s">
        <v>1151</v>
      </c>
      <c r="C8" s="437">
        <v>-100</v>
      </c>
      <c r="D8" s="435">
        <v>100</v>
      </c>
      <c r="E8" s="437"/>
      <c r="G8" s="173" t="s">
        <v>796</v>
      </c>
      <c r="H8" s="174"/>
      <c r="I8" s="420"/>
      <c r="L8" s="295">
        <v>35</v>
      </c>
      <c r="M8" s="3" t="s">
        <v>1254</v>
      </c>
      <c r="N8" s="221"/>
      <c r="O8" s="193"/>
      <c r="P8" s="193"/>
      <c r="Q8" s="221"/>
    </row>
    <row r="9" spans="1:17" x14ac:dyDescent="0.2">
      <c r="A9" s="14">
        <v>5</v>
      </c>
      <c r="B9" s="436" t="s">
        <v>1147</v>
      </c>
      <c r="C9" s="437">
        <v>-56</v>
      </c>
      <c r="D9" s="435">
        <v>56</v>
      </c>
      <c r="E9" s="437"/>
      <c r="G9" s="205" t="s">
        <v>701</v>
      </c>
      <c r="H9" s="28"/>
      <c r="I9" s="50">
        <v>256</v>
      </c>
      <c r="L9" s="295">
        <v>15</v>
      </c>
      <c r="M9" s="3" t="s">
        <v>1048</v>
      </c>
      <c r="O9" s="193"/>
      <c r="P9" s="193"/>
      <c r="Q9" s="221"/>
    </row>
    <row r="10" spans="1:17" x14ac:dyDescent="0.2">
      <c r="A10" s="14">
        <v>6</v>
      </c>
      <c r="B10" s="434" t="s">
        <v>1145</v>
      </c>
      <c r="C10" s="435">
        <v>-20</v>
      </c>
      <c r="D10" s="435">
        <v>20</v>
      </c>
      <c r="E10" s="433"/>
      <c r="G10" s="205"/>
      <c r="H10" s="28"/>
      <c r="I10" s="50"/>
      <c r="L10" s="230">
        <v>28</v>
      </c>
      <c r="M10" s="3" t="s">
        <v>893</v>
      </c>
      <c r="P10" s="193"/>
      <c r="Q10" s="221"/>
    </row>
    <row r="11" spans="1:17" x14ac:dyDescent="0.2">
      <c r="A11" s="14">
        <v>7</v>
      </c>
      <c r="B11" s="434" t="s">
        <v>1146</v>
      </c>
      <c r="C11" s="435">
        <v>-20</v>
      </c>
      <c r="D11" s="435">
        <v>20</v>
      </c>
      <c r="E11" s="433"/>
      <c r="G11" s="205"/>
      <c r="H11" s="28"/>
      <c r="I11" s="50"/>
      <c r="L11" s="230">
        <v>30</v>
      </c>
      <c r="M11" s="3" t="s">
        <v>815</v>
      </c>
      <c r="N11" s="221"/>
      <c r="O11" s="193"/>
      <c r="P11" s="193"/>
      <c r="Q11" s="221"/>
    </row>
    <row r="12" spans="1:17" x14ac:dyDescent="0.2">
      <c r="A12" s="14">
        <v>8</v>
      </c>
      <c r="B12" s="436" t="s">
        <v>1153</v>
      </c>
      <c r="C12" s="437">
        <v>-107</v>
      </c>
      <c r="D12" s="435">
        <v>107</v>
      </c>
      <c r="E12" s="437"/>
      <c r="G12" s="205"/>
      <c r="H12" s="28"/>
      <c r="I12" s="50"/>
      <c r="L12" s="5">
        <v>187</v>
      </c>
      <c r="M12" s="3" t="s">
        <v>699</v>
      </c>
      <c r="N12" s="221"/>
      <c r="O12" s="221"/>
      <c r="P12" s="221"/>
      <c r="Q12" s="221"/>
    </row>
    <row r="13" spans="1:17" x14ac:dyDescent="0.2">
      <c r="A13" s="14">
        <v>9</v>
      </c>
      <c r="B13" s="436" t="s">
        <v>1154</v>
      </c>
      <c r="C13" s="437">
        <v>-46</v>
      </c>
      <c r="D13" s="435">
        <v>46</v>
      </c>
      <c r="E13" s="437"/>
      <c r="G13" s="205"/>
      <c r="H13" s="28"/>
      <c r="I13" s="50"/>
      <c r="L13" s="5">
        <v>42</v>
      </c>
      <c r="M13" s="3" t="s">
        <v>698</v>
      </c>
      <c r="N13" s="221"/>
      <c r="O13" s="221"/>
      <c r="P13" s="221"/>
      <c r="Q13" s="221"/>
    </row>
    <row r="14" spans="1:17" x14ac:dyDescent="0.2">
      <c r="A14" s="14">
        <v>10</v>
      </c>
      <c r="B14" s="436" t="s">
        <v>1155</v>
      </c>
      <c r="C14" s="437">
        <v>0</v>
      </c>
      <c r="D14" s="435">
        <v>0</v>
      </c>
      <c r="E14" s="437"/>
      <c r="G14" s="27"/>
      <c r="H14" s="28"/>
      <c r="I14" s="50"/>
      <c r="L14" s="5">
        <v>30</v>
      </c>
      <c r="M14" s="3" t="s">
        <v>596</v>
      </c>
      <c r="Q14" s="221"/>
    </row>
    <row r="15" spans="1:17" x14ac:dyDescent="0.2">
      <c r="A15" s="14">
        <v>11</v>
      </c>
      <c r="B15" s="436" t="s">
        <v>1162</v>
      </c>
      <c r="C15" s="437">
        <v>-135</v>
      </c>
      <c r="D15" s="435">
        <v>135</v>
      </c>
      <c r="E15" s="437"/>
      <c r="G15" s="27"/>
      <c r="H15" s="28"/>
      <c r="I15" s="50"/>
      <c r="L15" s="5">
        <v>20</v>
      </c>
      <c r="M15" s="221" t="s">
        <v>345</v>
      </c>
      <c r="Q15" s="221"/>
    </row>
    <row r="16" spans="1:17" x14ac:dyDescent="0.2">
      <c r="A16" s="14">
        <v>12</v>
      </c>
      <c r="B16" s="436" t="s">
        <v>1156</v>
      </c>
      <c r="C16" s="440">
        <v>-40</v>
      </c>
      <c r="D16" s="435">
        <v>40</v>
      </c>
      <c r="E16" s="437"/>
      <c r="F16" s="221"/>
      <c r="G16" s="27"/>
      <c r="H16" s="28"/>
      <c r="I16" s="50"/>
      <c r="L16" s="5">
        <v>38</v>
      </c>
      <c r="M16" s="221" t="s">
        <v>346</v>
      </c>
      <c r="Q16" s="221"/>
    </row>
    <row r="17" spans="1:17" x14ac:dyDescent="0.2">
      <c r="A17" s="14">
        <v>13</v>
      </c>
      <c r="B17" s="436" t="s">
        <v>1158</v>
      </c>
      <c r="C17" s="437">
        <v>-256</v>
      </c>
      <c r="D17" s="435">
        <f>I18</f>
        <v>256</v>
      </c>
      <c r="E17" s="437"/>
      <c r="G17" s="205"/>
      <c r="H17" s="28"/>
      <c r="I17" s="50"/>
      <c r="L17" s="5">
        <v>46</v>
      </c>
      <c r="M17" s="3" t="s">
        <v>105</v>
      </c>
      <c r="Q17" s="221"/>
    </row>
    <row r="18" spans="1:17" ht="12" thickBot="1" x14ac:dyDescent="0.25">
      <c r="A18" s="14">
        <v>14</v>
      </c>
      <c r="B18" s="436" t="s">
        <v>794</v>
      </c>
      <c r="C18" s="437">
        <v>-976</v>
      </c>
      <c r="D18" s="435">
        <f>L32</f>
        <v>976</v>
      </c>
      <c r="E18" s="437"/>
      <c r="G18" s="24"/>
      <c r="H18" s="25"/>
      <c r="I18" s="421">
        <f>SUM(I9:I17)</f>
        <v>256</v>
      </c>
      <c r="L18" s="260">
        <v>62</v>
      </c>
      <c r="M18" s="221" t="s">
        <v>2084</v>
      </c>
    </row>
    <row r="19" spans="1:17" x14ac:dyDescent="0.2">
      <c r="A19" s="14">
        <v>15</v>
      </c>
      <c r="B19" s="436" t="s">
        <v>1074</v>
      </c>
      <c r="C19" s="440">
        <v>0</v>
      </c>
      <c r="D19" s="435">
        <v>0</v>
      </c>
      <c r="E19" s="437"/>
      <c r="L19" s="260">
        <v>30</v>
      </c>
      <c r="M19" s="3" t="s">
        <v>2085</v>
      </c>
    </row>
    <row r="20" spans="1:17" ht="12" x14ac:dyDescent="0.25">
      <c r="A20" s="14">
        <v>16</v>
      </c>
      <c r="B20" s="436" t="s">
        <v>1433</v>
      </c>
      <c r="C20" s="440">
        <v>0</v>
      </c>
      <c r="D20" s="435">
        <v>0</v>
      </c>
      <c r="E20" s="437"/>
      <c r="F20" s="240">
        <f>SUM(D5:D20)</f>
        <v>2105</v>
      </c>
      <c r="L20" s="260">
        <v>30</v>
      </c>
      <c r="M20" s="3" t="s">
        <v>2086</v>
      </c>
    </row>
    <row r="21" spans="1:17" ht="3" customHeight="1" x14ac:dyDescent="0.2">
      <c r="A21" s="4"/>
      <c r="B21" s="51"/>
      <c r="C21" s="41"/>
      <c r="D21" s="45"/>
      <c r="E21" s="41"/>
      <c r="F21" s="4"/>
      <c r="L21" s="260"/>
    </row>
    <row r="22" spans="1:17" x14ac:dyDescent="0.2">
      <c r="A22" s="15"/>
      <c r="B22" s="263" t="s">
        <v>62</v>
      </c>
      <c r="C22" s="264">
        <v>-1382</v>
      </c>
      <c r="D22" s="265">
        <v>1382</v>
      </c>
      <c r="E22" s="264"/>
      <c r="L22" s="260">
        <v>30</v>
      </c>
      <c r="M22" s="3" t="s">
        <v>1952</v>
      </c>
    </row>
    <row r="23" spans="1:17" ht="3" customHeight="1" x14ac:dyDescent="0.2">
      <c r="A23" s="4"/>
      <c r="B23" s="357"/>
      <c r="C23" s="41"/>
      <c r="D23" s="45"/>
      <c r="E23" s="41"/>
      <c r="F23" s="4"/>
      <c r="L23" s="5"/>
    </row>
    <row r="24" spans="1:17" ht="12" customHeight="1" x14ac:dyDescent="0.2">
      <c r="A24" s="36"/>
      <c r="B24" s="438" t="s">
        <v>393</v>
      </c>
      <c r="C24" s="435">
        <v>41</v>
      </c>
      <c r="D24" s="437">
        <v>-41</v>
      </c>
      <c r="E24" s="435"/>
      <c r="F24" s="353"/>
      <c r="H24" s="221"/>
      <c r="I24" s="221"/>
      <c r="L24" s="260">
        <v>3</v>
      </c>
      <c r="M24" s="3" t="s">
        <v>1953</v>
      </c>
    </row>
    <row r="25" spans="1:17" ht="12" customHeight="1" x14ac:dyDescent="0.2">
      <c r="A25" s="36"/>
      <c r="B25" s="438" t="s">
        <v>1017</v>
      </c>
      <c r="C25" s="435">
        <v>-30</v>
      </c>
      <c r="D25" s="437">
        <v>30</v>
      </c>
      <c r="E25" s="435"/>
      <c r="F25" s="353"/>
      <c r="H25" s="221"/>
      <c r="I25" s="295"/>
      <c r="L25" s="5">
        <v>28</v>
      </c>
      <c r="M25" s="3" t="s">
        <v>1954</v>
      </c>
    </row>
    <row r="26" spans="1:17" ht="12" customHeight="1" x14ac:dyDescent="0.2">
      <c r="A26" s="36"/>
      <c r="B26" s="438" t="s">
        <v>597</v>
      </c>
      <c r="C26" s="435">
        <v>-349</v>
      </c>
      <c r="D26" s="437">
        <v>349</v>
      </c>
      <c r="E26" s="435"/>
      <c r="F26" s="353"/>
      <c r="H26" s="221"/>
      <c r="I26" s="295"/>
      <c r="L26" s="5">
        <v>18</v>
      </c>
      <c r="M26" s="3" t="s">
        <v>2098</v>
      </c>
    </row>
    <row r="27" spans="1:17" ht="12" customHeight="1" x14ac:dyDescent="0.2">
      <c r="A27" s="36"/>
      <c r="B27" s="438" t="s">
        <v>595</v>
      </c>
      <c r="C27" s="435">
        <v>-31</v>
      </c>
      <c r="D27" s="437">
        <v>31</v>
      </c>
      <c r="E27" s="435"/>
      <c r="F27" s="353"/>
      <c r="H27" s="221"/>
      <c r="I27" s="295"/>
      <c r="L27" s="5">
        <v>52</v>
      </c>
      <c r="M27" s="3" t="s">
        <v>1955</v>
      </c>
    </row>
    <row r="28" spans="1:17" ht="12" customHeight="1" x14ac:dyDescent="0.2">
      <c r="A28" s="36"/>
      <c r="B28" s="438" t="s">
        <v>480</v>
      </c>
      <c r="C28" s="435">
        <v>-30</v>
      </c>
      <c r="D28" s="437">
        <v>30</v>
      </c>
      <c r="E28" s="435"/>
      <c r="F28" s="353"/>
      <c r="H28" s="221"/>
      <c r="I28" s="295"/>
      <c r="L28" s="5"/>
    </row>
    <row r="29" spans="1:17" x14ac:dyDescent="0.2">
      <c r="A29" s="36"/>
      <c r="B29" s="221"/>
      <c r="C29" s="46"/>
      <c r="D29" s="303"/>
      <c r="E29" s="302"/>
      <c r="F29" s="353"/>
      <c r="H29" s="221"/>
      <c r="I29" s="399"/>
      <c r="J29" s="193"/>
      <c r="K29" s="193"/>
      <c r="L29" s="230"/>
      <c r="M29" s="193"/>
      <c r="N29" s="193"/>
      <c r="O29" s="193"/>
      <c r="P29" s="193"/>
      <c r="Q29" s="193"/>
    </row>
    <row r="30" spans="1:17" ht="12.6" thickBot="1" x14ac:dyDescent="0.3">
      <c r="A30" s="36"/>
      <c r="B30" s="313"/>
      <c r="C30" s="407"/>
      <c r="D30" s="406"/>
      <c r="E30" s="335"/>
      <c r="F30" s="240">
        <f>SUM(D24:D30)</f>
        <v>399</v>
      </c>
      <c r="G30" s="221"/>
      <c r="H30" s="193"/>
      <c r="J30" s="193"/>
      <c r="K30" s="193"/>
      <c r="L30" s="230"/>
      <c r="M30" s="193"/>
      <c r="N30" s="193"/>
      <c r="O30" s="193"/>
      <c r="P30" s="193"/>
      <c r="Q30" s="193"/>
    </row>
    <row r="31" spans="1:17" ht="21.6" thickBot="1" x14ac:dyDescent="0.45">
      <c r="B31" s="50" t="s">
        <v>1198</v>
      </c>
      <c r="C31" s="49">
        <f>SUM(C2:C30)</f>
        <v>0</v>
      </c>
      <c r="D31" s="39">
        <f>SUM(D5:D25)</f>
        <v>3476</v>
      </c>
      <c r="E31" s="48">
        <f>SUM(E2:E30)</f>
        <v>0</v>
      </c>
      <c r="F31" s="408"/>
      <c r="G31" s="221"/>
      <c r="H31" s="193"/>
      <c r="J31" s="221"/>
      <c r="L31" s="5"/>
    </row>
    <row r="32" spans="1:17" x14ac:dyDescent="0.2">
      <c r="D32" s="5"/>
      <c r="F32" s="193"/>
      <c r="G32" s="221"/>
      <c r="H32" s="221"/>
      <c r="J32" s="221"/>
      <c r="L32" s="253">
        <f>SUM(L2:L31)</f>
        <v>976</v>
      </c>
    </row>
    <row r="33" spans="1:12" ht="12" thickBot="1" x14ac:dyDescent="0.25">
      <c r="A33" s="391"/>
      <c r="B33" s="221"/>
      <c r="C33" s="3"/>
      <c r="D33" s="221"/>
      <c r="E33" s="3"/>
    </row>
    <row r="34" spans="1:12" ht="33.6" thickBot="1" x14ac:dyDescent="0.65">
      <c r="A34" s="221"/>
      <c r="B34" s="1940" t="s">
        <v>1956</v>
      </c>
      <c r="C34" s="1941"/>
      <c r="D34" s="1941"/>
      <c r="E34" s="1942"/>
      <c r="F34" s="441"/>
      <c r="G34" s="441"/>
    </row>
    <row r="35" spans="1:12" x14ac:dyDescent="0.2">
      <c r="A35" s="221"/>
      <c r="C35" s="3"/>
      <c r="E35" s="3"/>
    </row>
    <row r="36" spans="1:12" x14ac:dyDescent="0.2">
      <c r="C36" s="3"/>
      <c r="E36" s="3"/>
    </row>
    <row r="37" spans="1:12" x14ac:dyDescent="0.2">
      <c r="C37" s="3"/>
      <c r="E37" s="3"/>
    </row>
    <row r="38" spans="1:12" x14ac:dyDescent="0.2">
      <c r="A38" s="221"/>
      <c r="C38" s="3"/>
      <c r="D38" s="221"/>
      <c r="E38" s="3"/>
      <c r="F38" s="55"/>
    </row>
    <row r="39" spans="1:12" x14ac:dyDescent="0.2">
      <c r="A39" s="221"/>
      <c r="C39" s="3"/>
      <c r="D39" s="221"/>
      <c r="E39" s="3"/>
      <c r="F39" s="55"/>
    </row>
    <row r="40" spans="1:12" ht="12" x14ac:dyDescent="0.25">
      <c r="A40" s="221"/>
      <c r="C40" s="3"/>
      <c r="D40" s="221"/>
      <c r="E40" s="3"/>
      <c r="F40" s="55"/>
      <c r="G40" s="23"/>
    </row>
    <row r="41" spans="1:12" x14ac:dyDescent="0.2">
      <c r="A41" s="221"/>
      <c r="C41" s="221"/>
      <c r="D41" s="221"/>
      <c r="E41" s="3"/>
      <c r="F41" s="55"/>
    </row>
    <row r="42" spans="1:12" x14ac:dyDescent="0.2">
      <c r="B42" s="221"/>
      <c r="C42" s="221"/>
      <c r="E42" s="3"/>
    </row>
    <row r="43" spans="1:12" x14ac:dyDescent="0.2">
      <c r="D43" s="221"/>
      <c r="E43" s="260"/>
      <c r="F43" s="221"/>
      <c r="G43" s="221"/>
      <c r="L43" s="55"/>
    </row>
    <row r="44" spans="1:12" x14ac:dyDescent="0.2">
      <c r="D44" s="221"/>
      <c r="E44" s="260"/>
      <c r="F44" s="221"/>
      <c r="G44" s="221"/>
      <c r="H44" s="221"/>
      <c r="I44" s="221"/>
    </row>
    <row r="45" spans="1:12" x14ac:dyDescent="0.2">
      <c r="D45" s="221"/>
      <c r="E45" s="260"/>
      <c r="F45" s="221"/>
      <c r="G45" s="221"/>
      <c r="H45" s="221"/>
      <c r="I45" s="221"/>
    </row>
    <row r="46" spans="1:12" x14ac:dyDescent="0.2">
      <c r="D46" s="221"/>
      <c r="E46" s="260"/>
      <c r="F46" s="221"/>
      <c r="G46" s="221"/>
      <c r="H46" s="221"/>
      <c r="I46" s="221"/>
    </row>
    <row r="47" spans="1:12" x14ac:dyDescent="0.2">
      <c r="D47" s="221"/>
      <c r="E47" s="260"/>
      <c r="F47" s="221"/>
      <c r="G47" s="221"/>
      <c r="H47" s="221"/>
      <c r="I47" s="221"/>
    </row>
    <row r="48" spans="1:12" x14ac:dyDescent="0.2">
      <c r="G48" s="221"/>
      <c r="H48" s="221"/>
      <c r="I48" s="221"/>
    </row>
    <row r="49" spans="7:9" x14ac:dyDescent="0.2">
      <c r="G49" s="221"/>
      <c r="H49" s="221"/>
      <c r="I49" s="221"/>
    </row>
    <row r="50" spans="7:9" x14ac:dyDescent="0.2">
      <c r="G50" s="221"/>
      <c r="H50" s="221"/>
      <c r="I50" s="221"/>
    </row>
    <row r="51" spans="7:9" x14ac:dyDescent="0.2">
      <c r="G51" s="221"/>
      <c r="H51" s="221"/>
      <c r="I51" s="221"/>
    </row>
    <row r="52" spans="7:9" x14ac:dyDescent="0.2">
      <c r="G52" s="221"/>
      <c r="H52" s="221"/>
      <c r="I52" s="221"/>
    </row>
    <row r="53" spans="7:9" x14ac:dyDescent="0.2">
      <c r="G53" s="221"/>
      <c r="H53" s="221"/>
      <c r="I53" s="221"/>
    </row>
    <row r="54" spans="7:9" x14ac:dyDescent="0.2">
      <c r="G54" s="221"/>
      <c r="H54" s="221"/>
      <c r="I54" s="221"/>
    </row>
    <row r="55" spans="7:9" x14ac:dyDescent="0.2">
      <c r="G55" s="221"/>
      <c r="H55" s="221"/>
      <c r="I55" s="221"/>
    </row>
    <row r="56" spans="7:9" x14ac:dyDescent="0.2">
      <c r="G56" s="221"/>
      <c r="H56" s="221"/>
      <c r="I56" s="221"/>
    </row>
    <row r="57" spans="7:9" x14ac:dyDescent="0.2">
      <c r="G57" s="221"/>
      <c r="H57" s="221"/>
      <c r="I57" s="221"/>
    </row>
    <row r="69" spans="5:5" x14ac:dyDescent="0.2">
      <c r="E69" s="3"/>
    </row>
    <row r="70" spans="5:5" x14ac:dyDescent="0.2">
      <c r="E70" s="3"/>
    </row>
    <row r="71" spans="5:5" x14ac:dyDescent="0.2">
      <c r="E71" s="3"/>
    </row>
    <row r="72" spans="5:5" x14ac:dyDescent="0.2">
      <c r="E72" s="3"/>
    </row>
    <row r="73" spans="5:5" x14ac:dyDescent="0.2">
      <c r="E73" s="3"/>
    </row>
    <row r="74" spans="5:5" x14ac:dyDescent="0.2">
      <c r="E74" s="3"/>
    </row>
    <row r="75" spans="5:5" x14ac:dyDescent="0.2">
      <c r="E75" s="3"/>
    </row>
    <row r="76" spans="5:5" x14ac:dyDescent="0.2">
      <c r="E76" s="3"/>
    </row>
    <row r="77" spans="5:5" x14ac:dyDescent="0.2">
      <c r="E77" s="3"/>
    </row>
    <row r="78" spans="5:5" x14ac:dyDescent="0.2">
      <c r="E78" s="3"/>
    </row>
  </sheetData>
  <mergeCells count="1">
    <mergeCell ref="B34:E34"/>
  </mergeCells>
  <phoneticPr fontId="2" type="noConversion"/>
  <pageMargins left="0.75" right="0.75" top="1" bottom="1" header="0" footer="0"/>
  <pageSetup orientation="landscape" r:id="rId1"/>
  <headerFooter alignWithMargins="0"/>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5"/>
  <dimension ref="A1:P64"/>
  <sheetViews>
    <sheetView zoomScale="75" workbookViewId="0">
      <selection activeCell="B72" sqref="B72"/>
    </sheetView>
  </sheetViews>
  <sheetFormatPr baseColWidth="10" defaultColWidth="11.44140625" defaultRowHeight="11.4" x14ac:dyDescent="0.2"/>
  <cols>
    <col min="1" max="1" width="2.6640625" style="3" customWidth="1"/>
    <col min="2" max="2" width="22" style="3" customWidth="1"/>
    <col min="3" max="3" width="9.109375" style="5" bestFit="1" customWidth="1"/>
    <col min="4" max="4" width="9" style="3" customWidth="1"/>
    <col min="5" max="5" width="9.33203125" style="3" customWidth="1"/>
    <col min="6" max="6" width="6.5546875" style="3" customWidth="1"/>
    <col min="7" max="7" width="5.5546875" style="3" customWidth="1"/>
    <col min="8" max="8" width="6" style="3" customWidth="1"/>
    <col min="9" max="9" width="6.44140625" style="3" bestFit="1" customWidth="1"/>
    <col min="10" max="10" width="1.109375" style="3" customWidth="1"/>
    <col min="11" max="11" width="11.5546875" style="3" bestFit="1" customWidth="1"/>
    <col min="12" max="12" width="9.6640625" style="3" customWidth="1"/>
    <col min="13" max="13" width="2.6640625" style="3" customWidth="1"/>
    <col min="14" max="14" width="2.88671875" style="3" customWidth="1"/>
    <col min="15" max="15" width="2.44140625" style="3" customWidth="1"/>
    <col min="16" max="16384" width="11.44140625" style="3"/>
  </cols>
  <sheetData>
    <row r="1" spans="1:16" ht="12" thickBot="1" x14ac:dyDescent="0.25">
      <c r="B1" s="50"/>
      <c r="C1" s="54" t="s">
        <v>1230</v>
      </c>
      <c r="D1" s="54" t="s">
        <v>1228</v>
      </c>
      <c r="E1" s="221"/>
      <c r="F1" s="260"/>
      <c r="G1" s="221"/>
      <c r="H1" s="221"/>
      <c r="I1" s="221"/>
      <c r="K1" s="176" t="s">
        <v>1214</v>
      </c>
    </row>
    <row r="2" spans="1:16" ht="12" x14ac:dyDescent="0.25">
      <c r="A2" s="16"/>
      <c r="B2" s="50" t="s">
        <v>1192</v>
      </c>
      <c r="C2" s="40">
        <v>4023</v>
      </c>
      <c r="D2" s="44"/>
      <c r="E2" s="260"/>
      <c r="F2" s="260"/>
      <c r="G2" s="260"/>
      <c r="H2" s="355"/>
      <c r="I2" s="221"/>
      <c r="K2" s="5">
        <v>17</v>
      </c>
      <c r="L2" s="399" t="s">
        <v>673</v>
      </c>
    </row>
    <row r="3" spans="1:16" ht="12" x14ac:dyDescent="0.25">
      <c r="A3" s="16"/>
      <c r="B3" s="3" t="s">
        <v>1194</v>
      </c>
      <c r="C3" s="44"/>
      <c r="D3" s="44"/>
      <c r="E3" s="23"/>
      <c r="K3" s="295">
        <v>10</v>
      </c>
      <c r="L3" s="3" t="s">
        <v>675</v>
      </c>
    </row>
    <row r="4" spans="1:16" ht="3.75" customHeight="1" thickBot="1" x14ac:dyDescent="0.25">
      <c r="A4" s="4"/>
      <c r="B4" s="51"/>
      <c r="C4" s="41"/>
      <c r="D4" s="45"/>
      <c r="E4" s="4"/>
      <c r="K4" s="5"/>
    </row>
    <row r="5" spans="1:16" x14ac:dyDescent="0.2">
      <c r="A5" s="14">
        <v>1</v>
      </c>
      <c r="B5" s="424" t="s">
        <v>1144</v>
      </c>
      <c r="C5" s="425">
        <v>-100</v>
      </c>
      <c r="D5" s="426">
        <f>F5+G5+H5</f>
        <v>100</v>
      </c>
      <c r="E5" s="221"/>
      <c r="F5" s="38">
        <v>100</v>
      </c>
      <c r="G5" s="26"/>
      <c r="H5" s="26"/>
      <c r="I5" s="31" t="s">
        <v>1209</v>
      </c>
      <c r="K5" s="295">
        <v>127</v>
      </c>
      <c r="L5" s="3" t="s">
        <v>610</v>
      </c>
    </row>
    <row r="6" spans="1:16" ht="12" thickBot="1" x14ac:dyDescent="0.25">
      <c r="A6" s="14">
        <v>2</v>
      </c>
      <c r="B6" s="424" t="s">
        <v>1164</v>
      </c>
      <c r="C6" s="425">
        <v>-42</v>
      </c>
      <c r="D6" s="428">
        <v>42</v>
      </c>
      <c r="F6" s="24" t="s">
        <v>609</v>
      </c>
      <c r="G6" s="241"/>
      <c r="H6" s="25"/>
      <c r="I6" s="32" t="s">
        <v>1210</v>
      </c>
      <c r="K6" s="295">
        <v>74</v>
      </c>
      <c r="L6" s="3" t="s">
        <v>611</v>
      </c>
      <c r="M6" s="221"/>
      <c r="N6" s="193"/>
      <c r="O6" s="193"/>
      <c r="P6" s="221"/>
    </row>
    <row r="7" spans="1:16" ht="12" thickBot="1" x14ac:dyDescent="0.25">
      <c r="A7" s="14">
        <v>3</v>
      </c>
      <c r="B7" s="424" t="s">
        <v>1163</v>
      </c>
      <c r="C7" s="425">
        <v>-95</v>
      </c>
      <c r="D7" s="428">
        <v>95</v>
      </c>
      <c r="K7" s="295">
        <v>18</v>
      </c>
      <c r="L7" s="3" t="s">
        <v>1048</v>
      </c>
      <c r="M7" s="221"/>
      <c r="N7" s="193"/>
      <c r="O7" s="193"/>
      <c r="P7" s="323"/>
    </row>
    <row r="8" spans="1:16" ht="12" thickBot="1" x14ac:dyDescent="0.25">
      <c r="A8" s="14">
        <v>4</v>
      </c>
      <c r="B8" s="424" t="s">
        <v>1151</v>
      </c>
      <c r="C8" s="425">
        <v>-100</v>
      </c>
      <c r="D8" s="428">
        <v>100</v>
      </c>
      <c r="F8" s="173" t="s">
        <v>796</v>
      </c>
      <c r="G8" s="174"/>
      <c r="H8" s="420"/>
      <c r="K8" s="295">
        <v>10</v>
      </c>
      <c r="L8" s="3" t="s">
        <v>612</v>
      </c>
      <c r="M8" s="221"/>
      <c r="N8" s="193"/>
      <c r="O8" s="193"/>
      <c r="P8" s="221"/>
    </row>
    <row r="9" spans="1:16" x14ac:dyDescent="0.2">
      <c r="A9" s="14">
        <v>5</v>
      </c>
      <c r="B9" s="424" t="s">
        <v>1147</v>
      </c>
      <c r="C9" s="425">
        <v>-67</v>
      </c>
      <c r="D9" s="428">
        <v>67</v>
      </c>
      <c r="F9" s="205">
        <v>40303</v>
      </c>
      <c r="G9" s="28" t="s">
        <v>1086</v>
      </c>
      <c r="H9" s="50">
        <v>144</v>
      </c>
      <c r="K9" s="295">
        <v>65</v>
      </c>
      <c r="L9" s="3" t="s">
        <v>525</v>
      </c>
      <c r="N9" s="193"/>
      <c r="O9" s="193"/>
      <c r="P9" s="221"/>
    </row>
    <row r="10" spans="1:16" x14ac:dyDescent="0.2">
      <c r="A10" s="14">
        <v>6</v>
      </c>
      <c r="B10" s="429" t="s">
        <v>1145</v>
      </c>
      <c r="C10" s="428">
        <v>-20</v>
      </c>
      <c r="D10" s="428">
        <v>20</v>
      </c>
      <c r="F10" s="205"/>
      <c r="G10" s="28"/>
      <c r="H10" s="50"/>
      <c r="K10" s="230">
        <v>37</v>
      </c>
      <c r="L10" s="3" t="s">
        <v>526</v>
      </c>
      <c r="O10" s="193"/>
      <c r="P10" s="221"/>
    </row>
    <row r="11" spans="1:16" x14ac:dyDescent="0.2">
      <c r="A11" s="14">
        <v>7</v>
      </c>
      <c r="B11" s="429" t="s">
        <v>1146</v>
      </c>
      <c r="C11" s="428">
        <v>-20</v>
      </c>
      <c r="D11" s="428">
        <v>20</v>
      </c>
      <c r="F11" s="205"/>
      <c r="G11" s="28"/>
      <c r="H11" s="50"/>
      <c r="K11" s="230">
        <v>31</v>
      </c>
      <c r="L11" s="3" t="s">
        <v>445</v>
      </c>
      <c r="M11" s="221"/>
      <c r="N11" s="193"/>
      <c r="O11" s="193"/>
      <c r="P11" s="221"/>
    </row>
    <row r="12" spans="1:16" x14ac:dyDescent="0.2">
      <c r="A12" s="14">
        <v>8</v>
      </c>
      <c r="B12" s="424" t="s">
        <v>1153</v>
      </c>
      <c r="C12" s="425">
        <v>-107</v>
      </c>
      <c r="D12" s="428">
        <v>107</v>
      </c>
      <c r="F12" s="205"/>
      <c r="G12" s="28"/>
      <c r="H12" s="50"/>
      <c r="K12" s="5">
        <v>55</v>
      </c>
      <c r="L12" s="3" t="s">
        <v>445</v>
      </c>
      <c r="M12" s="221"/>
      <c r="N12" s="221"/>
      <c r="O12" s="221"/>
      <c r="P12" s="221"/>
    </row>
    <row r="13" spans="1:16" x14ac:dyDescent="0.2">
      <c r="A13" s="14">
        <v>9</v>
      </c>
      <c r="B13" s="424" t="s">
        <v>1154</v>
      </c>
      <c r="C13" s="425">
        <v>-48</v>
      </c>
      <c r="D13" s="428">
        <v>48</v>
      </c>
      <c r="F13" s="205"/>
      <c r="G13" s="28"/>
      <c r="H13" s="50"/>
      <c r="K13" s="5">
        <v>178</v>
      </c>
      <c r="L13" s="3" t="s">
        <v>77</v>
      </c>
      <c r="M13" s="221"/>
      <c r="N13" s="221"/>
      <c r="O13" s="221"/>
      <c r="P13" s="221"/>
    </row>
    <row r="14" spans="1:16" x14ac:dyDescent="0.2">
      <c r="A14" s="14">
        <v>10</v>
      </c>
      <c r="B14" s="424" t="s">
        <v>1155</v>
      </c>
      <c r="C14" s="425">
        <v>-12</v>
      </c>
      <c r="D14" s="428">
        <v>12</v>
      </c>
      <c r="F14" s="27"/>
      <c r="G14" s="28"/>
      <c r="H14" s="50"/>
      <c r="K14" s="5">
        <v>52</v>
      </c>
      <c r="L14" s="3" t="s">
        <v>171</v>
      </c>
      <c r="P14" s="221"/>
    </row>
    <row r="15" spans="1:16" x14ac:dyDescent="0.2">
      <c r="A15" s="14">
        <v>11</v>
      </c>
      <c r="B15" s="424" t="s">
        <v>1162</v>
      </c>
      <c r="C15" s="425">
        <v>-77</v>
      </c>
      <c r="D15" s="428">
        <v>77</v>
      </c>
      <c r="F15" s="27"/>
      <c r="G15" s="28"/>
      <c r="H15" s="50"/>
      <c r="K15" s="5">
        <v>15</v>
      </c>
      <c r="L15" s="221" t="s">
        <v>172</v>
      </c>
      <c r="P15" s="221"/>
    </row>
    <row r="16" spans="1:16" x14ac:dyDescent="0.2">
      <c r="A16" s="14">
        <v>12</v>
      </c>
      <c r="B16" s="424" t="s">
        <v>1156</v>
      </c>
      <c r="C16" s="427">
        <v>-33</v>
      </c>
      <c r="D16" s="428">
        <v>33</v>
      </c>
      <c r="E16" s="221"/>
      <c r="F16" s="27"/>
      <c r="G16" s="28"/>
      <c r="H16" s="50"/>
      <c r="K16" s="5">
        <v>42</v>
      </c>
      <c r="L16" s="221" t="s">
        <v>173</v>
      </c>
      <c r="P16" s="221"/>
    </row>
    <row r="17" spans="1:16" x14ac:dyDescent="0.2">
      <c r="A17" s="14">
        <v>13</v>
      </c>
      <c r="B17" s="424" t="s">
        <v>1158</v>
      </c>
      <c r="C17" s="425">
        <v>-144</v>
      </c>
      <c r="D17" s="428">
        <f>H18</f>
        <v>144</v>
      </c>
      <c r="F17" s="205"/>
      <c r="G17" s="28"/>
      <c r="H17" s="50"/>
      <c r="K17" s="5">
        <v>18</v>
      </c>
      <c r="L17" s="3" t="s">
        <v>991</v>
      </c>
      <c r="P17" s="221"/>
    </row>
    <row r="18" spans="1:16" ht="12" thickBot="1" x14ac:dyDescent="0.25">
      <c r="A18" s="14">
        <v>14</v>
      </c>
      <c r="B18" s="424" t="s">
        <v>794</v>
      </c>
      <c r="C18" s="425">
        <v>-1132</v>
      </c>
      <c r="D18" s="428">
        <f>K38</f>
        <v>1132</v>
      </c>
      <c r="F18" s="24"/>
      <c r="G18" s="25"/>
      <c r="H18" s="421">
        <f>SUM(H9:H17)</f>
        <v>144</v>
      </c>
      <c r="K18" s="260">
        <v>82</v>
      </c>
      <c r="L18" s="221" t="s">
        <v>2002</v>
      </c>
    </row>
    <row r="19" spans="1:16" x14ac:dyDescent="0.2">
      <c r="A19" s="14">
        <v>15</v>
      </c>
      <c r="B19" s="424" t="s">
        <v>1576</v>
      </c>
      <c r="C19" s="427">
        <v>-269</v>
      </c>
      <c r="D19" s="428">
        <v>269</v>
      </c>
      <c r="K19" s="260">
        <v>31</v>
      </c>
      <c r="L19" s="3" t="s">
        <v>2003</v>
      </c>
    </row>
    <row r="20" spans="1:16" ht="12" x14ac:dyDescent="0.25">
      <c r="A20" s="14">
        <v>16</v>
      </c>
      <c r="B20" s="424" t="s">
        <v>1433</v>
      </c>
      <c r="C20" s="427">
        <v>-40</v>
      </c>
      <c r="D20" s="428">
        <v>40</v>
      </c>
      <c r="E20" s="240">
        <f>SUM(D5:D20)</f>
        <v>2306</v>
      </c>
      <c r="K20" s="260">
        <v>46</v>
      </c>
      <c r="L20" s="3" t="s">
        <v>1875</v>
      </c>
    </row>
    <row r="21" spans="1:16" ht="3" customHeight="1" x14ac:dyDescent="0.2">
      <c r="A21" s="4"/>
      <c r="B21" s="51"/>
      <c r="C21" s="41"/>
      <c r="D21" s="45"/>
      <c r="E21" s="4"/>
      <c r="K21" s="260"/>
    </row>
    <row r="22" spans="1:16" x14ac:dyDescent="0.2">
      <c r="A22" s="15"/>
      <c r="B22" s="430" t="s">
        <v>62</v>
      </c>
      <c r="C22" s="431">
        <v>-1457</v>
      </c>
      <c r="D22" s="423">
        <v>1457</v>
      </c>
      <c r="K22" s="260">
        <v>76</v>
      </c>
      <c r="L22" s="3" t="s">
        <v>1876</v>
      </c>
    </row>
    <row r="23" spans="1:16" ht="3" customHeight="1" x14ac:dyDescent="0.2">
      <c r="A23" s="4"/>
      <c r="B23" s="357"/>
      <c r="C23" s="41"/>
      <c r="D23" s="45"/>
      <c r="E23" s="4"/>
      <c r="K23" s="5"/>
    </row>
    <row r="24" spans="1:16" ht="12" customHeight="1" thickBot="1" x14ac:dyDescent="0.25">
      <c r="A24" s="36"/>
      <c r="B24" s="16" t="s">
        <v>393</v>
      </c>
      <c r="C24" s="428">
        <v>92</v>
      </c>
      <c r="D24" s="425">
        <v>-92</v>
      </c>
      <c r="E24" s="353"/>
      <c r="G24" s="221"/>
      <c r="H24" s="221"/>
      <c r="K24" s="260">
        <v>18</v>
      </c>
      <c r="L24" s="3" t="s">
        <v>1878</v>
      </c>
    </row>
    <row r="25" spans="1:16" ht="12" customHeight="1" x14ac:dyDescent="0.2">
      <c r="A25" s="36"/>
      <c r="B25" s="16" t="s">
        <v>674</v>
      </c>
      <c r="C25" s="423">
        <v>-35</v>
      </c>
      <c r="D25" s="425">
        <v>35</v>
      </c>
      <c r="E25" s="1913" t="s">
        <v>1577</v>
      </c>
      <c r="F25" s="1914"/>
      <c r="G25" s="1914"/>
      <c r="H25" s="1914"/>
      <c r="I25" s="1914"/>
      <c r="J25" s="1915"/>
      <c r="K25" s="5">
        <v>18</v>
      </c>
      <c r="L25" s="3" t="s">
        <v>991</v>
      </c>
    </row>
    <row r="26" spans="1:16" ht="11.4" customHeight="1" x14ac:dyDescent="0.2">
      <c r="A26" s="36"/>
      <c r="B26" s="16" t="s">
        <v>613</v>
      </c>
      <c r="C26" s="423">
        <v>-33</v>
      </c>
      <c r="D26" s="425">
        <v>33</v>
      </c>
      <c r="E26" s="1916"/>
      <c r="F26" s="1917"/>
      <c r="G26" s="1917"/>
      <c r="H26" s="1917"/>
      <c r="I26" s="1917"/>
      <c r="J26" s="1918"/>
      <c r="K26" s="230">
        <v>27</v>
      </c>
      <c r="L26" s="193" t="s">
        <v>1879</v>
      </c>
      <c r="M26" s="193"/>
      <c r="N26" s="193"/>
      <c r="O26" s="193"/>
      <c r="P26" s="193"/>
    </row>
    <row r="27" spans="1:16" ht="11.4" customHeight="1" x14ac:dyDescent="0.2">
      <c r="A27" s="36"/>
      <c r="B27" s="16" t="s">
        <v>170</v>
      </c>
      <c r="C27" s="423">
        <v>-5</v>
      </c>
      <c r="D27" s="425">
        <v>5</v>
      </c>
      <c r="E27" s="1916"/>
      <c r="F27" s="1917"/>
      <c r="G27" s="1917"/>
      <c r="H27" s="1917"/>
      <c r="I27" s="1917"/>
      <c r="J27" s="1918"/>
      <c r="K27" s="230">
        <v>24</v>
      </c>
      <c r="L27" s="193" t="s">
        <v>893</v>
      </c>
      <c r="M27" s="193"/>
      <c r="N27" s="193"/>
      <c r="O27" s="193"/>
      <c r="P27" s="193"/>
    </row>
    <row r="28" spans="1:16" ht="12" customHeight="1" thickBot="1" x14ac:dyDescent="0.25">
      <c r="A28" s="36"/>
      <c r="B28" s="16" t="s">
        <v>174</v>
      </c>
      <c r="C28" s="423">
        <v>-35</v>
      </c>
      <c r="D28" s="425">
        <v>35</v>
      </c>
      <c r="E28" s="1919"/>
      <c r="F28" s="1920"/>
      <c r="G28" s="1920"/>
      <c r="H28" s="1920"/>
      <c r="I28" s="1920"/>
      <c r="J28" s="1921"/>
      <c r="K28" s="5">
        <v>18</v>
      </c>
      <c r="L28" s="3" t="s">
        <v>1574</v>
      </c>
      <c r="M28" s="193"/>
      <c r="N28" s="193"/>
      <c r="O28" s="193"/>
      <c r="P28" s="193"/>
    </row>
    <row r="29" spans="1:16" x14ac:dyDescent="0.2">
      <c r="A29" s="36"/>
      <c r="B29" s="16" t="s">
        <v>716</v>
      </c>
      <c r="C29" s="423">
        <v>-10</v>
      </c>
      <c r="D29" s="425">
        <v>10</v>
      </c>
      <c r="E29" s="353"/>
      <c r="G29" s="221"/>
      <c r="I29" s="193"/>
      <c r="J29" s="193"/>
      <c r="K29" s="230">
        <v>38</v>
      </c>
      <c r="L29" s="193" t="s">
        <v>1572</v>
      </c>
      <c r="M29" s="193"/>
      <c r="N29" s="193"/>
      <c r="O29" s="193"/>
      <c r="P29" s="193"/>
    </row>
    <row r="30" spans="1:16" x14ac:dyDescent="0.2">
      <c r="A30" s="36"/>
      <c r="B30" s="16" t="s">
        <v>93</v>
      </c>
      <c r="C30" s="423">
        <v>-12</v>
      </c>
      <c r="D30" s="425">
        <v>12</v>
      </c>
      <c r="E30" s="353"/>
      <c r="F30" s="55"/>
      <c r="I30" s="193"/>
      <c r="J30" s="193"/>
      <c r="K30" s="230">
        <v>5</v>
      </c>
      <c r="L30" s="193" t="s">
        <v>1575</v>
      </c>
      <c r="M30" s="193"/>
      <c r="N30" s="193"/>
      <c r="O30" s="193"/>
      <c r="P30" s="193"/>
    </row>
    <row r="31" spans="1:16" x14ac:dyDescent="0.2">
      <c r="A31" s="36"/>
      <c r="B31" s="16" t="s">
        <v>94</v>
      </c>
      <c r="C31" s="423">
        <v>-140</v>
      </c>
      <c r="D31" s="425">
        <v>140</v>
      </c>
      <c r="E31" s="353"/>
      <c r="G31" s="221"/>
      <c r="I31" s="193"/>
      <c r="J31" s="193"/>
      <c r="K31" s="230"/>
      <c r="L31" s="193"/>
      <c r="M31" s="193"/>
      <c r="N31" s="193"/>
      <c r="O31" s="193"/>
      <c r="P31" s="193"/>
    </row>
    <row r="32" spans="1:16" x14ac:dyDescent="0.2">
      <c r="A32" s="36"/>
      <c r="B32" s="16" t="s">
        <v>1877</v>
      </c>
      <c r="C32" s="423">
        <v>-27</v>
      </c>
      <c r="D32" s="425">
        <v>27</v>
      </c>
      <c r="E32" s="353"/>
      <c r="G32" s="221"/>
      <c r="I32" s="193"/>
      <c r="J32" s="193"/>
      <c r="K32" s="230"/>
      <c r="L32" s="193"/>
      <c r="M32" s="193"/>
      <c r="N32" s="193"/>
      <c r="O32" s="193"/>
      <c r="P32" s="193"/>
    </row>
    <row r="33" spans="1:16" x14ac:dyDescent="0.2">
      <c r="A33" s="36"/>
      <c r="B33" s="16" t="s">
        <v>1573</v>
      </c>
      <c r="C33" s="423">
        <v>-55</v>
      </c>
      <c r="D33" s="425">
        <v>55</v>
      </c>
      <c r="E33" s="353"/>
      <c r="G33" s="221"/>
      <c r="I33" s="193"/>
      <c r="J33" s="193"/>
      <c r="K33" s="230"/>
      <c r="L33" s="193"/>
      <c r="M33" s="193"/>
      <c r="N33" s="193"/>
      <c r="O33" s="193"/>
      <c r="P33" s="193"/>
    </row>
    <row r="34" spans="1:16" ht="12.6" thickBot="1" x14ac:dyDescent="0.3">
      <c r="A34" s="36"/>
      <c r="B34" s="313"/>
      <c r="C34" s="407"/>
      <c r="D34" s="406"/>
      <c r="E34" s="240">
        <f>SUM(D24:D34)</f>
        <v>260</v>
      </c>
      <c r="G34" s="221"/>
      <c r="I34" s="193"/>
      <c r="J34" s="193"/>
      <c r="K34" s="230"/>
      <c r="L34" s="193"/>
      <c r="M34" s="193"/>
      <c r="N34" s="193"/>
      <c r="O34" s="193"/>
      <c r="P34" s="193"/>
    </row>
    <row r="35" spans="1:16" ht="21.6" thickBot="1" x14ac:dyDescent="0.45">
      <c r="B35" s="50" t="s">
        <v>1198</v>
      </c>
      <c r="C35" s="49">
        <f>SUM(C2:C34)</f>
        <v>0</v>
      </c>
      <c r="D35" s="432">
        <f>SUM(D5:D34)</f>
        <v>4023</v>
      </c>
      <c r="E35" s="353"/>
      <c r="G35" s="221"/>
      <c r="I35" s="193"/>
      <c r="J35" s="193"/>
      <c r="K35" s="230"/>
      <c r="L35" s="193"/>
      <c r="M35" s="193"/>
      <c r="N35" s="193"/>
      <c r="O35" s="193"/>
      <c r="P35" s="193"/>
    </row>
    <row r="36" spans="1:16" x14ac:dyDescent="0.2">
      <c r="D36" s="5"/>
      <c r="F36" s="221"/>
      <c r="G36" s="193"/>
      <c r="I36" s="193"/>
      <c r="J36" s="193"/>
      <c r="K36" s="230"/>
      <c r="L36" s="193"/>
      <c r="M36" s="193"/>
      <c r="N36" s="193"/>
      <c r="O36" s="193"/>
      <c r="P36" s="193"/>
    </row>
    <row r="37" spans="1:16" ht="12" x14ac:dyDescent="0.25">
      <c r="C37" s="3"/>
      <c r="E37" s="408"/>
      <c r="F37" s="221"/>
      <c r="G37" s="193"/>
      <c r="I37" s="221"/>
      <c r="K37" s="5"/>
    </row>
    <row r="38" spans="1:16" x14ac:dyDescent="0.2">
      <c r="E38" s="193"/>
      <c r="F38" s="221"/>
      <c r="G38" s="221"/>
      <c r="I38" s="221"/>
      <c r="K38" s="253">
        <f>SUM(K2:K37)</f>
        <v>1132</v>
      </c>
    </row>
    <row r="39" spans="1:16" x14ac:dyDescent="0.2">
      <c r="A39" s="193"/>
      <c r="B39" s="193"/>
      <c r="C39" s="230"/>
      <c r="D39" s="295"/>
      <c r="E39" s="221"/>
      <c r="F39" s="221"/>
      <c r="G39" s="221"/>
      <c r="I39" s="221"/>
    </row>
    <row r="40" spans="1:16" x14ac:dyDescent="0.2">
      <c r="A40" s="193"/>
      <c r="B40" s="193"/>
      <c r="C40" s="230"/>
      <c r="D40" s="295"/>
      <c r="E40" s="390"/>
      <c r="F40" s="221"/>
      <c r="G40" s="221"/>
      <c r="H40" s="221"/>
      <c r="I40" s="221"/>
      <c r="K40" s="55"/>
    </row>
    <row r="41" spans="1:16" x14ac:dyDescent="0.2">
      <c r="A41" s="193"/>
      <c r="B41" s="193"/>
      <c r="C41" s="230"/>
      <c r="D41" s="295"/>
      <c r="F41" s="221"/>
      <c r="G41" s="221"/>
      <c r="H41" s="221"/>
      <c r="I41" s="221"/>
      <c r="K41" s="392"/>
    </row>
    <row r="42" spans="1:16" x14ac:dyDescent="0.2">
      <c r="A42" s="193"/>
      <c r="B42" s="193"/>
      <c r="C42" s="230"/>
      <c r="D42" s="295"/>
      <c r="G42" s="221"/>
      <c r="H42" s="221"/>
      <c r="I42" s="221"/>
    </row>
    <row r="43" spans="1:16" x14ac:dyDescent="0.2">
      <c r="A43" s="193"/>
      <c r="B43" s="193"/>
      <c r="C43" s="295"/>
      <c r="D43" s="295"/>
      <c r="I43" s="221"/>
    </row>
    <row r="44" spans="1:16" x14ac:dyDescent="0.2">
      <c r="A44" s="193"/>
      <c r="B44" s="193"/>
      <c r="C44" s="230"/>
      <c r="D44" s="295"/>
      <c r="F44" s="221"/>
      <c r="I44" s="221"/>
      <c r="K44" s="55"/>
    </row>
    <row r="45" spans="1:16" x14ac:dyDescent="0.2">
      <c r="A45" s="193"/>
      <c r="B45" s="193"/>
      <c r="C45" s="295"/>
      <c r="D45" s="295"/>
      <c r="F45" s="221"/>
      <c r="I45" s="221"/>
      <c r="K45" s="55"/>
    </row>
    <row r="46" spans="1:16" ht="12" x14ac:dyDescent="0.25">
      <c r="A46" s="193"/>
      <c r="B46" s="193"/>
      <c r="C46" s="295"/>
      <c r="D46" s="295"/>
      <c r="F46" s="221"/>
      <c r="I46" s="221"/>
      <c r="K46" s="55"/>
      <c r="L46" s="23"/>
    </row>
    <row r="47" spans="1:16" x14ac:dyDescent="0.2">
      <c r="A47" s="193"/>
      <c r="B47" s="193"/>
      <c r="C47" s="295"/>
      <c r="D47" s="295"/>
      <c r="F47" s="221"/>
      <c r="G47" s="221"/>
      <c r="H47" s="221"/>
      <c r="I47" s="221"/>
      <c r="K47" s="55"/>
    </row>
    <row r="48" spans="1:16" x14ac:dyDescent="0.2">
      <c r="A48" s="193"/>
      <c r="B48" s="193"/>
      <c r="C48" s="230"/>
      <c r="D48" s="193"/>
      <c r="G48" s="295"/>
      <c r="H48" s="399"/>
      <c r="I48" s="221"/>
      <c r="K48" s="55"/>
    </row>
    <row r="49" spans="4:11" x14ac:dyDescent="0.2">
      <c r="D49" s="221"/>
      <c r="G49" s="221"/>
      <c r="H49" s="221"/>
    </row>
    <row r="50" spans="4:11" x14ac:dyDescent="0.2">
      <c r="D50" s="221"/>
      <c r="F50" s="221"/>
      <c r="K50" s="55"/>
    </row>
    <row r="51" spans="4:11" x14ac:dyDescent="0.2">
      <c r="D51" s="221"/>
      <c r="E51" s="221"/>
      <c r="F51" s="221"/>
      <c r="G51" s="221"/>
      <c r="H51" s="221"/>
      <c r="K51" s="398"/>
    </row>
    <row r="52" spans="4:11" x14ac:dyDescent="0.2">
      <c r="D52" s="221"/>
      <c r="E52" s="221"/>
      <c r="F52" s="221"/>
      <c r="G52" s="221"/>
      <c r="H52" s="221"/>
    </row>
    <row r="53" spans="4:11" x14ac:dyDescent="0.2">
      <c r="D53" s="230"/>
      <c r="E53" s="221"/>
      <c r="F53" s="221"/>
      <c r="G53" s="221"/>
      <c r="H53" s="221"/>
    </row>
    <row r="54" spans="4:11" x14ac:dyDescent="0.2">
      <c r="D54" s="230"/>
      <c r="E54" s="221"/>
      <c r="F54" s="221"/>
      <c r="G54" s="221"/>
      <c r="H54" s="221"/>
    </row>
    <row r="55" spans="4:11" x14ac:dyDescent="0.2">
      <c r="D55" s="230"/>
      <c r="E55" s="221"/>
      <c r="F55" s="221"/>
      <c r="G55" s="221"/>
      <c r="H55" s="221"/>
    </row>
    <row r="56" spans="4:11" x14ac:dyDescent="0.2">
      <c r="D56" s="221"/>
      <c r="E56" s="221"/>
      <c r="F56" s="221"/>
      <c r="G56" s="221"/>
      <c r="H56" s="221"/>
    </row>
    <row r="57" spans="4:11" x14ac:dyDescent="0.2">
      <c r="D57" s="221"/>
      <c r="E57" s="221"/>
      <c r="F57" s="221"/>
      <c r="G57" s="221"/>
      <c r="H57" s="221"/>
    </row>
    <row r="58" spans="4:11" x14ac:dyDescent="0.2">
      <c r="D58" s="221"/>
      <c r="E58" s="221"/>
      <c r="F58" s="221"/>
      <c r="G58" s="221"/>
      <c r="H58" s="221"/>
    </row>
    <row r="59" spans="4:11" x14ac:dyDescent="0.2">
      <c r="D59" s="221"/>
      <c r="E59" s="221"/>
      <c r="F59" s="221"/>
      <c r="G59" s="221"/>
      <c r="H59" s="221"/>
    </row>
    <row r="60" spans="4:11" x14ac:dyDescent="0.2">
      <c r="D60" s="221"/>
      <c r="E60" s="221"/>
      <c r="F60" s="221"/>
      <c r="G60" s="221"/>
      <c r="H60" s="221"/>
    </row>
    <row r="61" spans="4:11" x14ac:dyDescent="0.2">
      <c r="D61" s="221"/>
      <c r="E61" s="221"/>
      <c r="F61" s="221"/>
      <c r="G61" s="221"/>
      <c r="H61" s="221"/>
    </row>
    <row r="62" spans="4:11" x14ac:dyDescent="0.2">
      <c r="D62" s="221"/>
      <c r="E62" s="221"/>
      <c r="F62" s="221"/>
      <c r="G62" s="221"/>
      <c r="H62" s="221"/>
    </row>
    <row r="63" spans="4:11" x14ac:dyDescent="0.2">
      <c r="E63" s="221"/>
      <c r="F63" s="221"/>
      <c r="G63" s="221"/>
      <c r="H63" s="221"/>
    </row>
    <row r="64" spans="4:11" x14ac:dyDescent="0.2">
      <c r="E64" s="221"/>
      <c r="F64" s="221"/>
      <c r="G64" s="221"/>
      <c r="H64" s="221"/>
    </row>
  </sheetData>
  <mergeCells count="1">
    <mergeCell ref="E25:J28"/>
  </mergeCells>
  <phoneticPr fontId="2" type="noConversion"/>
  <pageMargins left="0.75" right="0.75" top="1" bottom="1" header="0" footer="0"/>
  <pageSetup orientation="landscape" r:id="rId1"/>
  <headerFooter alignWithMargins="0"/>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4">
    <pageSetUpPr fitToPage="1"/>
  </sheetPr>
  <dimension ref="A1:U50"/>
  <sheetViews>
    <sheetView zoomScale="75" workbookViewId="0">
      <selection activeCell="B72" sqref="B72"/>
    </sheetView>
  </sheetViews>
  <sheetFormatPr baseColWidth="10" defaultColWidth="11.44140625" defaultRowHeight="11.4" x14ac:dyDescent="0.2"/>
  <cols>
    <col min="1" max="1" width="2.6640625" style="3" customWidth="1"/>
    <col min="2" max="2" width="22" style="3" customWidth="1"/>
    <col min="3" max="3" width="9.109375" style="5" bestFit="1" customWidth="1"/>
    <col min="4" max="4" width="7.33203125" style="3" customWidth="1"/>
    <col min="5" max="5" width="8.88671875" style="3" customWidth="1"/>
    <col min="6" max="6" width="7.44140625" style="3" customWidth="1"/>
    <col min="7" max="7" width="7.33203125" style="3" customWidth="1"/>
    <col min="8" max="10" width="5.6640625" style="3" customWidth="1"/>
    <col min="11" max="11" width="6.44140625" style="3" bestFit="1" customWidth="1"/>
    <col min="12" max="12" width="1.109375" style="3" customWidth="1"/>
    <col min="13" max="13" width="16.109375" style="3" bestFit="1" customWidth="1"/>
    <col min="14" max="14" width="8" style="3" customWidth="1"/>
    <col min="15" max="15" width="8.44140625" style="3" bestFit="1" customWidth="1"/>
    <col min="16" max="16" width="13.5546875" style="3" customWidth="1"/>
    <col min="17" max="17" width="8.6640625" style="3" customWidth="1"/>
    <col min="18" max="18" width="2.6640625" style="3" customWidth="1"/>
    <col min="19" max="19" width="2.88671875" style="3" customWidth="1"/>
    <col min="20" max="20" width="2.44140625" style="3" customWidth="1"/>
    <col min="21" max="16384" width="11.44140625" style="3"/>
  </cols>
  <sheetData>
    <row r="1" spans="1:21" ht="12.6" thickBot="1" x14ac:dyDescent="0.3">
      <c r="B1" s="50"/>
      <c r="C1" s="54" t="s">
        <v>1230</v>
      </c>
      <c r="D1" s="54" t="s">
        <v>1228</v>
      </c>
      <c r="F1" s="260"/>
      <c r="G1" s="221"/>
      <c r="H1" s="221"/>
      <c r="I1" s="355"/>
      <c r="M1" s="176" t="s">
        <v>1657</v>
      </c>
      <c r="N1" s="3" t="s">
        <v>1215</v>
      </c>
      <c r="O1" s="3" t="s">
        <v>1216</v>
      </c>
    </row>
    <row r="2" spans="1:21" ht="12" x14ac:dyDescent="0.25">
      <c r="A2" s="16"/>
      <c r="B2" s="50" t="s">
        <v>1192</v>
      </c>
      <c r="C2" s="40">
        <v>5058</v>
      </c>
      <c r="D2" s="44"/>
      <c r="E2" s="5"/>
      <c r="F2" s="260"/>
      <c r="G2" s="221"/>
      <c r="H2" s="355"/>
      <c r="M2" s="3" t="s">
        <v>892</v>
      </c>
      <c r="N2" s="295">
        <v>20</v>
      </c>
      <c r="O2" s="3">
        <v>55</v>
      </c>
      <c r="P2" s="3" t="s">
        <v>1891</v>
      </c>
    </row>
    <row r="3" spans="1:21" ht="12" x14ac:dyDescent="0.25">
      <c r="A3" s="16"/>
      <c r="B3" s="3" t="s">
        <v>1194</v>
      </c>
      <c r="C3" s="44"/>
      <c r="D3" s="44"/>
      <c r="E3" s="23"/>
      <c r="M3" s="3" t="s">
        <v>161</v>
      </c>
      <c r="N3" s="295">
        <v>25</v>
      </c>
    </row>
    <row r="4" spans="1:21" ht="3.75" customHeight="1" thickBot="1" x14ac:dyDescent="0.25">
      <c r="A4" s="4"/>
      <c r="B4" s="51"/>
      <c r="C4" s="41"/>
      <c r="D4" s="45"/>
      <c r="E4" s="4"/>
    </row>
    <row r="5" spans="1:21" x14ac:dyDescent="0.2">
      <c r="A5" s="14">
        <v>1</v>
      </c>
      <c r="B5" s="411" t="s">
        <v>1144</v>
      </c>
      <c r="C5" s="412">
        <v>-50</v>
      </c>
      <c r="D5" s="413">
        <f>F5+G5+H5+I5+J5</f>
        <v>50</v>
      </c>
      <c r="E5" s="221"/>
      <c r="F5" s="38">
        <v>50</v>
      </c>
      <c r="G5" s="26"/>
      <c r="H5" s="26"/>
      <c r="I5" s="26"/>
      <c r="J5" s="26"/>
      <c r="K5" s="31" t="s">
        <v>1209</v>
      </c>
      <c r="M5" s="3" t="s">
        <v>2098</v>
      </c>
      <c r="N5" s="295">
        <v>17</v>
      </c>
    </row>
    <row r="6" spans="1:21" ht="12" thickBot="1" x14ac:dyDescent="0.25">
      <c r="A6" s="14">
        <v>2</v>
      </c>
      <c r="B6" s="411" t="s">
        <v>1164</v>
      </c>
      <c r="C6" s="412">
        <v>-42</v>
      </c>
      <c r="D6" s="413">
        <v>42</v>
      </c>
      <c r="F6" s="24" t="s">
        <v>334</v>
      </c>
      <c r="G6" s="241"/>
      <c r="H6" s="25"/>
      <c r="I6" s="25"/>
      <c r="J6" s="25"/>
      <c r="K6" s="32" t="s">
        <v>1210</v>
      </c>
      <c r="M6" s="3" t="s">
        <v>1888</v>
      </c>
      <c r="N6" s="295">
        <v>33</v>
      </c>
      <c r="O6" s="221"/>
      <c r="R6" s="221"/>
      <c r="S6" s="193"/>
      <c r="T6" s="193"/>
      <c r="U6" s="221"/>
    </row>
    <row r="7" spans="1:21" ht="12" thickBot="1" x14ac:dyDescent="0.25">
      <c r="A7" s="14">
        <v>3</v>
      </c>
      <c r="B7" s="411" t="s">
        <v>1163</v>
      </c>
      <c r="C7" s="412">
        <v>-95</v>
      </c>
      <c r="D7" s="413">
        <v>95</v>
      </c>
      <c r="M7" s="3" t="s">
        <v>893</v>
      </c>
      <c r="N7" s="295">
        <v>28</v>
      </c>
      <c r="O7" s="221"/>
      <c r="R7" s="221"/>
      <c r="S7" s="193"/>
      <c r="T7" s="193"/>
      <c r="U7" s="221"/>
    </row>
    <row r="8" spans="1:21" ht="12" thickBot="1" x14ac:dyDescent="0.25">
      <c r="A8" s="14">
        <v>4</v>
      </c>
      <c r="B8" s="411" t="s">
        <v>1151</v>
      </c>
      <c r="C8" s="412">
        <v>-100</v>
      </c>
      <c r="D8" s="413">
        <v>100</v>
      </c>
      <c r="F8" s="173" t="s">
        <v>1211</v>
      </c>
      <c r="G8" s="174"/>
      <c r="H8" s="174"/>
      <c r="I8" s="174"/>
      <c r="J8" s="175"/>
      <c r="M8" s="3" t="s">
        <v>2098</v>
      </c>
      <c r="N8" s="295">
        <v>17</v>
      </c>
      <c r="O8" s="221"/>
      <c r="R8" s="221"/>
      <c r="S8" s="193"/>
      <c r="T8" s="193"/>
      <c r="U8" s="221"/>
    </row>
    <row r="9" spans="1:21" x14ac:dyDescent="0.2">
      <c r="A9" s="14">
        <v>5</v>
      </c>
      <c r="B9" s="411" t="s">
        <v>1434</v>
      </c>
      <c r="C9" s="412">
        <v>-124</v>
      </c>
      <c r="D9" s="413">
        <v>124</v>
      </c>
      <c r="F9" s="205" t="s">
        <v>297</v>
      </c>
      <c r="G9" s="28">
        <v>16</v>
      </c>
      <c r="H9" s="28"/>
      <c r="I9" s="28"/>
      <c r="J9" s="29"/>
      <c r="M9" s="3" t="s">
        <v>1440</v>
      </c>
      <c r="N9" s="295">
        <v>8</v>
      </c>
      <c r="O9" s="221"/>
      <c r="S9" s="193"/>
      <c r="T9" s="193"/>
      <c r="U9" s="221"/>
    </row>
    <row r="10" spans="1:21" x14ac:dyDescent="0.2">
      <c r="A10" s="14">
        <v>6</v>
      </c>
      <c r="B10" s="414" t="s">
        <v>1145</v>
      </c>
      <c r="C10" s="413">
        <v>-20</v>
      </c>
      <c r="D10" s="413">
        <v>20</v>
      </c>
      <c r="F10" s="205" t="s">
        <v>301</v>
      </c>
      <c r="G10" s="28">
        <v>17</v>
      </c>
      <c r="H10" s="28"/>
      <c r="I10" s="28"/>
      <c r="J10" s="29"/>
      <c r="M10" s="3" t="s">
        <v>1441</v>
      </c>
      <c r="N10" s="230">
        <v>20</v>
      </c>
      <c r="T10" s="193"/>
      <c r="U10" s="221"/>
    </row>
    <row r="11" spans="1:21" x14ac:dyDescent="0.2">
      <c r="A11" s="14">
        <v>7</v>
      </c>
      <c r="B11" s="414" t="s">
        <v>1146</v>
      </c>
      <c r="C11" s="413">
        <v>-20</v>
      </c>
      <c r="D11" s="413">
        <v>20</v>
      </c>
      <c r="F11" s="205" t="s">
        <v>1086</v>
      </c>
      <c r="G11" s="28">
        <v>144</v>
      </c>
      <c r="H11" s="28"/>
      <c r="I11" s="28"/>
      <c r="J11" s="29"/>
      <c r="M11" s="3" t="s">
        <v>1049</v>
      </c>
      <c r="N11" s="230">
        <v>51</v>
      </c>
      <c r="O11" s="221"/>
      <c r="R11" s="221"/>
      <c r="S11" s="193"/>
      <c r="T11" s="193"/>
      <c r="U11" s="221"/>
    </row>
    <row r="12" spans="1:21" x14ac:dyDescent="0.2">
      <c r="A12" s="14">
        <v>8</v>
      </c>
      <c r="B12" s="411" t="s">
        <v>1153</v>
      </c>
      <c r="C12" s="412">
        <v>-107</v>
      </c>
      <c r="D12" s="413">
        <v>107</v>
      </c>
      <c r="F12" s="205"/>
      <c r="G12" s="28"/>
      <c r="H12" s="28"/>
      <c r="I12" s="28"/>
      <c r="J12" s="29"/>
      <c r="M12" s="3" t="s">
        <v>1049</v>
      </c>
      <c r="N12" s="5">
        <v>90</v>
      </c>
      <c r="O12" s="221"/>
      <c r="R12" s="221"/>
      <c r="S12" s="221"/>
      <c r="T12" s="221"/>
      <c r="U12" s="221"/>
    </row>
    <row r="13" spans="1:21" x14ac:dyDescent="0.2">
      <c r="A13" s="14">
        <v>9</v>
      </c>
      <c r="B13" s="411" t="s">
        <v>1154</v>
      </c>
      <c r="C13" s="412">
        <v>-37</v>
      </c>
      <c r="D13" s="413">
        <v>37</v>
      </c>
      <c r="F13" s="205"/>
      <c r="G13" s="28"/>
      <c r="H13" s="28"/>
      <c r="I13" s="28"/>
      <c r="J13" s="29"/>
      <c r="M13" s="3" t="s">
        <v>2098</v>
      </c>
      <c r="N13" s="5">
        <v>17</v>
      </c>
      <c r="O13" s="221"/>
      <c r="R13" s="221"/>
      <c r="S13" s="221"/>
      <c r="T13" s="221"/>
      <c r="U13" s="221"/>
    </row>
    <row r="14" spans="1:21" x14ac:dyDescent="0.2">
      <c r="A14" s="14">
        <v>10</v>
      </c>
      <c r="B14" s="411" t="s">
        <v>1155</v>
      </c>
      <c r="C14" s="412">
        <v>0</v>
      </c>
      <c r="D14" s="413">
        <v>0</v>
      </c>
      <c r="F14" s="27"/>
      <c r="G14" s="28"/>
      <c r="H14" s="28"/>
      <c r="I14" s="28"/>
      <c r="J14" s="29"/>
      <c r="M14" s="3" t="s">
        <v>1049</v>
      </c>
      <c r="N14" s="5">
        <v>103</v>
      </c>
      <c r="O14" s="221"/>
    </row>
    <row r="15" spans="1:21" x14ac:dyDescent="0.2">
      <c r="A15" s="14">
        <v>11</v>
      </c>
      <c r="B15" s="411" t="s">
        <v>1162</v>
      </c>
      <c r="C15" s="412">
        <v>-53</v>
      </c>
      <c r="D15" s="413">
        <v>53</v>
      </c>
      <c r="F15" s="27"/>
      <c r="G15" s="28"/>
      <c r="H15" s="28"/>
      <c r="I15" s="28"/>
      <c r="J15" s="29"/>
      <c r="M15" s="3" t="s">
        <v>1150</v>
      </c>
      <c r="N15" s="5">
        <v>112</v>
      </c>
      <c r="O15" s="221"/>
      <c r="P15" s="221"/>
      <c r="Q15" s="221"/>
    </row>
    <row r="16" spans="1:21" x14ac:dyDescent="0.2">
      <c r="A16" s="14">
        <v>12</v>
      </c>
      <c r="B16" s="411" t="s">
        <v>1156</v>
      </c>
      <c r="C16" s="415">
        <v>-27</v>
      </c>
      <c r="D16" s="413">
        <v>27</v>
      </c>
      <c r="F16" s="27"/>
      <c r="G16" s="28"/>
      <c r="H16" s="28"/>
      <c r="I16" s="28"/>
      <c r="J16" s="29"/>
      <c r="M16" s="3" t="s">
        <v>1087</v>
      </c>
      <c r="N16" s="5">
        <v>18</v>
      </c>
      <c r="O16" s="221"/>
      <c r="P16" s="221"/>
      <c r="Q16" s="221"/>
    </row>
    <row r="17" spans="1:21" x14ac:dyDescent="0.2">
      <c r="A17" s="14">
        <v>13</v>
      </c>
      <c r="B17" s="411" t="s">
        <v>1158</v>
      </c>
      <c r="C17" s="412">
        <v>-177</v>
      </c>
      <c r="D17" s="413">
        <f>J19</f>
        <v>177</v>
      </c>
      <c r="F17" s="205"/>
      <c r="G17" s="28"/>
      <c r="H17" s="28"/>
      <c r="I17" s="28"/>
      <c r="J17" s="29"/>
      <c r="M17" s="3" t="s">
        <v>991</v>
      </c>
      <c r="N17" s="5">
        <v>18</v>
      </c>
      <c r="O17" s="221"/>
    </row>
    <row r="18" spans="1:21" ht="12" thickBot="1" x14ac:dyDescent="0.25">
      <c r="A18" s="14">
        <v>14</v>
      </c>
      <c r="B18" s="411" t="s">
        <v>1159</v>
      </c>
      <c r="C18" s="412">
        <v>-730</v>
      </c>
      <c r="D18" s="413">
        <f>N43</f>
        <v>730</v>
      </c>
      <c r="F18" s="27"/>
      <c r="G18" s="28"/>
      <c r="H18" s="28"/>
      <c r="I18" s="28"/>
      <c r="J18" s="29"/>
      <c r="M18" s="221" t="s">
        <v>896</v>
      </c>
      <c r="N18" s="260">
        <v>17</v>
      </c>
      <c r="O18" s="221"/>
      <c r="Q18" s="221"/>
    </row>
    <row r="19" spans="1:21" ht="12.6" thickBot="1" x14ac:dyDescent="0.3">
      <c r="A19" s="14">
        <v>15</v>
      </c>
      <c r="B19" s="411" t="s">
        <v>1160</v>
      </c>
      <c r="C19" s="412">
        <v>-55</v>
      </c>
      <c r="D19" s="413">
        <f>O43</f>
        <v>55</v>
      </c>
      <c r="F19" s="24"/>
      <c r="G19" s="25"/>
      <c r="H19" s="25"/>
      <c r="I19" s="25"/>
      <c r="J19" s="30">
        <f>SUM(G9:G18)+SUM(I9:I18)</f>
        <v>177</v>
      </c>
      <c r="M19" s="221" t="s">
        <v>2098</v>
      </c>
      <c r="N19" s="260">
        <v>18</v>
      </c>
      <c r="O19" s="221"/>
      <c r="Q19" s="221"/>
    </row>
    <row r="20" spans="1:21" x14ac:dyDescent="0.2">
      <c r="A20" s="14">
        <v>16</v>
      </c>
      <c r="B20" s="411" t="s">
        <v>897</v>
      </c>
      <c r="C20" s="415">
        <v>-38</v>
      </c>
      <c r="D20" s="413">
        <v>38</v>
      </c>
      <c r="M20" s="221" t="s">
        <v>1049</v>
      </c>
      <c r="N20" s="260">
        <v>94</v>
      </c>
      <c r="O20" s="221"/>
    </row>
    <row r="21" spans="1:21" ht="12" x14ac:dyDescent="0.25">
      <c r="A21" s="14">
        <v>17</v>
      </c>
      <c r="B21" s="411" t="s">
        <v>1433</v>
      </c>
      <c r="C21" s="415">
        <v>-40</v>
      </c>
      <c r="D21" s="413">
        <v>40</v>
      </c>
      <c r="E21" s="240">
        <f>SUM(D5:D21)</f>
        <v>1715</v>
      </c>
      <c r="M21" s="221" t="s">
        <v>893</v>
      </c>
      <c r="N21" s="260">
        <v>24</v>
      </c>
      <c r="O21" s="221"/>
    </row>
    <row r="22" spans="1:21" ht="3" customHeight="1" x14ac:dyDescent="0.2">
      <c r="A22" s="4"/>
      <c r="B22" s="51"/>
      <c r="C22" s="41"/>
      <c r="D22" s="45"/>
      <c r="E22" s="4"/>
      <c r="M22" s="221"/>
      <c r="N22" s="260"/>
      <c r="O22" s="221"/>
      <c r="P22" s="221"/>
    </row>
    <row r="23" spans="1:21" x14ac:dyDescent="0.2">
      <c r="A23" s="15"/>
      <c r="B23" s="417" t="s">
        <v>62</v>
      </c>
      <c r="C23" s="418">
        <v>-890</v>
      </c>
      <c r="D23" s="419">
        <v>890</v>
      </c>
      <c r="M23" s="221"/>
      <c r="N23" s="260"/>
      <c r="O23" s="221"/>
    </row>
    <row r="24" spans="1:21" ht="3" customHeight="1" x14ac:dyDescent="0.2">
      <c r="A24" s="4"/>
      <c r="B24" s="357"/>
      <c r="C24" s="41"/>
      <c r="D24" s="45"/>
      <c r="E24" s="4"/>
      <c r="N24" s="5"/>
    </row>
    <row r="25" spans="1:21" ht="12" customHeight="1" x14ac:dyDescent="0.2">
      <c r="A25" s="36"/>
      <c r="B25" s="416" t="s">
        <v>393</v>
      </c>
      <c r="C25" s="413">
        <v>52</v>
      </c>
      <c r="D25" s="412">
        <v>-52</v>
      </c>
      <c r="E25" s="353"/>
      <c r="M25" s="221"/>
      <c r="N25" s="260"/>
      <c r="P25" s="221"/>
    </row>
    <row r="26" spans="1:21" ht="12" customHeight="1" x14ac:dyDescent="0.2">
      <c r="A26" s="36"/>
      <c r="B26" s="416" t="s">
        <v>243</v>
      </c>
      <c r="C26" s="413">
        <v>-327</v>
      </c>
      <c r="D26" s="412">
        <v>327</v>
      </c>
      <c r="E26" s="353"/>
      <c r="N26" s="5"/>
      <c r="P26" s="221"/>
    </row>
    <row r="27" spans="1:21" ht="12" customHeight="1" thickBot="1" x14ac:dyDescent="0.25">
      <c r="A27" s="36"/>
      <c r="B27" s="416" t="s">
        <v>244</v>
      </c>
      <c r="C27" s="413">
        <v>-30</v>
      </c>
      <c r="D27" s="412">
        <v>30</v>
      </c>
      <c r="E27" s="353"/>
      <c r="N27" s="5"/>
      <c r="P27" s="221"/>
    </row>
    <row r="28" spans="1:21" x14ac:dyDescent="0.2">
      <c r="A28" s="36"/>
      <c r="B28" s="416" t="s">
        <v>159</v>
      </c>
      <c r="C28" s="251">
        <v>-1</v>
      </c>
      <c r="D28" s="412">
        <v>1</v>
      </c>
      <c r="E28" s="353"/>
      <c r="F28" s="1913" t="s">
        <v>795</v>
      </c>
      <c r="G28" s="1914"/>
      <c r="H28" s="1914"/>
      <c r="I28" s="1914"/>
      <c r="J28" s="1914"/>
      <c r="K28" s="1915"/>
      <c r="L28" s="193"/>
      <c r="M28" s="193"/>
      <c r="N28" s="230"/>
      <c r="O28" s="193"/>
      <c r="P28" s="193"/>
      <c r="Q28" s="193"/>
      <c r="R28" s="193"/>
      <c r="S28" s="193"/>
      <c r="T28" s="193"/>
      <c r="U28" s="193"/>
    </row>
    <row r="29" spans="1:21" x14ac:dyDescent="0.2">
      <c r="A29" s="36"/>
      <c r="B29" s="416" t="s">
        <v>160</v>
      </c>
      <c r="C29" s="251">
        <v>-247</v>
      </c>
      <c r="D29" s="412">
        <v>247</v>
      </c>
      <c r="E29" s="353"/>
      <c r="F29" s="1916"/>
      <c r="G29" s="1917"/>
      <c r="H29" s="1917"/>
      <c r="I29" s="1917"/>
      <c r="J29" s="1917"/>
      <c r="K29" s="1918"/>
      <c r="L29" s="193"/>
      <c r="M29" s="193"/>
      <c r="N29" s="230"/>
      <c r="O29" s="193"/>
      <c r="P29" s="193"/>
      <c r="Q29" s="193"/>
      <c r="R29" s="193"/>
      <c r="S29" s="193"/>
      <c r="T29" s="193"/>
      <c r="U29" s="193"/>
    </row>
    <row r="30" spans="1:21" x14ac:dyDescent="0.2">
      <c r="A30" s="36"/>
      <c r="B30" s="416" t="s">
        <v>81</v>
      </c>
      <c r="C30" s="251">
        <v>-93</v>
      </c>
      <c r="D30" s="412">
        <v>93</v>
      </c>
      <c r="E30" s="353"/>
      <c r="F30" s="1916"/>
      <c r="G30" s="1917"/>
      <c r="H30" s="1917"/>
      <c r="I30" s="1917"/>
      <c r="J30" s="1917"/>
      <c r="K30" s="1918"/>
      <c r="L30" s="193"/>
      <c r="M30" s="193"/>
      <c r="N30" s="230"/>
      <c r="O30" s="193"/>
      <c r="P30" s="193"/>
      <c r="Q30" s="193"/>
      <c r="R30" s="193"/>
      <c r="S30" s="193"/>
      <c r="T30" s="193"/>
      <c r="U30" s="193"/>
    </row>
    <row r="31" spans="1:21" ht="12" thickBot="1" x14ac:dyDescent="0.25">
      <c r="A31" s="36"/>
      <c r="B31" s="416" t="s">
        <v>1438</v>
      </c>
      <c r="C31" s="251">
        <v>-20</v>
      </c>
      <c r="D31" s="412">
        <v>20</v>
      </c>
      <c r="E31" s="353"/>
      <c r="F31" s="1919"/>
      <c r="G31" s="1920"/>
      <c r="H31" s="1920"/>
      <c r="I31" s="1920"/>
      <c r="J31" s="1920"/>
      <c r="K31" s="1921"/>
      <c r="L31" s="193"/>
      <c r="M31" s="193"/>
      <c r="N31" s="230"/>
      <c r="O31" s="193"/>
      <c r="P31" s="193"/>
      <c r="Q31" s="193"/>
      <c r="R31" s="193"/>
      <c r="S31" s="193"/>
      <c r="T31" s="193"/>
      <c r="U31" s="193"/>
    </row>
    <row r="32" spans="1:21" x14ac:dyDescent="0.2">
      <c r="A32" s="36"/>
      <c r="B32" s="416" t="s">
        <v>1437</v>
      </c>
      <c r="C32" s="251">
        <v>-50</v>
      </c>
      <c r="D32" s="412">
        <v>50</v>
      </c>
      <c r="E32" s="353"/>
      <c r="J32" s="193"/>
      <c r="K32" s="193"/>
      <c r="L32" s="193"/>
      <c r="M32" s="193"/>
      <c r="N32" s="230"/>
      <c r="O32" s="193"/>
      <c r="P32" s="193"/>
      <c r="Q32" s="193"/>
      <c r="R32" s="193"/>
      <c r="S32" s="193"/>
      <c r="T32" s="193"/>
      <c r="U32" s="193"/>
    </row>
    <row r="33" spans="1:21" x14ac:dyDescent="0.2">
      <c r="A33" s="36"/>
      <c r="B33" s="416" t="s">
        <v>1436</v>
      </c>
      <c r="C33" s="251">
        <v>-1</v>
      </c>
      <c r="D33" s="412">
        <v>1</v>
      </c>
      <c r="E33" s="353"/>
      <c r="J33" s="193"/>
      <c r="K33" s="193"/>
      <c r="L33" s="193"/>
      <c r="M33" s="193"/>
      <c r="N33" s="230"/>
      <c r="O33" s="193"/>
      <c r="P33" s="193"/>
      <c r="Q33" s="193"/>
      <c r="R33" s="193"/>
      <c r="S33" s="193"/>
      <c r="T33" s="193"/>
      <c r="U33" s="193"/>
    </row>
    <row r="34" spans="1:21" x14ac:dyDescent="0.2">
      <c r="A34" s="36"/>
      <c r="B34" s="416" t="s">
        <v>1435</v>
      </c>
      <c r="C34" s="251">
        <v>-8</v>
      </c>
      <c r="D34" s="412">
        <v>8</v>
      </c>
      <c r="E34" s="353"/>
      <c r="J34" s="193"/>
      <c r="K34" s="193"/>
      <c r="L34" s="193"/>
      <c r="M34" s="193"/>
      <c r="N34" s="230"/>
      <c r="O34" s="193"/>
      <c r="P34" s="193"/>
      <c r="Q34" s="193"/>
      <c r="R34" s="193"/>
      <c r="S34" s="193"/>
      <c r="T34" s="193"/>
      <c r="U34" s="193"/>
    </row>
    <row r="35" spans="1:21" x14ac:dyDescent="0.2">
      <c r="A35" s="36"/>
      <c r="B35" s="416" t="s">
        <v>1439</v>
      </c>
      <c r="C35" s="251">
        <v>-1583</v>
      </c>
      <c r="D35" s="412">
        <v>1583</v>
      </c>
      <c r="E35" s="353"/>
      <c r="J35" s="193"/>
      <c r="K35" s="193"/>
      <c r="L35" s="193"/>
      <c r="M35" s="193"/>
      <c r="N35" s="230"/>
      <c r="O35" s="193"/>
      <c r="P35" s="193"/>
      <c r="Q35" s="193"/>
      <c r="R35" s="193"/>
      <c r="S35" s="193"/>
      <c r="T35" s="193"/>
      <c r="U35" s="193"/>
    </row>
    <row r="36" spans="1:21" x14ac:dyDescent="0.2">
      <c r="A36" s="36"/>
      <c r="B36" s="416" t="s">
        <v>1148</v>
      </c>
      <c r="C36" s="251">
        <v>-80</v>
      </c>
      <c r="D36" s="412">
        <v>80</v>
      </c>
      <c r="E36" s="353"/>
      <c r="K36" s="193"/>
      <c r="L36" s="193"/>
      <c r="M36" s="193"/>
      <c r="N36" s="230"/>
      <c r="O36" s="193"/>
      <c r="P36" s="193"/>
      <c r="Q36" s="193"/>
      <c r="R36" s="193"/>
      <c r="S36" s="193"/>
      <c r="T36" s="193"/>
      <c r="U36" s="193"/>
    </row>
    <row r="37" spans="1:21" x14ac:dyDescent="0.2">
      <c r="A37" s="36"/>
      <c r="B37" s="416" t="s">
        <v>1088</v>
      </c>
      <c r="C37" s="251">
        <v>-7</v>
      </c>
      <c r="D37" s="412">
        <v>7</v>
      </c>
      <c r="E37" s="353"/>
      <c r="K37" s="193"/>
      <c r="L37" s="193"/>
      <c r="M37" s="193"/>
      <c r="N37" s="230"/>
      <c r="O37" s="193"/>
      <c r="P37" s="193"/>
      <c r="Q37" s="193"/>
      <c r="R37" s="193"/>
      <c r="S37" s="193"/>
      <c r="T37" s="193"/>
      <c r="U37" s="193"/>
    </row>
    <row r="38" spans="1:21" x14ac:dyDescent="0.2">
      <c r="A38" s="36"/>
      <c r="B38" s="416" t="s">
        <v>990</v>
      </c>
      <c r="C38" s="251">
        <v>-50</v>
      </c>
      <c r="D38" s="412">
        <v>50</v>
      </c>
      <c r="E38" s="353"/>
      <c r="K38" s="193"/>
      <c r="L38" s="193"/>
      <c r="M38" s="193"/>
      <c r="N38" s="230"/>
      <c r="O38" s="193"/>
      <c r="P38" s="193"/>
      <c r="Q38" s="193"/>
      <c r="R38" s="193"/>
      <c r="S38" s="193"/>
      <c r="T38" s="193"/>
      <c r="U38" s="193"/>
    </row>
    <row r="39" spans="1:21" x14ac:dyDescent="0.2">
      <c r="A39" s="36"/>
      <c r="B39" s="416" t="s">
        <v>895</v>
      </c>
      <c r="C39" s="251">
        <v>-8</v>
      </c>
      <c r="D39" s="412">
        <v>8</v>
      </c>
      <c r="E39" s="353"/>
      <c r="K39" s="193"/>
      <c r="L39" s="193"/>
      <c r="M39" s="193"/>
      <c r="N39" s="230"/>
      <c r="O39" s="193"/>
      <c r="P39" s="193"/>
      <c r="Q39" s="193"/>
      <c r="R39" s="193"/>
      <c r="S39" s="193"/>
      <c r="T39" s="193"/>
      <c r="U39" s="193"/>
    </row>
    <row r="40" spans="1:21" x14ac:dyDescent="0.2">
      <c r="A40" s="36"/>
      <c r="B40" s="416"/>
      <c r="C40" s="251"/>
      <c r="D40" s="412"/>
      <c r="E40" s="353"/>
      <c r="K40" s="193"/>
      <c r="L40" s="193"/>
      <c r="M40" s="193"/>
      <c r="N40" s="230"/>
      <c r="O40" s="193"/>
      <c r="P40" s="193"/>
      <c r="Q40" s="193"/>
      <c r="R40" s="193"/>
      <c r="S40" s="193"/>
      <c r="T40" s="193"/>
      <c r="U40" s="193"/>
    </row>
    <row r="41" spans="1:21" ht="12.6" thickBot="1" x14ac:dyDescent="0.3">
      <c r="A41" s="36"/>
      <c r="B41" s="313"/>
      <c r="C41" s="407"/>
      <c r="D41" s="406"/>
      <c r="E41" s="240">
        <f>SUM(D25:D41)</f>
        <v>2453</v>
      </c>
      <c r="F41" s="221"/>
      <c r="G41" s="193"/>
      <c r="K41" s="193"/>
      <c r="L41" s="193"/>
      <c r="M41" s="193"/>
      <c r="N41" s="230"/>
      <c r="O41" s="193"/>
      <c r="P41" s="193"/>
      <c r="Q41" s="193"/>
      <c r="R41" s="193"/>
      <c r="S41" s="193"/>
      <c r="T41" s="193"/>
      <c r="U41" s="193"/>
    </row>
    <row r="42" spans="1:21" ht="21.6" thickBot="1" x14ac:dyDescent="0.45">
      <c r="B42" s="50" t="s">
        <v>1198</v>
      </c>
      <c r="C42" s="49">
        <f>SUM(C2:C41)</f>
        <v>0</v>
      </c>
      <c r="D42" s="39">
        <f>SUM(D5:D27)</f>
        <v>2910</v>
      </c>
      <c r="E42" s="408"/>
      <c r="F42" s="221"/>
      <c r="G42" s="193"/>
      <c r="K42" s="221"/>
      <c r="N42" s="5"/>
    </row>
    <row r="43" spans="1:21" x14ac:dyDescent="0.2">
      <c r="D43" s="5"/>
      <c r="E43" s="193"/>
      <c r="F43" s="221"/>
      <c r="G43" s="221"/>
      <c r="K43" s="221"/>
      <c r="M43" s="55" t="s">
        <v>1233</v>
      </c>
      <c r="N43" s="253">
        <f>SUM(N2:N42)</f>
        <v>730</v>
      </c>
      <c r="O43" s="37">
        <f>SUM(O2:O27)</f>
        <v>55</v>
      </c>
      <c r="P43" s="3" t="s">
        <v>1232</v>
      </c>
    </row>
    <row r="45" spans="1:21" x14ac:dyDescent="0.2">
      <c r="F45" s="221"/>
      <c r="G45" s="221"/>
      <c r="J45" s="221"/>
    </row>
    <row r="46" spans="1:21" x14ac:dyDescent="0.2">
      <c r="F46" s="221"/>
      <c r="G46" s="221"/>
      <c r="J46" s="221"/>
    </row>
    <row r="47" spans="1:21" x14ac:dyDescent="0.2">
      <c r="F47" s="221"/>
      <c r="G47" s="221"/>
      <c r="J47" s="221"/>
    </row>
    <row r="48" spans="1:21" x14ac:dyDescent="0.2">
      <c r="D48" s="230"/>
      <c r="F48" s="221"/>
      <c r="G48" s="221"/>
      <c r="H48" s="221"/>
      <c r="I48" s="221"/>
      <c r="J48" s="221"/>
    </row>
    <row r="49" spans="4:10" x14ac:dyDescent="0.2">
      <c r="D49" s="230"/>
      <c r="F49" s="221"/>
      <c r="G49" s="221"/>
      <c r="H49" s="221"/>
      <c r="I49" s="221"/>
      <c r="J49" s="221"/>
    </row>
    <row r="50" spans="4:10" x14ac:dyDescent="0.2">
      <c r="D50" s="230"/>
      <c r="F50" s="221"/>
      <c r="G50" s="221"/>
      <c r="H50" s="221"/>
      <c r="I50" s="221"/>
      <c r="J50" s="221"/>
    </row>
  </sheetData>
  <mergeCells count="1">
    <mergeCell ref="F28:K31"/>
  </mergeCells>
  <phoneticPr fontId="2" type="noConversion"/>
  <pageMargins left="0.75" right="0.75" top="1" bottom="1" header="0" footer="0"/>
  <pageSetup scale="91" orientation="landscape" r:id="rId1"/>
  <headerFooter alignWithMargins="0"/>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3"/>
  <dimension ref="A1:U61"/>
  <sheetViews>
    <sheetView zoomScale="74" zoomScaleNormal="74" workbookViewId="0">
      <selection activeCell="B72" sqref="B72"/>
    </sheetView>
  </sheetViews>
  <sheetFormatPr baseColWidth="10" defaultColWidth="11.44140625" defaultRowHeight="11.4" x14ac:dyDescent="0.2"/>
  <cols>
    <col min="1" max="1" width="2.6640625" style="3" customWidth="1"/>
    <col min="2" max="2" width="22" style="3" customWidth="1"/>
    <col min="3" max="3" width="9.109375" style="5" bestFit="1" customWidth="1"/>
    <col min="4" max="4" width="7.33203125" style="3" customWidth="1"/>
    <col min="5" max="5" width="8.88671875" style="3" customWidth="1"/>
    <col min="6" max="6" width="7.44140625" style="3" customWidth="1"/>
    <col min="7" max="7" width="7.33203125" style="3" customWidth="1"/>
    <col min="8" max="10" width="5.6640625" style="3" customWidth="1"/>
    <col min="11" max="11" width="6.44140625" style="3" bestFit="1" customWidth="1"/>
    <col min="12" max="12" width="1.109375" style="3" customWidth="1"/>
    <col min="13" max="13" width="16.109375" style="3" bestFit="1" customWidth="1"/>
    <col min="14" max="14" width="8" style="3" customWidth="1"/>
    <col min="15" max="15" width="8.44140625" style="3" bestFit="1" customWidth="1"/>
    <col min="16" max="16" width="13.5546875" style="3" customWidth="1"/>
    <col min="17" max="17" width="8.6640625" style="3" customWidth="1"/>
    <col min="18" max="18" width="2.6640625" style="3" customWidth="1"/>
    <col min="19" max="19" width="2.88671875" style="3" customWidth="1"/>
    <col min="20" max="20" width="2.44140625" style="3" customWidth="1"/>
    <col min="21" max="16384" width="11.44140625" style="3"/>
  </cols>
  <sheetData>
    <row r="1" spans="1:21" ht="12.6" thickBot="1" x14ac:dyDescent="0.3">
      <c r="B1" s="50"/>
      <c r="C1" s="54" t="s">
        <v>1230</v>
      </c>
      <c r="D1" s="54" t="s">
        <v>1228</v>
      </c>
      <c r="F1" s="221"/>
      <c r="G1" s="221"/>
      <c r="H1" s="221"/>
      <c r="I1" s="355"/>
      <c r="M1" s="176" t="s">
        <v>1657</v>
      </c>
      <c r="N1" s="3" t="s">
        <v>1215</v>
      </c>
      <c r="O1" s="3" t="s">
        <v>1216</v>
      </c>
    </row>
    <row r="2" spans="1:21" x14ac:dyDescent="0.2">
      <c r="A2" s="16"/>
      <c r="B2" s="50" t="s">
        <v>1192</v>
      </c>
      <c r="C2" s="40">
        <v>3826</v>
      </c>
      <c r="D2" s="44"/>
      <c r="F2" s="221"/>
      <c r="G2" s="221">
        <f>1581-193</f>
        <v>1388</v>
      </c>
      <c r="H2" s="221"/>
      <c r="M2" s="3" t="s">
        <v>1047</v>
      </c>
      <c r="N2" s="295">
        <v>32</v>
      </c>
      <c r="O2" s="3">
        <v>55</v>
      </c>
      <c r="P2" s="3" t="s">
        <v>1049</v>
      </c>
    </row>
    <row r="3" spans="1:21" ht="12" x14ac:dyDescent="0.25">
      <c r="A3" s="16"/>
      <c r="B3" s="3" t="s">
        <v>1194</v>
      </c>
      <c r="C3" s="44"/>
      <c r="D3" s="44"/>
      <c r="E3" s="23"/>
      <c r="M3" s="3" t="s">
        <v>893</v>
      </c>
      <c r="N3" s="295">
        <v>26</v>
      </c>
      <c r="O3" s="3">
        <v>88</v>
      </c>
      <c r="P3" s="3" t="s">
        <v>1049</v>
      </c>
    </row>
    <row r="4" spans="1:21" ht="3.75" customHeight="1" thickBot="1" x14ac:dyDescent="0.25">
      <c r="A4" s="4"/>
      <c r="B4" s="51"/>
      <c r="C4" s="41"/>
      <c r="D4" s="45"/>
      <c r="E4" s="4"/>
    </row>
    <row r="5" spans="1:21" x14ac:dyDescent="0.2">
      <c r="A5" s="14">
        <v>1</v>
      </c>
      <c r="B5" s="329" t="s">
        <v>1144</v>
      </c>
      <c r="C5" s="330">
        <v>-100</v>
      </c>
      <c r="D5" s="341">
        <f>F5+G5+H5+I5+J5</f>
        <v>100</v>
      </c>
      <c r="E5" s="221"/>
      <c r="F5" s="38">
        <v>100</v>
      </c>
      <c r="G5" s="26"/>
      <c r="H5" s="26"/>
      <c r="I5" s="26"/>
      <c r="J5" s="26"/>
      <c r="K5" s="31" t="s">
        <v>1209</v>
      </c>
      <c r="M5" s="3" t="s">
        <v>892</v>
      </c>
      <c r="N5" s="295">
        <v>20</v>
      </c>
    </row>
    <row r="6" spans="1:21" ht="12" thickBot="1" x14ac:dyDescent="0.25">
      <c r="A6" s="14">
        <v>2</v>
      </c>
      <c r="B6" s="329" t="s">
        <v>1164</v>
      </c>
      <c r="C6" s="330">
        <v>-42</v>
      </c>
      <c r="D6" s="328">
        <v>42</v>
      </c>
      <c r="F6" s="24" t="s">
        <v>234</v>
      </c>
      <c r="G6" s="241"/>
      <c r="H6" s="25"/>
      <c r="I6" s="25"/>
      <c r="J6" s="25"/>
      <c r="K6" s="32" t="s">
        <v>1210</v>
      </c>
      <c r="M6" s="3" t="s">
        <v>1048</v>
      </c>
      <c r="N6" s="295">
        <v>22</v>
      </c>
      <c r="O6" s="221"/>
      <c r="R6" s="221"/>
      <c r="S6" s="193"/>
      <c r="T6" s="193"/>
      <c r="U6" s="221"/>
    </row>
    <row r="7" spans="1:21" ht="12" thickBot="1" x14ac:dyDescent="0.25">
      <c r="A7" s="14">
        <v>3</v>
      </c>
      <c r="B7" s="329" t="s">
        <v>1163</v>
      </c>
      <c r="C7" s="330">
        <v>-95</v>
      </c>
      <c r="D7" s="328">
        <v>95</v>
      </c>
      <c r="M7" s="3" t="s">
        <v>1049</v>
      </c>
      <c r="N7" s="295">
        <v>87</v>
      </c>
      <c r="O7" s="221"/>
      <c r="R7" s="221"/>
      <c r="S7" s="193"/>
      <c r="T7" s="193"/>
      <c r="U7" s="221"/>
    </row>
    <row r="8" spans="1:21" ht="12" thickBot="1" x14ac:dyDescent="0.25">
      <c r="A8" s="14">
        <v>4</v>
      </c>
      <c r="B8" s="329" t="s">
        <v>1151</v>
      </c>
      <c r="C8" s="330">
        <v>-100</v>
      </c>
      <c r="D8" s="328">
        <v>100</v>
      </c>
      <c r="F8" s="173" t="s">
        <v>1211</v>
      </c>
      <c r="G8" s="174"/>
      <c r="H8" s="174"/>
      <c r="I8" s="174"/>
      <c r="J8" s="175"/>
      <c r="M8" s="3" t="s">
        <v>1050</v>
      </c>
      <c r="N8" s="295">
        <v>17</v>
      </c>
      <c r="O8" s="221"/>
      <c r="R8" s="221"/>
      <c r="S8" s="193"/>
      <c r="T8" s="193"/>
      <c r="U8" s="221"/>
    </row>
    <row r="9" spans="1:21" x14ac:dyDescent="0.2">
      <c r="A9" s="14">
        <v>5</v>
      </c>
      <c r="B9" s="329" t="s">
        <v>1147</v>
      </c>
      <c r="C9" s="330">
        <v>-40</v>
      </c>
      <c r="D9" s="328">
        <v>40</v>
      </c>
      <c r="F9" s="205" t="s">
        <v>257</v>
      </c>
      <c r="G9" s="28">
        <v>17</v>
      </c>
      <c r="H9" s="28"/>
      <c r="I9" s="28"/>
      <c r="J9" s="29"/>
      <c r="M9" s="3" t="s">
        <v>1051</v>
      </c>
      <c r="N9" s="295">
        <v>20</v>
      </c>
      <c r="O9" s="221"/>
      <c r="S9" s="193"/>
      <c r="T9" s="193"/>
      <c r="U9" s="221"/>
    </row>
    <row r="10" spans="1:21" x14ac:dyDescent="0.2">
      <c r="A10" s="14">
        <v>6</v>
      </c>
      <c r="B10" s="327" t="s">
        <v>1145</v>
      </c>
      <c r="C10" s="328">
        <v>-20</v>
      </c>
      <c r="D10" s="328">
        <v>20</v>
      </c>
      <c r="F10" s="205" t="s">
        <v>259</v>
      </c>
      <c r="G10" s="28">
        <v>18</v>
      </c>
      <c r="H10" s="28"/>
      <c r="I10" s="28"/>
      <c r="J10" s="29"/>
      <c r="M10" s="3" t="s">
        <v>1049</v>
      </c>
      <c r="N10" s="230">
        <v>69</v>
      </c>
      <c r="T10" s="193"/>
      <c r="U10" s="221"/>
    </row>
    <row r="11" spans="1:21" x14ac:dyDescent="0.2">
      <c r="A11" s="14">
        <v>7</v>
      </c>
      <c r="B11" s="327" t="s">
        <v>1146</v>
      </c>
      <c r="C11" s="328">
        <v>-20</v>
      </c>
      <c r="D11" s="328">
        <v>20</v>
      </c>
      <c r="F11" s="205" t="s">
        <v>704</v>
      </c>
      <c r="G11" s="28">
        <v>15</v>
      </c>
      <c r="H11" s="28"/>
      <c r="I11" s="28"/>
      <c r="J11" s="29"/>
      <c r="M11" s="3" t="s">
        <v>1052</v>
      </c>
      <c r="N11" s="230">
        <v>14</v>
      </c>
      <c r="O11" s="221"/>
      <c r="R11" s="221"/>
      <c r="S11" s="193"/>
      <c r="T11" s="193"/>
      <c r="U11" s="221"/>
    </row>
    <row r="12" spans="1:21" x14ac:dyDescent="0.2">
      <c r="A12" s="14">
        <v>8</v>
      </c>
      <c r="B12" s="329" t="s">
        <v>1153</v>
      </c>
      <c r="C12" s="330">
        <v>-107</v>
      </c>
      <c r="D12" s="328">
        <v>107</v>
      </c>
      <c r="F12" s="205" t="s">
        <v>269</v>
      </c>
      <c r="G12" s="28">
        <v>18</v>
      </c>
      <c r="H12" s="28"/>
      <c r="I12" s="28"/>
      <c r="J12" s="29"/>
      <c r="M12" s="3" t="s">
        <v>876</v>
      </c>
      <c r="N12" s="5">
        <v>10</v>
      </c>
      <c r="O12" s="221"/>
      <c r="R12" s="221"/>
      <c r="S12" s="221"/>
      <c r="T12" s="221"/>
      <c r="U12" s="221"/>
    </row>
    <row r="13" spans="1:21" x14ac:dyDescent="0.2">
      <c r="A13" s="14">
        <v>9</v>
      </c>
      <c r="B13" s="329" t="s">
        <v>1154</v>
      </c>
      <c r="C13" s="330">
        <v>-33</v>
      </c>
      <c r="D13" s="328">
        <v>33</v>
      </c>
      <c r="F13" s="205" t="s">
        <v>418</v>
      </c>
      <c r="G13" s="28">
        <v>25</v>
      </c>
      <c r="H13" s="28"/>
      <c r="I13" s="28"/>
      <c r="J13" s="29"/>
      <c r="M13" s="3" t="s">
        <v>877</v>
      </c>
      <c r="N13" s="5">
        <v>15</v>
      </c>
      <c r="O13" s="221"/>
      <c r="R13" s="221"/>
      <c r="S13" s="221"/>
      <c r="T13" s="221"/>
      <c r="U13" s="221"/>
    </row>
    <row r="14" spans="1:21" x14ac:dyDescent="0.2">
      <c r="A14" s="14">
        <v>10</v>
      </c>
      <c r="B14" s="329" t="s">
        <v>1155</v>
      </c>
      <c r="C14" s="330">
        <v>-11</v>
      </c>
      <c r="D14" s="328">
        <v>11</v>
      </c>
      <c r="F14" s="27" t="s">
        <v>521</v>
      </c>
      <c r="G14" s="28">
        <v>24</v>
      </c>
      <c r="H14" s="28"/>
      <c r="I14" s="28"/>
      <c r="J14" s="29"/>
      <c r="M14" s="3" t="s">
        <v>466</v>
      </c>
      <c r="N14" s="5">
        <v>60</v>
      </c>
      <c r="O14" s="221"/>
    </row>
    <row r="15" spans="1:21" x14ac:dyDescent="0.2">
      <c r="A15" s="14">
        <v>11</v>
      </c>
      <c r="B15" s="329" t="s">
        <v>1162</v>
      </c>
      <c r="C15" s="330">
        <v>-58</v>
      </c>
      <c r="D15" s="328">
        <v>58</v>
      </c>
      <c r="F15" s="27" t="s">
        <v>522</v>
      </c>
      <c r="G15" s="28">
        <v>35</v>
      </c>
      <c r="H15" s="28"/>
      <c r="I15" s="28"/>
      <c r="J15" s="29"/>
      <c r="M15" s="3" t="s">
        <v>878</v>
      </c>
      <c r="N15" s="5">
        <v>15</v>
      </c>
      <c r="O15" s="221"/>
      <c r="P15" s="221"/>
      <c r="Q15" s="221"/>
    </row>
    <row r="16" spans="1:21" x14ac:dyDescent="0.2">
      <c r="A16" s="14">
        <v>12</v>
      </c>
      <c r="B16" s="329" t="s">
        <v>1156</v>
      </c>
      <c r="C16" s="375">
        <v>-58</v>
      </c>
      <c r="D16" s="328">
        <v>58</v>
      </c>
      <c r="F16" s="27" t="s">
        <v>523</v>
      </c>
      <c r="G16" s="28">
        <v>22</v>
      </c>
      <c r="H16" s="28"/>
      <c r="I16" s="28"/>
      <c r="J16" s="29"/>
      <c r="M16" s="3" t="s">
        <v>463</v>
      </c>
      <c r="N16" s="5">
        <v>17</v>
      </c>
      <c r="O16" s="221"/>
      <c r="P16" s="221"/>
      <c r="Q16" s="221"/>
    </row>
    <row r="17" spans="1:21" x14ac:dyDescent="0.2">
      <c r="A17" s="14">
        <v>13</v>
      </c>
      <c r="B17" s="329" t="s">
        <v>1157</v>
      </c>
      <c r="C17" s="330">
        <v>0</v>
      </c>
      <c r="D17" s="328">
        <v>0</v>
      </c>
      <c r="F17" s="27"/>
      <c r="G17" s="28"/>
      <c r="H17" s="28"/>
      <c r="I17" s="28"/>
      <c r="J17" s="29"/>
      <c r="M17" s="3" t="s">
        <v>880</v>
      </c>
      <c r="N17" s="5">
        <v>2</v>
      </c>
      <c r="O17" s="221"/>
      <c r="P17" s="221"/>
      <c r="Q17" s="221"/>
    </row>
    <row r="18" spans="1:21" x14ac:dyDescent="0.2">
      <c r="A18" s="14">
        <v>14</v>
      </c>
      <c r="B18" s="403" t="s">
        <v>1158</v>
      </c>
      <c r="C18" s="404">
        <v>-174</v>
      </c>
      <c r="D18" s="405">
        <f>J20</f>
        <v>174</v>
      </c>
      <c r="F18" s="205"/>
      <c r="G18" s="28"/>
      <c r="H18" s="28"/>
      <c r="I18" s="28"/>
      <c r="J18" s="29"/>
      <c r="M18" s="3" t="s">
        <v>881</v>
      </c>
      <c r="N18" s="5">
        <v>11</v>
      </c>
      <c r="O18" s="221"/>
    </row>
    <row r="19" spans="1:21" ht="12" thickBot="1" x14ac:dyDescent="0.25">
      <c r="A19" s="14">
        <v>15</v>
      </c>
      <c r="B19" s="329" t="s">
        <v>1159</v>
      </c>
      <c r="C19" s="330">
        <v>-746</v>
      </c>
      <c r="D19" s="328">
        <f>N38</f>
        <v>746</v>
      </c>
      <c r="F19" s="27"/>
      <c r="G19" s="28"/>
      <c r="H19" s="28"/>
      <c r="I19" s="28"/>
      <c r="J19" s="29"/>
      <c r="M19" s="221" t="s">
        <v>802</v>
      </c>
      <c r="N19" s="260">
        <v>17</v>
      </c>
      <c r="O19" s="221"/>
      <c r="Q19" s="221"/>
    </row>
    <row r="20" spans="1:21" ht="12.6" thickBot="1" x14ac:dyDescent="0.3">
      <c r="A20" s="14">
        <v>16</v>
      </c>
      <c r="B20" s="403" t="s">
        <v>1160</v>
      </c>
      <c r="C20" s="404">
        <v>-143</v>
      </c>
      <c r="D20" s="405">
        <f>O38</f>
        <v>143</v>
      </c>
      <c r="F20" s="24"/>
      <c r="G20" s="25"/>
      <c r="H20" s="25"/>
      <c r="I20" s="25"/>
      <c r="J20" s="30">
        <f>SUM(G9:G19)+SUM(I9:I19)</f>
        <v>174</v>
      </c>
      <c r="M20" s="221" t="s">
        <v>200</v>
      </c>
      <c r="N20" s="260">
        <v>101</v>
      </c>
      <c r="O20" s="221"/>
      <c r="Q20" s="221"/>
    </row>
    <row r="21" spans="1:21" x14ac:dyDescent="0.2">
      <c r="A21" s="14">
        <v>17</v>
      </c>
      <c r="B21" s="329" t="s">
        <v>308</v>
      </c>
      <c r="C21" s="375">
        <v>-308</v>
      </c>
      <c r="D21" s="328">
        <v>308</v>
      </c>
      <c r="M21" s="221" t="s">
        <v>703</v>
      </c>
      <c r="N21" s="260">
        <v>22</v>
      </c>
      <c r="O21" s="221"/>
    </row>
    <row r="22" spans="1:21" ht="12" x14ac:dyDescent="0.25">
      <c r="A22" s="14">
        <v>18</v>
      </c>
      <c r="B22" s="329" t="s">
        <v>1433</v>
      </c>
      <c r="C22" s="375">
        <v>0</v>
      </c>
      <c r="D22" s="328">
        <v>0</v>
      </c>
      <c r="E22" s="240">
        <f>SUM(D5:D22)</f>
        <v>2055</v>
      </c>
      <c r="M22" s="221" t="s">
        <v>705</v>
      </c>
      <c r="N22" s="260">
        <v>26</v>
      </c>
      <c r="O22" s="221"/>
    </row>
    <row r="23" spans="1:21" ht="3" customHeight="1" x14ac:dyDescent="0.2">
      <c r="A23" s="4"/>
      <c r="B23" s="51"/>
      <c r="C23" s="41"/>
      <c r="D23" s="45"/>
      <c r="E23" s="4"/>
      <c r="M23" s="221"/>
      <c r="N23" s="260"/>
      <c r="O23" s="221"/>
      <c r="P23" s="221"/>
    </row>
    <row r="24" spans="1:21" x14ac:dyDescent="0.2">
      <c r="A24" s="15"/>
      <c r="B24" s="52" t="s">
        <v>62</v>
      </c>
      <c r="C24" s="43">
        <v>-1535</v>
      </c>
      <c r="D24" s="47">
        <v>1535</v>
      </c>
      <c r="M24" s="221" t="s">
        <v>707</v>
      </c>
      <c r="N24" s="260">
        <v>20</v>
      </c>
      <c r="O24" s="221"/>
    </row>
    <row r="25" spans="1:21" ht="3" customHeight="1" x14ac:dyDescent="0.2">
      <c r="A25" s="4"/>
      <c r="B25" s="51"/>
      <c r="C25" s="41"/>
      <c r="D25" s="45"/>
      <c r="E25" s="4"/>
      <c r="M25" s="221"/>
      <c r="N25" s="260"/>
      <c r="O25" s="221"/>
    </row>
    <row r="26" spans="1:21" ht="12.6" customHeight="1" x14ac:dyDescent="0.25">
      <c r="A26" s="358"/>
      <c r="B26" s="327" t="s">
        <v>879</v>
      </c>
      <c r="C26" s="328">
        <v>-250</v>
      </c>
      <c r="D26" s="269">
        <v>250</v>
      </c>
      <c r="E26" s="240"/>
      <c r="M26" s="221" t="s">
        <v>706</v>
      </c>
      <c r="N26" s="260">
        <v>17</v>
      </c>
      <c r="O26" s="221"/>
    </row>
    <row r="27" spans="1:21" ht="3" customHeight="1" x14ac:dyDescent="0.2">
      <c r="A27" s="4"/>
      <c r="B27" s="357"/>
      <c r="C27" s="41"/>
      <c r="D27" s="45"/>
      <c r="E27" s="4"/>
      <c r="N27" s="5"/>
    </row>
    <row r="28" spans="1:21" ht="12" customHeight="1" thickBot="1" x14ac:dyDescent="0.25">
      <c r="A28" s="36"/>
      <c r="B28" s="372" t="s">
        <v>393</v>
      </c>
      <c r="C28" s="328">
        <v>30</v>
      </c>
      <c r="D28" s="330">
        <v>-30</v>
      </c>
      <c r="E28" s="353"/>
      <c r="M28" s="221" t="s">
        <v>653</v>
      </c>
      <c r="N28" s="260">
        <v>12</v>
      </c>
      <c r="P28" s="221"/>
    </row>
    <row r="29" spans="1:21" ht="12" customHeight="1" x14ac:dyDescent="0.2">
      <c r="A29" s="36"/>
      <c r="B29" s="372" t="s">
        <v>654</v>
      </c>
      <c r="C29" s="328">
        <v>-10</v>
      </c>
      <c r="D29" s="330">
        <v>10</v>
      </c>
      <c r="E29" s="353"/>
      <c r="F29" s="1913" t="s">
        <v>309</v>
      </c>
      <c r="G29" s="1914"/>
      <c r="H29" s="1914"/>
      <c r="I29" s="1914"/>
      <c r="J29" s="1914"/>
      <c r="K29" s="1915"/>
      <c r="M29" s="3" t="s">
        <v>892</v>
      </c>
      <c r="N29" s="5">
        <v>18</v>
      </c>
      <c r="P29" s="221"/>
    </row>
    <row r="30" spans="1:21" ht="12" customHeight="1" x14ac:dyDescent="0.2">
      <c r="A30" s="36"/>
      <c r="B30" s="372" t="s">
        <v>593</v>
      </c>
      <c r="C30" s="328">
        <v>-6</v>
      </c>
      <c r="D30" s="330">
        <v>6</v>
      </c>
      <c r="E30" s="353"/>
      <c r="F30" s="1916"/>
      <c r="G30" s="1917"/>
      <c r="H30" s="1917"/>
      <c r="I30" s="1917"/>
      <c r="J30" s="1917"/>
      <c r="K30" s="1918"/>
      <c r="M30" s="3" t="s">
        <v>649</v>
      </c>
      <c r="N30" s="5">
        <v>16</v>
      </c>
      <c r="P30" s="221"/>
    </row>
    <row r="31" spans="1:21" x14ac:dyDescent="0.2">
      <c r="A31" s="36"/>
      <c r="B31" s="221"/>
      <c r="C31" s="46"/>
      <c r="D31" s="303"/>
      <c r="E31" s="353"/>
      <c r="F31" s="1916"/>
      <c r="G31" s="1917"/>
      <c r="H31" s="1917"/>
      <c r="I31" s="1917"/>
      <c r="J31" s="1917"/>
      <c r="K31" s="1918"/>
      <c r="L31" s="193"/>
      <c r="M31" s="193" t="s">
        <v>594</v>
      </c>
      <c r="N31" s="230">
        <v>10</v>
      </c>
      <c r="O31" s="193"/>
      <c r="P31" s="193"/>
      <c r="Q31" s="193"/>
      <c r="R31" s="193"/>
      <c r="S31" s="193"/>
      <c r="T31" s="193"/>
      <c r="U31" s="193"/>
    </row>
    <row r="32" spans="1:21" ht="12" thickBot="1" x14ac:dyDescent="0.25">
      <c r="A32" s="36"/>
      <c r="B32" s="221"/>
      <c r="C32" s="46"/>
      <c r="D32" s="303"/>
      <c r="E32" s="353"/>
      <c r="F32" s="1919"/>
      <c r="G32" s="1920"/>
      <c r="H32" s="1920"/>
      <c r="I32" s="1920"/>
      <c r="J32" s="1920"/>
      <c r="K32" s="1921"/>
      <c r="L32" s="193"/>
      <c r="M32" s="193" t="s">
        <v>592</v>
      </c>
      <c r="N32" s="230">
        <v>4</v>
      </c>
      <c r="O32" s="193"/>
      <c r="P32" s="193"/>
      <c r="Q32" s="193"/>
      <c r="R32" s="193"/>
      <c r="S32" s="193"/>
      <c r="T32" s="193"/>
      <c r="U32" s="193"/>
    </row>
    <row r="33" spans="1:21" x14ac:dyDescent="0.2">
      <c r="A33" s="36"/>
      <c r="B33" s="221"/>
      <c r="C33" s="46"/>
      <c r="D33" s="303"/>
      <c r="E33" s="353"/>
      <c r="J33" s="193"/>
      <c r="K33" s="193"/>
      <c r="L33" s="193"/>
      <c r="M33" s="3" t="s">
        <v>468</v>
      </c>
      <c r="N33" s="5">
        <v>28</v>
      </c>
      <c r="O33" s="193"/>
      <c r="P33" s="193"/>
      <c r="Q33" s="193"/>
      <c r="R33" s="193"/>
      <c r="S33" s="193"/>
      <c r="T33" s="193"/>
      <c r="U33" s="193"/>
    </row>
    <row r="34" spans="1:21" x14ac:dyDescent="0.2">
      <c r="A34" s="36"/>
      <c r="B34" s="221"/>
      <c r="C34" s="46"/>
      <c r="D34" s="303"/>
      <c r="E34" s="353"/>
      <c r="J34" s="193"/>
      <c r="K34" s="193"/>
      <c r="L34" s="193"/>
      <c r="M34" s="193" t="s">
        <v>469</v>
      </c>
      <c r="N34" s="230">
        <v>3</v>
      </c>
      <c r="O34" s="193"/>
      <c r="P34" s="193"/>
      <c r="Q34" s="193"/>
      <c r="R34" s="193"/>
      <c r="S34" s="193"/>
      <c r="T34" s="193"/>
      <c r="U34" s="193"/>
    </row>
    <row r="35" spans="1:21" x14ac:dyDescent="0.2">
      <c r="A35" s="36"/>
      <c r="B35" s="221"/>
      <c r="C35" s="46"/>
      <c r="D35" s="303"/>
      <c r="E35" s="353"/>
      <c r="J35" s="193"/>
      <c r="K35" s="193"/>
      <c r="L35" s="193"/>
      <c r="M35" s="193" t="s">
        <v>470</v>
      </c>
      <c r="N35" s="230">
        <v>15</v>
      </c>
      <c r="O35" s="193"/>
      <c r="P35" s="193"/>
      <c r="Q35" s="193"/>
      <c r="R35" s="193"/>
      <c r="S35" s="193"/>
      <c r="T35" s="193"/>
      <c r="U35" s="193"/>
    </row>
    <row r="36" spans="1:21" ht="12.6" thickBot="1" x14ac:dyDescent="0.3">
      <c r="A36" s="36"/>
      <c r="B36" s="313"/>
      <c r="C36" s="407"/>
      <c r="D36" s="406"/>
      <c r="E36" s="240"/>
      <c r="F36" s="221"/>
      <c r="G36" s="193"/>
      <c r="H36" s="295"/>
      <c r="I36" s="295"/>
      <c r="J36" s="193"/>
      <c r="K36" s="193"/>
      <c r="L36" s="193"/>
      <c r="M36" s="193"/>
      <c r="N36" s="230"/>
      <c r="O36" s="193"/>
      <c r="P36" s="193"/>
      <c r="Q36" s="193"/>
      <c r="R36" s="193"/>
      <c r="S36" s="193"/>
      <c r="T36" s="193"/>
      <c r="U36" s="193"/>
    </row>
    <row r="37" spans="1:21" ht="21.6" thickBot="1" x14ac:dyDescent="0.45">
      <c r="B37" s="50" t="s">
        <v>1198</v>
      </c>
      <c r="C37" s="49">
        <f>SUM(C2:C36)</f>
        <v>0</v>
      </c>
      <c r="D37" s="39">
        <f>SUM(D5:D31)</f>
        <v>3826</v>
      </c>
      <c r="E37" s="408"/>
      <c r="F37" s="221"/>
      <c r="G37" s="193"/>
      <c r="H37" s="295"/>
      <c r="I37" s="399"/>
      <c r="J37" s="193"/>
      <c r="K37" s="221"/>
      <c r="N37" s="5"/>
    </row>
    <row r="38" spans="1:21" x14ac:dyDescent="0.2">
      <c r="D38" s="5"/>
      <c r="E38" s="193"/>
      <c r="F38" s="221"/>
      <c r="G38" s="221"/>
      <c r="H38" s="221"/>
      <c r="I38" s="221"/>
      <c r="J38" s="193"/>
      <c r="K38" s="221"/>
      <c r="M38" s="55" t="s">
        <v>1233</v>
      </c>
      <c r="N38" s="253">
        <f>SUM(N2:N37)</f>
        <v>746</v>
      </c>
      <c r="O38" s="37">
        <f>SUM(O2:O31)</f>
        <v>143</v>
      </c>
      <c r="P38" s="3" t="s">
        <v>1232</v>
      </c>
    </row>
    <row r="39" spans="1:21" x14ac:dyDescent="0.2">
      <c r="C39" s="3"/>
      <c r="E39" s="221"/>
      <c r="F39" s="391"/>
      <c r="G39" s="391"/>
      <c r="H39" s="221"/>
      <c r="I39" s="221"/>
      <c r="J39" s="193"/>
      <c r="K39" s="221"/>
    </row>
    <row r="40" spans="1:21" x14ac:dyDescent="0.2">
      <c r="C40" s="3"/>
      <c r="E40" s="221"/>
      <c r="F40" s="221"/>
      <c r="G40" s="221"/>
      <c r="H40" s="221"/>
      <c r="I40" s="221"/>
      <c r="J40" s="193"/>
      <c r="N40" s="323"/>
      <c r="O40" s="221"/>
      <c r="P40" s="221"/>
      <c r="Q40" s="221"/>
      <c r="R40" s="221"/>
      <c r="S40" s="221"/>
      <c r="T40" s="221"/>
      <c r="U40" s="221"/>
    </row>
    <row r="41" spans="1:21" ht="12" customHeight="1" x14ac:dyDescent="0.2">
      <c r="E41" s="390"/>
      <c r="F41" s="221"/>
      <c r="G41" s="193"/>
      <c r="H41" s="295"/>
      <c r="I41" s="399"/>
      <c r="J41" s="193"/>
      <c r="N41" s="55"/>
      <c r="P41" s="221"/>
    </row>
    <row r="42" spans="1:21" x14ac:dyDescent="0.2">
      <c r="E42" s="353"/>
      <c r="F42" s="221"/>
      <c r="G42" s="221"/>
      <c r="H42" s="295"/>
      <c r="I42" s="399"/>
      <c r="J42" s="193"/>
      <c r="N42" s="55"/>
      <c r="P42" s="221"/>
    </row>
    <row r="43" spans="1:21" x14ac:dyDescent="0.2">
      <c r="A43" s="193"/>
      <c r="B43" s="193"/>
      <c r="C43" s="230"/>
      <c r="D43" s="295"/>
      <c r="E43" s="193"/>
      <c r="F43" s="193"/>
      <c r="G43" s="193"/>
      <c r="H43" s="193"/>
      <c r="I43" s="193"/>
      <c r="J43" s="193"/>
      <c r="N43" s="392"/>
      <c r="P43" s="221"/>
    </row>
    <row r="44" spans="1:21" x14ac:dyDescent="0.2">
      <c r="A44" s="193"/>
      <c r="B44" s="193"/>
      <c r="C44" s="230"/>
      <c r="D44" s="295"/>
      <c r="E44" s="193"/>
      <c r="F44" s="193"/>
      <c r="G44" s="193"/>
      <c r="H44" s="193"/>
      <c r="I44" s="193"/>
      <c r="J44" s="193"/>
      <c r="N44" s="55"/>
      <c r="P44" s="221"/>
    </row>
    <row r="45" spans="1:21" x14ac:dyDescent="0.2">
      <c r="A45" s="193"/>
      <c r="B45" s="193"/>
      <c r="C45" s="230"/>
      <c r="D45" s="295"/>
      <c r="E45" s="193"/>
      <c r="F45" s="193"/>
      <c r="G45" s="193"/>
      <c r="H45" s="193"/>
      <c r="I45" s="193"/>
      <c r="J45" s="193"/>
      <c r="N45" s="393"/>
      <c r="P45" s="221"/>
    </row>
    <row r="46" spans="1:21" x14ac:dyDescent="0.2">
      <c r="A46" s="193"/>
      <c r="B46" s="193"/>
      <c r="C46" s="230"/>
      <c r="D46" s="295"/>
      <c r="E46" s="193"/>
      <c r="F46" s="193"/>
      <c r="G46" s="193"/>
      <c r="H46" s="193"/>
      <c r="I46" s="193"/>
      <c r="J46" s="193"/>
      <c r="N46" s="55"/>
      <c r="P46" s="221"/>
    </row>
    <row r="47" spans="1:21" x14ac:dyDescent="0.2">
      <c r="A47" s="193"/>
      <c r="B47" s="193"/>
      <c r="C47" s="230"/>
      <c r="D47" s="295"/>
      <c r="E47" s="193"/>
      <c r="F47" s="193"/>
      <c r="G47" s="193"/>
      <c r="H47" s="193"/>
      <c r="I47" s="193"/>
      <c r="J47" s="193"/>
      <c r="N47" s="55"/>
      <c r="P47" s="221"/>
    </row>
    <row r="48" spans="1:21" x14ac:dyDescent="0.2">
      <c r="A48" s="193"/>
      <c r="B48" s="193"/>
      <c r="C48" s="295"/>
      <c r="D48" s="295"/>
      <c r="E48" s="193"/>
      <c r="F48" s="193"/>
      <c r="G48" s="193"/>
      <c r="H48" s="193"/>
      <c r="I48" s="193"/>
      <c r="J48" s="193"/>
      <c r="N48" s="55"/>
      <c r="P48" s="221"/>
    </row>
    <row r="49" spans="4:17" ht="12" x14ac:dyDescent="0.25">
      <c r="E49" s="193"/>
      <c r="F49" s="193"/>
      <c r="G49" s="193"/>
      <c r="H49" s="193"/>
      <c r="I49" s="193"/>
      <c r="J49" s="193"/>
      <c r="N49" s="55"/>
      <c r="P49" s="221"/>
      <c r="Q49" s="23"/>
    </row>
    <row r="50" spans="4:17" x14ac:dyDescent="0.2">
      <c r="N50" s="55"/>
      <c r="P50" s="221"/>
    </row>
    <row r="51" spans="4:17" x14ac:dyDescent="0.2">
      <c r="N51" s="55"/>
      <c r="P51" s="221"/>
    </row>
    <row r="52" spans="4:17" x14ac:dyDescent="0.2">
      <c r="N52" s="55"/>
      <c r="P52" s="221"/>
    </row>
    <row r="54" spans="4:17" x14ac:dyDescent="0.2">
      <c r="F54" s="221"/>
      <c r="N54" s="55"/>
      <c r="P54" s="221"/>
    </row>
    <row r="56" spans="4:17" x14ac:dyDescent="0.2">
      <c r="F56" s="221"/>
      <c r="G56" s="221"/>
      <c r="H56" s="221"/>
      <c r="I56" s="221"/>
      <c r="J56" s="221"/>
    </row>
    <row r="57" spans="4:17" x14ac:dyDescent="0.2">
      <c r="F57" s="221"/>
      <c r="G57" s="221"/>
      <c r="H57" s="221"/>
      <c r="I57" s="221"/>
      <c r="J57" s="221"/>
    </row>
    <row r="58" spans="4:17" x14ac:dyDescent="0.2">
      <c r="F58" s="221"/>
      <c r="G58" s="221"/>
      <c r="H58" s="221"/>
      <c r="I58" s="221"/>
      <c r="J58" s="221"/>
    </row>
    <row r="59" spans="4:17" x14ac:dyDescent="0.2">
      <c r="D59" s="230"/>
      <c r="F59" s="221"/>
      <c r="G59" s="221"/>
      <c r="H59" s="221"/>
      <c r="I59" s="221"/>
      <c r="J59" s="221"/>
    </row>
    <row r="60" spans="4:17" x14ac:dyDescent="0.2">
      <c r="D60" s="230"/>
      <c r="F60" s="221"/>
      <c r="G60" s="221"/>
      <c r="H60" s="221"/>
      <c r="I60" s="221"/>
      <c r="J60" s="221"/>
    </row>
    <row r="61" spans="4:17" x14ac:dyDescent="0.2">
      <c r="D61" s="230"/>
      <c r="F61" s="221"/>
      <c r="G61" s="221"/>
      <c r="H61" s="221"/>
      <c r="I61" s="221"/>
      <c r="J61" s="221"/>
    </row>
  </sheetData>
  <mergeCells count="1">
    <mergeCell ref="F29:K32"/>
  </mergeCells>
  <phoneticPr fontId="2" type="noConversion"/>
  <pageMargins left="0.22" right="0.27" top="0.41" bottom="1" header="0" footer="0"/>
  <pageSetup orientation="landscape" r:id="rId1"/>
  <headerFooter alignWithMargins="0"/>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2">
    <pageSetUpPr fitToPage="1"/>
  </sheetPr>
  <dimension ref="A1:U76"/>
  <sheetViews>
    <sheetView zoomScale="75" workbookViewId="0">
      <selection activeCell="B72" sqref="B72"/>
    </sheetView>
  </sheetViews>
  <sheetFormatPr baseColWidth="10" defaultColWidth="11.44140625" defaultRowHeight="11.4" x14ac:dyDescent="0.2"/>
  <cols>
    <col min="1" max="1" width="2.6640625" style="3" customWidth="1"/>
    <col min="2" max="2" width="22" style="3" customWidth="1"/>
    <col min="3" max="3" width="9.109375" style="5" bestFit="1" customWidth="1"/>
    <col min="4" max="4" width="7.33203125" style="3" customWidth="1"/>
    <col min="5" max="5" width="8.88671875" style="3" customWidth="1"/>
    <col min="6" max="6" width="7.44140625" style="3" customWidth="1"/>
    <col min="7" max="7" width="7.33203125" style="3" customWidth="1"/>
    <col min="8" max="10" width="5.6640625" style="3" customWidth="1"/>
    <col min="11" max="11" width="6.44140625" style="3" bestFit="1" customWidth="1"/>
    <col min="12" max="12" width="1.109375" style="3" customWidth="1"/>
    <col min="13" max="13" width="17" style="3" customWidth="1"/>
    <col min="14" max="14" width="8" style="3" customWidth="1"/>
    <col min="15" max="15" width="8.44140625" style="3" bestFit="1" customWidth="1"/>
    <col min="16" max="16" width="13.5546875" style="3" customWidth="1"/>
    <col min="17" max="17" width="8.6640625" style="3" customWidth="1"/>
    <col min="18" max="18" width="2.6640625" style="3" customWidth="1"/>
    <col min="19" max="19" width="2.88671875" style="3" customWidth="1"/>
    <col min="20" max="20" width="2.44140625" style="3" customWidth="1"/>
    <col min="21" max="16384" width="11.44140625" style="3"/>
  </cols>
  <sheetData>
    <row r="1" spans="1:21" ht="12.6" thickBot="1" x14ac:dyDescent="0.3">
      <c r="B1" s="50"/>
      <c r="C1" s="54" t="s">
        <v>1230</v>
      </c>
      <c r="D1" s="54" t="s">
        <v>1228</v>
      </c>
      <c r="F1" s="221"/>
      <c r="G1" s="221"/>
      <c r="H1" s="221"/>
      <c r="I1" s="355"/>
      <c r="M1" s="176" t="s">
        <v>1657</v>
      </c>
      <c r="N1" s="3" t="s">
        <v>1215</v>
      </c>
      <c r="O1" s="3" t="s">
        <v>1216</v>
      </c>
    </row>
    <row r="2" spans="1:21" x14ac:dyDescent="0.2">
      <c r="A2" s="16"/>
      <c r="B2" s="50" t="s">
        <v>1192</v>
      </c>
      <c r="C2" s="40">
        <v>4050</v>
      </c>
      <c r="D2" s="44"/>
      <c r="F2" s="221"/>
      <c r="G2" s="221"/>
      <c r="H2" s="221"/>
      <c r="M2" s="3" t="s">
        <v>1069</v>
      </c>
      <c r="N2" s="3">
        <v>59</v>
      </c>
      <c r="O2" s="3">
        <v>18</v>
      </c>
      <c r="P2" s="3" t="s">
        <v>1102</v>
      </c>
    </row>
    <row r="3" spans="1:21" ht="12" x14ac:dyDescent="0.25">
      <c r="A3" s="16"/>
      <c r="B3" s="3" t="s">
        <v>1194</v>
      </c>
      <c r="C3" s="44"/>
      <c r="D3" s="44"/>
      <c r="E3" s="23"/>
      <c r="M3" s="3" t="s">
        <v>1072</v>
      </c>
      <c r="N3" s="3">
        <v>6</v>
      </c>
      <c r="O3" s="3">
        <v>72</v>
      </c>
      <c r="P3" s="3" t="s">
        <v>1106</v>
      </c>
    </row>
    <row r="4" spans="1:21" ht="3.75" customHeight="1" thickBot="1" x14ac:dyDescent="0.25">
      <c r="A4" s="4"/>
      <c r="B4" s="51"/>
      <c r="C4" s="41"/>
      <c r="D4" s="45"/>
      <c r="E4" s="4"/>
      <c r="N4" s="55"/>
    </row>
    <row r="5" spans="1:21" x14ac:dyDescent="0.2">
      <c r="A5" s="14">
        <v>1</v>
      </c>
      <c r="B5" s="317" t="s">
        <v>1144</v>
      </c>
      <c r="C5" s="318">
        <v>-102</v>
      </c>
      <c r="D5" s="324">
        <f>F5+G5+H5+I5+J5</f>
        <v>102</v>
      </c>
      <c r="E5" s="221"/>
      <c r="F5" s="38">
        <v>30</v>
      </c>
      <c r="G5" s="26">
        <v>72</v>
      </c>
      <c r="H5" s="26"/>
      <c r="I5" s="26"/>
      <c r="J5" s="26"/>
      <c r="K5" s="31" t="s">
        <v>1209</v>
      </c>
      <c r="M5" s="193" t="s">
        <v>1092</v>
      </c>
      <c r="N5" s="322">
        <v>10</v>
      </c>
    </row>
    <row r="6" spans="1:21" ht="12" thickBot="1" x14ac:dyDescent="0.25">
      <c r="A6" s="14">
        <v>2</v>
      </c>
      <c r="B6" s="317" t="s">
        <v>1164</v>
      </c>
      <c r="C6" s="318">
        <v>-42</v>
      </c>
      <c r="D6" s="319">
        <v>42</v>
      </c>
      <c r="F6" s="24" t="s">
        <v>1095</v>
      </c>
      <c r="G6" s="241" t="s">
        <v>164</v>
      </c>
      <c r="H6" s="25"/>
      <c r="I6" s="25"/>
      <c r="J6" s="25"/>
      <c r="K6" s="32" t="s">
        <v>1210</v>
      </c>
      <c r="M6" s="221" t="s">
        <v>1094</v>
      </c>
      <c r="N6" s="221">
        <v>65</v>
      </c>
      <c r="O6" s="221"/>
      <c r="R6" s="221"/>
      <c r="S6" s="193"/>
      <c r="T6" s="193"/>
      <c r="U6" s="221"/>
    </row>
    <row r="7" spans="1:21" ht="12" thickBot="1" x14ac:dyDescent="0.25">
      <c r="A7" s="14">
        <v>3</v>
      </c>
      <c r="B7" s="317" t="s">
        <v>1163</v>
      </c>
      <c r="C7" s="318">
        <v>-95</v>
      </c>
      <c r="D7" s="319">
        <v>95</v>
      </c>
      <c r="M7" s="221" t="s">
        <v>1143</v>
      </c>
      <c r="N7" s="3">
        <v>23</v>
      </c>
      <c r="O7" s="221"/>
      <c r="R7" s="221"/>
      <c r="S7" s="193"/>
      <c r="T7" s="193"/>
      <c r="U7" s="221"/>
    </row>
    <row r="8" spans="1:21" ht="12" thickBot="1" x14ac:dyDescent="0.25">
      <c r="A8" s="14">
        <v>4</v>
      </c>
      <c r="B8" s="317" t="s">
        <v>1151</v>
      </c>
      <c r="C8" s="318">
        <v>-100</v>
      </c>
      <c r="D8" s="319">
        <v>100</v>
      </c>
      <c r="F8" s="173" t="s">
        <v>1211</v>
      </c>
      <c r="G8" s="174"/>
      <c r="H8" s="174"/>
      <c r="I8" s="174"/>
      <c r="J8" s="175"/>
      <c r="M8" s="221" t="s">
        <v>882</v>
      </c>
      <c r="N8" s="3">
        <v>16</v>
      </c>
      <c r="O8" s="221"/>
      <c r="R8" s="221"/>
      <c r="S8" s="193"/>
      <c r="T8" s="193"/>
      <c r="U8" s="221"/>
    </row>
    <row r="9" spans="1:21" x14ac:dyDescent="0.2">
      <c r="A9" s="14">
        <v>5</v>
      </c>
      <c r="B9" s="317" t="s">
        <v>1089</v>
      </c>
      <c r="C9" s="318">
        <v>-100</v>
      </c>
      <c r="D9" s="319">
        <v>100</v>
      </c>
      <c r="F9" s="205" t="s">
        <v>1095</v>
      </c>
      <c r="G9" s="28">
        <v>15</v>
      </c>
      <c r="H9" s="28"/>
      <c r="I9" s="28"/>
      <c r="J9" s="29"/>
      <c r="M9" s="221" t="s">
        <v>1100</v>
      </c>
      <c r="N9" s="3">
        <v>54</v>
      </c>
      <c r="O9" s="221"/>
      <c r="S9" s="193"/>
      <c r="T9" s="193"/>
      <c r="U9" s="221"/>
    </row>
    <row r="10" spans="1:21" x14ac:dyDescent="0.2">
      <c r="A10" s="14">
        <v>6</v>
      </c>
      <c r="B10" s="395" t="s">
        <v>1145</v>
      </c>
      <c r="C10" s="319">
        <v>-20</v>
      </c>
      <c r="D10" s="319">
        <v>20</v>
      </c>
      <c r="F10" s="205" t="s">
        <v>152</v>
      </c>
      <c r="G10" s="28">
        <v>55</v>
      </c>
      <c r="H10" s="28"/>
      <c r="I10" s="28"/>
      <c r="J10" s="29"/>
      <c r="M10" s="3" t="s">
        <v>1101</v>
      </c>
      <c r="N10" s="3">
        <v>200</v>
      </c>
      <c r="T10" s="193"/>
      <c r="U10" s="221"/>
    </row>
    <row r="11" spans="1:21" x14ac:dyDescent="0.2">
      <c r="A11" s="14">
        <v>7</v>
      </c>
      <c r="B11" s="395" t="s">
        <v>1146</v>
      </c>
      <c r="C11" s="319">
        <v>-20</v>
      </c>
      <c r="D11" s="319">
        <v>20</v>
      </c>
      <c r="F11" s="205" t="s">
        <v>186</v>
      </c>
      <c r="G11" s="28">
        <v>16</v>
      </c>
      <c r="H11" s="28"/>
      <c r="I11" s="28"/>
      <c r="J11" s="29"/>
      <c r="M11" s="3" t="s">
        <v>1106</v>
      </c>
      <c r="N11" s="3">
        <v>48</v>
      </c>
      <c r="O11" s="221"/>
      <c r="R11" s="221"/>
      <c r="S11" s="193"/>
      <c r="T11" s="193"/>
      <c r="U11" s="221"/>
    </row>
    <row r="12" spans="1:21" x14ac:dyDescent="0.2">
      <c r="A12" s="14">
        <v>8</v>
      </c>
      <c r="B12" s="317" t="s">
        <v>1152</v>
      </c>
      <c r="C12" s="318">
        <v>-120</v>
      </c>
      <c r="D12" s="319">
        <v>120</v>
      </c>
      <c r="E12" s="221"/>
      <c r="F12" s="27" t="s">
        <v>1368</v>
      </c>
      <c r="G12" s="28">
        <v>42</v>
      </c>
      <c r="H12" s="28"/>
      <c r="I12" s="28"/>
      <c r="J12" s="29"/>
      <c r="M12" s="221" t="s">
        <v>1104</v>
      </c>
      <c r="N12" s="3">
        <v>35</v>
      </c>
      <c r="O12" s="221"/>
      <c r="R12" s="221"/>
      <c r="S12" s="221"/>
      <c r="T12" s="221"/>
      <c r="U12" s="221"/>
    </row>
    <row r="13" spans="1:21" x14ac:dyDescent="0.2">
      <c r="A13" s="14">
        <v>9</v>
      </c>
      <c r="B13" s="317" t="s">
        <v>1153</v>
      </c>
      <c r="C13" s="318">
        <v>-102</v>
      </c>
      <c r="D13" s="319">
        <v>102</v>
      </c>
      <c r="F13" s="205" t="s">
        <v>1121</v>
      </c>
      <c r="G13" s="28">
        <v>12</v>
      </c>
      <c r="H13" s="28"/>
      <c r="I13" s="28"/>
      <c r="J13" s="29"/>
      <c r="M13" s="3" t="s">
        <v>663</v>
      </c>
      <c r="N13" s="3">
        <v>13</v>
      </c>
      <c r="O13" s="221"/>
      <c r="R13" s="221"/>
      <c r="S13" s="221"/>
      <c r="T13" s="221"/>
      <c r="U13" s="221"/>
    </row>
    <row r="14" spans="1:21" x14ac:dyDescent="0.2">
      <c r="A14" s="14">
        <v>10</v>
      </c>
      <c r="B14" s="317" t="s">
        <v>1154</v>
      </c>
      <c r="C14" s="318">
        <v>-30</v>
      </c>
      <c r="D14" s="319">
        <v>30</v>
      </c>
      <c r="F14" s="205" t="s">
        <v>1123</v>
      </c>
      <c r="G14" s="28">
        <v>18</v>
      </c>
      <c r="H14" s="28"/>
      <c r="I14" s="28"/>
      <c r="J14" s="29"/>
      <c r="M14" s="3" t="s">
        <v>1108</v>
      </c>
      <c r="N14" s="3">
        <v>44</v>
      </c>
      <c r="O14" s="221"/>
      <c r="R14" s="221"/>
      <c r="S14" s="221"/>
      <c r="T14" s="221"/>
      <c r="U14" s="221"/>
    </row>
    <row r="15" spans="1:21" x14ac:dyDescent="0.2">
      <c r="A15" s="14">
        <v>11</v>
      </c>
      <c r="B15" s="317" t="s">
        <v>1155</v>
      </c>
      <c r="C15" s="318">
        <v>0</v>
      </c>
      <c r="D15" s="319">
        <v>0</v>
      </c>
      <c r="F15" s="27"/>
      <c r="G15" s="28"/>
      <c r="H15" s="28"/>
      <c r="I15" s="28"/>
      <c r="J15" s="29"/>
      <c r="M15" s="3" t="s">
        <v>1107</v>
      </c>
      <c r="N15" s="3">
        <v>11</v>
      </c>
      <c r="O15" s="221"/>
    </row>
    <row r="16" spans="1:21" x14ac:dyDescent="0.2">
      <c r="A16" s="14">
        <v>12</v>
      </c>
      <c r="B16" s="317" t="s">
        <v>1162</v>
      </c>
      <c r="C16" s="318">
        <v>-50</v>
      </c>
      <c r="D16" s="319">
        <v>50</v>
      </c>
      <c r="F16" s="27"/>
      <c r="G16" s="28"/>
      <c r="H16" s="28"/>
      <c r="I16" s="28"/>
      <c r="J16" s="29"/>
      <c r="M16" s="3" t="s">
        <v>1109</v>
      </c>
      <c r="N16" s="3">
        <v>9</v>
      </c>
      <c r="O16" s="221"/>
      <c r="P16" s="221"/>
      <c r="Q16" s="221"/>
    </row>
    <row r="17" spans="1:17" x14ac:dyDescent="0.2">
      <c r="A17" s="14">
        <v>13</v>
      </c>
      <c r="B17" s="317" t="s">
        <v>1156</v>
      </c>
      <c r="C17" s="394">
        <v>-54</v>
      </c>
      <c r="D17" s="319">
        <v>54</v>
      </c>
      <c r="F17" s="27"/>
      <c r="G17" s="28"/>
      <c r="H17" s="28"/>
      <c r="I17" s="28"/>
      <c r="J17" s="29"/>
      <c r="M17" s="3" t="s">
        <v>1067</v>
      </c>
      <c r="N17" s="3">
        <v>12</v>
      </c>
      <c r="O17" s="221"/>
      <c r="P17" s="221"/>
      <c r="Q17" s="221"/>
    </row>
    <row r="18" spans="1:17" x14ac:dyDescent="0.2">
      <c r="A18" s="14">
        <v>14</v>
      </c>
      <c r="B18" s="317" t="s">
        <v>1157</v>
      </c>
      <c r="C18" s="318">
        <v>0</v>
      </c>
      <c r="D18" s="319">
        <v>0</v>
      </c>
      <c r="F18" s="27"/>
      <c r="G18" s="28"/>
      <c r="H18" s="28"/>
      <c r="I18" s="28"/>
      <c r="J18" s="29"/>
      <c r="M18" s="3" t="s">
        <v>1072</v>
      </c>
      <c r="N18" s="3">
        <v>24</v>
      </c>
      <c r="O18" s="221"/>
      <c r="P18" s="221"/>
      <c r="Q18" s="221"/>
    </row>
    <row r="19" spans="1:17" x14ac:dyDescent="0.2">
      <c r="A19" s="14">
        <v>15</v>
      </c>
      <c r="B19" s="317" t="s">
        <v>1158</v>
      </c>
      <c r="C19" s="318">
        <v>-158</v>
      </c>
      <c r="D19" s="319">
        <f>J21</f>
        <v>158</v>
      </c>
      <c r="F19" s="205"/>
      <c r="G19" s="28"/>
      <c r="H19" s="28"/>
      <c r="I19" s="28"/>
      <c r="J19" s="29"/>
      <c r="M19" s="221" t="s">
        <v>1112</v>
      </c>
      <c r="N19" s="221">
        <v>35</v>
      </c>
      <c r="O19" s="221"/>
      <c r="Q19" s="221"/>
    </row>
    <row r="20" spans="1:17" ht="12" thickBot="1" x14ac:dyDescent="0.25">
      <c r="A20" s="14">
        <v>16</v>
      </c>
      <c r="B20" s="317" t="s">
        <v>1159</v>
      </c>
      <c r="C20" s="318">
        <v>-881</v>
      </c>
      <c r="D20" s="319">
        <f>N50</f>
        <v>881</v>
      </c>
      <c r="F20" s="27"/>
      <c r="G20" s="28"/>
      <c r="H20" s="28"/>
      <c r="I20" s="28"/>
      <c r="J20" s="29"/>
      <c r="M20" s="221" t="s">
        <v>1111</v>
      </c>
      <c r="N20" s="221">
        <v>12</v>
      </c>
      <c r="O20" s="221"/>
      <c r="Q20" s="221"/>
    </row>
    <row r="21" spans="1:17" ht="12.6" thickBot="1" x14ac:dyDescent="0.3">
      <c r="A21" s="14">
        <v>17</v>
      </c>
      <c r="B21" s="317" t="s">
        <v>1160</v>
      </c>
      <c r="C21" s="318">
        <v>-90</v>
      </c>
      <c r="D21" s="319">
        <f>O50</f>
        <v>90</v>
      </c>
      <c r="F21" s="24"/>
      <c r="G21" s="25"/>
      <c r="H21" s="25"/>
      <c r="I21" s="25"/>
      <c r="J21" s="30">
        <f>SUM(G9:G20)+SUM(I9:I20)</f>
        <v>158</v>
      </c>
      <c r="M21" s="221" t="s">
        <v>1113</v>
      </c>
      <c r="N21" s="221">
        <v>10</v>
      </c>
      <c r="O21" s="221"/>
      <c r="Q21" s="221"/>
    </row>
    <row r="22" spans="1:17" x14ac:dyDescent="0.2">
      <c r="A22" s="14">
        <v>18</v>
      </c>
      <c r="B22" s="317" t="s">
        <v>1074</v>
      </c>
      <c r="C22" s="394">
        <v>-299</v>
      </c>
      <c r="D22" s="319">
        <v>299</v>
      </c>
      <c r="M22" s="221" t="s">
        <v>1116</v>
      </c>
      <c r="N22" s="221">
        <v>14</v>
      </c>
      <c r="O22" s="221"/>
    </row>
    <row r="23" spans="1:17" ht="12" x14ac:dyDescent="0.25">
      <c r="A23" s="14">
        <v>19</v>
      </c>
      <c r="B23" s="317" t="s">
        <v>1927</v>
      </c>
      <c r="C23" s="394">
        <v>0</v>
      </c>
      <c r="D23" s="319">
        <v>0</v>
      </c>
      <c r="E23" s="240">
        <f>SUM(D5:D23)</f>
        <v>2263</v>
      </c>
      <c r="M23" s="402" t="s">
        <v>1137</v>
      </c>
      <c r="N23" s="221">
        <v>114</v>
      </c>
      <c r="O23" s="221"/>
    </row>
    <row r="24" spans="1:17" ht="3" customHeight="1" x14ac:dyDescent="0.2">
      <c r="A24" s="4"/>
      <c r="B24" s="51"/>
      <c r="C24" s="41"/>
      <c r="D24" s="45"/>
      <c r="E24" s="4"/>
      <c r="M24" s="221"/>
      <c r="N24" s="221"/>
      <c r="O24" s="221"/>
      <c r="P24" s="221"/>
    </row>
    <row r="25" spans="1:17" x14ac:dyDescent="0.2">
      <c r="A25" s="15"/>
      <c r="B25" s="52" t="s">
        <v>62</v>
      </c>
      <c r="C25" s="43">
        <v>-68</v>
      </c>
      <c r="D25" s="47">
        <v>68</v>
      </c>
      <c r="M25" s="402" t="s">
        <v>1138</v>
      </c>
      <c r="N25" s="323">
        <v>20</v>
      </c>
      <c r="O25" s="221"/>
    </row>
    <row r="26" spans="1:17" ht="3" customHeight="1" x14ac:dyDescent="0.2">
      <c r="A26" s="4"/>
      <c r="B26" s="51"/>
      <c r="C26" s="41"/>
      <c r="D26" s="45"/>
      <c r="E26" s="4"/>
      <c r="M26" s="221"/>
      <c r="N26" s="323"/>
      <c r="O26" s="221"/>
    </row>
    <row r="27" spans="1:17" ht="11.25" customHeight="1" x14ac:dyDescent="0.25">
      <c r="A27" s="358"/>
      <c r="B27" s="395" t="s">
        <v>1010</v>
      </c>
      <c r="C27" s="319">
        <v>-250</v>
      </c>
      <c r="D27" s="265">
        <v>250</v>
      </c>
      <c r="E27" s="240"/>
      <c r="M27" s="402" t="s">
        <v>1139</v>
      </c>
      <c r="N27" s="323">
        <v>17</v>
      </c>
      <c r="O27" s="221"/>
    </row>
    <row r="28" spans="1:17" ht="11.25" customHeight="1" thickBot="1" x14ac:dyDescent="0.3">
      <c r="A28" s="358"/>
      <c r="B28" s="395" t="s">
        <v>1091</v>
      </c>
      <c r="C28" s="319">
        <v>-197</v>
      </c>
      <c r="D28" s="265">
        <v>197</v>
      </c>
      <c r="E28" s="240"/>
      <c r="G28" s="398"/>
      <c r="M28" s="402" t="s">
        <v>1140</v>
      </c>
      <c r="N28" s="323">
        <v>10</v>
      </c>
      <c r="O28" s="221"/>
    </row>
    <row r="29" spans="1:17" ht="11.25" customHeight="1" x14ac:dyDescent="0.25">
      <c r="A29" s="358"/>
      <c r="B29" s="395" t="s">
        <v>1073</v>
      </c>
      <c r="C29" s="319">
        <v>-62</v>
      </c>
      <c r="D29" s="265">
        <v>62</v>
      </c>
      <c r="E29" s="240"/>
      <c r="F29" s="1913">
        <v>40210</v>
      </c>
      <c r="G29" s="1914"/>
      <c r="H29" s="1914"/>
      <c r="I29" s="1914"/>
      <c r="J29" s="1914"/>
      <c r="K29" s="1915"/>
      <c r="M29" s="402" t="s">
        <v>1141</v>
      </c>
      <c r="N29" s="323">
        <v>20</v>
      </c>
      <c r="O29" s="221"/>
    </row>
    <row r="30" spans="1:17" ht="11.25" customHeight="1" x14ac:dyDescent="0.25">
      <c r="A30" s="358"/>
      <c r="B30" s="395" t="s">
        <v>1068</v>
      </c>
      <c r="C30" s="319">
        <v>-35</v>
      </c>
      <c r="D30" s="265">
        <v>35</v>
      </c>
      <c r="E30" s="240"/>
      <c r="F30" s="1916"/>
      <c r="G30" s="1917"/>
      <c r="H30" s="1917"/>
      <c r="I30" s="1917"/>
      <c r="J30" s="1917"/>
      <c r="K30" s="1918"/>
      <c r="N30" s="55"/>
    </row>
    <row r="31" spans="1:17" ht="11.25" customHeight="1" x14ac:dyDescent="0.25">
      <c r="A31" s="358"/>
      <c r="B31" s="395" t="s">
        <v>1110</v>
      </c>
      <c r="C31" s="319">
        <v>-300</v>
      </c>
      <c r="D31" s="265">
        <v>300</v>
      </c>
      <c r="E31" s="240"/>
      <c r="F31" s="1916"/>
      <c r="G31" s="1917"/>
      <c r="H31" s="1917"/>
      <c r="I31" s="1917"/>
      <c r="J31" s="1917"/>
      <c r="K31" s="1918"/>
      <c r="N31" s="55"/>
    </row>
    <row r="32" spans="1:17" ht="11.25" customHeight="1" thickBot="1" x14ac:dyDescent="0.3">
      <c r="A32" s="358"/>
      <c r="B32" s="400" t="s">
        <v>1124</v>
      </c>
      <c r="C32" s="319">
        <v>-50</v>
      </c>
      <c r="D32" s="265">
        <v>50</v>
      </c>
      <c r="E32" s="240"/>
      <c r="F32" s="1919"/>
      <c r="G32" s="1920"/>
      <c r="H32" s="1920"/>
      <c r="I32" s="1920"/>
      <c r="J32" s="1920"/>
      <c r="K32" s="1921"/>
      <c r="N32" s="55"/>
    </row>
    <row r="33" spans="1:21" ht="11.25" customHeight="1" x14ac:dyDescent="0.25">
      <c r="A33" s="358"/>
      <c r="B33" s="395" t="s">
        <v>1114</v>
      </c>
      <c r="C33" s="319">
        <v>-90</v>
      </c>
      <c r="D33" s="265">
        <v>90</v>
      </c>
      <c r="E33" s="240"/>
      <c r="H33" s="398"/>
      <c r="N33" s="55"/>
    </row>
    <row r="34" spans="1:21" ht="11.25" customHeight="1" x14ac:dyDescent="0.25">
      <c r="A34" s="358"/>
      <c r="B34" s="395" t="s">
        <v>1115</v>
      </c>
      <c r="C34" s="319">
        <v>-210</v>
      </c>
      <c r="D34" s="265">
        <v>210</v>
      </c>
      <c r="E34" s="240"/>
      <c r="N34" s="55"/>
    </row>
    <row r="35" spans="1:21" ht="11.25" customHeight="1" x14ac:dyDescent="0.25">
      <c r="A35" s="358"/>
      <c r="B35" s="395" t="s">
        <v>1097</v>
      </c>
      <c r="C35" s="319">
        <v>-30</v>
      </c>
      <c r="D35" s="265">
        <v>30</v>
      </c>
      <c r="E35" s="240">
        <f>SUM(D27:D35)</f>
        <v>1224</v>
      </c>
      <c r="N35" s="55"/>
    </row>
    <row r="36" spans="1:21" ht="3" customHeight="1" x14ac:dyDescent="0.2">
      <c r="A36" s="4"/>
      <c r="B36" s="357"/>
      <c r="C36" s="41"/>
      <c r="D36" s="45"/>
      <c r="E36" s="4"/>
      <c r="N36" s="55"/>
    </row>
    <row r="37" spans="1:21" ht="12" customHeight="1" x14ac:dyDescent="0.2">
      <c r="A37" s="36"/>
      <c r="B37" s="15" t="s">
        <v>393</v>
      </c>
      <c r="C37" s="319">
        <v>50</v>
      </c>
      <c r="D37" s="318">
        <v>-50</v>
      </c>
      <c r="E37" s="353"/>
      <c r="N37" s="55"/>
      <c r="P37" s="221"/>
    </row>
    <row r="38" spans="1:21" x14ac:dyDescent="0.2">
      <c r="A38" s="36"/>
      <c r="B38" s="15" t="s">
        <v>1042</v>
      </c>
      <c r="C38" s="265">
        <v>-360</v>
      </c>
      <c r="D38" s="318">
        <v>360</v>
      </c>
      <c r="E38" s="390"/>
      <c r="F38" s="221"/>
      <c r="G38" s="221"/>
      <c r="H38" s="221"/>
      <c r="I38" s="221"/>
      <c r="J38" s="193"/>
      <c r="K38" s="193"/>
      <c r="L38" s="193"/>
      <c r="M38" s="193"/>
      <c r="N38" s="193"/>
      <c r="O38" s="193"/>
      <c r="P38" s="193"/>
      <c r="Q38" s="193"/>
      <c r="R38" s="193"/>
      <c r="S38" s="193"/>
      <c r="T38" s="193"/>
      <c r="U38" s="193"/>
    </row>
    <row r="39" spans="1:21" x14ac:dyDescent="0.2">
      <c r="A39" s="36"/>
      <c r="B39" s="15" t="s">
        <v>1433</v>
      </c>
      <c r="C39" s="265">
        <v>-40</v>
      </c>
      <c r="D39" s="318">
        <v>40</v>
      </c>
      <c r="E39" s="390"/>
      <c r="F39" s="221"/>
      <c r="G39" s="221"/>
      <c r="H39" s="221"/>
      <c r="I39" s="221"/>
      <c r="J39" s="193"/>
      <c r="K39" s="193"/>
      <c r="L39" s="193"/>
      <c r="M39" s="193"/>
      <c r="N39" s="193"/>
      <c r="O39" s="193"/>
      <c r="P39" s="193"/>
      <c r="Q39" s="193"/>
      <c r="R39" s="193"/>
      <c r="S39" s="193"/>
      <c r="T39" s="193"/>
      <c r="U39" s="193"/>
    </row>
    <row r="40" spans="1:21" x14ac:dyDescent="0.2">
      <c r="A40" s="36"/>
      <c r="B40" s="15" t="s">
        <v>1105</v>
      </c>
      <c r="C40" s="265">
        <v>-17</v>
      </c>
      <c r="D40" s="318">
        <v>17</v>
      </c>
      <c r="E40" s="390"/>
      <c r="F40" s="391"/>
      <c r="G40" s="391"/>
      <c r="H40" s="221"/>
      <c r="I40" s="221"/>
      <c r="J40" s="193"/>
      <c r="K40" s="193"/>
      <c r="L40" s="193"/>
      <c r="M40" s="193"/>
      <c r="N40" s="193"/>
      <c r="O40" s="193"/>
      <c r="P40" s="193"/>
      <c r="Q40" s="193"/>
      <c r="R40" s="193"/>
      <c r="S40" s="193"/>
      <c r="T40" s="193"/>
      <c r="U40" s="193"/>
    </row>
    <row r="41" spans="1:21" x14ac:dyDescent="0.2">
      <c r="A41" s="36"/>
      <c r="B41" s="15" t="s">
        <v>1103</v>
      </c>
      <c r="C41" s="265">
        <v>-59</v>
      </c>
      <c r="D41" s="318">
        <v>59</v>
      </c>
      <c r="E41" s="390"/>
      <c r="F41" s="221"/>
      <c r="G41" s="221"/>
      <c r="H41" s="221"/>
      <c r="I41" s="221"/>
      <c r="J41" s="193"/>
      <c r="K41" s="193"/>
      <c r="L41" s="193"/>
      <c r="M41" s="193"/>
      <c r="N41" s="193"/>
      <c r="O41" s="193"/>
      <c r="P41" s="193"/>
      <c r="Q41" s="193"/>
      <c r="R41" s="193"/>
      <c r="S41" s="193"/>
      <c r="T41" s="193"/>
      <c r="U41" s="193"/>
    </row>
    <row r="42" spans="1:21" x14ac:dyDescent="0.2">
      <c r="A42" s="36"/>
      <c r="B42" s="15" t="s">
        <v>1071</v>
      </c>
      <c r="C42" s="265">
        <v>-2</v>
      </c>
      <c r="D42" s="318">
        <v>2</v>
      </c>
      <c r="E42" s="390"/>
      <c r="F42" s="221"/>
      <c r="G42" s="221"/>
      <c r="H42" s="221"/>
      <c r="I42" s="221"/>
      <c r="J42" s="193"/>
      <c r="K42" s="193"/>
      <c r="L42" s="193"/>
      <c r="N42" s="193"/>
      <c r="O42" s="193"/>
      <c r="P42" s="193"/>
      <c r="Q42" s="193"/>
      <c r="R42" s="193"/>
      <c r="S42" s="193"/>
      <c r="T42" s="193"/>
      <c r="U42" s="193"/>
    </row>
    <row r="43" spans="1:21" x14ac:dyDescent="0.2">
      <c r="A43" s="36"/>
      <c r="B43" s="15" t="s">
        <v>1070</v>
      </c>
      <c r="C43" s="265">
        <v>-20</v>
      </c>
      <c r="D43" s="318">
        <v>20</v>
      </c>
      <c r="E43" s="353"/>
      <c r="J43" s="193"/>
      <c r="K43" s="193"/>
      <c r="L43" s="193"/>
      <c r="N43" s="193"/>
      <c r="O43" s="193"/>
      <c r="P43" s="193"/>
      <c r="Q43" s="193"/>
      <c r="R43" s="193"/>
      <c r="S43" s="193"/>
      <c r="T43" s="193"/>
      <c r="U43" s="193"/>
    </row>
    <row r="44" spans="1:21" x14ac:dyDescent="0.2">
      <c r="A44" s="36"/>
      <c r="B44" s="15" t="s">
        <v>1096</v>
      </c>
      <c r="C44" s="265">
        <v>-10</v>
      </c>
      <c r="D44" s="318">
        <v>10</v>
      </c>
      <c r="E44" s="353"/>
      <c r="J44" s="193"/>
      <c r="K44" s="193"/>
      <c r="L44" s="193"/>
      <c r="M44" s="193"/>
      <c r="N44" s="193"/>
      <c r="O44" s="193"/>
      <c r="P44" s="193"/>
      <c r="Q44" s="193"/>
      <c r="R44" s="193"/>
      <c r="S44" s="193"/>
      <c r="T44" s="193"/>
      <c r="U44" s="193"/>
    </row>
    <row r="45" spans="1:21" x14ac:dyDescent="0.2">
      <c r="A45" s="36"/>
      <c r="B45" s="401" t="s">
        <v>1125</v>
      </c>
      <c r="C45" s="265">
        <v>-5</v>
      </c>
      <c r="D45" s="318">
        <v>5</v>
      </c>
      <c r="E45" s="353"/>
      <c r="J45" s="193"/>
      <c r="K45" s="193"/>
      <c r="L45" s="193"/>
      <c r="M45" s="193"/>
      <c r="N45" s="193"/>
      <c r="O45" s="193"/>
      <c r="P45" s="193"/>
      <c r="Q45" s="193"/>
      <c r="R45" s="193"/>
      <c r="S45" s="193"/>
      <c r="T45" s="193"/>
      <c r="U45" s="193"/>
    </row>
    <row r="46" spans="1:21" x14ac:dyDescent="0.2">
      <c r="A46" s="36"/>
      <c r="B46" s="401" t="s">
        <v>1126</v>
      </c>
      <c r="C46" s="265">
        <v>-4</v>
      </c>
      <c r="D46" s="318">
        <v>4</v>
      </c>
      <c r="E46" s="353"/>
      <c r="J46" s="193"/>
      <c r="K46" s="193"/>
      <c r="L46" s="193"/>
      <c r="M46" s="193"/>
      <c r="N46" s="193"/>
      <c r="O46" s="193"/>
      <c r="P46" s="193"/>
      <c r="Q46" s="193"/>
      <c r="R46" s="193"/>
      <c r="S46" s="193"/>
      <c r="T46" s="193"/>
      <c r="U46" s="193"/>
    </row>
    <row r="47" spans="1:21" x14ac:dyDescent="0.2">
      <c r="A47" s="36"/>
      <c r="B47" s="15" t="s">
        <v>1122</v>
      </c>
      <c r="C47" s="265">
        <v>-28</v>
      </c>
      <c r="D47" s="318">
        <v>28</v>
      </c>
      <c r="E47" s="353"/>
      <c r="J47" s="193"/>
      <c r="K47" s="193"/>
      <c r="L47" s="193"/>
      <c r="M47" s="193"/>
      <c r="N47" s="193"/>
      <c r="O47" s="193"/>
      <c r="P47" s="193"/>
      <c r="Q47" s="193"/>
      <c r="R47" s="193"/>
      <c r="S47" s="193"/>
      <c r="T47" s="193"/>
      <c r="U47" s="193"/>
    </row>
    <row r="48" spans="1:21" ht="12.6" thickBot="1" x14ac:dyDescent="0.3">
      <c r="A48" s="36"/>
      <c r="B48" s="313"/>
      <c r="C48" s="221"/>
      <c r="D48" s="302"/>
      <c r="E48" s="240">
        <f>SUM(D37:D48)</f>
        <v>495</v>
      </c>
      <c r="F48" s="221"/>
      <c r="G48" s="193"/>
      <c r="H48" s="295"/>
      <c r="I48" s="295"/>
      <c r="J48" s="193"/>
      <c r="K48" s="193"/>
      <c r="L48" s="193"/>
      <c r="M48" s="193"/>
      <c r="N48" s="193"/>
      <c r="O48" s="193"/>
      <c r="P48" s="193"/>
      <c r="Q48" s="193"/>
      <c r="R48" s="193"/>
      <c r="S48" s="193"/>
      <c r="T48" s="193"/>
      <c r="U48" s="193"/>
    </row>
    <row r="49" spans="1:21" ht="21.6" thickBot="1" x14ac:dyDescent="0.45">
      <c r="B49" s="50" t="s">
        <v>1198</v>
      </c>
      <c r="C49" s="49">
        <f>SUM(C2:C48)</f>
        <v>0</v>
      </c>
      <c r="D49" s="39">
        <f>SUM(D2:D48)</f>
        <v>4050</v>
      </c>
      <c r="E49" s="240"/>
      <c r="F49" s="221"/>
      <c r="G49" s="193"/>
      <c r="H49" s="295"/>
      <c r="I49" s="295"/>
      <c r="J49" s="193"/>
      <c r="K49" s="221"/>
    </row>
    <row r="50" spans="1:21" x14ac:dyDescent="0.2">
      <c r="D50" s="5"/>
      <c r="E50" s="28"/>
      <c r="F50" s="221"/>
      <c r="G50" s="193"/>
      <c r="H50" s="295"/>
      <c r="I50" s="295"/>
      <c r="J50" s="193"/>
      <c r="K50" s="221"/>
      <c r="M50" s="55" t="s">
        <v>1233</v>
      </c>
      <c r="N50" s="253">
        <f>SUM(N2:N49)</f>
        <v>881</v>
      </c>
      <c r="O50" s="37">
        <f>SUM(O2:O43)</f>
        <v>90</v>
      </c>
      <c r="P50" s="3" t="s">
        <v>1232</v>
      </c>
    </row>
    <row r="51" spans="1:21" x14ac:dyDescent="0.2">
      <c r="A51" s="193"/>
      <c r="B51" s="193"/>
      <c r="C51" s="193"/>
      <c r="D51" s="193"/>
      <c r="E51" s="193"/>
      <c r="F51" s="221"/>
      <c r="G51" s="193"/>
      <c r="H51" s="295"/>
      <c r="I51" s="365"/>
      <c r="J51" s="193"/>
      <c r="K51" s="221"/>
    </row>
    <row r="52" spans="1:21" x14ac:dyDescent="0.2">
      <c r="A52" s="193"/>
      <c r="B52" s="193"/>
      <c r="C52" s="193"/>
      <c r="D52" s="193"/>
      <c r="E52" s="193"/>
      <c r="F52" s="221"/>
      <c r="G52" s="193"/>
      <c r="H52" s="295"/>
      <c r="I52" s="365"/>
      <c r="J52" s="193"/>
      <c r="K52" s="221"/>
      <c r="N52" s="323"/>
      <c r="O52" s="221"/>
      <c r="P52" s="221"/>
      <c r="Q52" s="221"/>
      <c r="R52" s="221"/>
      <c r="S52" s="221"/>
      <c r="T52" s="221"/>
      <c r="U52" s="221"/>
    </row>
    <row r="53" spans="1:21" ht="12" customHeight="1" x14ac:dyDescent="0.2">
      <c r="A53" s="193"/>
      <c r="B53" s="193"/>
      <c r="C53" s="295"/>
      <c r="D53" s="295"/>
      <c r="E53" s="365"/>
      <c r="F53" s="221"/>
      <c r="G53" s="193"/>
      <c r="H53" s="295"/>
      <c r="I53" s="399"/>
      <c r="J53" s="193"/>
      <c r="K53" s="221"/>
      <c r="N53" s="55"/>
      <c r="P53" s="221"/>
    </row>
    <row r="54" spans="1:21" x14ac:dyDescent="0.2">
      <c r="A54" s="193"/>
      <c r="B54" s="193"/>
      <c r="C54" s="230"/>
      <c r="D54" s="295"/>
      <c r="E54" s="365"/>
      <c r="F54" s="221"/>
      <c r="G54" s="221"/>
      <c r="H54" s="295"/>
      <c r="I54" s="399"/>
      <c r="J54" s="193"/>
      <c r="K54" s="221"/>
      <c r="N54" s="55"/>
      <c r="P54" s="221"/>
    </row>
    <row r="55" spans="1:21" x14ac:dyDescent="0.2">
      <c r="A55" s="193"/>
      <c r="B55" s="193"/>
      <c r="C55" s="230"/>
      <c r="D55" s="295"/>
      <c r="E55" s="193"/>
      <c r="F55" s="221"/>
      <c r="G55" s="193"/>
      <c r="H55" s="295"/>
      <c r="I55" s="399"/>
      <c r="J55" s="193"/>
      <c r="K55" s="221"/>
      <c r="N55" s="392"/>
      <c r="P55" s="221"/>
    </row>
    <row r="56" spans="1:21" x14ac:dyDescent="0.2">
      <c r="A56" s="193"/>
      <c r="B56" s="193"/>
      <c r="C56" s="230"/>
      <c r="D56" s="295"/>
      <c r="E56" s="193"/>
      <c r="F56" s="221"/>
      <c r="G56" s="221"/>
      <c r="H56" s="230"/>
      <c r="I56" s="399"/>
      <c r="J56" s="193"/>
      <c r="K56" s="221"/>
      <c r="N56" s="55"/>
      <c r="P56" s="221"/>
    </row>
    <row r="57" spans="1:21" x14ac:dyDescent="0.2">
      <c r="A57" s="193"/>
      <c r="B57" s="193"/>
      <c r="C57" s="230"/>
      <c r="D57" s="295"/>
      <c r="E57" s="193"/>
      <c r="G57" s="221"/>
      <c r="H57" s="193"/>
      <c r="I57" s="295"/>
      <c r="J57" s="193"/>
      <c r="K57" s="221"/>
      <c r="N57" s="393"/>
      <c r="P57" s="221"/>
    </row>
    <row r="58" spans="1:21" x14ac:dyDescent="0.2">
      <c r="A58" s="193"/>
      <c r="B58" s="193"/>
      <c r="C58" s="230"/>
      <c r="D58" s="295"/>
      <c r="E58" s="193"/>
      <c r="G58" s="221"/>
      <c r="H58" s="221"/>
      <c r="I58" s="295"/>
      <c r="J58" s="193"/>
      <c r="K58" s="221"/>
      <c r="N58" s="55"/>
      <c r="P58" s="221"/>
    </row>
    <row r="59" spans="1:21" x14ac:dyDescent="0.2">
      <c r="A59" s="193"/>
      <c r="B59" s="193"/>
      <c r="C59" s="295"/>
      <c r="D59" s="295"/>
      <c r="E59" s="193"/>
      <c r="G59" s="221"/>
      <c r="H59" s="221"/>
      <c r="I59" s="221"/>
      <c r="J59" s="193"/>
      <c r="K59" s="221"/>
      <c r="N59" s="55"/>
      <c r="P59" s="221"/>
    </row>
    <row r="60" spans="1:21" x14ac:dyDescent="0.2">
      <c r="A60" s="193"/>
      <c r="B60" s="193"/>
      <c r="C60" s="295"/>
      <c r="D60" s="295"/>
      <c r="E60" s="193"/>
      <c r="G60" s="221"/>
      <c r="H60" s="193"/>
      <c r="I60" s="193"/>
      <c r="J60" s="193"/>
      <c r="K60" s="221"/>
      <c r="N60" s="55"/>
      <c r="P60" s="221"/>
    </row>
    <row r="61" spans="1:21" ht="12" x14ac:dyDescent="0.25">
      <c r="A61" s="193"/>
      <c r="B61" s="193"/>
      <c r="C61" s="230"/>
      <c r="D61" s="193"/>
      <c r="E61" s="193"/>
      <c r="G61" s="221"/>
      <c r="H61" s="221"/>
      <c r="I61" s="193"/>
      <c r="J61" s="193"/>
      <c r="K61" s="221"/>
      <c r="N61" s="55"/>
      <c r="P61" s="221"/>
      <c r="Q61" s="23"/>
    </row>
    <row r="62" spans="1:21" x14ac:dyDescent="0.2">
      <c r="A62" s="193"/>
      <c r="B62" s="193"/>
      <c r="C62" s="230"/>
      <c r="D62" s="193"/>
      <c r="E62" s="193"/>
      <c r="I62" s="221"/>
      <c r="J62" s="221"/>
      <c r="N62" s="55"/>
      <c r="P62" s="221"/>
    </row>
    <row r="63" spans="1:21" x14ac:dyDescent="0.2">
      <c r="A63" s="193"/>
      <c r="B63" s="193"/>
      <c r="C63" s="230"/>
      <c r="D63" s="193"/>
      <c r="E63" s="193"/>
      <c r="I63" s="221"/>
      <c r="J63" s="221"/>
      <c r="N63" s="55"/>
      <c r="P63" s="221"/>
    </row>
    <row r="64" spans="1:21" x14ac:dyDescent="0.2">
      <c r="A64" s="193"/>
      <c r="B64" s="193"/>
      <c r="C64" s="230"/>
      <c r="D64" s="193"/>
      <c r="E64" s="193"/>
      <c r="F64" s="221"/>
      <c r="I64" s="221"/>
      <c r="J64" s="221"/>
      <c r="N64" s="55"/>
      <c r="P64" s="221"/>
    </row>
    <row r="65" spans="6:16" x14ac:dyDescent="0.2">
      <c r="F65" s="221"/>
      <c r="H65" s="221"/>
      <c r="I65" s="221"/>
      <c r="J65" s="221"/>
      <c r="K65" s="221"/>
    </row>
    <row r="66" spans="6:16" ht="12" customHeight="1" x14ac:dyDescent="0.2">
      <c r="N66" s="55"/>
      <c r="P66" s="221"/>
    </row>
    <row r="67" spans="6:16" x14ac:dyDescent="0.2">
      <c r="F67" s="221"/>
      <c r="G67" s="221"/>
      <c r="H67" s="221"/>
      <c r="I67" s="221"/>
      <c r="J67" s="221"/>
      <c r="N67" s="55"/>
      <c r="P67" s="221"/>
    </row>
    <row r="69" spans="6:16" x14ac:dyDescent="0.2">
      <c r="F69" s="221"/>
      <c r="G69" s="221"/>
      <c r="H69" s="221"/>
      <c r="I69" s="221"/>
      <c r="J69" s="221"/>
    </row>
    <row r="70" spans="6:16" x14ac:dyDescent="0.2">
      <c r="F70" s="221"/>
      <c r="G70" s="221"/>
      <c r="H70" s="221"/>
      <c r="I70" s="221"/>
      <c r="J70" s="221"/>
    </row>
    <row r="71" spans="6:16" x14ac:dyDescent="0.2">
      <c r="F71" s="221"/>
      <c r="G71" s="221"/>
      <c r="H71" s="221"/>
      <c r="I71" s="221"/>
      <c r="J71" s="221"/>
    </row>
    <row r="72" spans="6:16" x14ac:dyDescent="0.2">
      <c r="F72" s="221"/>
      <c r="G72" s="221"/>
      <c r="H72" s="221"/>
      <c r="I72" s="221"/>
      <c r="J72" s="221"/>
      <c r="O72" s="396"/>
    </row>
    <row r="73" spans="6:16" x14ac:dyDescent="0.2">
      <c r="F73" s="221"/>
      <c r="G73" s="221"/>
      <c r="H73" s="221"/>
      <c r="I73" s="221"/>
      <c r="J73" s="221"/>
    </row>
    <row r="74" spans="6:16" x14ac:dyDescent="0.2">
      <c r="F74" s="221"/>
      <c r="G74" s="221"/>
      <c r="H74" s="221"/>
      <c r="I74" s="221"/>
      <c r="J74" s="221"/>
    </row>
    <row r="75" spans="6:16" x14ac:dyDescent="0.2">
      <c r="F75" s="221"/>
      <c r="G75" s="221"/>
      <c r="H75" s="221"/>
      <c r="I75" s="221"/>
      <c r="J75" s="221"/>
    </row>
    <row r="76" spans="6:16" x14ac:dyDescent="0.2">
      <c r="F76" s="221"/>
      <c r="G76" s="221"/>
      <c r="H76" s="221"/>
      <c r="I76" s="221"/>
      <c r="J76" s="221"/>
    </row>
  </sheetData>
  <mergeCells count="1">
    <mergeCell ref="F29:K32"/>
  </mergeCells>
  <phoneticPr fontId="2" type="noConversion"/>
  <pageMargins left="0.75" right="0.75" top="1" bottom="1" header="0" footer="0"/>
  <pageSetup paperSize="9" scale="80" orientation="landscape" r:id="rId1"/>
  <headerFooter alignWithMargins="0"/>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1">
    <pageSetUpPr fitToPage="1"/>
  </sheetPr>
  <dimension ref="A1:U87"/>
  <sheetViews>
    <sheetView zoomScale="73" workbookViewId="0">
      <selection activeCell="B72" sqref="B72"/>
    </sheetView>
  </sheetViews>
  <sheetFormatPr baseColWidth="10" defaultColWidth="11.44140625" defaultRowHeight="11.4" x14ac:dyDescent="0.2"/>
  <cols>
    <col min="1" max="1" width="2.6640625" style="3" customWidth="1"/>
    <col min="2" max="2" width="22" style="3" customWidth="1"/>
    <col min="3" max="3" width="9.109375" style="5" bestFit="1" customWidth="1"/>
    <col min="4" max="4" width="7.33203125" style="3" customWidth="1"/>
    <col min="5" max="5" width="8.88671875" style="3" customWidth="1"/>
    <col min="6" max="6" width="7.44140625" style="3" customWidth="1"/>
    <col min="7" max="7" width="6.44140625" style="3" customWidth="1"/>
    <col min="8" max="10" width="5.6640625" style="3" customWidth="1"/>
    <col min="11" max="11" width="6.44140625" style="3" bestFit="1" customWidth="1"/>
    <col min="12" max="12" width="1.109375" style="3" customWidth="1"/>
    <col min="13" max="13" width="16.109375" style="3" bestFit="1" customWidth="1"/>
    <col min="14" max="14" width="8" style="3" customWidth="1"/>
    <col min="15" max="15" width="8.44140625" style="3" bestFit="1" customWidth="1"/>
    <col min="16" max="16" width="13.5546875" style="3" customWidth="1"/>
    <col min="17" max="17" width="8.6640625" style="3" customWidth="1"/>
    <col min="18" max="18" width="2.6640625" style="3" customWidth="1"/>
    <col min="19" max="19" width="2.88671875" style="3" customWidth="1"/>
    <col min="20" max="20" width="2.44140625" style="3" customWidth="1"/>
    <col min="21" max="16384" width="11.44140625" style="3"/>
  </cols>
  <sheetData>
    <row r="1" spans="1:21" ht="12.6" thickBot="1" x14ac:dyDescent="0.3">
      <c r="B1" s="50"/>
      <c r="C1" s="54" t="s">
        <v>1230</v>
      </c>
      <c r="D1" s="54" t="s">
        <v>1228</v>
      </c>
      <c r="F1" s="221"/>
      <c r="G1" s="221"/>
      <c r="H1" s="221"/>
      <c r="I1" s="355"/>
      <c r="M1" s="176" t="s">
        <v>1657</v>
      </c>
      <c r="N1" s="3" t="s">
        <v>1215</v>
      </c>
      <c r="O1" s="3" t="s">
        <v>1216</v>
      </c>
    </row>
    <row r="2" spans="1:21" x14ac:dyDescent="0.2">
      <c r="A2" s="16"/>
      <c r="B2" s="50" t="s">
        <v>1192</v>
      </c>
      <c r="C2" s="40">
        <v>5863</v>
      </c>
      <c r="D2" s="44"/>
      <c r="F2" s="221"/>
      <c r="G2" s="221"/>
      <c r="H2" s="221"/>
      <c r="I2" s="221"/>
      <c r="M2" s="3" t="s">
        <v>985</v>
      </c>
      <c r="N2" s="3">
        <v>12</v>
      </c>
      <c r="O2" s="3">
        <v>90</v>
      </c>
      <c r="P2" s="3" t="s">
        <v>1030</v>
      </c>
    </row>
    <row r="3" spans="1:21" ht="12" x14ac:dyDescent="0.25">
      <c r="A3" s="16"/>
      <c r="B3" s="3" t="s">
        <v>1194</v>
      </c>
      <c r="C3" s="44"/>
      <c r="D3" s="44"/>
      <c r="E3" s="23"/>
      <c r="M3" s="3" t="s">
        <v>986</v>
      </c>
      <c r="N3" s="3">
        <v>10</v>
      </c>
    </row>
    <row r="4" spans="1:21" ht="3.75" customHeight="1" thickBot="1" x14ac:dyDescent="0.25">
      <c r="A4" s="4"/>
      <c r="B4" s="51"/>
      <c r="C4" s="41"/>
      <c r="D4" s="45"/>
      <c r="E4" s="4"/>
      <c r="N4" s="55"/>
    </row>
    <row r="5" spans="1:21" x14ac:dyDescent="0.2">
      <c r="A5" s="14">
        <v>1</v>
      </c>
      <c r="B5" s="329" t="s">
        <v>1144</v>
      </c>
      <c r="C5" s="330">
        <v>-190</v>
      </c>
      <c r="D5" s="341">
        <f>F5+G5+H5+I5</f>
        <v>190</v>
      </c>
      <c r="E5" s="221"/>
      <c r="F5" s="38">
        <v>20</v>
      </c>
      <c r="G5" s="26">
        <v>80</v>
      </c>
      <c r="H5" s="26">
        <v>40</v>
      </c>
      <c r="I5" s="26">
        <v>50</v>
      </c>
      <c r="J5" s="26"/>
      <c r="K5" s="31" t="s">
        <v>1209</v>
      </c>
      <c r="M5" s="193" t="s">
        <v>987</v>
      </c>
      <c r="N5" s="322">
        <v>23</v>
      </c>
    </row>
    <row r="6" spans="1:21" ht="12" thickBot="1" x14ac:dyDescent="0.25">
      <c r="A6" s="14">
        <v>2</v>
      </c>
      <c r="B6" s="329" t="s">
        <v>1164</v>
      </c>
      <c r="C6" s="330">
        <v>-42</v>
      </c>
      <c r="D6" s="328">
        <v>42</v>
      </c>
      <c r="F6" s="24" t="s">
        <v>993</v>
      </c>
      <c r="G6" s="241" t="s">
        <v>112</v>
      </c>
      <c r="H6" s="25" t="s">
        <v>142</v>
      </c>
      <c r="I6" s="25" t="s">
        <v>146</v>
      </c>
      <c r="J6" s="25"/>
      <c r="K6" s="32" t="s">
        <v>1210</v>
      </c>
      <c r="M6" s="221" t="s">
        <v>995</v>
      </c>
      <c r="N6" s="221">
        <v>48</v>
      </c>
      <c r="O6" s="221"/>
      <c r="R6" s="221"/>
      <c r="S6" s="193"/>
      <c r="T6" s="193"/>
      <c r="U6" s="221"/>
    </row>
    <row r="7" spans="1:21" ht="12" thickBot="1" x14ac:dyDescent="0.25">
      <c r="A7" s="14">
        <v>3</v>
      </c>
      <c r="B7" s="329" t="s">
        <v>1163</v>
      </c>
      <c r="C7" s="330">
        <v>-88</v>
      </c>
      <c r="D7" s="328">
        <v>88</v>
      </c>
      <c r="M7" s="221" t="s">
        <v>996</v>
      </c>
      <c r="N7" s="3">
        <v>36</v>
      </c>
      <c r="O7" s="221"/>
      <c r="R7" s="221"/>
      <c r="S7" s="193"/>
      <c r="T7" s="193"/>
      <c r="U7" s="221"/>
    </row>
    <row r="8" spans="1:21" ht="12" thickBot="1" x14ac:dyDescent="0.25">
      <c r="A8" s="14">
        <v>4</v>
      </c>
      <c r="B8" s="329" t="s">
        <v>1151</v>
      </c>
      <c r="C8" s="330">
        <v>-100</v>
      </c>
      <c r="D8" s="328">
        <v>100</v>
      </c>
      <c r="F8" s="173" t="s">
        <v>1211</v>
      </c>
      <c r="G8" s="174"/>
      <c r="H8" s="174"/>
      <c r="I8" s="174"/>
      <c r="J8" s="175"/>
      <c r="M8" s="221" t="s">
        <v>989</v>
      </c>
      <c r="N8" s="3">
        <v>26</v>
      </c>
      <c r="O8" s="221"/>
      <c r="R8" s="221"/>
      <c r="S8" s="193"/>
      <c r="T8" s="193"/>
      <c r="U8" s="221"/>
    </row>
    <row r="9" spans="1:21" x14ac:dyDescent="0.2">
      <c r="A9" s="14">
        <v>5</v>
      </c>
      <c r="B9" s="329" t="s">
        <v>1147</v>
      </c>
      <c r="C9" s="330">
        <v>-50</v>
      </c>
      <c r="D9" s="328">
        <v>50</v>
      </c>
      <c r="F9" s="205" t="s">
        <v>984</v>
      </c>
      <c r="G9" s="28">
        <v>30</v>
      </c>
      <c r="H9" s="28"/>
      <c r="I9" s="28"/>
      <c r="J9" s="29"/>
      <c r="M9" s="221" t="s">
        <v>997</v>
      </c>
      <c r="N9" s="3">
        <v>18</v>
      </c>
      <c r="O9" s="221"/>
      <c r="S9" s="193"/>
      <c r="T9" s="193"/>
      <c r="U9" s="221"/>
    </row>
    <row r="10" spans="1:21" x14ac:dyDescent="0.2">
      <c r="A10" s="14">
        <v>6</v>
      </c>
      <c r="B10" s="327" t="s">
        <v>1145</v>
      </c>
      <c r="C10" s="328">
        <v>-20</v>
      </c>
      <c r="D10" s="328">
        <v>20</v>
      </c>
      <c r="F10" s="27" t="s">
        <v>1000</v>
      </c>
      <c r="G10" s="28">
        <v>16</v>
      </c>
      <c r="H10" s="28"/>
      <c r="I10" s="28"/>
      <c r="J10" s="29"/>
      <c r="M10" s="3" t="s">
        <v>660</v>
      </c>
      <c r="N10" s="3">
        <v>25</v>
      </c>
      <c r="T10" s="193"/>
      <c r="U10" s="221"/>
    </row>
    <row r="11" spans="1:21" x14ac:dyDescent="0.2">
      <c r="A11" s="14">
        <v>7</v>
      </c>
      <c r="B11" s="327" t="s">
        <v>1146</v>
      </c>
      <c r="C11" s="328">
        <v>-20</v>
      </c>
      <c r="D11" s="328">
        <v>20</v>
      </c>
      <c r="F11" s="205" t="s">
        <v>1001</v>
      </c>
      <c r="G11" s="28">
        <v>10</v>
      </c>
      <c r="H11" s="28"/>
      <c r="I11" s="28"/>
      <c r="J11" s="29"/>
      <c r="M11" s="3" t="s">
        <v>1008</v>
      </c>
      <c r="N11" s="3">
        <v>50</v>
      </c>
      <c r="O11" s="221"/>
      <c r="R11" s="221"/>
      <c r="S11" s="193"/>
      <c r="T11" s="193"/>
      <c r="U11" s="221"/>
    </row>
    <row r="12" spans="1:21" x14ac:dyDescent="0.2">
      <c r="A12" s="14">
        <v>8</v>
      </c>
      <c r="B12" s="329" t="s">
        <v>1152</v>
      </c>
      <c r="C12" s="330">
        <v>-180</v>
      </c>
      <c r="D12" s="328">
        <v>180</v>
      </c>
      <c r="E12" s="221"/>
      <c r="F12" s="27" t="s">
        <v>1026</v>
      </c>
      <c r="G12" s="28">
        <v>48</v>
      </c>
      <c r="H12" s="28"/>
      <c r="I12" s="28"/>
      <c r="J12" s="29"/>
      <c r="M12" s="221" t="s">
        <v>1015</v>
      </c>
      <c r="N12" s="3">
        <v>21</v>
      </c>
      <c r="O12" s="221"/>
      <c r="R12" s="221"/>
      <c r="S12" s="221"/>
      <c r="T12" s="221"/>
      <c r="U12" s="221"/>
    </row>
    <row r="13" spans="1:21" x14ac:dyDescent="0.2">
      <c r="A13" s="14">
        <v>9</v>
      </c>
      <c r="B13" s="329" t="s">
        <v>1153</v>
      </c>
      <c r="C13" s="330">
        <v>-97</v>
      </c>
      <c r="D13" s="328">
        <v>97</v>
      </c>
      <c r="F13" s="205" t="s">
        <v>1027</v>
      </c>
      <c r="G13" s="28">
        <v>48</v>
      </c>
      <c r="H13" s="28"/>
      <c r="I13" s="28"/>
      <c r="J13" s="29"/>
      <c r="M13" s="3" t="s">
        <v>1016</v>
      </c>
      <c r="N13" s="3">
        <v>20</v>
      </c>
      <c r="O13" s="221"/>
      <c r="R13" s="221"/>
      <c r="S13" s="221"/>
      <c r="T13" s="221"/>
      <c r="U13" s="221"/>
    </row>
    <row r="14" spans="1:21" x14ac:dyDescent="0.2">
      <c r="A14" s="14">
        <v>10</v>
      </c>
      <c r="B14" s="329" t="s">
        <v>1154</v>
      </c>
      <c r="C14" s="330">
        <v>-30</v>
      </c>
      <c r="D14" s="328">
        <v>30</v>
      </c>
      <c r="F14" s="205" t="s">
        <v>1028</v>
      </c>
      <c r="G14" s="28">
        <v>20</v>
      </c>
      <c r="H14" s="28"/>
      <c r="I14" s="28"/>
      <c r="J14" s="29"/>
      <c r="M14" s="3" t="s">
        <v>660</v>
      </c>
      <c r="N14" s="3">
        <v>45</v>
      </c>
      <c r="O14" s="221"/>
      <c r="R14" s="221"/>
      <c r="S14" s="221"/>
      <c r="T14" s="221"/>
      <c r="U14" s="221"/>
    </row>
    <row r="15" spans="1:21" x14ac:dyDescent="0.2">
      <c r="A15" s="14">
        <v>11</v>
      </c>
      <c r="B15" s="329" t="s">
        <v>1155</v>
      </c>
      <c r="C15" s="330">
        <v>-17</v>
      </c>
      <c r="D15" s="328">
        <v>17</v>
      </c>
      <c r="F15" s="27" t="s">
        <v>1029</v>
      </c>
      <c r="G15" s="28">
        <v>10</v>
      </c>
      <c r="H15" s="28"/>
      <c r="I15" s="28"/>
      <c r="J15" s="29"/>
      <c r="M15" s="3" t="s">
        <v>663</v>
      </c>
      <c r="N15" s="3">
        <v>16</v>
      </c>
      <c r="O15" s="221"/>
    </row>
    <row r="16" spans="1:21" x14ac:dyDescent="0.2">
      <c r="A16" s="14">
        <v>12</v>
      </c>
      <c r="B16" s="329" t="s">
        <v>1162</v>
      </c>
      <c r="C16" s="330">
        <v>-79</v>
      </c>
      <c r="D16" s="328">
        <v>79</v>
      </c>
      <c r="F16" s="27" t="s">
        <v>98</v>
      </c>
      <c r="G16" s="28">
        <v>12</v>
      </c>
      <c r="H16" s="28"/>
      <c r="I16" s="28"/>
      <c r="J16" s="29"/>
      <c r="M16" s="3" t="s">
        <v>663</v>
      </c>
      <c r="N16" s="3">
        <v>22</v>
      </c>
      <c r="O16" s="221"/>
      <c r="P16" s="221"/>
      <c r="Q16" s="221"/>
    </row>
    <row r="17" spans="1:17" x14ac:dyDescent="0.2">
      <c r="A17" s="14">
        <v>13</v>
      </c>
      <c r="B17" s="329" t="s">
        <v>1156</v>
      </c>
      <c r="C17" s="375">
        <v>-83</v>
      </c>
      <c r="D17" s="328">
        <v>83</v>
      </c>
      <c r="F17" s="27"/>
      <c r="G17" s="28"/>
      <c r="H17" s="28"/>
      <c r="I17" s="28"/>
      <c r="J17" s="29"/>
      <c r="M17" s="3" t="s">
        <v>1031</v>
      </c>
      <c r="N17" s="3">
        <v>10</v>
      </c>
      <c r="O17" s="221"/>
      <c r="P17" s="221"/>
      <c r="Q17" s="221"/>
    </row>
    <row r="18" spans="1:17" x14ac:dyDescent="0.2">
      <c r="A18" s="14">
        <v>14</v>
      </c>
      <c r="B18" s="329" t="s">
        <v>1157</v>
      </c>
      <c r="C18" s="330">
        <v>0</v>
      </c>
      <c r="D18" s="328">
        <v>0</v>
      </c>
      <c r="F18" s="27"/>
      <c r="G18" s="28"/>
      <c r="H18" s="28"/>
      <c r="I18" s="28"/>
      <c r="J18" s="29"/>
      <c r="M18" s="3" t="s">
        <v>1033</v>
      </c>
      <c r="N18" s="3">
        <v>12</v>
      </c>
      <c r="O18" s="221"/>
      <c r="P18" s="221"/>
      <c r="Q18" s="221"/>
    </row>
    <row r="19" spans="1:17" x14ac:dyDescent="0.2">
      <c r="A19" s="14">
        <v>15</v>
      </c>
      <c r="B19" s="329" t="s">
        <v>1158</v>
      </c>
      <c r="C19" s="330">
        <v>-194</v>
      </c>
      <c r="D19" s="328">
        <f>J21</f>
        <v>194</v>
      </c>
      <c r="F19" s="205"/>
      <c r="G19" s="28"/>
      <c r="H19" s="28"/>
      <c r="I19" s="28"/>
      <c r="J19" s="29"/>
      <c r="M19" s="3" t="s">
        <v>997</v>
      </c>
      <c r="N19" s="3">
        <v>17</v>
      </c>
      <c r="Q19" s="221"/>
    </row>
    <row r="20" spans="1:17" ht="12" thickBot="1" x14ac:dyDescent="0.25">
      <c r="A20" s="14">
        <v>16</v>
      </c>
      <c r="B20" s="329" t="s">
        <v>1159</v>
      </c>
      <c r="C20" s="330">
        <v>-666</v>
      </c>
      <c r="D20" s="328">
        <f>N60</f>
        <v>666</v>
      </c>
      <c r="F20" s="27"/>
      <c r="G20" s="28"/>
      <c r="H20" s="28"/>
      <c r="I20" s="28"/>
      <c r="J20" s="29"/>
      <c r="M20" s="221" t="s">
        <v>1045</v>
      </c>
      <c r="N20" s="3">
        <v>70</v>
      </c>
      <c r="Q20" s="221"/>
    </row>
    <row r="21" spans="1:17" ht="12.6" thickBot="1" x14ac:dyDescent="0.3">
      <c r="A21" s="14">
        <v>17</v>
      </c>
      <c r="B21" s="329" t="s">
        <v>1160</v>
      </c>
      <c r="C21" s="330">
        <v>-90</v>
      </c>
      <c r="D21" s="328">
        <v>90</v>
      </c>
      <c r="F21" s="24"/>
      <c r="G21" s="25"/>
      <c r="H21" s="25"/>
      <c r="I21" s="25"/>
      <c r="J21" s="30">
        <f>SUM(G9:G20)+SUM(I9:I20)</f>
        <v>194</v>
      </c>
      <c r="M21" s="221" t="s">
        <v>1046</v>
      </c>
      <c r="N21" s="3">
        <v>26</v>
      </c>
      <c r="Q21" s="221"/>
    </row>
    <row r="22" spans="1:17" x14ac:dyDescent="0.2">
      <c r="A22" s="14">
        <v>18</v>
      </c>
      <c r="B22" s="329" t="s">
        <v>1025</v>
      </c>
      <c r="C22" s="375">
        <v>-340</v>
      </c>
      <c r="D22" s="328">
        <v>340</v>
      </c>
      <c r="M22" s="3" t="s">
        <v>1055</v>
      </c>
      <c r="N22" s="3">
        <v>64</v>
      </c>
    </row>
    <row r="23" spans="1:17" ht="12" x14ac:dyDescent="0.25">
      <c r="A23" s="14">
        <v>19</v>
      </c>
      <c r="B23" s="329" t="s">
        <v>1927</v>
      </c>
      <c r="C23" s="375">
        <v>-10</v>
      </c>
      <c r="D23" s="328">
        <v>10</v>
      </c>
      <c r="E23" s="240">
        <f>SUM(D5:D23)</f>
        <v>2296</v>
      </c>
      <c r="M23" s="3" t="s">
        <v>1056</v>
      </c>
      <c r="N23" s="3">
        <v>35</v>
      </c>
    </row>
    <row r="24" spans="1:17" ht="3" customHeight="1" x14ac:dyDescent="0.2">
      <c r="A24" s="4"/>
      <c r="B24" s="51"/>
      <c r="C24" s="41"/>
      <c r="D24" s="45"/>
      <c r="E24" s="4"/>
      <c r="N24" s="221"/>
      <c r="O24" s="221" t="s">
        <v>218</v>
      </c>
      <c r="P24" s="221"/>
    </row>
    <row r="25" spans="1:17" x14ac:dyDescent="0.2">
      <c r="A25" s="15"/>
      <c r="B25" s="267" t="s">
        <v>62</v>
      </c>
      <c r="C25" s="268">
        <v>-300</v>
      </c>
      <c r="D25" s="269">
        <v>300</v>
      </c>
      <c r="M25" s="3" t="s">
        <v>1057</v>
      </c>
      <c r="N25" s="55">
        <v>20</v>
      </c>
    </row>
    <row r="26" spans="1:17" ht="3" customHeight="1" x14ac:dyDescent="0.2">
      <c r="A26" s="4"/>
      <c r="B26" s="51"/>
      <c r="C26" s="41"/>
      <c r="D26" s="45"/>
      <c r="E26" s="4"/>
      <c r="N26" s="55"/>
    </row>
    <row r="27" spans="1:17" ht="11.25" customHeight="1" x14ac:dyDescent="0.25">
      <c r="A27" s="358"/>
      <c r="B27" s="327" t="s">
        <v>1002</v>
      </c>
      <c r="C27" s="328">
        <v>-180</v>
      </c>
      <c r="D27" s="269">
        <v>180</v>
      </c>
      <c r="E27" s="240"/>
      <c r="M27" s="3" t="s">
        <v>1058</v>
      </c>
      <c r="N27" s="55">
        <v>40</v>
      </c>
    </row>
    <row r="28" spans="1:17" ht="11.25" customHeight="1" x14ac:dyDescent="0.25">
      <c r="A28" s="358"/>
      <c r="B28" s="327" t="s">
        <v>1010</v>
      </c>
      <c r="C28" s="328">
        <v>-500</v>
      </c>
      <c r="D28" s="269">
        <v>500</v>
      </c>
      <c r="E28" s="240"/>
      <c r="N28" s="55"/>
    </row>
    <row r="29" spans="1:17" ht="11.25" customHeight="1" x14ac:dyDescent="0.25">
      <c r="A29" s="358"/>
      <c r="B29" s="327" t="s">
        <v>1018</v>
      </c>
      <c r="C29" s="328">
        <v>-190</v>
      </c>
      <c r="D29" s="269">
        <v>190</v>
      </c>
      <c r="E29" s="240"/>
      <c r="N29" s="55"/>
    </row>
    <row r="30" spans="1:17" ht="11.25" customHeight="1" x14ac:dyDescent="0.25">
      <c r="A30" s="358"/>
      <c r="B30" s="327" t="s">
        <v>1043</v>
      </c>
      <c r="C30" s="328">
        <v>-50</v>
      </c>
      <c r="D30" s="269">
        <v>50</v>
      </c>
      <c r="E30" s="240"/>
      <c r="N30" s="55"/>
    </row>
    <row r="31" spans="1:17" ht="11.25" customHeight="1" x14ac:dyDescent="0.25">
      <c r="A31" s="358"/>
      <c r="B31" s="327" t="s">
        <v>1014</v>
      </c>
      <c r="C31" s="328">
        <v>-136</v>
      </c>
      <c r="D31" s="269">
        <v>136</v>
      </c>
      <c r="E31" s="240">
        <f>SUM(D27:D31)</f>
        <v>1056</v>
      </c>
      <c r="N31" s="55"/>
    </row>
    <row r="32" spans="1:17" ht="3" customHeight="1" x14ac:dyDescent="0.2">
      <c r="A32" s="4"/>
      <c r="B32" s="357"/>
      <c r="C32" s="41"/>
      <c r="D32" s="45"/>
      <c r="E32" s="4"/>
      <c r="N32" s="55"/>
    </row>
    <row r="33" spans="1:16" ht="12" customHeight="1" x14ac:dyDescent="0.2">
      <c r="A33" s="36"/>
      <c r="B33" s="372" t="s">
        <v>1004</v>
      </c>
      <c r="C33" s="328">
        <v>100</v>
      </c>
      <c r="D33" s="330">
        <v>-100</v>
      </c>
      <c r="E33" s="353"/>
      <c r="N33" s="55"/>
      <c r="P33" s="221"/>
    </row>
    <row r="34" spans="1:16" ht="12" customHeight="1" x14ac:dyDescent="0.2">
      <c r="A34" s="36"/>
      <c r="B34" s="372" t="s">
        <v>1041</v>
      </c>
      <c r="C34" s="328">
        <v>35</v>
      </c>
      <c r="D34" s="330">
        <v>-35</v>
      </c>
      <c r="E34" s="353"/>
      <c r="N34" s="55"/>
      <c r="P34" s="221"/>
    </row>
    <row r="35" spans="1:16" ht="12" customHeight="1" thickBot="1" x14ac:dyDescent="0.25">
      <c r="A35" s="36"/>
      <c r="B35" s="372" t="s">
        <v>393</v>
      </c>
      <c r="C35" s="328">
        <v>51</v>
      </c>
      <c r="D35" s="330">
        <v>-51</v>
      </c>
      <c r="E35" s="353"/>
      <c r="N35" s="55"/>
      <c r="P35" s="221"/>
    </row>
    <row r="36" spans="1:16" x14ac:dyDescent="0.2">
      <c r="A36" s="36"/>
      <c r="B36" s="331" t="s">
        <v>1603</v>
      </c>
      <c r="C36" s="269">
        <v>-35</v>
      </c>
      <c r="D36" s="330">
        <v>35</v>
      </c>
      <c r="E36" s="353"/>
      <c r="F36" s="1913">
        <v>40179</v>
      </c>
      <c r="G36" s="1914"/>
      <c r="H36" s="1914"/>
      <c r="I36" s="1914"/>
      <c r="J36" s="1914"/>
      <c r="K36" s="1915"/>
      <c r="N36" s="55"/>
      <c r="P36" s="221"/>
    </row>
    <row r="37" spans="1:16" x14ac:dyDescent="0.2">
      <c r="A37" s="36"/>
      <c r="B37" s="331" t="s">
        <v>1602</v>
      </c>
      <c r="C37" s="269">
        <v>-35</v>
      </c>
      <c r="D37" s="330">
        <v>35</v>
      </c>
      <c r="E37" s="353"/>
      <c r="F37" s="1916"/>
      <c r="G37" s="1917"/>
      <c r="H37" s="1917"/>
      <c r="I37" s="1917"/>
      <c r="J37" s="1917"/>
      <c r="K37" s="1918"/>
      <c r="N37" s="55"/>
      <c r="P37" s="221"/>
    </row>
    <row r="38" spans="1:16" x14ac:dyDescent="0.2">
      <c r="A38" s="36"/>
      <c r="B38" s="331" t="s">
        <v>546</v>
      </c>
      <c r="C38" s="269">
        <v>-47</v>
      </c>
      <c r="D38" s="330">
        <v>47</v>
      </c>
      <c r="E38" s="353"/>
      <c r="F38" s="1916"/>
      <c r="G38" s="1917"/>
      <c r="H38" s="1917"/>
      <c r="I38" s="1917"/>
      <c r="J38" s="1917"/>
      <c r="K38" s="1918"/>
      <c r="N38" s="55"/>
      <c r="P38" s="221"/>
    </row>
    <row r="39" spans="1:16" ht="12" thickBot="1" x14ac:dyDescent="0.25">
      <c r="A39" s="36"/>
      <c r="B39" s="372" t="s">
        <v>762</v>
      </c>
      <c r="C39" s="269">
        <v>-30</v>
      </c>
      <c r="D39" s="330">
        <v>30</v>
      </c>
      <c r="E39" s="353"/>
      <c r="F39" s="1919"/>
      <c r="G39" s="1920"/>
      <c r="H39" s="1920"/>
      <c r="I39" s="1920"/>
      <c r="J39" s="1920"/>
      <c r="K39" s="1921"/>
      <c r="P39" s="221"/>
    </row>
    <row r="40" spans="1:16" x14ac:dyDescent="0.2">
      <c r="A40" s="36"/>
      <c r="B40" s="372" t="s">
        <v>1036</v>
      </c>
      <c r="C40" s="269">
        <v>-50</v>
      </c>
      <c r="D40" s="330">
        <v>50</v>
      </c>
      <c r="E40" s="353"/>
      <c r="P40" s="221"/>
    </row>
    <row r="41" spans="1:16" x14ac:dyDescent="0.2">
      <c r="A41" s="36"/>
      <c r="B41" s="372" t="s">
        <v>1037</v>
      </c>
      <c r="C41" s="269">
        <v>-50</v>
      </c>
      <c r="D41" s="330">
        <v>50</v>
      </c>
      <c r="E41" s="353"/>
    </row>
    <row r="42" spans="1:16" x14ac:dyDescent="0.2">
      <c r="A42" s="36"/>
      <c r="B42" s="372" t="s">
        <v>1009</v>
      </c>
      <c r="C42" s="269">
        <v>-45</v>
      </c>
      <c r="D42" s="330">
        <v>45</v>
      </c>
      <c r="E42" s="353"/>
      <c r="F42" s="221"/>
      <c r="G42" s="221"/>
      <c r="H42" s="221"/>
      <c r="I42" s="221"/>
      <c r="P42" s="221"/>
    </row>
    <row r="43" spans="1:16" x14ac:dyDescent="0.2">
      <c r="A43" s="36"/>
      <c r="B43" s="372" t="s">
        <v>1040</v>
      </c>
      <c r="C43" s="269">
        <v>-8</v>
      </c>
      <c r="D43" s="330">
        <v>8</v>
      </c>
      <c r="E43" s="353"/>
      <c r="F43" s="221"/>
      <c r="G43" s="221"/>
      <c r="H43" s="221"/>
      <c r="I43" s="221"/>
      <c r="P43" s="221"/>
    </row>
    <row r="44" spans="1:16" x14ac:dyDescent="0.2">
      <c r="A44" s="36"/>
      <c r="B44" s="372" t="s">
        <v>21</v>
      </c>
      <c r="C44" s="269">
        <v>-40</v>
      </c>
      <c r="D44" s="330">
        <v>40</v>
      </c>
      <c r="E44" s="353"/>
      <c r="H44" s="221"/>
      <c r="I44" s="221"/>
    </row>
    <row r="45" spans="1:16" x14ac:dyDescent="0.2">
      <c r="A45" s="36"/>
      <c r="B45" s="388" t="s">
        <v>741</v>
      </c>
      <c r="C45" s="387">
        <v>-450</v>
      </c>
      <c r="D45" s="389">
        <v>450</v>
      </c>
      <c r="E45" s="353"/>
      <c r="H45" s="221"/>
      <c r="I45" s="221"/>
    </row>
    <row r="46" spans="1:16" x14ac:dyDescent="0.2">
      <c r="A46" s="36"/>
      <c r="B46" s="372" t="s">
        <v>911</v>
      </c>
      <c r="C46" s="269">
        <v>-110</v>
      </c>
      <c r="D46" s="328">
        <v>110</v>
      </c>
      <c r="E46" s="390"/>
      <c r="F46" s="221"/>
      <c r="G46" s="221"/>
      <c r="H46" s="221"/>
      <c r="I46" s="221"/>
      <c r="J46" s="221"/>
    </row>
    <row r="47" spans="1:16" x14ac:dyDescent="0.2">
      <c r="A47" s="36"/>
      <c r="B47" s="372" t="s">
        <v>998</v>
      </c>
      <c r="C47" s="269">
        <v>-10</v>
      </c>
      <c r="D47" s="328">
        <v>10</v>
      </c>
      <c r="E47" s="390"/>
      <c r="F47" s="221"/>
      <c r="G47" s="221"/>
      <c r="H47" s="221"/>
      <c r="I47" s="221"/>
      <c r="J47" s="221"/>
    </row>
    <row r="48" spans="1:16" x14ac:dyDescent="0.2">
      <c r="A48" s="36"/>
      <c r="B48" s="383" t="s">
        <v>999</v>
      </c>
      <c r="C48" s="387">
        <v>-356</v>
      </c>
      <c r="D48" s="384">
        <v>356</v>
      </c>
      <c r="E48" s="390"/>
      <c r="F48" s="221"/>
      <c r="G48" s="221"/>
      <c r="H48" s="221"/>
      <c r="I48" s="221"/>
      <c r="J48" s="221"/>
    </row>
    <row r="49" spans="1:21" x14ac:dyDescent="0.2">
      <c r="A49" s="36"/>
      <c r="B49" s="383" t="s">
        <v>1003</v>
      </c>
      <c r="C49" s="387">
        <v>-60</v>
      </c>
      <c r="D49" s="384">
        <v>60</v>
      </c>
      <c r="E49" s="390"/>
      <c r="F49" s="391"/>
      <c r="G49" s="391"/>
      <c r="H49" s="221"/>
      <c r="I49" s="221"/>
      <c r="J49" s="221"/>
      <c r="M49" s="221"/>
    </row>
    <row r="50" spans="1:21" x14ac:dyDescent="0.2">
      <c r="A50" s="36"/>
      <c r="B50" s="388" t="s">
        <v>1007</v>
      </c>
      <c r="C50" s="386">
        <v>-425</v>
      </c>
      <c r="D50" s="384">
        <v>425</v>
      </c>
      <c r="E50" s="390"/>
      <c r="F50" s="221"/>
      <c r="G50" s="221"/>
      <c r="H50" s="221"/>
      <c r="I50" s="221"/>
      <c r="J50" s="221"/>
    </row>
    <row r="51" spans="1:21" ht="11.25" customHeight="1" x14ac:dyDescent="0.2">
      <c r="A51" s="36"/>
      <c r="B51" s="331" t="s">
        <v>1035</v>
      </c>
      <c r="C51" s="385">
        <v>-30</v>
      </c>
      <c r="D51" s="328">
        <v>30</v>
      </c>
      <c r="E51" s="390"/>
      <c r="F51" s="221"/>
      <c r="G51" s="193"/>
      <c r="H51" s="193"/>
      <c r="I51" s="295"/>
      <c r="J51" s="193"/>
    </row>
    <row r="52" spans="1:21" x14ac:dyDescent="0.2">
      <c r="A52" s="36"/>
      <c r="B52" s="331" t="s">
        <v>1034</v>
      </c>
      <c r="C52" s="385">
        <v>-2</v>
      </c>
      <c r="D52" s="328">
        <v>2</v>
      </c>
      <c r="E52" s="353"/>
    </row>
    <row r="53" spans="1:21" x14ac:dyDescent="0.2">
      <c r="A53" s="36"/>
      <c r="B53" s="383" t="s">
        <v>1032</v>
      </c>
      <c r="C53" s="386">
        <v>-571</v>
      </c>
      <c r="D53" s="384">
        <v>571</v>
      </c>
      <c r="E53" s="353"/>
      <c r="O53" s="221"/>
    </row>
    <row r="54" spans="1:21" x14ac:dyDescent="0.2">
      <c r="A54" s="36"/>
      <c r="B54" s="331" t="s">
        <v>1044</v>
      </c>
      <c r="C54" s="385">
        <v>-11</v>
      </c>
      <c r="D54" s="328">
        <v>11</v>
      </c>
      <c r="E54" s="353"/>
      <c r="O54" s="221"/>
    </row>
    <row r="55" spans="1:21" x14ac:dyDescent="0.2">
      <c r="A55" s="36"/>
      <c r="B55" s="331" t="s">
        <v>1053</v>
      </c>
      <c r="C55" s="385">
        <v>-10</v>
      </c>
      <c r="D55" s="328">
        <v>10</v>
      </c>
      <c r="E55" s="353"/>
    </row>
    <row r="56" spans="1:21" x14ac:dyDescent="0.2">
      <c r="A56" s="36"/>
      <c r="B56" s="331" t="s">
        <v>1054</v>
      </c>
      <c r="C56" s="385">
        <v>-15</v>
      </c>
      <c r="D56" s="328">
        <v>15</v>
      </c>
      <c r="E56" s="353"/>
      <c r="F56" s="221"/>
      <c r="G56" s="193"/>
      <c r="H56" s="193"/>
      <c r="I56" s="295"/>
      <c r="J56" s="193"/>
      <c r="O56" s="221"/>
    </row>
    <row r="57" spans="1:21" ht="12" x14ac:dyDescent="0.25">
      <c r="A57" s="36"/>
      <c r="B57" s="331" t="s">
        <v>1059</v>
      </c>
      <c r="C57" s="385">
        <v>-7</v>
      </c>
      <c r="D57" s="328">
        <v>6</v>
      </c>
      <c r="E57" s="240"/>
      <c r="F57" s="221"/>
      <c r="G57" s="193"/>
      <c r="H57" s="193"/>
      <c r="I57" s="295"/>
      <c r="J57" s="193"/>
      <c r="K57" s="221"/>
    </row>
    <row r="58" spans="1:21" ht="12.6" thickBot="1" x14ac:dyDescent="0.3">
      <c r="A58" s="36"/>
      <c r="B58" s="313"/>
      <c r="C58" s="221"/>
      <c r="D58" s="302"/>
      <c r="E58" s="240">
        <f>SUM(D33:D58)</f>
        <v>2210</v>
      </c>
      <c r="F58" s="221"/>
      <c r="G58" s="193"/>
      <c r="H58" s="295"/>
      <c r="I58" s="295"/>
      <c r="J58" s="193"/>
      <c r="K58" s="221"/>
    </row>
    <row r="59" spans="1:21" ht="21.6" thickBot="1" x14ac:dyDescent="0.45">
      <c r="B59" s="50" t="s">
        <v>1198</v>
      </c>
      <c r="C59" s="49">
        <f>SUM(C2:C57)</f>
        <v>0</v>
      </c>
      <c r="D59" s="39">
        <f>SUM(D2:D58)</f>
        <v>5862</v>
      </c>
      <c r="E59" s="240"/>
      <c r="F59" s="221"/>
      <c r="G59" s="193"/>
      <c r="H59" s="295"/>
      <c r="I59" s="295"/>
      <c r="J59" s="193"/>
      <c r="K59" s="221"/>
    </row>
    <row r="60" spans="1:21" x14ac:dyDescent="0.2">
      <c r="D60" s="5"/>
      <c r="E60" s="28"/>
      <c r="F60" s="221"/>
      <c r="G60" s="193"/>
      <c r="H60" s="295"/>
      <c r="I60" s="295"/>
      <c r="J60" s="193"/>
      <c r="K60" s="221"/>
      <c r="M60" s="55" t="s">
        <v>1233</v>
      </c>
      <c r="N60" s="253">
        <f>SUM(N2:N50)</f>
        <v>666</v>
      </c>
      <c r="O60" s="37">
        <f>SUM(O2:O57)</f>
        <v>90</v>
      </c>
      <c r="P60" s="3" t="s">
        <v>1232</v>
      </c>
    </row>
    <row r="61" spans="1:21" x14ac:dyDescent="0.2">
      <c r="A61" s="193"/>
      <c r="B61" s="193"/>
      <c r="C61" s="230"/>
      <c r="D61" s="295"/>
      <c r="E61" s="193"/>
      <c r="F61" s="193"/>
      <c r="G61" s="193"/>
      <c r="H61" s="295"/>
      <c r="I61" s="193"/>
      <c r="J61" s="193"/>
      <c r="K61" s="221"/>
    </row>
    <row r="62" spans="1:21" x14ac:dyDescent="0.2">
      <c r="A62" s="193"/>
      <c r="B62" s="193"/>
      <c r="C62" s="295"/>
      <c r="D62" s="295"/>
      <c r="E62" s="193"/>
      <c r="F62" s="193"/>
      <c r="G62" s="28"/>
      <c r="H62" s="295"/>
      <c r="I62" s="28"/>
      <c r="J62" s="28"/>
      <c r="N62" s="323"/>
      <c r="O62" s="221"/>
      <c r="P62" s="221"/>
      <c r="Q62" s="221"/>
      <c r="R62" s="221"/>
      <c r="S62" s="221"/>
      <c r="T62" s="221"/>
      <c r="U62" s="221"/>
    </row>
    <row r="63" spans="1:21" ht="12" customHeight="1" x14ac:dyDescent="0.2">
      <c r="A63" s="193"/>
      <c r="B63" s="193"/>
      <c r="C63" s="230"/>
      <c r="D63" s="295"/>
      <c r="E63" s="365"/>
      <c r="F63" s="193"/>
      <c r="G63" s="28"/>
      <c r="H63" s="295"/>
      <c r="I63" s="295"/>
      <c r="J63" s="28"/>
      <c r="N63" s="55"/>
      <c r="P63" s="221"/>
    </row>
    <row r="64" spans="1:21" x14ac:dyDescent="0.2">
      <c r="A64" s="193"/>
      <c r="B64" s="193"/>
      <c r="C64" s="230"/>
      <c r="D64" s="295"/>
      <c r="E64" s="365"/>
      <c r="F64" s="193"/>
      <c r="G64" s="28"/>
      <c r="H64" s="295"/>
      <c r="I64" s="295"/>
      <c r="J64" s="28"/>
      <c r="N64" s="55"/>
      <c r="P64" s="221"/>
    </row>
    <row r="65" spans="1:16" x14ac:dyDescent="0.2">
      <c r="A65" s="193"/>
      <c r="B65" s="193"/>
      <c r="C65" s="230"/>
      <c r="D65" s="295"/>
      <c r="E65" s="193"/>
      <c r="F65" s="193"/>
      <c r="G65" s="28"/>
      <c r="H65" s="295"/>
      <c r="I65" s="295"/>
      <c r="J65" s="28"/>
      <c r="N65" s="55"/>
      <c r="P65" s="221"/>
    </row>
    <row r="66" spans="1:16" x14ac:dyDescent="0.2">
      <c r="A66" s="193"/>
      <c r="B66" s="193"/>
      <c r="C66" s="230"/>
      <c r="D66" s="295"/>
      <c r="E66" s="193"/>
      <c r="F66" s="193"/>
      <c r="G66" s="28"/>
      <c r="H66" s="295"/>
      <c r="I66" s="295"/>
      <c r="J66" s="28"/>
      <c r="N66" s="55"/>
      <c r="P66" s="221"/>
    </row>
    <row r="67" spans="1:16" x14ac:dyDescent="0.2">
      <c r="A67" s="193"/>
      <c r="B67" s="193"/>
      <c r="C67" s="295"/>
      <c r="D67" s="295"/>
      <c r="E67" s="193"/>
      <c r="F67" s="193"/>
      <c r="G67" s="28"/>
      <c r="H67" s="28"/>
      <c r="I67" s="295"/>
      <c r="J67" s="28"/>
      <c r="N67" s="55"/>
      <c r="P67" s="221"/>
    </row>
    <row r="68" spans="1:16" x14ac:dyDescent="0.2">
      <c r="A68" s="193"/>
      <c r="B68" s="193"/>
      <c r="C68" s="230"/>
      <c r="D68" s="295"/>
      <c r="E68" s="193"/>
      <c r="F68" s="193"/>
      <c r="G68" s="28"/>
      <c r="H68" s="28"/>
      <c r="I68" s="295"/>
      <c r="J68" s="28"/>
      <c r="N68" s="55"/>
      <c r="P68" s="221"/>
    </row>
    <row r="69" spans="1:16" x14ac:dyDescent="0.2">
      <c r="A69" s="193"/>
      <c r="B69" s="193"/>
      <c r="C69" s="230"/>
      <c r="D69" s="295"/>
      <c r="E69" s="193"/>
      <c r="F69" s="193"/>
      <c r="G69" s="28"/>
      <c r="H69" s="28"/>
      <c r="I69" s="295"/>
      <c r="J69" s="28"/>
      <c r="N69" s="55"/>
      <c r="P69" s="221"/>
    </row>
    <row r="70" spans="1:16" x14ac:dyDescent="0.2">
      <c r="A70" s="193"/>
      <c r="B70" s="193"/>
      <c r="C70" s="230"/>
      <c r="D70" s="295"/>
      <c r="E70" s="193"/>
      <c r="F70" s="193"/>
      <c r="G70" s="28"/>
      <c r="H70" s="28"/>
      <c r="I70" s="28"/>
      <c r="J70" s="28"/>
      <c r="N70" s="55"/>
      <c r="P70" s="221"/>
    </row>
    <row r="71" spans="1:16" x14ac:dyDescent="0.2">
      <c r="A71" s="193"/>
      <c r="B71" s="193"/>
      <c r="C71" s="230"/>
      <c r="D71" s="193"/>
      <c r="E71" s="193"/>
      <c r="F71" s="193"/>
      <c r="I71" s="28"/>
      <c r="J71" s="28"/>
      <c r="N71" s="55"/>
      <c r="P71" s="221"/>
    </row>
    <row r="72" spans="1:16" x14ac:dyDescent="0.2">
      <c r="A72" s="193"/>
      <c r="B72" s="193"/>
      <c r="C72" s="230"/>
      <c r="D72" s="193"/>
      <c r="E72" s="193"/>
      <c r="F72" s="193"/>
      <c r="I72" s="221"/>
      <c r="J72" s="221"/>
      <c r="N72" s="55"/>
      <c r="P72" s="221"/>
    </row>
    <row r="73" spans="1:16" x14ac:dyDescent="0.2">
      <c r="A73" s="193"/>
      <c r="B73" s="193"/>
      <c r="C73" s="230"/>
      <c r="D73" s="193"/>
      <c r="E73" s="193"/>
      <c r="F73" s="193"/>
      <c r="I73" s="221"/>
      <c r="J73" s="221"/>
      <c r="N73" s="55"/>
      <c r="P73" s="221"/>
    </row>
    <row r="74" spans="1:16" x14ac:dyDescent="0.2">
      <c r="A74" s="193"/>
      <c r="B74" s="193"/>
      <c r="C74" s="230"/>
      <c r="D74" s="193"/>
      <c r="E74" s="193"/>
      <c r="F74" s="193"/>
      <c r="G74" s="221"/>
      <c r="H74" s="221"/>
      <c r="I74" s="221"/>
      <c r="J74" s="221"/>
      <c r="K74" s="221"/>
    </row>
    <row r="75" spans="1:16" ht="12" customHeight="1" x14ac:dyDescent="0.2">
      <c r="N75" s="55"/>
      <c r="P75" s="221"/>
    </row>
    <row r="76" spans="1:16" x14ac:dyDescent="0.2">
      <c r="C76" s="3"/>
      <c r="F76" s="221"/>
      <c r="G76" s="221"/>
      <c r="H76" s="221"/>
      <c r="I76" s="221"/>
      <c r="J76" s="221"/>
      <c r="N76" s="55"/>
      <c r="P76" s="221"/>
    </row>
    <row r="77" spans="1:16" x14ac:dyDescent="0.2">
      <c r="C77" s="3"/>
    </row>
    <row r="78" spans="1:16" x14ac:dyDescent="0.2">
      <c r="C78" s="3"/>
    </row>
    <row r="79" spans="1:16" x14ac:dyDescent="0.2">
      <c r="C79" s="3"/>
    </row>
    <row r="80" spans="1:16" x14ac:dyDescent="0.2">
      <c r="C80" s="3"/>
    </row>
    <row r="81" spans="3:4" x14ac:dyDescent="0.2">
      <c r="C81" s="3"/>
    </row>
    <row r="82" spans="3:4" x14ac:dyDescent="0.2">
      <c r="C82" s="3"/>
    </row>
    <row r="83" spans="3:4" x14ac:dyDescent="0.2">
      <c r="C83" s="3"/>
    </row>
    <row r="84" spans="3:4" x14ac:dyDescent="0.2">
      <c r="C84" s="3"/>
    </row>
    <row r="85" spans="3:4" x14ac:dyDescent="0.2">
      <c r="C85" s="3"/>
    </row>
    <row r="86" spans="3:4" x14ac:dyDescent="0.2">
      <c r="D86" s="5"/>
    </row>
    <row r="87" spans="3:4" x14ac:dyDescent="0.2">
      <c r="D87" s="5"/>
    </row>
  </sheetData>
  <mergeCells count="1">
    <mergeCell ref="F36:K39"/>
  </mergeCells>
  <phoneticPr fontId="2" type="noConversion"/>
  <pageMargins left="0.45" right="0.21" top="0.31" bottom="0.3" header="0" footer="0"/>
  <pageSetup paperSize="9" scale="81" orientation="landscape" r:id="rId1"/>
  <headerFooter alignWithMargins="0"/>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0"/>
  <dimension ref="A1:U79"/>
  <sheetViews>
    <sheetView zoomScale="75" workbookViewId="0">
      <selection activeCell="G51" sqref="G51"/>
    </sheetView>
  </sheetViews>
  <sheetFormatPr baseColWidth="10" defaultColWidth="11.44140625" defaultRowHeight="11.4" x14ac:dyDescent="0.2"/>
  <cols>
    <col min="1" max="1" width="2.6640625" style="3" customWidth="1"/>
    <col min="2" max="2" width="21.88671875" style="3" customWidth="1"/>
    <col min="3" max="3" width="9.109375" style="5" bestFit="1" customWidth="1"/>
    <col min="4" max="4" width="6" style="3" customWidth="1"/>
    <col min="5" max="5" width="8.33203125" style="3" customWidth="1"/>
    <col min="6" max="6" width="6.109375" style="3" customWidth="1"/>
    <col min="7" max="7" width="5.88671875" style="3" customWidth="1"/>
    <col min="8" max="10" width="5.6640625" style="3" customWidth="1"/>
    <col min="11" max="11" width="6.44140625" style="3" bestFit="1" customWidth="1"/>
    <col min="12" max="12" width="1.109375" style="3" customWidth="1"/>
    <col min="13" max="13" width="16.109375" style="3" bestFit="1" customWidth="1"/>
    <col min="14" max="14" width="8" style="3" customWidth="1"/>
    <col min="15" max="15" width="8.44140625" style="3" bestFit="1" customWidth="1"/>
    <col min="16" max="16" width="13.5546875" style="3" customWidth="1"/>
    <col min="17" max="17" width="8.6640625" style="3" customWidth="1"/>
    <col min="18" max="18" width="2.6640625" style="3" customWidth="1"/>
    <col min="19" max="19" width="2.88671875" style="3" customWidth="1"/>
    <col min="20" max="20" width="2.44140625" style="3" customWidth="1"/>
    <col min="21" max="16384" width="11.44140625" style="3"/>
  </cols>
  <sheetData>
    <row r="1" spans="1:21" ht="12.6" thickBot="1" x14ac:dyDescent="0.3">
      <c r="B1" s="50"/>
      <c r="C1" s="54" t="s">
        <v>1230</v>
      </c>
      <c r="D1" s="54" t="s">
        <v>1228</v>
      </c>
      <c r="F1" s="221"/>
      <c r="G1" s="221"/>
      <c r="H1" s="221"/>
      <c r="I1" s="355"/>
      <c r="M1" s="176" t="s">
        <v>1657</v>
      </c>
      <c r="N1" s="3" t="s">
        <v>1215</v>
      </c>
      <c r="O1" s="3" t="s">
        <v>1216</v>
      </c>
    </row>
    <row r="2" spans="1:21" x14ac:dyDescent="0.2">
      <c r="A2" s="16"/>
      <c r="B2" s="50" t="s">
        <v>1192</v>
      </c>
      <c r="C2" s="40">
        <v>3991</v>
      </c>
      <c r="D2" s="44"/>
      <c r="F2" s="221"/>
      <c r="G2" s="221"/>
      <c r="H2" s="221"/>
      <c r="I2" s="221"/>
      <c r="M2" s="3" t="s">
        <v>950</v>
      </c>
      <c r="N2" s="3">
        <v>47</v>
      </c>
    </row>
    <row r="3" spans="1:21" ht="12" x14ac:dyDescent="0.25">
      <c r="A3" s="16"/>
      <c r="B3" s="3" t="s">
        <v>1194</v>
      </c>
      <c r="C3" s="44"/>
      <c r="D3" s="44"/>
      <c r="E3" s="23"/>
      <c r="M3" s="3" t="s">
        <v>953</v>
      </c>
      <c r="N3" s="3">
        <v>5</v>
      </c>
    </row>
    <row r="4" spans="1:21" ht="3.75" customHeight="1" thickBot="1" x14ac:dyDescent="0.25">
      <c r="A4" s="4"/>
      <c r="B4" s="51"/>
      <c r="C4" s="41"/>
      <c r="D4" s="45"/>
      <c r="E4" s="4"/>
      <c r="N4" s="55"/>
    </row>
    <row r="5" spans="1:21" x14ac:dyDescent="0.2">
      <c r="A5" s="14">
        <v>1</v>
      </c>
      <c r="B5" s="362" t="s">
        <v>1144</v>
      </c>
      <c r="C5" s="363">
        <v>-80</v>
      </c>
      <c r="D5" s="371">
        <f>F5+G5+H5+I5+J5</f>
        <v>80</v>
      </c>
      <c r="E5" s="221"/>
      <c r="F5" s="38">
        <v>50</v>
      </c>
      <c r="G5" s="26">
        <v>30</v>
      </c>
      <c r="H5" s="26"/>
      <c r="I5" s="26"/>
      <c r="J5" s="26"/>
      <c r="K5" s="31" t="s">
        <v>1209</v>
      </c>
      <c r="M5" s="193" t="s">
        <v>904</v>
      </c>
      <c r="N5" s="322">
        <v>5</v>
      </c>
    </row>
    <row r="6" spans="1:21" ht="12" thickBot="1" x14ac:dyDescent="0.25">
      <c r="A6" s="14">
        <v>2</v>
      </c>
      <c r="B6" s="362" t="s">
        <v>1164</v>
      </c>
      <c r="C6" s="363">
        <v>-38</v>
      </c>
      <c r="D6" s="364">
        <v>38</v>
      </c>
      <c r="F6" s="24" t="s">
        <v>957</v>
      </c>
      <c r="G6" s="241" t="s">
        <v>992</v>
      </c>
      <c r="H6" s="25"/>
      <c r="I6" s="25"/>
      <c r="J6" s="25"/>
      <c r="K6" s="32" t="s">
        <v>1210</v>
      </c>
      <c r="M6" s="221" t="s">
        <v>954</v>
      </c>
      <c r="N6" s="221">
        <v>5</v>
      </c>
      <c r="O6" s="221"/>
      <c r="R6" s="221"/>
      <c r="S6" s="193"/>
      <c r="T6" s="193"/>
      <c r="U6" s="221"/>
    </row>
    <row r="7" spans="1:21" ht="12" thickBot="1" x14ac:dyDescent="0.25">
      <c r="A7" s="14">
        <v>3</v>
      </c>
      <c r="B7" s="362" t="s">
        <v>1163</v>
      </c>
      <c r="C7" s="363">
        <v>-88</v>
      </c>
      <c r="D7" s="364">
        <v>88</v>
      </c>
      <c r="M7" s="221" t="s">
        <v>956</v>
      </c>
      <c r="N7" s="3">
        <v>35</v>
      </c>
      <c r="O7" s="221"/>
      <c r="R7" s="221"/>
      <c r="S7" s="193"/>
      <c r="T7" s="193"/>
      <c r="U7" s="221"/>
    </row>
    <row r="8" spans="1:21" ht="12" thickBot="1" x14ac:dyDescent="0.25">
      <c r="A8" s="14">
        <v>4</v>
      </c>
      <c r="B8" s="362" t="s">
        <v>1151</v>
      </c>
      <c r="C8" s="363">
        <v>-100</v>
      </c>
      <c r="D8" s="364">
        <v>100</v>
      </c>
      <c r="F8" s="173" t="s">
        <v>1211</v>
      </c>
      <c r="G8" s="174"/>
      <c r="H8" s="174"/>
      <c r="I8" s="174"/>
      <c r="J8" s="175"/>
      <c r="M8" s="221" t="s">
        <v>660</v>
      </c>
      <c r="N8" s="3">
        <v>37</v>
      </c>
      <c r="O8" s="221"/>
      <c r="R8" s="221"/>
      <c r="S8" s="193"/>
      <c r="T8" s="193"/>
      <c r="U8" s="221"/>
    </row>
    <row r="9" spans="1:21" x14ac:dyDescent="0.2">
      <c r="A9" s="14">
        <v>5</v>
      </c>
      <c r="B9" s="362" t="s">
        <v>1147</v>
      </c>
      <c r="C9" s="363">
        <v>-55</v>
      </c>
      <c r="D9" s="364">
        <v>55</v>
      </c>
      <c r="F9" s="205" t="s">
        <v>952</v>
      </c>
      <c r="G9" s="28">
        <v>7</v>
      </c>
      <c r="H9" s="28"/>
      <c r="I9" s="28"/>
      <c r="J9" s="29"/>
      <c r="M9" s="221" t="s">
        <v>660</v>
      </c>
      <c r="N9" s="3">
        <v>10</v>
      </c>
      <c r="O9" s="221"/>
      <c r="S9" s="193"/>
      <c r="T9" s="193"/>
      <c r="U9" s="221"/>
    </row>
    <row r="10" spans="1:21" x14ac:dyDescent="0.2">
      <c r="A10" s="14">
        <v>6</v>
      </c>
      <c r="B10" s="368" t="s">
        <v>1145</v>
      </c>
      <c r="C10" s="364">
        <v>0</v>
      </c>
      <c r="D10" s="364">
        <v>0</v>
      </c>
      <c r="F10" s="27" t="s">
        <v>949</v>
      </c>
      <c r="G10" s="28">
        <v>16</v>
      </c>
      <c r="H10" s="28"/>
      <c r="I10" s="28"/>
      <c r="J10" s="29"/>
      <c r="M10" s="3" t="s">
        <v>963</v>
      </c>
      <c r="N10" s="3">
        <v>50</v>
      </c>
      <c r="T10" s="193"/>
      <c r="U10" s="221"/>
    </row>
    <row r="11" spans="1:21" x14ac:dyDescent="0.2">
      <c r="A11" s="14">
        <v>7</v>
      </c>
      <c r="B11" s="362" t="s">
        <v>1146</v>
      </c>
      <c r="C11" s="363">
        <v>-20</v>
      </c>
      <c r="D11" s="364">
        <v>20</v>
      </c>
      <c r="F11" s="205" t="s">
        <v>955</v>
      </c>
      <c r="G11" s="28">
        <v>16</v>
      </c>
      <c r="H11" s="28"/>
      <c r="I11" s="28"/>
      <c r="J11" s="29"/>
      <c r="M11" s="3" t="s">
        <v>964</v>
      </c>
      <c r="N11" s="3">
        <v>20</v>
      </c>
      <c r="O11" s="221"/>
      <c r="R11" s="221"/>
      <c r="S11" s="193"/>
      <c r="T11" s="193"/>
      <c r="U11" s="221"/>
    </row>
    <row r="12" spans="1:21" x14ac:dyDescent="0.2">
      <c r="A12" s="14">
        <v>8</v>
      </c>
      <c r="B12" s="362" t="s">
        <v>1152</v>
      </c>
      <c r="C12" s="363">
        <v>-120</v>
      </c>
      <c r="D12" s="364">
        <v>120</v>
      </c>
      <c r="E12" s="221"/>
      <c r="F12" s="27"/>
      <c r="G12" s="28"/>
      <c r="H12" s="28"/>
      <c r="I12" s="28"/>
      <c r="J12" s="29"/>
      <c r="M12" s="221" t="s">
        <v>965</v>
      </c>
      <c r="N12" s="3">
        <v>14</v>
      </c>
      <c r="O12" s="221"/>
      <c r="R12" s="221"/>
      <c r="S12" s="221"/>
      <c r="T12" s="221"/>
      <c r="U12" s="221"/>
    </row>
    <row r="13" spans="1:21" x14ac:dyDescent="0.2">
      <c r="A13" s="14">
        <v>9</v>
      </c>
      <c r="B13" s="362" t="s">
        <v>1153</v>
      </c>
      <c r="C13" s="363">
        <v>-101</v>
      </c>
      <c r="D13" s="364">
        <v>101</v>
      </c>
      <c r="F13" s="205"/>
      <c r="G13" s="28"/>
      <c r="H13" s="28"/>
      <c r="I13" s="28"/>
      <c r="J13" s="29"/>
      <c r="M13" s="3" t="s">
        <v>966</v>
      </c>
      <c r="N13" s="3">
        <v>13</v>
      </c>
      <c r="O13" s="221"/>
      <c r="R13" s="221"/>
      <c r="S13" s="221"/>
      <c r="T13" s="221"/>
      <c r="U13" s="221"/>
    </row>
    <row r="14" spans="1:21" x14ac:dyDescent="0.2">
      <c r="A14" s="14">
        <v>10</v>
      </c>
      <c r="B14" s="362" t="s">
        <v>1154</v>
      </c>
      <c r="C14" s="363">
        <v>-34</v>
      </c>
      <c r="D14" s="364">
        <v>34</v>
      </c>
      <c r="F14" s="205"/>
      <c r="G14" s="28"/>
      <c r="H14" s="28"/>
      <c r="I14" s="28"/>
      <c r="J14" s="29"/>
      <c r="M14" s="3" t="s">
        <v>959</v>
      </c>
      <c r="N14" s="3">
        <v>22</v>
      </c>
      <c r="O14" s="221"/>
      <c r="R14" s="221"/>
      <c r="S14" s="221"/>
      <c r="T14" s="221"/>
      <c r="U14" s="221"/>
    </row>
    <row r="15" spans="1:21" x14ac:dyDescent="0.2">
      <c r="A15" s="14">
        <v>11</v>
      </c>
      <c r="B15" s="362" t="s">
        <v>1155</v>
      </c>
      <c r="C15" s="363">
        <v>0</v>
      </c>
      <c r="D15" s="364">
        <v>0</v>
      </c>
      <c r="F15" s="27"/>
      <c r="G15" s="28"/>
      <c r="H15" s="28"/>
      <c r="I15" s="28"/>
      <c r="J15" s="29"/>
      <c r="M15" s="3" t="s">
        <v>960</v>
      </c>
      <c r="N15" s="3">
        <v>16</v>
      </c>
      <c r="O15" s="221"/>
    </row>
    <row r="16" spans="1:21" x14ac:dyDescent="0.2">
      <c r="A16" s="14">
        <v>12</v>
      </c>
      <c r="B16" s="362" t="s">
        <v>1162</v>
      </c>
      <c r="C16" s="363">
        <v>-75</v>
      </c>
      <c r="D16" s="364">
        <v>75</v>
      </c>
      <c r="F16" s="27"/>
      <c r="G16" s="28"/>
      <c r="H16" s="28"/>
      <c r="I16" s="28"/>
      <c r="J16" s="29"/>
      <c r="M16" s="3" t="s">
        <v>968</v>
      </c>
      <c r="N16" s="3">
        <v>20</v>
      </c>
      <c r="O16" s="221"/>
      <c r="P16" s="221"/>
      <c r="Q16" s="221"/>
    </row>
    <row r="17" spans="1:17" x14ac:dyDescent="0.2">
      <c r="A17" s="14">
        <v>13</v>
      </c>
      <c r="B17" s="362" t="s">
        <v>1156</v>
      </c>
      <c r="C17" s="366">
        <v>-118</v>
      </c>
      <c r="D17" s="364">
        <v>118</v>
      </c>
      <c r="F17" s="27"/>
      <c r="G17" s="28"/>
      <c r="H17" s="28"/>
      <c r="I17" s="28"/>
      <c r="J17" s="29"/>
      <c r="M17" s="3" t="s">
        <v>971</v>
      </c>
      <c r="N17" s="3">
        <v>25</v>
      </c>
      <c r="O17" s="221"/>
      <c r="P17" s="221"/>
      <c r="Q17" s="221"/>
    </row>
    <row r="18" spans="1:17" x14ac:dyDescent="0.2">
      <c r="A18" s="14">
        <v>14</v>
      </c>
      <c r="B18" s="362" t="s">
        <v>1157</v>
      </c>
      <c r="C18" s="366">
        <v>-48</v>
      </c>
      <c r="D18" s="364">
        <v>48</v>
      </c>
      <c r="F18" s="27"/>
      <c r="G18" s="28"/>
      <c r="H18" s="28"/>
      <c r="I18" s="28"/>
      <c r="J18" s="29"/>
      <c r="M18" s="3" t="s">
        <v>978</v>
      </c>
      <c r="N18" s="3">
        <v>24</v>
      </c>
      <c r="O18" s="221"/>
      <c r="P18" s="221"/>
      <c r="Q18" s="221"/>
    </row>
    <row r="19" spans="1:17" x14ac:dyDescent="0.2">
      <c r="A19" s="14">
        <v>15</v>
      </c>
      <c r="B19" s="362" t="s">
        <v>1158</v>
      </c>
      <c r="C19" s="363">
        <v>-39</v>
      </c>
      <c r="D19" s="364">
        <f>J21</f>
        <v>39</v>
      </c>
      <c r="F19" s="205"/>
      <c r="G19" s="28"/>
      <c r="H19" s="28"/>
      <c r="I19" s="28"/>
      <c r="J19" s="29"/>
      <c r="M19" s="3" t="s">
        <v>980</v>
      </c>
      <c r="N19" s="3">
        <v>50</v>
      </c>
      <c r="Q19" s="221"/>
    </row>
    <row r="20" spans="1:17" ht="12" thickBot="1" x14ac:dyDescent="0.25">
      <c r="A20" s="14">
        <v>16</v>
      </c>
      <c r="B20" s="362" t="s">
        <v>1159</v>
      </c>
      <c r="C20" s="363">
        <v>-398</v>
      </c>
      <c r="D20" s="364">
        <f>N52</f>
        <v>398</v>
      </c>
      <c r="F20" s="27"/>
      <c r="G20" s="28"/>
      <c r="H20" s="28"/>
      <c r="I20" s="28"/>
      <c r="J20" s="29"/>
      <c r="M20" s="221"/>
      <c r="Q20" s="221"/>
    </row>
    <row r="21" spans="1:17" ht="12.6" thickBot="1" x14ac:dyDescent="0.3">
      <c r="A21" s="14">
        <v>17</v>
      </c>
      <c r="B21" s="362" t="s">
        <v>1160</v>
      </c>
      <c r="C21" s="363">
        <v>0</v>
      </c>
      <c r="D21" s="364">
        <f>O52</f>
        <v>0</v>
      </c>
      <c r="F21" s="24"/>
      <c r="G21" s="25"/>
      <c r="H21" s="25"/>
      <c r="I21" s="25"/>
      <c r="J21" s="30">
        <f>SUM(G9:G20)+SUM(I9:I20)</f>
        <v>39</v>
      </c>
      <c r="M21" s="221"/>
      <c r="Q21" s="221"/>
    </row>
    <row r="22" spans="1:17" x14ac:dyDescent="0.2">
      <c r="A22" s="14">
        <v>18</v>
      </c>
      <c r="B22" s="362" t="s">
        <v>1197</v>
      </c>
      <c r="C22" s="366">
        <v>0</v>
      </c>
      <c r="D22" s="364">
        <v>0</v>
      </c>
    </row>
    <row r="23" spans="1:17" ht="12" x14ac:dyDescent="0.25">
      <c r="A23" s="14">
        <v>19</v>
      </c>
      <c r="B23" s="362" t="s">
        <v>1927</v>
      </c>
      <c r="C23" s="366">
        <v>-20</v>
      </c>
      <c r="D23" s="364">
        <v>20</v>
      </c>
      <c r="E23" s="240">
        <f>SUM(D5:D23)</f>
        <v>1334</v>
      </c>
    </row>
    <row r="24" spans="1:17" ht="3" customHeight="1" x14ac:dyDescent="0.2">
      <c r="A24" s="4"/>
      <c r="B24" s="51"/>
      <c r="C24" s="41"/>
      <c r="D24" s="45"/>
      <c r="E24" s="4"/>
      <c r="N24" s="221"/>
      <c r="O24" s="221" t="s">
        <v>218</v>
      </c>
      <c r="P24" s="221"/>
    </row>
    <row r="25" spans="1:17" x14ac:dyDescent="0.2">
      <c r="A25" s="15"/>
      <c r="B25" s="53" t="s">
        <v>62</v>
      </c>
      <c r="C25" s="42">
        <v>0</v>
      </c>
      <c r="D25" s="46"/>
      <c r="N25" s="55"/>
    </row>
    <row r="26" spans="1:17" ht="3" customHeight="1" x14ac:dyDescent="0.2">
      <c r="A26" s="4"/>
      <c r="B26" s="51"/>
      <c r="C26" s="41"/>
      <c r="D26" s="45"/>
      <c r="E26" s="4"/>
      <c r="N26" s="55"/>
    </row>
    <row r="27" spans="1:17" ht="11.25" customHeight="1" x14ac:dyDescent="0.25">
      <c r="A27" s="358"/>
      <c r="B27" s="368" t="s">
        <v>902</v>
      </c>
      <c r="C27" s="364">
        <v>-153</v>
      </c>
      <c r="D27" s="47">
        <v>153</v>
      </c>
      <c r="E27" s="240"/>
      <c r="F27" s="221"/>
      <c r="G27" s="221"/>
      <c r="N27" s="55"/>
    </row>
    <row r="28" spans="1:17" ht="11.25" customHeight="1" x14ac:dyDescent="0.25">
      <c r="A28" s="358"/>
      <c r="B28" s="368" t="s">
        <v>1155</v>
      </c>
      <c r="C28" s="364">
        <v>-118</v>
      </c>
      <c r="D28" s="47">
        <v>118</v>
      </c>
      <c r="E28" s="240"/>
      <c r="F28" s="221"/>
      <c r="G28" s="221"/>
      <c r="N28" s="55"/>
    </row>
    <row r="29" spans="1:17" ht="11.25" customHeight="1" x14ac:dyDescent="0.25">
      <c r="A29" s="358"/>
      <c r="B29" s="368" t="s">
        <v>951</v>
      </c>
      <c r="C29" s="364">
        <v>-82</v>
      </c>
      <c r="D29" s="47">
        <v>82</v>
      </c>
      <c r="E29" s="240"/>
      <c r="F29" s="221"/>
      <c r="G29" s="221"/>
      <c r="H29" s="221"/>
      <c r="I29" s="221"/>
      <c r="N29" s="55"/>
    </row>
    <row r="30" spans="1:17" ht="11.25" customHeight="1" x14ac:dyDescent="0.25">
      <c r="A30" s="358"/>
      <c r="B30" s="368" t="s">
        <v>970</v>
      </c>
      <c r="C30" s="364">
        <v>-20</v>
      </c>
      <c r="D30" s="47">
        <v>20</v>
      </c>
      <c r="E30" s="240"/>
      <c r="F30" s="221"/>
      <c r="G30" s="221"/>
      <c r="H30" s="221"/>
      <c r="I30" s="221"/>
      <c r="N30" s="55"/>
    </row>
    <row r="31" spans="1:17" ht="11.25" customHeight="1" x14ac:dyDescent="0.25">
      <c r="A31" s="358"/>
      <c r="B31" s="368" t="s">
        <v>969</v>
      </c>
      <c r="C31" s="364">
        <v>-300</v>
      </c>
      <c r="D31" s="47">
        <v>300</v>
      </c>
      <c r="E31" s="240"/>
      <c r="F31" s="221"/>
      <c r="G31" s="221"/>
      <c r="H31" s="221"/>
      <c r="I31" s="221"/>
      <c r="N31" s="55"/>
    </row>
    <row r="32" spans="1:17" ht="11.25" customHeight="1" x14ac:dyDescent="0.25">
      <c r="A32" s="358"/>
      <c r="B32" s="368" t="s">
        <v>977</v>
      </c>
      <c r="C32" s="364">
        <v>-160</v>
      </c>
      <c r="D32" s="47">
        <v>160</v>
      </c>
      <c r="E32" s="240"/>
      <c r="F32" s="221"/>
      <c r="G32" s="221"/>
      <c r="H32" s="221"/>
      <c r="I32" s="221"/>
      <c r="N32" s="55"/>
    </row>
    <row r="33" spans="1:16" ht="11.25" customHeight="1" x14ac:dyDescent="0.25">
      <c r="A33" s="358"/>
      <c r="B33" s="368" t="s">
        <v>979</v>
      </c>
      <c r="C33" s="364">
        <v>-200</v>
      </c>
      <c r="D33" s="47">
        <v>200</v>
      </c>
      <c r="E33" s="240">
        <f>SUM(D27:D33)</f>
        <v>1033</v>
      </c>
      <c r="N33" s="55"/>
    </row>
    <row r="34" spans="1:16" ht="3" customHeight="1" x14ac:dyDescent="0.2">
      <c r="A34" s="4"/>
      <c r="B34" s="357"/>
      <c r="C34" s="41"/>
      <c r="D34" s="45"/>
      <c r="E34" s="4"/>
      <c r="N34" s="55"/>
    </row>
    <row r="35" spans="1:16" ht="12" customHeight="1" x14ac:dyDescent="0.2">
      <c r="A35" s="36"/>
      <c r="B35" s="367" t="s">
        <v>322</v>
      </c>
      <c r="C35" s="47">
        <v>25</v>
      </c>
      <c r="D35" s="363">
        <v>-25</v>
      </c>
      <c r="E35" s="353"/>
      <c r="N35" s="55"/>
      <c r="P35" s="221"/>
    </row>
    <row r="36" spans="1:16" ht="12" thickBot="1" x14ac:dyDescent="0.25">
      <c r="A36" s="36"/>
      <c r="B36" s="369" t="s">
        <v>754</v>
      </c>
      <c r="C36" s="47">
        <v>-35</v>
      </c>
      <c r="D36" s="363">
        <v>35</v>
      </c>
      <c r="E36" s="353"/>
      <c r="J36" s="221"/>
      <c r="N36" s="55"/>
      <c r="P36" s="221"/>
    </row>
    <row r="37" spans="1:16" x14ac:dyDescent="0.2">
      <c r="A37" s="36"/>
      <c r="B37" s="369" t="s">
        <v>755</v>
      </c>
      <c r="C37" s="47">
        <v>-35</v>
      </c>
      <c r="D37" s="364">
        <v>35</v>
      </c>
      <c r="E37" s="353"/>
      <c r="F37" s="1913" t="s">
        <v>982</v>
      </c>
      <c r="G37" s="1914"/>
      <c r="H37" s="1914"/>
      <c r="I37" s="1914"/>
      <c r="J37" s="1914"/>
      <c r="K37" s="1915"/>
      <c r="N37" s="55"/>
      <c r="P37" s="221"/>
    </row>
    <row r="38" spans="1:16" x14ac:dyDescent="0.2">
      <c r="A38" s="36"/>
      <c r="B38" s="369" t="s">
        <v>30</v>
      </c>
      <c r="C38" s="47">
        <v>-35</v>
      </c>
      <c r="D38" s="364">
        <v>35</v>
      </c>
      <c r="E38" s="353"/>
      <c r="F38" s="1916"/>
      <c r="G38" s="1917"/>
      <c r="H38" s="1917"/>
      <c r="I38" s="1917"/>
      <c r="J38" s="1917"/>
      <c r="K38" s="1918"/>
      <c r="N38" s="55"/>
      <c r="P38" s="221"/>
    </row>
    <row r="39" spans="1:16" x14ac:dyDescent="0.2">
      <c r="A39" s="36"/>
      <c r="B39" s="369" t="s">
        <v>31</v>
      </c>
      <c r="C39" s="47">
        <v>-35</v>
      </c>
      <c r="D39" s="364">
        <v>35</v>
      </c>
      <c r="E39" s="353"/>
      <c r="F39" s="1916"/>
      <c r="G39" s="1917"/>
      <c r="H39" s="1917"/>
      <c r="I39" s="1917"/>
      <c r="J39" s="1917"/>
      <c r="K39" s="1918"/>
      <c r="N39" s="55"/>
      <c r="P39" s="221"/>
    </row>
    <row r="40" spans="1:16" ht="12" thickBot="1" x14ac:dyDescent="0.25">
      <c r="A40" s="36"/>
      <c r="B40" s="367" t="s">
        <v>1433</v>
      </c>
      <c r="C40" s="47">
        <v>-40</v>
      </c>
      <c r="D40" s="364">
        <v>40</v>
      </c>
      <c r="F40" s="1919"/>
      <c r="G40" s="1920"/>
      <c r="H40" s="1920"/>
      <c r="I40" s="1920"/>
      <c r="J40" s="1920"/>
      <c r="K40" s="1921"/>
      <c r="P40" s="221"/>
    </row>
    <row r="41" spans="1:16" x14ac:dyDescent="0.2">
      <c r="A41" s="36"/>
      <c r="B41" s="367" t="s">
        <v>932</v>
      </c>
      <c r="C41" s="47">
        <v>-30</v>
      </c>
      <c r="D41" s="364">
        <v>30</v>
      </c>
      <c r="F41" s="221"/>
      <c r="G41" s="221"/>
      <c r="H41" s="221"/>
      <c r="I41" s="221"/>
      <c r="J41" s="221"/>
    </row>
    <row r="42" spans="1:16" x14ac:dyDescent="0.2">
      <c r="A42" s="36"/>
      <c r="B42" s="367" t="s">
        <v>7</v>
      </c>
      <c r="C42" s="47">
        <v>-8</v>
      </c>
      <c r="D42" s="364">
        <v>8</v>
      </c>
      <c r="F42" s="221"/>
      <c r="G42" s="221"/>
      <c r="H42" s="221"/>
      <c r="J42" s="221"/>
    </row>
    <row r="43" spans="1:16" x14ac:dyDescent="0.2">
      <c r="A43" s="36"/>
      <c r="B43" s="367" t="s">
        <v>967</v>
      </c>
      <c r="C43" s="47">
        <v>-529</v>
      </c>
      <c r="D43" s="364">
        <v>529</v>
      </c>
      <c r="F43" s="221"/>
      <c r="G43" s="221"/>
      <c r="H43" s="221"/>
      <c r="I43" s="221"/>
      <c r="J43" s="221"/>
    </row>
    <row r="44" spans="1:16" x14ac:dyDescent="0.2">
      <c r="A44" s="36"/>
      <c r="B44" s="367" t="s">
        <v>958</v>
      </c>
      <c r="C44" s="47">
        <v>-30</v>
      </c>
      <c r="D44" s="364">
        <v>30</v>
      </c>
      <c r="F44" s="221"/>
      <c r="G44" s="221"/>
      <c r="H44" s="221"/>
      <c r="J44" s="221"/>
      <c r="O44" s="221"/>
    </row>
    <row r="45" spans="1:16" x14ac:dyDescent="0.2">
      <c r="A45" s="36"/>
      <c r="B45" s="367" t="s">
        <v>961</v>
      </c>
      <c r="C45" s="47">
        <v>-20</v>
      </c>
      <c r="D45" s="364">
        <v>20</v>
      </c>
      <c r="F45" s="221"/>
      <c r="G45" s="221"/>
      <c r="H45" s="221"/>
      <c r="I45" s="221"/>
      <c r="J45" s="221"/>
      <c r="O45" s="221"/>
    </row>
    <row r="46" spans="1:16" x14ac:dyDescent="0.2">
      <c r="A46" s="36"/>
      <c r="B46" s="367" t="s">
        <v>962</v>
      </c>
      <c r="C46" s="47">
        <v>-5</v>
      </c>
      <c r="D46" s="364">
        <v>5</v>
      </c>
      <c r="F46" s="221"/>
      <c r="G46" s="221"/>
      <c r="H46" s="221"/>
      <c r="I46" s="221"/>
      <c r="J46" s="221"/>
      <c r="N46" s="55"/>
    </row>
    <row r="47" spans="1:16" x14ac:dyDescent="0.2">
      <c r="A47" s="36"/>
      <c r="B47" s="368" t="s">
        <v>981</v>
      </c>
      <c r="C47" s="364">
        <v>-144</v>
      </c>
      <c r="D47" s="364">
        <v>144</v>
      </c>
      <c r="G47" s="221"/>
      <c r="H47" s="221"/>
      <c r="I47" s="221"/>
      <c r="J47" s="221"/>
    </row>
    <row r="48" spans="1:16" x14ac:dyDescent="0.2">
      <c r="A48" s="36"/>
      <c r="B48" s="368" t="s">
        <v>983</v>
      </c>
      <c r="C48" s="364">
        <v>-470</v>
      </c>
      <c r="D48" s="364">
        <v>470</v>
      </c>
      <c r="G48" s="221"/>
      <c r="H48" s="221"/>
      <c r="I48" s="221"/>
      <c r="J48" s="221"/>
    </row>
    <row r="49" spans="1:21" x14ac:dyDescent="0.2">
      <c r="A49" s="36"/>
      <c r="B49" s="368" t="s">
        <v>994</v>
      </c>
      <c r="C49" s="364">
        <v>-63</v>
      </c>
      <c r="D49" s="364">
        <v>63</v>
      </c>
      <c r="G49" s="221"/>
      <c r="H49" s="221"/>
      <c r="I49" s="221"/>
      <c r="J49" s="221"/>
    </row>
    <row r="50" spans="1:21" x14ac:dyDescent="0.2">
      <c r="A50" s="36"/>
      <c r="B50" s="368" t="s">
        <v>988</v>
      </c>
      <c r="C50" s="364">
        <v>-170</v>
      </c>
      <c r="D50" s="364">
        <v>170</v>
      </c>
      <c r="G50" s="221"/>
      <c r="H50" s="221"/>
      <c r="I50" s="221"/>
      <c r="J50" s="221"/>
    </row>
    <row r="51" spans="1:21" ht="12.6" thickBot="1" x14ac:dyDescent="0.3">
      <c r="A51" s="36"/>
      <c r="B51" s="313"/>
      <c r="C51" s="335"/>
      <c r="D51" s="302"/>
      <c r="E51" s="240">
        <f>SUM(D35:D47)</f>
        <v>921</v>
      </c>
      <c r="F51" s="221"/>
      <c r="G51" s="221"/>
      <c r="H51" s="221"/>
      <c r="I51" s="221"/>
      <c r="J51" s="221"/>
      <c r="K51" s="221"/>
    </row>
    <row r="52" spans="1:21" ht="21.6" thickBot="1" x14ac:dyDescent="0.45">
      <c r="B52" s="50" t="s">
        <v>1198</v>
      </c>
      <c r="C52" s="49">
        <f>SUM(C2:C50)</f>
        <v>0</v>
      </c>
      <c r="D52" s="39">
        <f>SUM(D5:D50)</f>
        <v>3991</v>
      </c>
      <c r="E52" s="28"/>
      <c r="F52" s="221"/>
      <c r="G52" s="221"/>
      <c r="H52" s="221"/>
      <c r="I52" s="221"/>
      <c r="J52" s="221"/>
      <c r="K52" s="221"/>
      <c r="M52" s="55" t="s">
        <v>1233</v>
      </c>
      <c r="N52" s="253">
        <f>SUM(N2:N51)</f>
        <v>398</v>
      </c>
      <c r="O52" s="37">
        <f>SUM(O2:O51)</f>
        <v>0</v>
      </c>
      <c r="P52" s="3" t="s">
        <v>1232</v>
      </c>
    </row>
    <row r="53" spans="1:21" x14ac:dyDescent="0.2">
      <c r="D53" s="5"/>
      <c r="F53" s="221"/>
      <c r="G53" s="221"/>
      <c r="I53" s="221"/>
      <c r="J53" s="221"/>
      <c r="K53" s="221"/>
    </row>
    <row r="54" spans="1:21" x14ac:dyDescent="0.2">
      <c r="A54" s="221"/>
      <c r="D54" s="260"/>
      <c r="E54" s="221"/>
      <c r="N54" s="323"/>
      <c r="O54" s="221"/>
      <c r="P54" s="221"/>
      <c r="Q54" s="221"/>
      <c r="R54" s="221"/>
      <c r="S54" s="221"/>
      <c r="T54" s="221"/>
      <c r="U54" s="221"/>
    </row>
    <row r="55" spans="1:21" x14ac:dyDescent="0.2">
      <c r="C55" s="3"/>
      <c r="N55" s="55"/>
    </row>
    <row r="56" spans="1:21" s="193" customFormat="1" x14ac:dyDescent="0.2"/>
    <row r="57" spans="1:21" s="193" customFormat="1" x14ac:dyDescent="0.2">
      <c r="C57" s="295"/>
      <c r="D57" s="295"/>
      <c r="E57" s="365"/>
      <c r="N57" s="322"/>
    </row>
    <row r="58" spans="1:21" s="193" customFormat="1" x14ac:dyDescent="0.2">
      <c r="C58" s="230"/>
      <c r="D58" s="295"/>
      <c r="E58" s="365"/>
      <c r="N58" s="322"/>
    </row>
    <row r="59" spans="1:21" s="193" customFormat="1" x14ac:dyDescent="0.2">
      <c r="C59" s="230"/>
      <c r="D59" s="295"/>
      <c r="E59" s="365"/>
      <c r="N59" s="322"/>
    </row>
    <row r="60" spans="1:21" s="193" customFormat="1" x14ac:dyDescent="0.2">
      <c r="C60" s="230"/>
      <c r="D60" s="295"/>
      <c r="E60" s="365"/>
      <c r="N60" s="322"/>
    </row>
    <row r="61" spans="1:21" s="193" customFormat="1" x14ac:dyDescent="0.2">
      <c r="C61" s="230"/>
      <c r="D61" s="295"/>
      <c r="E61" s="365"/>
      <c r="N61" s="322"/>
    </row>
    <row r="62" spans="1:21" s="193" customFormat="1" x14ac:dyDescent="0.2">
      <c r="C62" s="230"/>
      <c r="D62" s="295"/>
      <c r="E62" s="365"/>
      <c r="N62" s="322"/>
    </row>
    <row r="63" spans="1:21" s="193" customFormat="1" x14ac:dyDescent="0.2">
      <c r="C63" s="230"/>
      <c r="D63" s="295"/>
      <c r="E63" s="365"/>
      <c r="N63" s="322"/>
    </row>
    <row r="64" spans="1:21" s="193" customFormat="1" x14ac:dyDescent="0.2">
      <c r="C64" s="230"/>
      <c r="D64" s="295"/>
      <c r="E64" s="365"/>
      <c r="N64" s="322"/>
    </row>
    <row r="65" spans="3:14" s="193" customFormat="1" x14ac:dyDescent="0.2">
      <c r="C65" s="230"/>
      <c r="D65" s="295"/>
      <c r="E65" s="365"/>
    </row>
    <row r="66" spans="3:14" s="193" customFormat="1" ht="12" customHeight="1" x14ac:dyDescent="0.2">
      <c r="C66" s="230"/>
      <c r="D66" s="295"/>
      <c r="E66" s="365"/>
      <c r="N66" s="322"/>
    </row>
    <row r="67" spans="3:14" s="193" customFormat="1" x14ac:dyDescent="0.2">
      <c r="C67" s="230"/>
      <c r="D67" s="295"/>
      <c r="E67" s="365"/>
      <c r="N67" s="322"/>
    </row>
    <row r="68" spans="3:14" s="193" customFormat="1" x14ac:dyDescent="0.2"/>
    <row r="69" spans="3:14" x14ac:dyDescent="0.2">
      <c r="C69" s="3"/>
    </row>
    <row r="70" spans="3:14" x14ac:dyDescent="0.2">
      <c r="C70" s="3"/>
    </row>
    <row r="71" spans="3:14" x14ac:dyDescent="0.2">
      <c r="C71" s="3"/>
    </row>
    <row r="72" spans="3:14" x14ac:dyDescent="0.2">
      <c r="C72" s="3"/>
    </row>
    <row r="73" spans="3:14" x14ac:dyDescent="0.2">
      <c r="C73" s="3"/>
    </row>
    <row r="74" spans="3:14" x14ac:dyDescent="0.2">
      <c r="C74" s="3"/>
    </row>
    <row r="75" spans="3:14" x14ac:dyDescent="0.2">
      <c r="C75" s="3"/>
    </row>
    <row r="76" spans="3:14" x14ac:dyDescent="0.2">
      <c r="C76" s="3"/>
    </row>
    <row r="77" spans="3:14" x14ac:dyDescent="0.2">
      <c r="C77" s="3"/>
    </row>
    <row r="78" spans="3:14" x14ac:dyDescent="0.2">
      <c r="D78" s="5"/>
    </row>
    <row r="79" spans="3:14" x14ac:dyDescent="0.2">
      <c r="D79" s="5"/>
    </row>
  </sheetData>
  <mergeCells count="1">
    <mergeCell ref="F37:K40"/>
  </mergeCells>
  <phoneticPr fontId="2" type="noConversion"/>
  <pageMargins left="0.34" right="0.4" top="0.18" bottom="0.16" header="0" footer="0"/>
  <pageSetup paperSize="9"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
  <sheetViews>
    <sheetView zoomScale="90" zoomScaleNormal="90" workbookViewId="0">
      <selection activeCell="D81" sqref="D81"/>
    </sheetView>
  </sheetViews>
  <sheetFormatPr baseColWidth="10" defaultRowHeight="13.2" x14ac:dyDescent="0.25"/>
  <cols>
    <col min="1" max="1" width="7.33203125" bestFit="1" customWidth="1"/>
    <col min="2" max="2" width="28.88671875" bestFit="1" customWidth="1"/>
  </cols>
  <sheetData>
    <row r="1" spans="1:2" x14ac:dyDescent="0.25">
      <c r="A1" s="1774">
        <v>60090</v>
      </c>
      <c r="B1" s="1775" t="s">
        <v>7468</v>
      </c>
    </row>
    <row r="2" spans="1:2" x14ac:dyDescent="0.25">
      <c r="A2" s="1774">
        <v>1300</v>
      </c>
      <c r="B2" s="1775" t="s">
        <v>7444</v>
      </c>
    </row>
    <row r="3" spans="1:2" x14ac:dyDescent="0.25">
      <c r="A3" s="1774">
        <v>500</v>
      </c>
      <c r="B3" s="1775" t="s">
        <v>7521</v>
      </c>
    </row>
    <row r="4" spans="1:2" x14ac:dyDescent="0.25">
      <c r="A4" s="1774">
        <v>923</v>
      </c>
      <c r="B4" s="1775" t="s">
        <v>7506</v>
      </c>
    </row>
    <row r="5" spans="1:2" x14ac:dyDescent="0.25">
      <c r="A5" s="1776">
        <v>0</v>
      </c>
      <c r="B5" s="1777" t="s">
        <v>7511</v>
      </c>
    </row>
    <row r="6" spans="1:2" x14ac:dyDescent="0.25">
      <c r="A6" s="1778">
        <v>-1138</v>
      </c>
      <c r="B6" s="639" t="s">
        <v>7072</v>
      </c>
    </row>
    <row r="7" spans="1:2" x14ac:dyDescent="0.25">
      <c r="A7" s="1778">
        <v>-837</v>
      </c>
      <c r="B7" s="639" t="s">
        <v>3109</v>
      </c>
    </row>
    <row r="8" spans="1:2" x14ac:dyDescent="0.25">
      <c r="A8" s="1778">
        <v>-2230</v>
      </c>
      <c r="B8" s="639" t="s">
        <v>7247</v>
      </c>
    </row>
    <row r="9" spans="1:2" x14ac:dyDescent="0.25">
      <c r="A9" s="1778">
        <v>-370</v>
      </c>
      <c r="B9" s="639" t="s">
        <v>7516</v>
      </c>
    </row>
    <row r="10" spans="1:2" x14ac:dyDescent="0.25">
      <c r="A10" s="1778">
        <v>-755</v>
      </c>
      <c r="B10" s="639" t="s">
        <v>7248</v>
      </c>
    </row>
    <row r="11" spans="1:2" x14ac:dyDescent="0.25">
      <c r="A11" s="1778">
        <v>-644</v>
      </c>
      <c r="B11" s="639" t="s">
        <v>1155</v>
      </c>
    </row>
    <row r="12" spans="1:2" x14ac:dyDescent="0.25">
      <c r="A12" s="1778">
        <v>-1332</v>
      </c>
      <c r="B12" s="639" t="s">
        <v>7250</v>
      </c>
    </row>
    <row r="13" spans="1:2" x14ac:dyDescent="0.25">
      <c r="A13" s="1339">
        <v>-1552</v>
      </c>
      <c r="B13" s="1448" t="s">
        <v>7477</v>
      </c>
    </row>
    <row r="14" spans="1:2" x14ac:dyDescent="0.25">
      <c r="A14" s="1778">
        <v>-322</v>
      </c>
      <c r="B14" s="1640" t="s">
        <v>7469</v>
      </c>
    </row>
    <row r="15" spans="1:2" x14ac:dyDescent="0.25">
      <c r="A15" s="1778">
        <v>-2240</v>
      </c>
      <c r="B15" s="1640" t="s">
        <v>7470</v>
      </c>
    </row>
    <row r="16" spans="1:2" x14ac:dyDescent="0.25">
      <c r="A16" s="1778">
        <v>-4534</v>
      </c>
      <c r="B16" s="639" t="s">
        <v>7512</v>
      </c>
    </row>
    <row r="17" spans="1:2" x14ac:dyDescent="0.25">
      <c r="A17" s="1778">
        <v>-8625</v>
      </c>
      <c r="B17" s="1640" t="s">
        <v>7487</v>
      </c>
    </row>
    <row r="18" spans="1:2" x14ac:dyDescent="0.25">
      <c r="A18" s="1778">
        <v>-1344</v>
      </c>
      <c r="B18" s="1640" t="s">
        <v>7513</v>
      </c>
    </row>
    <row r="19" spans="1:2" x14ac:dyDescent="0.25">
      <c r="A19" s="1778">
        <v>-150</v>
      </c>
      <c r="B19" s="1640" t="s">
        <v>7525</v>
      </c>
    </row>
    <row r="20" spans="1:2" x14ac:dyDescent="0.25">
      <c r="A20" s="1794">
        <v>-1010</v>
      </c>
      <c r="B20" s="1782" t="s">
        <v>7514</v>
      </c>
    </row>
    <row r="21" spans="1:2" x14ac:dyDescent="0.25">
      <c r="A21" s="1778">
        <v>-1289</v>
      </c>
      <c r="B21" s="1640" t="s">
        <v>7515</v>
      </c>
    </row>
    <row r="22" spans="1:2" x14ac:dyDescent="0.25">
      <c r="A22" s="1778">
        <v>-534</v>
      </c>
      <c r="B22" s="1640" t="s">
        <v>7499</v>
      </c>
    </row>
    <row r="23" spans="1:2" x14ac:dyDescent="0.25">
      <c r="A23" s="1778">
        <v>-1000</v>
      </c>
      <c r="B23" s="1640" t="s">
        <v>7111</v>
      </c>
    </row>
    <row r="24" spans="1:2" x14ac:dyDescent="0.25">
      <c r="A24" s="1778">
        <v>-600</v>
      </c>
      <c r="B24" s="1640" t="s">
        <v>7517</v>
      </c>
    </row>
    <row r="25" spans="1:2" x14ac:dyDescent="0.25">
      <c r="A25" s="1778">
        <v>-225</v>
      </c>
      <c r="B25" s="1640" t="s">
        <v>7480</v>
      </c>
    </row>
    <row r="26" spans="1:2" x14ac:dyDescent="0.25">
      <c r="A26" s="1778">
        <v>-240</v>
      </c>
      <c r="B26" s="1640" t="s">
        <v>7518</v>
      </c>
    </row>
    <row r="27" spans="1:2" x14ac:dyDescent="0.25">
      <c r="A27" s="1778">
        <v>-50</v>
      </c>
      <c r="B27" s="1640" t="s">
        <v>7491</v>
      </c>
    </row>
    <row r="28" spans="1:2" x14ac:dyDescent="0.25">
      <c r="A28" s="1778">
        <v>-620</v>
      </c>
      <c r="B28" s="1640" t="s">
        <v>7490</v>
      </c>
    </row>
    <row r="29" spans="1:2" x14ac:dyDescent="0.25">
      <c r="A29" s="1778">
        <v>-600</v>
      </c>
      <c r="B29" s="1640" t="s">
        <v>7493</v>
      </c>
    </row>
    <row r="30" spans="1:2" x14ac:dyDescent="0.25">
      <c r="A30" s="1778">
        <v>-175</v>
      </c>
      <c r="B30" s="1640" t="s">
        <v>7497</v>
      </c>
    </row>
    <row r="31" spans="1:2" x14ac:dyDescent="0.25">
      <c r="A31" s="1778">
        <v>-140</v>
      </c>
      <c r="B31" s="1640" t="s">
        <v>7472</v>
      </c>
    </row>
    <row r="32" spans="1:2" x14ac:dyDescent="0.25">
      <c r="A32" s="1778">
        <v>-140</v>
      </c>
      <c r="B32" s="1640" t="s">
        <v>7471</v>
      </c>
    </row>
    <row r="33" spans="1:3" x14ac:dyDescent="0.25">
      <c r="A33" s="1778">
        <v>-140</v>
      </c>
      <c r="B33" s="1640" t="s">
        <v>7481</v>
      </c>
    </row>
    <row r="34" spans="1:3" x14ac:dyDescent="0.25">
      <c r="A34" s="1778">
        <v>-140</v>
      </c>
      <c r="B34" s="1640" t="s">
        <v>7488</v>
      </c>
    </row>
    <row r="35" spans="1:3" x14ac:dyDescent="0.25">
      <c r="A35" s="1778">
        <v>-140</v>
      </c>
      <c r="B35" s="1640" t="s">
        <v>7489</v>
      </c>
    </row>
    <row r="36" spans="1:3" x14ac:dyDescent="0.25">
      <c r="A36" s="1778">
        <v>-140</v>
      </c>
      <c r="B36" s="1640" t="s">
        <v>7494</v>
      </c>
    </row>
    <row r="37" spans="1:3" x14ac:dyDescent="0.25">
      <c r="A37" s="1778">
        <v>-140</v>
      </c>
      <c r="B37" s="1640" t="s">
        <v>7495</v>
      </c>
    </row>
    <row r="38" spans="1:3" x14ac:dyDescent="0.25">
      <c r="A38" s="1778">
        <v>-140</v>
      </c>
      <c r="B38" s="1640" t="s">
        <v>7505</v>
      </c>
    </row>
    <row r="39" spans="1:3" x14ac:dyDescent="0.25">
      <c r="A39" s="1779">
        <v>-227</v>
      </c>
      <c r="B39" s="1779" t="s">
        <v>7478</v>
      </c>
    </row>
    <row r="40" spans="1:3" x14ac:dyDescent="0.25">
      <c r="A40" s="1779">
        <v>-773</v>
      </c>
      <c r="B40" s="1779" t="s">
        <v>7479</v>
      </c>
    </row>
    <row r="41" spans="1:3" x14ac:dyDescent="0.25">
      <c r="A41" s="1779">
        <v>-12500</v>
      </c>
      <c r="B41" s="1779" t="s">
        <v>7498</v>
      </c>
    </row>
    <row r="42" spans="1:3" x14ac:dyDescent="0.25">
      <c r="A42" s="1779">
        <v>-802</v>
      </c>
      <c r="B42" s="1779" t="s">
        <v>7492</v>
      </c>
    </row>
    <row r="43" spans="1:3" x14ac:dyDescent="0.25">
      <c r="A43" s="1779">
        <v>-210</v>
      </c>
      <c r="B43" s="1779" t="s">
        <v>7530</v>
      </c>
    </row>
    <row r="44" spans="1:3" x14ac:dyDescent="0.25">
      <c r="A44" s="1778">
        <v>-1000</v>
      </c>
      <c r="B44" s="1640" t="s">
        <v>3287</v>
      </c>
      <c r="C44" s="1770"/>
    </row>
    <row r="45" spans="1:3" x14ac:dyDescent="0.25">
      <c r="A45" s="1778">
        <v>-360</v>
      </c>
      <c r="B45" s="1640" t="s">
        <v>686</v>
      </c>
    </row>
    <row r="46" spans="1:3" x14ac:dyDescent="0.25">
      <c r="A46" s="1778">
        <v>-270</v>
      </c>
      <c r="B46" s="1640" t="s">
        <v>7528</v>
      </c>
    </row>
    <row r="47" spans="1:3" x14ac:dyDescent="0.25">
      <c r="A47" s="1778">
        <v>-270</v>
      </c>
      <c r="B47" s="1640" t="s">
        <v>7529</v>
      </c>
    </row>
    <row r="48" spans="1:3" x14ac:dyDescent="0.25">
      <c r="A48" s="1778">
        <v>-619</v>
      </c>
      <c r="B48" s="1640" t="s">
        <v>7534</v>
      </c>
    </row>
    <row r="49" spans="1:2" x14ac:dyDescent="0.25">
      <c r="A49" s="1778">
        <v>-370</v>
      </c>
      <c r="B49" s="1640" t="s">
        <v>7523</v>
      </c>
    </row>
    <row r="50" spans="1:2" x14ac:dyDescent="0.25">
      <c r="A50" s="1778">
        <v>-170</v>
      </c>
      <c r="B50" s="1640" t="s">
        <v>5277</v>
      </c>
    </row>
    <row r="51" spans="1:2" x14ac:dyDescent="0.25">
      <c r="A51" s="1778">
        <v>-460</v>
      </c>
      <c r="B51" s="1640" t="s">
        <v>7523</v>
      </c>
    </row>
    <row r="52" spans="1:2" x14ac:dyDescent="0.25">
      <c r="A52" s="1778">
        <v>-205</v>
      </c>
      <c r="B52" s="1640" t="s">
        <v>7558</v>
      </c>
    </row>
    <row r="53" spans="1:2" x14ac:dyDescent="0.25">
      <c r="A53" s="1778">
        <v>-500</v>
      </c>
      <c r="B53" s="1640" t="s">
        <v>3221</v>
      </c>
    </row>
    <row r="54" spans="1:2" x14ac:dyDescent="0.25">
      <c r="A54" s="1778">
        <v>-165</v>
      </c>
      <c r="B54" s="1640" t="s">
        <v>7526</v>
      </c>
    </row>
    <row r="55" spans="1:2" x14ac:dyDescent="0.25">
      <c r="A55" s="1778">
        <v>-160</v>
      </c>
      <c r="B55" s="1640" t="s">
        <v>7527</v>
      </c>
    </row>
    <row r="56" spans="1:2" x14ac:dyDescent="0.25">
      <c r="A56" s="1778">
        <v>-170</v>
      </c>
      <c r="B56" s="1640" t="s">
        <v>7531</v>
      </c>
    </row>
    <row r="57" spans="1:2" x14ac:dyDescent="0.25">
      <c r="A57" s="1778">
        <v>-170</v>
      </c>
      <c r="B57" s="1640" t="s">
        <v>7532</v>
      </c>
    </row>
    <row r="58" spans="1:2" x14ac:dyDescent="0.25">
      <c r="A58" s="1778">
        <v>-170</v>
      </c>
      <c r="B58" s="1640" t="s">
        <v>7536</v>
      </c>
    </row>
    <row r="59" spans="1:2" x14ac:dyDescent="0.25">
      <c r="A59" s="1778">
        <v>-170</v>
      </c>
      <c r="B59" s="1640" t="s">
        <v>7537</v>
      </c>
    </row>
    <row r="60" spans="1:2" x14ac:dyDescent="0.25">
      <c r="A60" s="1778">
        <v>-170</v>
      </c>
      <c r="B60" s="1640" t="s">
        <v>7538</v>
      </c>
    </row>
    <row r="61" spans="1:2" x14ac:dyDescent="0.25">
      <c r="A61" s="1778">
        <v>-170</v>
      </c>
      <c r="B61" s="1640" t="s">
        <v>7540</v>
      </c>
    </row>
    <row r="62" spans="1:2" x14ac:dyDescent="0.25">
      <c r="A62" s="1778">
        <v>-840</v>
      </c>
      <c r="B62" s="1640" t="s">
        <v>7535</v>
      </c>
    </row>
    <row r="63" spans="1:2" x14ac:dyDescent="0.25">
      <c r="A63" s="1778">
        <v>-950</v>
      </c>
      <c r="B63" s="1640" t="s">
        <v>7539</v>
      </c>
    </row>
    <row r="64" spans="1:2" x14ac:dyDescent="0.25">
      <c r="A64" s="1778">
        <v>-35</v>
      </c>
      <c r="B64" s="1640" t="s">
        <v>7474</v>
      </c>
    </row>
    <row r="65" spans="1:3" x14ac:dyDescent="0.25">
      <c r="A65" s="1437">
        <v>-300</v>
      </c>
      <c r="B65" s="1437" t="s">
        <v>7399</v>
      </c>
    </row>
    <row r="66" spans="1:3" x14ac:dyDescent="0.25">
      <c r="A66" s="1437">
        <v>-550</v>
      </c>
      <c r="B66" s="1437" t="s">
        <v>761</v>
      </c>
    </row>
    <row r="67" spans="1:3" x14ac:dyDescent="0.25">
      <c r="A67" s="1437">
        <v>-220</v>
      </c>
      <c r="B67" s="1437" t="s">
        <v>3251</v>
      </c>
    </row>
    <row r="68" spans="1:3" x14ac:dyDescent="0.25">
      <c r="A68" s="1437">
        <v>-2000</v>
      </c>
      <c r="B68" s="1437" t="s">
        <v>7550</v>
      </c>
    </row>
    <row r="69" spans="1:3" x14ac:dyDescent="0.25">
      <c r="A69" s="1437">
        <v>-1770</v>
      </c>
      <c r="B69" s="1437" t="s">
        <v>7551</v>
      </c>
    </row>
    <row r="70" spans="1:3" x14ac:dyDescent="0.25">
      <c r="A70" s="1437">
        <v>-1000</v>
      </c>
      <c r="B70" s="1437" t="s">
        <v>7552</v>
      </c>
    </row>
    <row r="71" spans="1:3" s="777" customFormat="1" ht="13.8" x14ac:dyDescent="0.25">
      <c r="A71" s="1714">
        <f>SUM(A1:A70)</f>
        <v>1531</v>
      </c>
      <c r="B71"/>
    </row>
    <row r="72" spans="1:3" s="777" customFormat="1" x14ac:dyDescent="0.25"/>
    <row r="73" spans="1:3" ht="12.75" customHeight="1" x14ac:dyDescent="0.25">
      <c r="C73" s="3"/>
    </row>
    <row r="74" spans="1:3" x14ac:dyDescent="0.25">
      <c r="C74" s="3"/>
    </row>
    <row r="75" spans="1:3" x14ac:dyDescent="0.25">
      <c r="C75" s="3"/>
    </row>
    <row r="76" spans="1:3" x14ac:dyDescent="0.25">
      <c r="C76" s="5"/>
    </row>
  </sheetData>
  <pageMargins left="0.7" right="0.7" top="0.75" bottom="0.75" header="0.3" footer="0.3"/>
  <pageSetup paperSize="9" orientation="portrait" horizontalDpi="4294967293" verticalDpi="4294967293" r:id="rId1"/>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9"/>
  <dimension ref="A1:U72"/>
  <sheetViews>
    <sheetView zoomScale="75" workbookViewId="0">
      <selection activeCell="F34" sqref="F34:K37"/>
    </sheetView>
  </sheetViews>
  <sheetFormatPr baseColWidth="10" defaultColWidth="11.44140625" defaultRowHeight="11.4" x14ac:dyDescent="0.2"/>
  <cols>
    <col min="1" max="1" width="2.6640625" style="3" customWidth="1"/>
    <col min="2" max="2" width="20.109375" style="3" customWidth="1"/>
    <col min="3" max="3" width="9.109375" style="5" bestFit="1" customWidth="1"/>
    <col min="4" max="4" width="6" style="3" customWidth="1"/>
    <col min="5" max="5" width="8.33203125" style="3" customWidth="1"/>
    <col min="6" max="6" width="6.109375" style="3" customWidth="1"/>
    <col min="7" max="7" width="5.88671875" style="3" customWidth="1"/>
    <col min="8" max="10" width="5.6640625" style="3" customWidth="1"/>
    <col min="11" max="11" width="6.44140625" style="3" bestFit="1" customWidth="1"/>
    <col min="12" max="12" width="1.109375" style="3" customWidth="1"/>
    <col min="13" max="13" width="16.109375" style="3" bestFit="1" customWidth="1"/>
    <col min="14" max="14" width="8" style="3" customWidth="1"/>
    <col min="15" max="15" width="8.44140625" style="3" bestFit="1" customWidth="1"/>
    <col min="16" max="16" width="13.5546875" style="3" customWidth="1"/>
    <col min="17" max="17" width="8.6640625" style="3" customWidth="1"/>
    <col min="18" max="18" width="2.6640625" style="3" customWidth="1"/>
    <col min="19" max="19" width="2.88671875" style="3" customWidth="1"/>
    <col min="20" max="20" width="2.44140625" style="3" customWidth="1"/>
    <col min="21" max="16384" width="11.44140625" style="3"/>
  </cols>
  <sheetData>
    <row r="1" spans="1:21" ht="12.6" thickBot="1" x14ac:dyDescent="0.3">
      <c r="B1" s="50"/>
      <c r="C1" s="54" t="s">
        <v>1230</v>
      </c>
      <c r="D1" s="54" t="s">
        <v>1228</v>
      </c>
      <c r="F1" s="221"/>
      <c r="G1" s="221"/>
      <c r="H1" s="221"/>
      <c r="I1" s="355"/>
      <c r="M1" s="176" t="s">
        <v>1657</v>
      </c>
      <c r="N1" s="3" t="s">
        <v>1215</v>
      </c>
      <c r="O1" s="3" t="s">
        <v>1216</v>
      </c>
    </row>
    <row r="2" spans="1:21" x14ac:dyDescent="0.2">
      <c r="A2" s="16"/>
      <c r="B2" s="50" t="s">
        <v>1192</v>
      </c>
      <c r="C2" s="40">
        <v>3845</v>
      </c>
      <c r="D2" s="44"/>
      <c r="F2" s="221"/>
      <c r="G2" s="221"/>
      <c r="H2" s="221"/>
      <c r="I2" s="221"/>
      <c r="M2" s="3" t="s">
        <v>846</v>
      </c>
      <c r="N2" s="3">
        <v>4</v>
      </c>
      <c r="O2" s="3">
        <v>20</v>
      </c>
    </row>
    <row r="3" spans="1:21" ht="12" x14ac:dyDescent="0.25">
      <c r="A3" s="16"/>
      <c r="B3" s="3" t="s">
        <v>1194</v>
      </c>
      <c r="C3" s="44"/>
      <c r="D3" s="44"/>
      <c r="E3" s="23"/>
      <c r="M3" s="3" t="s">
        <v>847</v>
      </c>
      <c r="N3" s="3">
        <v>38</v>
      </c>
      <c r="O3" s="3">
        <v>42</v>
      </c>
      <c r="P3" s="3" t="s">
        <v>909</v>
      </c>
    </row>
    <row r="4" spans="1:21" ht="3.75" customHeight="1" thickBot="1" x14ac:dyDescent="0.25">
      <c r="A4" s="4"/>
      <c r="B4" s="51"/>
      <c r="C4" s="41"/>
      <c r="D4" s="45"/>
      <c r="E4" s="4"/>
      <c r="N4" s="55"/>
    </row>
    <row r="5" spans="1:21" x14ac:dyDescent="0.2">
      <c r="A5" s="14">
        <v>1</v>
      </c>
      <c r="B5" s="344" t="s">
        <v>1144</v>
      </c>
      <c r="C5" s="345">
        <v>-162</v>
      </c>
      <c r="D5" s="359">
        <f>F5+G5+H5+I5+J5</f>
        <v>162</v>
      </c>
      <c r="E5" s="221"/>
      <c r="F5" s="38">
        <v>50</v>
      </c>
      <c r="G5" s="26">
        <v>30</v>
      </c>
      <c r="H5" s="26">
        <v>42</v>
      </c>
      <c r="I5" s="26">
        <v>40</v>
      </c>
      <c r="J5" s="26"/>
      <c r="K5" s="31" t="s">
        <v>1209</v>
      </c>
      <c r="M5" s="193" t="s">
        <v>853</v>
      </c>
      <c r="N5" s="322">
        <v>9</v>
      </c>
      <c r="O5" s="3">
        <v>16</v>
      </c>
      <c r="P5" s="3" t="s">
        <v>904</v>
      </c>
    </row>
    <row r="6" spans="1:21" ht="12" thickBot="1" x14ac:dyDescent="0.25">
      <c r="A6" s="14">
        <v>2</v>
      </c>
      <c r="B6" s="344" t="s">
        <v>1164</v>
      </c>
      <c r="C6" s="345">
        <v>-37</v>
      </c>
      <c r="D6" s="346">
        <v>37</v>
      </c>
      <c r="F6" s="24" t="s">
        <v>1980</v>
      </c>
      <c r="G6" s="241" t="s">
        <v>1985</v>
      </c>
      <c r="H6" s="25" t="s">
        <v>2006</v>
      </c>
      <c r="I6" s="25" t="s">
        <v>905</v>
      </c>
      <c r="J6" s="25"/>
      <c r="K6" s="32" t="s">
        <v>1210</v>
      </c>
      <c r="M6" s="221" t="s">
        <v>854</v>
      </c>
      <c r="N6" s="221">
        <v>11</v>
      </c>
      <c r="O6" s="221">
        <v>10</v>
      </c>
      <c r="P6" s="3" t="s">
        <v>910</v>
      </c>
      <c r="R6" s="221"/>
      <c r="S6" s="193"/>
      <c r="T6" s="193"/>
      <c r="U6" s="221"/>
    </row>
    <row r="7" spans="1:21" ht="12" thickBot="1" x14ac:dyDescent="0.25">
      <c r="A7" s="14">
        <v>3</v>
      </c>
      <c r="B7" s="344" t="s">
        <v>1163</v>
      </c>
      <c r="C7" s="345">
        <v>-88</v>
      </c>
      <c r="D7" s="346">
        <v>88</v>
      </c>
      <c r="M7" s="221" t="s">
        <v>857</v>
      </c>
      <c r="N7" s="3">
        <v>128</v>
      </c>
      <c r="O7" s="221">
        <v>2</v>
      </c>
      <c r="P7" s="3" t="s">
        <v>927</v>
      </c>
      <c r="R7" s="221"/>
      <c r="S7" s="193"/>
      <c r="T7" s="193"/>
      <c r="U7" s="221"/>
    </row>
    <row r="8" spans="1:21" ht="12" thickBot="1" x14ac:dyDescent="0.25">
      <c r="A8" s="14">
        <v>4</v>
      </c>
      <c r="B8" s="344" t="s">
        <v>1151</v>
      </c>
      <c r="C8" s="345">
        <v>-100</v>
      </c>
      <c r="D8" s="346">
        <v>100</v>
      </c>
      <c r="F8" s="173" t="s">
        <v>1211</v>
      </c>
      <c r="G8" s="174"/>
      <c r="H8" s="174"/>
      <c r="I8" s="174"/>
      <c r="J8" s="175"/>
      <c r="M8" s="221" t="s">
        <v>858</v>
      </c>
      <c r="N8" s="3">
        <v>9</v>
      </c>
      <c r="O8" s="221"/>
      <c r="R8" s="221"/>
      <c r="S8" s="193"/>
      <c r="T8" s="193"/>
      <c r="U8" s="221"/>
    </row>
    <row r="9" spans="1:21" x14ac:dyDescent="0.2">
      <c r="A9" s="14">
        <v>5</v>
      </c>
      <c r="B9" s="344" t="s">
        <v>1147</v>
      </c>
      <c r="C9" s="345">
        <v>-47</v>
      </c>
      <c r="D9" s="346">
        <v>47</v>
      </c>
      <c r="F9" s="205" t="s">
        <v>1982</v>
      </c>
      <c r="G9" s="28">
        <v>16</v>
      </c>
      <c r="H9" s="28"/>
      <c r="I9" s="28"/>
      <c r="J9" s="29"/>
      <c r="M9" s="221" t="s">
        <v>859</v>
      </c>
      <c r="N9" s="3">
        <v>13</v>
      </c>
      <c r="O9" s="221"/>
      <c r="S9" s="193"/>
      <c r="T9" s="193"/>
      <c r="U9" s="221"/>
    </row>
    <row r="10" spans="1:21" x14ac:dyDescent="0.2">
      <c r="A10" s="14">
        <v>6</v>
      </c>
      <c r="B10" s="347" t="s">
        <v>1145</v>
      </c>
      <c r="C10" s="346">
        <v>-20</v>
      </c>
      <c r="D10" s="346">
        <v>20</v>
      </c>
      <c r="F10" s="27" t="s">
        <v>1983</v>
      </c>
      <c r="G10" s="28">
        <v>15</v>
      </c>
      <c r="H10" s="28"/>
      <c r="I10" s="28"/>
      <c r="J10" s="29"/>
      <c r="M10" s="3" t="s">
        <v>860</v>
      </c>
      <c r="N10" s="3">
        <v>9</v>
      </c>
      <c r="T10" s="193"/>
      <c r="U10" s="221"/>
    </row>
    <row r="11" spans="1:21" x14ac:dyDescent="0.2">
      <c r="A11" s="14">
        <v>7</v>
      </c>
      <c r="B11" s="344" t="s">
        <v>1146</v>
      </c>
      <c r="C11" s="345">
        <v>-20</v>
      </c>
      <c r="D11" s="346">
        <v>20</v>
      </c>
      <c r="F11" s="205" t="s">
        <v>1985</v>
      </c>
      <c r="G11" s="28">
        <v>16</v>
      </c>
      <c r="H11" s="28"/>
      <c r="I11" s="28"/>
      <c r="J11" s="29"/>
      <c r="M11" s="3" t="s">
        <v>855</v>
      </c>
      <c r="N11" s="3">
        <v>5</v>
      </c>
      <c r="O11" s="221"/>
      <c r="R11" s="221"/>
      <c r="S11" s="193"/>
      <c r="T11" s="193"/>
      <c r="U11" s="221"/>
    </row>
    <row r="12" spans="1:21" x14ac:dyDescent="0.2">
      <c r="A12" s="14">
        <v>8</v>
      </c>
      <c r="B12" s="344" t="s">
        <v>1152</v>
      </c>
      <c r="C12" s="345">
        <v>-120</v>
      </c>
      <c r="D12" s="346">
        <v>120</v>
      </c>
      <c r="E12" s="221"/>
      <c r="F12" s="27" t="s">
        <v>1987</v>
      </c>
      <c r="G12" s="28">
        <v>7</v>
      </c>
      <c r="H12" s="28"/>
      <c r="I12" s="28"/>
      <c r="J12" s="29"/>
      <c r="M12" s="221" t="s">
        <v>864</v>
      </c>
      <c r="N12" s="3">
        <v>15</v>
      </c>
      <c r="O12" s="221"/>
      <c r="R12" s="221"/>
      <c r="S12" s="221"/>
      <c r="T12" s="221"/>
      <c r="U12" s="221"/>
    </row>
    <row r="13" spans="1:21" x14ac:dyDescent="0.2">
      <c r="A13" s="14">
        <v>9</v>
      </c>
      <c r="B13" s="344" t="s">
        <v>1153</v>
      </c>
      <c r="C13" s="345">
        <v>-97</v>
      </c>
      <c r="D13" s="346">
        <v>97</v>
      </c>
      <c r="F13" s="205" t="s">
        <v>900</v>
      </c>
      <c r="G13" s="28">
        <v>16</v>
      </c>
      <c r="H13" s="28"/>
      <c r="I13" s="28"/>
      <c r="J13" s="29"/>
      <c r="M13" s="221" t="s">
        <v>866</v>
      </c>
      <c r="N13" s="3">
        <v>21</v>
      </c>
      <c r="O13" s="221"/>
      <c r="R13" s="221"/>
      <c r="S13" s="221"/>
      <c r="T13" s="221"/>
      <c r="U13" s="221"/>
    </row>
    <row r="14" spans="1:21" x14ac:dyDescent="0.2">
      <c r="A14" s="14">
        <v>10</v>
      </c>
      <c r="B14" s="344" t="s">
        <v>1154</v>
      </c>
      <c r="C14" s="345">
        <v>-31</v>
      </c>
      <c r="D14" s="346">
        <v>31</v>
      </c>
      <c r="F14" s="205" t="s">
        <v>2006</v>
      </c>
      <c r="G14" s="28">
        <v>17</v>
      </c>
      <c r="H14" s="28"/>
      <c r="I14" s="28"/>
      <c r="J14" s="29"/>
      <c r="M14" s="3" t="s">
        <v>869</v>
      </c>
      <c r="N14" s="3">
        <v>24</v>
      </c>
      <c r="O14" s="221"/>
      <c r="R14" s="221"/>
      <c r="S14" s="221"/>
      <c r="T14" s="221"/>
      <c r="U14" s="221"/>
    </row>
    <row r="15" spans="1:21" x14ac:dyDescent="0.2">
      <c r="A15" s="14">
        <v>11</v>
      </c>
      <c r="B15" s="344" t="s">
        <v>1155</v>
      </c>
      <c r="C15" s="345">
        <v>-26</v>
      </c>
      <c r="D15" s="346">
        <v>26</v>
      </c>
      <c r="F15" s="27" t="s">
        <v>913</v>
      </c>
      <c r="G15" s="28">
        <v>10</v>
      </c>
      <c r="H15" s="28"/>
      <c r="I15" s="28"/>
      <c r="J15" s="29"/>
      <c r="M15" s="3" t="s">
        <v>870</v>
      </c>
      <c r="N15" s="3">
        <v>6</v>
      </c>
      <c r="O15" s="221"/>
    </row>
    <row r="16" spans="1:21" x14ac:dyDescent="0.2">
      <c r="A16" s="14">
        <v>12</v>
      </c>
      <c r="B16" s="344" t="s">
        <v>1162</v>
      </c>
      <c r="C16" s="345">
        <v>-53</v>
      </c>
      <c r="D16" s="346">
        <v>53</v>
      </c>
      <c r="F16" s="27" t="s">
        <v>929</v>
      </c>
      <c r="G16" s="28">
        <v>15</v>
      </c>
      <c r="H16" s="28"/>
      <c r="I16" s="28"/>
      <c r="J16" s="29"/>
      <c r="M16" s="3" t="s">
        <v>871</v>
      </c>
      <c r="N16" s="3">
        <v>6</v>
      </c>
      <c r="O16" s="221"/>
      <c r="P16" s="221"/>
      <c r="Q16" s="221"/>
    </row>
    <row r="17" spans="1:17" x14ac:dyDescent="0.2">
      <c r="A17" s="14">
        <v>13</v>
      </c>
      <c r="B17" s="344" t="s">
        <v>1156</v>
      </c>
      <c r="C17" s="356">
        <v>-45</v>
      </c>
      <c r="D17" s="346">
        <v>45</v>
      </c>
      <c r="F17" s="27" t="s">
        <v>917</v>
      </c>
      <c r="G17" s="28">
        <v>15</v>
      </c>
      <c r="H17" s="28"/>
      <c r="I17" s="28"/>
      <c r="J17" s="29"/>
      <c r="M17" s="3" t="s">
        <v>875</v>
      </c>
      <c r="N17" s="3">
        <v>44</v>
      </c>
      <c r="O17" s="221"/>
      <c r="P17" s="221"/>
      <c r="Q17" s="221"/>
    </row>
    <row r="18" spans="1:17" x14ac:dyDescent="0.2">
      <c r="A18" s="14">
        <v>14</v>
      </c>
      <c r="B18" s="344" t="s">
        <v>1157</v>
      </c>
      <c r="C18" s="356">
        <v>-23</v>
      </c>
      <c r="D18" s="346">
        <v>23</v>
      </c>
      <c r="F18" s="27" t="s">
        <v>2025</v>
      </c>
      <c r="G18" s="28">
        <v>15</v>
      </c>
      <c r="H18" s="28"/>
      <c r="I18" s="28"/>
      <c r="J18" s="29"/>
      <c r="M18" s="3" t="s">
        <v>882</v>
      </c>
      <c r="N18" s="3">
        <v>17</v>
      </c>
      <c r="O18" s="221"/>
      <c r="P18" s="221"/>
      <c r="Q18" s="221"/>
    </row>
    <row r="19" spans="1:17" x14ac:dyDescent="0.2">
      <c r="A19" s="14">
        <v>15</v>
      </c>
      <c r="B19" s="344" t="s">
        <v>1158</v>
      </c>
      <c r="C19" s="345">
        <v>-142</v>
      </c>
      <c r="D19" s="346">
        <f>J21</f>
        <v>142</v>
      </c>
      <c r="F19" s="205"/>
      <c r="G19" s="28"/>
      <c r="H19" s="28"/>
      <c r="I19" s="28"/>
      <c r="J19" s="29"/>
      <c r="M19" s="3" t="s">
        <v>892</v>
      </c>
      <c r="N19" s="3">
        <v>16</v>
      </c>
      <c r="Q19" s="221"/>
    </row>
    <row r="20" spans="1:17" ht="12" thickBot="1" x14ac:dyDescent="0.25">
      <c r="A20" s="14">
        <v>16</v>
      </c>
      <c r="B20" s="344" t="s">
        <v>1159</v>
      </c>
      <c r="C20" s="345">
        <v>-705</v>
      </c>
      <c r="D20" s="346">
        <f>N46</f>
        <v>705</v>
      </c>
      <c r="F20" s="27"/>
      <c r="G20" s="28"/>
      <c r="H20" s="28"/>
      <c r="I20" s="28"/>
      <c r="J20" s="29"/>
      <c r="M20" s="221" t="s">
        <v>893</v>
      </c>
      <c r="N20" s="3">
        <v>22</v>
      </c>
      <c r="Q20" s="221"/>
    </row>
    <row r="21" spans="1:17" ht="12.6" thickBot="1" x14ac:dyDescent="0.3">
      <c r="A21" s="14">
        <v>17</v>
      </c>
      <c r="B21" s="344" t="s">
        <v>1160</v>
      </c>
      <c r="C21" s="345">
        <v>-90</v>
      </c>
      <c r="D21" s="346">
        <f>O46</f>
        <v>90</v>
      </c>
      <c r="F21" s="24"/>
      <c r="G21" s="25"/>
      <c r="H21" s="25"/>
      <c r="I21" s="25"/>
      <c r="J21" s="30">
        <f>SUM(G9:G20)+SUM(I9:I20)</f>
        <v>142</v>
      </c>
      <c r="M21" s="221" t="s">
        <v>899</v>
      </c>
      <c r="N21" s="3">
        <v>7</v>
      </c>
      <c r="Q21" s="221"/>
    </row>
    <row r="22" spans="1:17" x14ac:dyDescent="0.2">
      <c r="A22" s="14">
        <v>18</v>
      </c>
      <c r="B22" s="344" t="s">
        <v>1197</v>
      </c>
      <c r="C22" s="356">
        <v>0</v>
      </c>
      <c r="D22" s="346">
        <v>0</v>
      </c>
      <c r="M22" s="3" t="s">
        <v>903</v>
      </c>
      <c r="N22" s="3">
        <v>108</v>
      </c>
    </row>
    <row r="23" spans="1:17" ht="12" x14ac:dyDescent="0.25">
      <c r="A23" s="14">
        <v>19</v>
      </c>
      <c r="B23" s="344" t="s">
        <v>1927</v>
      </c>
      <c r="C23" s="356">
        <v>-40</v>
      </c>
      <c r="D23" s="346">
        <v>40</v>
      </c>
      <c r="E23" s="240">
        <f>SUM(D5:D23)</f>
        <v>1846</v>
      </c>
      <c r="M23" s="3" t="s">
        <v>906</v>
      </c>
      <c r="N23" s="3">
        <v>23</v>
      </c>
    </row>
    <row r="24" spans="1:17" ht="3" customHeight="1" x14ac:dyDescent="0.2">
      <c r="A24" s="4"/>
      <c r="B24" s="51"/>
      <c r="C24" s="41"/>
      <c r="D24" s="45"/>
      <c r="E24" s="4"/>
      <c r="N24" s="221"/>
      <c r="O24" s="221" t="s">
        <v>218</v>
      </c>
      <c r="P24" s="221"/>
    </row>
    <row r="25" spans="1:17" x14ac:dyDescent="0.2">
      <c r="A25" s="15"/>
      <c r="B25" s="349" t="s">
        <v>62</v>
      </c>
      <c r="C25" s="350">
        <v>-1132</v>
      </c>
      <c r="D25" s="348">
        <v>1132</v>
      </c>
      <c r="M25" s="3" t="s">
        <v>907</v>
      </c>
      <c r="N25" s="55">
        <v>40</v>
      </c>
    </row>
    <row r="26" spans="1:17" ht="3" customHeight="1" x14ac:dyDescent="0.2">
      <c r="A26" s="4"/>
      <c r="B26" s="51"/>
      <c r="C26" s="41"/>
      <c r="D26" s="45"/>
      <c r="E26" s="4"/>
      <c r="N26" s="55"/>
    </row>
    <row r="27" spans="1:17" ht="11.25" customHeight="1" x14ac:dyDescent="0.2">
      <c r="A27" s="358"/>
      <c r="B27" s="344" t="s">
        <v>865</v>
      </c>
      <c r="C27" s="356">
        <v>-89</v>
      </c>
      <c r="D27" s="348">
        <v>89</v>
      </c>
      <c r="M27" s="3" t="s">
        <v>908</v>
      </c>
      <c r="N27" s="55">
        <v>75</v>
      </c>
    </row>
    <row r="28" spans="1:17" ht="11.25" customHeight="1" x14ac:dyDescent="0.2">
      <c r="A28" s="358"/>
      <c r="B28" s="344" t="s">
        <v>872</v>
      </c>
      <c r="C28" s="356">
        <v>-50</v>
      </c>
      <c r="D28" s="348">
        <v>50</v>
      </c>
      <c r="M28" s="3" t="s">
        <v>930</v>
      </c>
      <c r="N28" s="55">
        <v>40</v>
      </c>
    </row>
    <row r="29" spans="1:17" ht="11.25" customHeight="1" x14ac:dyDescent="0.25">
      <c r="A29" s="358"/>
      <c r="B29" s="344" t="s">
        <v>868</v>
      </c>
      <c r="C29" s="345">
        <v>-30</v>
      </c>
      <c r="D29" s="348">
        <v>30</v>
      </c>
      <c r="E29" s="240"/>
      <c r="M29" s="3" t="s">
        <v>614</v>
      </c>
      <c r="N29" s="55">
        <v>15</v>
      </c>
    </row>
    <row r="30" spans="1:17" ht="11.25" customHeight="1" x14ac:dyDescent="0.25">
      <c r="A30" s="358"/>
      <c r="B30" s="347" t="s">
        <v>902</v>
      </c>
      <c r="C30" s="346">
        <v>-100</v>
      </c>
      <c r="D30" s="348">
        <v>100</v>
      </c>
      <c r="E30" s="240">
        <f>SUM(D27:D30)</f>
        <v>269</v>
      </c>
      <c r="N30" s="55"/>
    </row>
    <row r="31" spans="1:17" ht="3" customHeight="1" x14ac:dyDescent="0.2">
      <c r="A31" s="4"/>
      <c r="B31" s="357"/>
      <c r="C31" s="41"/>
      <c r="D31" s="45"/>
      <c r="E31" s="4"/>
      <c r="N31" s="55"/>
    </row>
    <row r="32" spans="1:17" ht="12" customHeight="1" x14ac:dyDescent="0.2">
      <c r="A32" s="36"/>
      <c r="B32" s="354" t="s">
        <v>852</v>
      </c>
      <c r="C32" s="346">
        <v>-200</v>
      </c>
      <c r="D32" s="348">
        <v>200</v>
      </c>
      <c r="E32" s="221"/>
      <c r="N32" s="55"/>
      <c r="P32" s="221"/>
    </row>
    <row r="33" spans="1:21" ht="12" thickBot="1" x14ac:dyDescent="0.25">
      <c r="A33" s="36"/>
      <c r="B33" s="347" t="s">
        <v>322</v>
      </c>
      <c r="C33" s="346">
        <v>19</v>
      </c>
      <c r="D33" s="346">
        <v>-19</v>
      </c>
      <c r="F33" s="221"/>
      <c r="G33" s="221"/>
      <c r="N33" s="55"/>
      <c r="P33" s="221"/>
    </row>
    <row r="34" spans="1:21" x14ac:dyDescent="0.2">
      <c r="A34" s="36"/>
      <c r="B34" s="347" t="s">
        <v>848</v>
      </c>
      <c r="C34" s="346">
        <v>4</v>
      </c>
      <c r="D34" s="346">
        <v>-4</v>
      </c>
      <c r="F34" s="1913" t="s">
        <v>933</v>
      </c>
      <c r="G34" s="1914"/>
      <c r="H34" s="1914"/>
      <c r="I34" s="1914"/>
      <c r="J34" s="1914"/>
      <c r="K34" s="1915"/>
      <c r="N34" s="55"/>
      <c r="P34" s="221"/>
    </row>
    <row r="35" spans="1:21" x14ac:dyDescent="0.2">
      <c r="A35" s="36"/>
      <c r="B35" s="347" t="s">
        <v>842</v>
      </c>
      <c r="C35" s="346">
        <v>-28</v>
      </c>
      <c r="D35" s="346">
        <v>28</v>
      </c>
      <c r="F35" s="1916"/>
      <c r="G35" s="1917"/>
      <c r="H35" s="1917"/>
      <c r="I35" s="1917"/>
      <c r="J35" s="1917"/>
      <c r="K35" s="1918"/>
      <c r="N35" s="55"/>
      <c r="P35" s="221"/>
    </row>
    <row r="36" spans="1:21" x14ac:dyDescent="0.2">
      <c r="A36" s="36"/>
      <c r="B36" s="352" t="s">
        <v>835</v>
      </c>
      <c r="C36" s="348">
        <v>-68</v>
      </c>
      <c r="D36" s="346">
        <v>68</v>
      </c>
      <c r="E36" s="353"/>
      <c r="F36" s="1916"/>
      <c r="G36" s="1917"/>
      <c r="H36" s="1917"/>
      <c r="I36" s="1917"/>
      <c r="J36" s="1917"/>
      <c r="K36" s="1918"/>
      <c r="N36" s="55"/>
      <c r="P36" s="221"/>
    </row>
    <row r="37" spans="1:21" ht="12" thickBot="1" x14ac:dyDescent="0.25">
      <c r="A37" s="36"/>
      <c r="B37" s="352" t="s">
        <v>836</v>
      </c>
      <c r="C37" s="348">
        <v>-290</v>
      </c>
      <c r="D37" s="346">
        <v>290</v>
      </c>
      <c r="E37" s="353"/>
      <c r="F37" s="1919"/>
      <c r="G37" s="1920"/>
      <c r="H37" s="1920"/>
      <c r="I37" s="1920"/>
      <c r="J37" s="1920"/>
      <c r="K37" s="1921"/>
      <c r="N37" s="55"/>
      <c r="P37" s="221"/>
    </row>
    <row r="38" spans="1:21" x14ac:dyDescent="0.2">
      <c r="A38" s="36"/>
      <c r="B38" s="352" t="s">
        <v>863</v>
      </c>
      <c r="C38" s="348">
        <v>-3</v>
      </c>
      <c r="D38" s="346">
        <v>3</v>
      </c>
      <c r="E38" s="353"/>
      <c r="F38" s="221"/>
      <c r="G38" s="221"/>
      <c r="N38" s="55"/>
      <c r="P38" s="221"/>
    </row>
    <row r="39" spans="1:21" x14ac:dyDescent="0.2">
      <c r="A39" s="36"/>
      <c r="B39" s="352" t="s">
        <v>867</v>
      </c>
      <c r="C39" s="348">
        <v>-6</v>
      </c>
      <c r="D39" s="346">
        <v>6</v>
      </c>
      <c r="E39" s="353"/>
      <c r="F39" s="221"/>
      <c r="G39" s="221"/>
      <c r="N39" s="55"/>
      <c r="P39" s="221"/>
    </row>
    <row r="40" spans="1:21" x14ac:dyDescent="0.2">
      <c r="A40" s="36"/>
      <c r="B40" s="352" t="s">
        <v>894</v>
      </c>
      <c r="C40" s="348">
        <v>-3</v>
      </c>
      <c r="D40" s="346">
        <v>3</v>
      </c>
      <c r="E40" s="353"/>
      <c r="F40" s="221"/>
      <c r="G40" s="221"/>
      <c r="N40" s="55"/>
      <c r="P40" s="221"/>
    </row>
    <row r="41" spans="1:21" x14ac:dyDescent="0.2">
      <c r="A41" s="36"/>
      <c r="B41" s="352" t="s">
        <v>898</v>
      </c>
      <c r="C41" s="348">
        <v>-10</v>
      </c>
      <c r="D41" s="346">
        <v>10</v>
      </c>
      <c r="E41" s="353"/>
      <c r="F41" s="221"/>
      <c r="G41" s="221"/>
      <c r="N41" s="55"/>
      <c r="P41" s="221"/>
    </row>
    <row r="42" spans="1:21" x14ac:dyDescent="0.2">
      <c r="A42" s="36"/>
      <c r="B42" s="352" t="s">
        <v>863</v>
      </c>
      <c r="C42" s="348">
        <v>-3</v>
      </c>
      <c r="D42" s="346">
        <v>3</v>
      </c>
      <c r="E42" s="353"/>
      <c r="F42" s="221"/>
      <c r="G42" s="221"/>
      <c r="N42" s="55"/>
      <c r="P42" s="221"/>
    </row>
    <row r="43" spans="1:21" x14ac:dyDescent="0.2">
      <c r="A43" s="36"/>
      <c r="B43" s="352" t="s">
        <v>901</v>
      </c>
      <c r="C43" s="348">
        <v>-10</v>
      </c>
      <c r="D43" s="346">
        <v>10</v>
      </c>
      <c r="E43" s="353"/>
      <c r="F43" s="221"/>
      <c r="G43" s="221"/>
      <c r="N43" s="55"/>
    </row>
    <row r="44" spans="1:21" x14ac:dyDescent="0.2">
      <c r="A44" s="36"/>
      <c r="B44" s="313"/>
      <c r="C44" s="302"/>
      <c r="D44" s="302"/>
    </row>
    <row r="45" spans="1:21" ht="12.6" thickBot="1" x14ac:dyDescent="0.3">
      <c r="A45" s="36"/>
      <c r="B45" s="313"/>
      <c r="C45" s="335"/>
      <c r="D45" s="302"/>
      <c r="E45" s="240">
        <f>SUM(D33:D45)</f>
        <v>398</v>
      </c>
      <c r="F45" s="221"/>
      <c r="G45" s="221"/>
      <c r="H45" s="221"/>
      <c r="I45" s="221"/>
      <c r="J45" s="221"/>
      <c r="K45" s="221"/>
    </row>
    <row r="46" spans="1:21" ht="21.6" thickBot="1" x14ac:dyDescent="0.45">
      <c r="B46" s="50" t="s">
        <v>1198</v>
      </c>
      <c r="C46" s="49">
        <f>SUM(C2:C44)</f>
        <v>0</v>
      </c>
      <c r="D46" s="39">
        <f>SUM(D5:D44)</f>
        <v>3845</v>
      </c>
      <c r="E46" s="28"/>
      <c r="F46" s="221"/>
      <c r="G46" s="221"/>
      <c r="I46" s="221"/>
      <c r="J46" s="221"/>
      <c r="K46" s="221"/>
      <c r="M46" s="55" t="s">
        <v>1233</v>
      </c>
      <c r="N46" s="253">
        <f>SUM(N2:N45)</f>
        <v>705</v>
      </c>
      <c r="O46" s="37">
        <f>SUM(O2:O45)</f>
        <v>90</v>
      </c>
      <c r="P46" s="3" t="s">
        <v>1232</v>
      </c>
    </row>
    <row r="47" spans="1:21" x14ac:dyDescent="0.2">
      <c r="D47" s="5"/>
      <c r="F47" s="221"/>
      <c r="G47" s="221"/>
      <c r="I47" s="221"/>
      <c r="J47" s="221"/>
      <c r="K47" s="221"/>
    </row>
    <row r="48" spans="1:21" x14ac:dyDescent="0.2">
      <c r="A48" s="221"/>
      <c r="D48" s="260"/>
      <c r="E48" s="221"/>
      <c r="N48" s="323"/>
      <c r="O48" s="221"/>
      <c r="P48" s="221"/>
      <c r="Q48" s="221"/>
      <c r="R48" s="221"/>
      <c r="S48" s="221"/>
      <c r="T48" s="221"/>
      <c r="U48" s="221"/>
    </row>
    <row r="49" spans="1:21" x14ac:dyDescent="0.2">
      <c r="A49" s="193"/>
      <c r="B49" s="193"/>
      <c r="C49" s="230"/>
      <c r="D49" s="295"/>
      <c r="E49" s="365"/>
      <c r="N49" s="55"/>
    </row>
    <row r="50" spans="1:21" x14ac:dyDescent="0.2">
      <c r="A50" s="193"/>
      <c r="B50" s="193"/>
      <c r="C50" s="230"/>
      <c r="D50" s="295"/>
      <c r="E50" s="365"/>
    </row>
    <row r="51" spans="1:21" x14ac:dyDescent="0.2">
      <c r="A51" s="193"/>
      <c r="B51" s="193"/>
      <c r="C51" s="230"/>
      <c r="D51" s="295"/>
      <c r="E51" s="365"/>
    </row>
    <row r="52" spans="1:21" x14ac:dyDescent="0.2">
      <c r="A52" s="193"/>
      <c r="B52" s="193"/>
      <c r="C52" s="230"/>
      <c r="D52" s="295"/>
      <c r="E52" s="365"/>
    </row>
    <row r="53" spans="1:21" x14ac:dyDescent="0.2">
      <c r="A53" s="193"/>
      <c r="B53" s="193"/>
      <c r="C53" s="230"/>
      <c r="D53" s="295"/>
      <c r="E53" s="365"/>
    </row>
    <row r="54" spans="1:21" x14ac:dyDescent="0.2">
      <c r="A54" s="193"/>
      <c r="B54" s="193"/>
      <c r="C54" s="230"/>
      <c r="D54" s="295"/>
      <c r="E54" s="365"/>
      <c r="I54" s="221"/>
      <c r="J54" s="221"/>
      <c r="K54" s="221"/>
    </row>
    <row r="55" spans="1:21" x14ac:dyDescent="0.2">
      <c r="A55" s="193"/>
      <c r="B55" s="193"/>
      <c r="C55" s="295"/>
      <c r="D55" s="295"/>
      <c r="E55" s="365"/>
      <c r="I55" s="221"/>
      <c r="J55" s="221"/>
      <c r="K55" s="221"/>
    </row>
    <row r="56" spans="1:21" x14ac:dyDescent="0.2">
      <c r="A56" s="193"/>
      <c r="B56" s="193"/>
      <c r="C56" s="230"/>
      <c r="D56" s="295"/>
      <c r="E56" s="365"/>
      <c r="I56" s="221"/>
      <c r="J56" s="221"/>
      <c r="K56" s="221"/>
    </row>
    <row r="57" spans="1:21" x14ac:dyDescent="0.2">
      <c r="A57" s="193"/>
      <c r="B57" s="193"/>
      <c r="C57" s="230"/>
      <c r="D57" s="295"/>
      <c r="E57" s="365"/>
      <c r="I57" s="221"/>
      <c r="J57" s="221"/>
      <c r="K57" s="221"/>
    </row>
    <row r="58" spans="1:21" x14ac:dyDescent="0.2">
      <c r="A58" s="193"/>
      <c r="B58" s="193"/>
      <c r="C58" s="230"/>
      <c r="D58" s="295"/>
      <c r="E58" s="365"/>
      <c r="F58" s="221"/>
      <c r="G58" s="221"/>
      <c r="H58" s="221"/>
      <c r="I58" s="221"/>
      <c r="J58" s="221"/>
      <c r="K58" s="221"/>
    </row>
    <row r="59" spans="1:21" x14ac:dyDescent="0.2">
      <c r="A59" s="193"/>
      <c r="B59" s="193"/>
      <c r="C59" s="230"/>
      <c r="D59" s="295"/>
      <c r="E59" s="365"/>
      <c r="G59" s="221"/>
      <c r="H59" s="221"/>
      <c r="I59" s="193"/>
      <c r="J59" s="193"/>
      <c r="K59" s="221"/>
      <c r="N59" s="55"/>
      <c r="U59" s="221"/>
    </row>
    <row r="60" spans="1:21" x14ac:dyDescent="0.2">
      <c r="A60" s="193"/>
      <c r="B60" s="193"/>
      <c r="C60" s="230"/>
      <c r="D60" s="295"/>
      <c r="E60" s="365"/>
    </row>
    <row r="61" spans="1:21" x14ac:dyDescent="0.2">
      <c r="A61" s="193"/>
      <c r="B61" s="193"/>
      <c r="C61" s="230"/>
      <c r="D61" s="295"/>
      <c r="E61" s="193"/>
    </row>
    <row r="62" spans="1:21" x14ac:dyDescent="0.2">
      <c r="C62" s="3"/>
    </row>
    <row r="63" spans="1:21" x14ac:dyDescent="0.2">
      <c r="C63" s="3"/>
    </row>
    <row r="64" spans="1:21" x14ac:dyDescent="0.2">
      <c r="C64" s="3"/>
    </row>
    <row r="65" spans="3:4" x14ac:dyDescent="0.2">
      <c r="C65" s="3"/>
    </row>
    <row r="66" spans="3:4" x14ac:dyDescent="0.2">
      <c r="C66" s="3"/>
    </row>
    <row r="67" spans="3:4" x14ac:dyDescent="0.2">
      <c r="C67" s="3"/>
    </row>
    <row r="68" spans="3:4" x14ac:dyDescent="0.2">
      <c r="C68" s="3"/>
    </row>
    <row r="69" spans="3:4" x14ac:dyDescent="0.2">
      <c r="C69" s="3"/>
    </row>
    <row r="70" spans="3:4" x14ac:dyDescent="0.2">
      <c r="C70" s="3"/>
    </row>
    <row r="71" spans="3:4" x14ac:dyDescent="0.2">
      <c r="D71" s="5"/>
    </row>
    <row r="72" spans="3:4" x14ac:dyDescent="0.2">
      <c r="D72" s="5"/>
    </row>
  </sheetData>
  <mergeCells count="1">
    <mergeCell ref="F34:K37"/>
  </mergeCells>
  <phoneticPr fontId="2" type="noConversion"/>
  <pageMargins left="0.38" right="0.35" top="0.18" bottom="0.16" header="0" footer="0"/>
  <pageSetup paperSize="9" orientation="landscape" r:id="rId1"/>
  <headerFooter alignWithMargins="0"/>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8">
    <pageSetUpPr fitToPage="1"/>
  </sheetPr>
  <dimension ref="A1:U90"/>
  <sheetViews>
    <sheetView zoomScale="75" workbookViewId="0">
      <selection activeCell="B36" sqref="B36"/>
    </sheetView>
  </sheetViews>
  <sheetFormatPr baseColWidth="10" defaultColWidth="11.44140625" defaultRowHeight="11.4" x14ac:dyDescent="0.2"/>
  <cols>
    <col min="1" max="1" width="2.6640625" style="3" customWidth="1"/>
    <col min="2" max="2" width="20.109375" style="3" customWidth="1"/>
    <col min="3" max="3" width="9.109375" style="5" bestFit="1" customWidth="1"/>
    <col min="4" max="4" width="6" style="3" customWidth="1"/>
    <col min="5" max="5" width="8.6640625" style="3" bestFit="1" customWidth="1"/>
    <col min="6" max="6" width="6.109375" style="3" customWidth="1"/>
    <col min="7" max="7" width="5.88671875" style="3" customWidth="1"/>
    <col min="8" max="10" width="5.6640625" style="3" customWidth="1"/>
    <col min="11" max="11" width="6.44140625" style="3" bestFit="1" customWidth="1"/>
    <col min="12" max="12" width="1.109375" style="3" customWidth="1"/>
    <col min="13" max="13" width="16.109375" style="3" bestFit="1" customWidth="1"/>
    <col min="14" max="14" width="8" style="3" customWidth="1"/>
    <col min="15" max="15" width="8.44140625" style="3" bestFit="1" customWidth="1"/>
    <col min="16" max="16" width="13.5546875" style="3" customWidth="1"/>
    <col min="17" max="17" width="8.6640625" style="3" customWidth="1"/>
    <col min="18" max="18" width="2.6640625" style="3" customWidth="1"/>
    <col min="19" max="19" width="2.88671875" style="3" customWidth="1"/>
    <col min="20" max="20" width="2.44140625" style="3" customWidth="1"/>
    <col min="21" max="16384" width="11.44140625" style="3"/>
  </cols>
  <sheetData>
    <row r="1" spans="1:17" ht="12" thickBot="1" x14ac:dyDescent="0.25">
      <c r="B1" s="50"/>
      <c r="C1" s="54" t="s">
        <v>1230</v>
      </c>
      <c r="D1" s="54" t="s">
        <v>1228</v>
      </c>
      <c r="M1" s="176" t="s">
        <v>1657</v>
      </c>
      <c r="N1" s="3" t="s">
        <v>1215</v>
      </c>
      <c r="O1" s="3" t="s">
        <v>1216</v>
      </c>
    </row>
    <row r="2" spans="1:17" x14ac:dyDescent="0.2">
      <c r="A2" s="16"/>
      <c r="B2" s="50" t="s">
        <v>1192</v>
      </c>
      <c r="C2" s="40">
        <v>4796</v>
      </c>
      <c r="D2" s="44"/>
      <c r="M2" s="3" t="s">
        <v>660</v>
      </c>
      <c r="N2" s="3">
        <v>33</v>
      </c>
      <c r="O2" s="3">
        <v>42</v>
      </c>
    </row>
    <row r="3" spans="1:17" ht="12" x14ac:dyDescent="0.25">
      <c r="A3" s="16"/>
      <c r="B3" s="3" t="s">
        <v>1194</v>
      </c>
      <c r="C3" s="44"/>
      <c r="D3" s="44"/>
      <c r="E3" s="23"/>
      <c r="M3" s="3" t="s">
        <v>764</v>
      </c>
      <c r="N3" s="3">
        <v>32</v>
      </c>
    </row>
    <row r="4" spans="1:17" ht="3.75" customHeight="1" thickBot="1" x14ac:dyDescent="0.25">
      <c r="A4" s="4"/>
      <c r="B4" s="51"/>
      <c r="C4" s="41"/>
      <c r="D4" s="45"/>
      <c r="E4" s="4"/>
      <c r="N4" s="55"/>
    </row>
    <row r="5" spans="1:17" x14ac:dyDescent="0.2">
      <c r="A5" s="14">
        <v>1</v>
      </c>
      <c r="B5" s="329" t="s">
        <v>1144</v>
      </c>
      <c r="C5" s="330">
        <v>-213</v>
      </c>
      <c r="D5" s="341">
        <f>F5+G5+H5+I5+J5</f>
        <v>213</v>
      </c>
      <c r="E5" s="221"/>
      <c r="F5" s="38">
        <v>133</v>
      </c>
      <c r="G5" s="26">
        <v>20</v>
      </c>
      <c r="H5" s="26">
        <v>20</v>
      </c>
      <c r="I5" s="26">
        <v>20</v>
      </c>
      <c r="J5" s="26">
        <v>20</v>
      </c>
      <c r="K5" s="31" t="s">
        <v>1209</v>
      </c>
      <c r="M5" s="193" t="s">
        <v>661</v>
      </c>
      <c r="N5" s="322">
        <v>20</v>
      </c>
    </row>
    <row r="6" spans="1:17" ht="12" thickBot="1" x14ac:dyDescent="0.25">
      <c r="A6" s="14">
        <v>2</v>
      </c>
      <c r="B6" s="329" t="s">
        <v>1164</v>
      </c>
      <c r="C6" s="330">
        <v>-37</v>
      </c>
      <c r="D6" s="328">
        <v>37</v>
      </c>
      <c r="F6" s="24" t="s">
        <v>763</v>
      </c>
      <c r="G6" s="241" t="s">
        <v>769</v>
      </c>
      <c r="H6" s="25" t="s">
        <v>837</v>
      </c>
      <c r="I6" s="25" t="s">
        <v>1946</v>
      </c>
      <c r="J6" s="25" t="s">
        <v>844</v>
      </c>
      <c r="K6" s="32" t="s">
        <v>1210</v>
      </c>
      <c r="M6" s="221" t="s">
        <v>663</v>
      </c>
      <c r="N6" s="221">
        <v>8</v>
      </c>
      <c r="O6" s="221"/>
      <c r="P6" s="193"/>
      <c r="Q6" s="193"/>
    </row>
    <row r="7" spans="1:17" ht="12" thickBot="1" x14ac:dyDescent="0.25">
      <c r="A7" s="14">
        <v>3</v>
      </c>
      <c r="B7" s="329" t="s">
        <v>1163</v>
      </c>
      <c r="C7" s="330">
        <v>-88</v>
      </c>
      <c r="D7" s="328">
        <v>88</v>
      </c>
      <c r="M7" s="221" t="s">
        <v>765</v>
      </c>
      <c r="N7" s="3">
        <v>10</v>
      </c>
      <c r="O7" s="221"/>
      <c r="P7" s="221"/>
      <c r="Q7" s="193"/>
    </row>
    <row r="8" spans="1:17" ht="12" thickBot="1" x14ac:dyDescent="0.25">
      <c r="A8" s="14">
        <v>4</v>
      </c>
      <c r="B8" s="329" t="s">
        <v>1151</v>
      </c>
      <c r="C8" s="330">
        <v>-100</v>
      </c>
      <c r="D8" s="328">
        <v>100</v>
      </c>
      <c r="F8" s="173" t="s">
        <v>1211</v>
      </c>
      <c r="G8" s="174"/>
      <c r="H8" s="174"/>
      <c r="I8" s="174"/>
      <c r="J8" s="175"/>
      <c r="M8" s="221" t="s">
        <v>772</v>
      </c>
      <c r="N8" s="3">
        <v>8</v>
      </c>
      <c r="O8" s="221"/>
      <c r="P8" s="221"/>
      <c r="Q8" s="193"/>
    </row>
    <row r="9" spans="1:17" x14ac:dyDescent="0.2">
      <c r="A9" s="14">
        <v>5</v>
      </c>
      <c r="B9" s="329" t="s">
        <v>1147</v>
      </c>
      <c r="C9" s="330">
        <v>-52</v>
      </c>
      <c r="D9" s="328">
        <v>52</v>
      </c>
      <c r="F9" s="205" t="s">
        <v>763</v>
      </c>
      <c r="G9" s="28">
        <v>16</v>
      </c>
      <c r="H9" s="28"/>
      <c r="I9" s="28"/>
      <c r="J9" s="29"/>
      <c r="M9" s="221" t="s">
        <v>726</v>
      </c>
      <c r="N9" s="3">
        <v>11</v>
      </c>
      <c r="O9" s="221"/>
      <c r="P9" s="221"/>
      <c r="Q9" s="193"/>
    </row>
    <row r="10" spans="1:17" x14ac:dyDescent="0.2">
      <c r="A10" s="14">
        <v>6</v>
      </c>
      <c r="B10" s="327" t="s">
        <v>1145</v>
      </c>
      <c r="C10" s="328">
        <v>-20</v>
      </c>
      <c r="D10" s="328">
        <v>20</v>
      </c>
      <c r="F10" s="27" t="s">
        <v>1869</v>
      </c>
      <c r="G10" s="28">
        <v>16</v>
      </c>
      <c r="H10" s="28"/>
      <c r="I10" s="28"/>
      <c r="J10" s="29"/>
      <c r="M10" s="3" t="s">
        <v>821</v>
      </c>
      <c r="N10" s="3">
        <v>5</v>
      </c>
      <c r="Q10" s="193"/>
    </row>
    <row r="11" spans="1:17" x14ac:dyDescent="0.2">
      <c r="A11" s="14">
        <v>7</v>
      </c>
      <c r="B11" s="329" t="s">
        <v>1146</v>
      </c>
      <c r="C11" s="330">
        <v>-20</v>
      </c>
      <c r="D11" s="328">
        <v>20</v>
      </c>
      <c r="F11" s="205" t="s">
        <v>1870</v>
      </c>
      <c r="G11" s="28">
        <v>16</v>
      </c>
      <c r="H11" s="28"/>
      <c r="I11" s="28"/>
      <c r="J11" s="29"/>
      <c r="M11" s="3" t="s">
        <v>822</v>
      </c>
      <c r="N11" s="3">
        <v>25</v>
      </c>
      <c r="O11" s="221"/>
      <c r="P11" s="221"/>
      <c r="Q11" s="193"/>
    </row>
    <row r="12" spans="1:17" x14ac:dyDescent="0.2">
      <c r="A12" s="14">
        <v>8</v>
      </c>
      <c r="B12" s="329" t="s">
        <v>1152</v>
      </c>
      <c r="C12" s="330">
        <v>-120</v>
      </c>
      <c r="D12" s="328">
        <v>120</v>
      </c>
      <c r="E12" s="221"/>
      <c r="F12" s="27" t="s">
        <v>819</v>
      </c>
      <c r="G12" s="28">
        <v>16</v>
      </c>
      <c r="H12" s="28"/>
      <c r="I12" s="28"/>
      <c r="J12" s="29"/>
      <c r="M12" s="221" t="s">
        <v>823</v>
      </c>
      <c r="N12" s="3">
        <v>25</v>
      </c>
      <c r="O12" s="221"/>
      <c r="P12" s="221"/>
      <c r="Q12" s="193"/>
    </row>
    <row r="13" spans="1:17" x14ac:dyDescent="0.2">
      <c r="A13" s="14">
        <v>9</v>
      </c>
      <c r="B13" s="329" t="s">
        <v>1153</v>
      </c>
      <c r="C13" s="330">
        <v>-97</v>
      </c>
      <c r="D13" s="328">
        <v>97</v>
      </c>
      <c r="F13" s="205" t="s">
        <v>837</v>
      </c>
      <c r="G13" s="28">
        <v>12</v>
      </c>
      <c r="H13" s="28"/>
      <c r="I13" s="28"/>
      <c r="J13" s="29"/>
      <c r="M13" s="221" t="s">
        <v>824</v>
      </c>
      <c r="N13" s="3">
        <v>15</v>
      </c>
      <c r="O13" s="221"/>
      <c r="P13" s="221"/>
    </row>
    <row r="14" spans="1:17" x14ac:dyDescent="0.2">
      <c r="A14" s="14">
        <v>10</v>
      </c>
      <c r="B14" s="329" t="s">
        <v>1154</v>
      </c>
      <c r="C14" s="330">
        <v>-34</v>
      </c>
      <c r="D14" s="328">
        <v>34</v>
      </c>
      <c r="F14" s="205" t="s">
        <v>1925</v>
      </c>
      <c r="G14" s="28">
        <v>16</v>
      </c>
      <c r="H14" s="28"/>
      <c r="I14" s="28"/>
      <c r="J14" s="29"/>
      <c r="M14" s="221" t="s">
        <v>825</v>
      </c>
      <c r="N14" s="3">
        <v>15</v>
      </c>
      <c r="O14" s="221"/>
      <c r="P14" s="221"/>
    </row>
    <row r="15" spans="1:17" x14ac:dyDescent="0.2">
      <c r="A15" s="14">
        <v>11</v>
      </c>
      <c r="B15" s="329" t="s">
        <v>1155</v>
      </c>
      <c r="C15" s="330">
        <v>0</v>
      </c>
      <c r="D15" s="328">
        <v>0</v>
      </c>
      <c r="F15" s="27"/>
      <c r="G15" s="28"/>
      <c r="H15" s="28"/>
      <c r="I15" s="28"/>
      <c r="J15" s="29"/>
      <c r="M15" s="221" t="s">
        <v>1984</v>
      </c>
      <c r="N15" s="3">
        <v>27</v>
      </c>
      <c r="O15" s="221"/>
      <c r="P15" s="221"/>
    </row>
    <row r="16" spans="1:17" x14ac:dyDescent="0.2">
      <c r="A16" s="14">
        <v>12</v>
      </c>
      <c r="B16" s="329" t="s">
        <v>1162</v>
      </c>
      <c r="C16" s="330">
        <v>-59</v>
      </c>
      <c r="D16" s="328">
        <v>59</v>
      </c>
      <c r="F16" s="27"/>
      <c r="G16" s="28"/>
      <c r="H16" s="28"/>
      <c r="I16" s="28"/>
      <c r="J16" s="29"/>
      <c r="M16" s="221" t="s">
        <v>826</v>
      </c>
      <c r="N16" s="3">
        <v>142</v>
      </c>
      <c r="O16" s="221"/>
      <c r="P16" s="221"/>
      <c r="Q16" s="221"/>
    </row>
    <row r="17" spans="1:17" x14ac:dyDescent="0.2">
      <c r="A17" s="14">
        <v>13</v>
      </c>
      <c r="B17" s="329" t="s">
        <v>1156</v>
      </c>
      <c r="C17" s="330">
        <v>-39</v>
      </c>
      <c r="D17" s="328">
        <v>39</v>
      </c>
      <c r="F17" s="27"/>
      <c r="G17" s="28"/>
      <c r="H17" s="28"/>
      <c r="I17" s="28"/>
      <c r="J17" s="29"/>
      <c r="M17" s="221" t="s">
        <v>827</v>
      </c>
      <c r="N17" s="3">
        <v>10</v>
      </c>
      <c r="O17" s="221"/>
      <c r="P17" s="221"/>
      <c r="Q17" s="221"/>
    </row>
    <row r="18" spans="1:17" x14ac:dyDescent="0.2">
      <c r="A18" s="14">
        <v>14</v>
      </c>
      <c r="B18" s="329" t="s">
        <v>1157</v>
      </c>
      <c r="C18" s="330">
        <v>-26</v>
      </c>
      <c r="D18" s="328">
        <v>26</v>
      </c>
      <c r="F18" s="27"/>
      <c r="G18" s="28"/>
      <c r="H18" s="28"/>
      <c r="I18" s="28"/>
      <c r="J18" s="29"/>
      <c r="M18" s="221" t="s">
        <v>838</v>
      </c>
      <c r="N18" s="3">
        <v>20</v>
      </c>
      <c r="O18" s="221"/>
      <c r="P18" s="221"/>
      <c r="Q18" s="221"/>
    </row>
    <row r="19" spans="1:17" ht="12" x14ac:dyDescent="0.25">
      <c r="A19" s="14">
        <v>15</v>
      </c>
      <c r="B19" s="329" t="s">
        <v>1158</v>
      </c>
      <c r="C19" s="340">
        <v>-92</v>
      </c>
      <c r="D19" s="328">
        <f>J21</f>
        <v>92</v>
      </c>
      <c r="F19" s="205"/>
      <c r="G19" s="28"/>
      <c r="H19" s="28"/>
      <c r="I19" s="28"/>
      <c r="J19" s="29"/>
      <c r="M19" s="221" t="s">
        <v>839</v>
      </c>
      <c r="N19" s="3">
        <v>4</v>
      </c>
      <c r="O19" s="221"/>
      <c r="P19" s="221"/>
      <c r="Q19" s="221"/>
    </row>
    <row r="20" spans="1:17" ht="12.6" thickBot="1" x14ac:dyDescent="0.3">
      <c r="A20" s="14">
        <v>16</v>
      </c>
      <c r="B20" s="329" t="s">
        <v>1159</v>
      </c>
      <c r="C20" s="340">
        <v>-536</v>
      </c>
      <c r="D20" s="328">
        <f>N49</f>
        <v>536</v>
      </c>
      <c r="F20" s="27"/>
      <c r="G20" s="28"/>
      <c r="H20" s="28"/>
      <c r="I20" s="28"/>
      <c r="J20" s="29"/>
      <c r="M20" s="221" t="s">
        <v>840</v>
      </c>
      <c r="N20" s="3">
        <v>18</v>
      </c>
      <c r="O20" s="221"/>
      <c r="P20" s="221"/>
      <c r="Q20" s="221"/>
    </row>
    <row r="21" spans="1:17" ht="12.6" thickBot="1" x14ac:dyDescent="0.3">
      <c r="A21" s="14">
        <v>17</v>
      </c>
      <c r="B21" s="329" t="s">
        <v>1160</v>
      </c>
      <c r="C21" s="340">
        <v>-42</v>
      </c>
      <c r="D21" s="328">
        <f>O49</f>
        <v>42</v>
      </c>
      <c r="F21" s="24"/>
      <c r="G21" s="25"/>
      <c r="H21" s="25"/>
      <c r="I21" s="25"/>
      <c r="J21" s="30">
        <f>SUM(G9:G20)+SUM(I9:I20)</f>
        <v>92</v>
      </c>
      <c r="M21" s="221" t="s">
        <v>841</v>
      </c>
      <c r="N21" s="3">
        <v>10</v>
      </c>
      <c r="O21" s="221"/>
      <c r="P21" s="221"/>
      <c r="Q21" s="221"/>
    </row>
    <row r="22" spans="1:17" x14ac:dyDescent="0.2">
      <c r="A22" s="14">
        <v>18</v>
      </c>
      <c r="B22" s="329" t="s">
        <v>1197</v>
      </c>
      <c r="C22" s="330">
        <v>-161</v>
      </c>
      <c r="D22" s="328">
        <v>161</v>
      </c>
      <c r="M22" s="3" t="s">
        <v>663</v>
      </c>
      <c r="N22" s="55">
        <v>10</v>
      </c>
      <c r="O22" s="55"/>
    </row>
    <row r="23" spans="1:17" ht="12" x14ac:dyDescent="0.25">
      <c r="A23" s="14">
        <v>19</v>
      </c>
      <c r="B23" s="329" t="s">
        <v>1927</v>
      </c>
      <c r="C23" s="340">
        <v>-30</v>
      </c>
      <c r="D23" s="328">
        <v>30</v>
      </c>
      <c r="E23" s="240">
        <f>SUM(D5:D23)</f>
        <v>1766</v>
      </c>
      <c r="M23" s="3" t="s">
        <v>843</v>
      </c>
      <c r="N23" s="55">
        <v>81</v>
      </c>
      <c r="O23" s="55"/>
    </row>
    <row r="24" spans="1:17" ht="3" customHeight="1" x14ac:dyDescent="0.2">
      <c r="A24" s="4"/>
      <c r="B24" s="51"/>
      <c r="C24" s="41"/>
      <c r="D24" s="45"/>
      <c r="E24" s="4"/>
      <c r="N24" s="55"/>
    </row>
    <row r="25" spans="1:17" x14ac:dyDescent="0.2">
      <c r="A25" s="15"/>
      <c r="B25" s="267" t="s">
        <v>62</v>
      </c>
      <c r="C25" s="268">
        <v>0</v>
      </c>
      <c r="D25" s="269">
        <v>0</v>
      </c>
      <c r="M25" s="3" t="s">
        <v>845</v>
      </c>
      <c r="N25" s="55">
        <v>7</v>
      </c>
    </row>
    <row r="26" spans="1:17" ht="3" customHeight="1" x14ac:dyDescent="0.2">
      <c r="A26" s="4"/>
      <c r="B26" s="51"/>
      <c r="C26" s="41"/>
      <c r="D26" s="45"/>
      <c r="E26" s="4"/>
      <c r="N26" s="55"/>
    </row>
    <row r="27" spans="1:17" x14ac:dyDescent="0.2">
      <c r="A27" s="36"/>
      <c r="B27" s="332" t="s">
        <v>816</v>
      </c>
      <c r="C27" s="334">
        <v>-1634</v>
      </c>
      <c r="D27" s="333">
        <v>1634</v>
      </c>
      <c r="F27" s="221"/>
      <c r="G27" s="221"/>
      <c r="H27" s="221"/>
      <c r="I27" s="193"/>
      <c r="J27" s="193"/>
      <c r="K27" s="221"/>
      <c r="N27" s="55"/>
    </row>
    <row r="28" spans="1:17" x14ac:dyDescent="0.2">
      <c r="A28" s="36"/>
      <c r="B28" s="336" t="s">
        <v>742</v>
      </c>
      <c r="C28" s="337">
        <v>-130</v>
      </c>
      <c r="D28" s="337">
        <v>130</v>
      </c>
      <c r="F28" s="221"/>
      <c r="G28" s="221"/>
      <c r="H28" s="221"/>
      <c r="I28" s="193"/>
      <c r="J28" s="193"/>
      <c r="K28" s="221"/>
      <c r="N28" s="55"/>
    </row>
    <row r="29" spans="1:17" x14ac:dyDescent="0.2">
      <c r="A29" s="36"/>
      <c r="B29" s="336" t="s">
        <v>719</v>
      </c>
      <c r="C29" s="337">
        <v>-572</v>
      </c>
      <c r="D29" s="337">
        <v>572</v>
      </c>
      <c r="G29" s="221"/>
      <c r="H29" s="221"/>
      <c r="I29" s="193"/>
      <c r="J29" s="193"/>
      <c r="K29" s="221"/>
      <c r="N29" s="55"/>
    </row>
    <row r="30" spans="1:17" x14ac:dyDescent="0.2">
      <c r="A30" s="36"/>
      <c r="B30" s="338" t="s">
        <v>740</v>
      </c>
      <c r="C30" s="337">
        <v>-110</v>
      </c>
      <c r="D30" s="337">
        <v>110</v>
      </c>
      <c r="F30" s="1943" t="s">
        <v>849</v>
      </c>
      <c r="G30" s="1944"/>
      <c r="H30" s="1944"/>
      <c r="I30" s="1944"/>
      <c r="J30" s="1944"/>
      <c r="K30" s="1945"/>
      <c r="N30" s="55"/>
    </row>
    <row r="31" spans="1:17" x14ac:dyDescent="0.2">
      <c r="A31" s="36"/>
      <c r="B31" s="336" t="s">
        <v>828</v>
      </c>
      <c r="C31" s="337">
        <v>-204</v>
      </c>
      <c r="D31" s="339">
        <v>204</v>
      </c>
      <c r="F31" s="1946"/>
      <c r="G31" s="1947"/>
      <c r="H31" s="1947"/>
      <c r="I31" s="1947"/>
      <c r="J31" s="1947"/>
      <c r="K31" s="1948"/>
      <c r="N31" s="55"/>
    </row>
    <row r="32" spans="1:17" x14ac:dyDescent="0.2">
      <c r="A32" s="36"/>
      <c r="B32" s="327" t="s">
        <v>322</v>
      </c>
      <c r="C32" s="328">
        <v>23</v>
      </c>
      <c r="D32" s="328">
        <v>-23</v>
      </c>
      <c r="F32" s="1946"/>
      <c r="G32" s="1947"/>
      <c r="H32" s="1947"/>
      <c r="I32" s="1947"/>
      <c r="J32" s="1947"/>
      <c r="K32" s="1948"/>
      <c r="N32" s="55"/>
    </row>
    <row r="33" spans="1:21" x14ac:dyDescent="0.2">
      <c r="A33" s="36"/>
      <c r="B33" s="331" t="s">
        <v>676</v>
      </c>
      <c r="C33" s="269">
        <v>-60</v>
      </c>
      <c r="D33" s="328">
        <v>60</v>
      </c>
      <c r="F33" s="1946"/>
      <c r="G33" s="1947"/>
      <c r="H33" s="1947"/>
      <c r="I33" s="1947"/>
      <c r="J33" s="1947"/>
      <c r="K33" s="1948"/>
      <c r="M33" s="221"/>
      <c r="N33" s="193"/>
      <c r="S33" s="221"/>
      <c r="T33" s="221"/>
    </row>
    <row r="34" spans="1:21" x14ac:dyDescent="0.2">
      <c r="A34" s="36"/>
      <c r="B34" s="327" t="s">
        <v>771</v>
      </c>
      <c r="C34" s="328">
        <v>-24</v>
      </c>
      <c r="D34" s="330">
        <v>24</v>
      </c>
      <c r="F34" s="1949"/>
      <c r="G34" s="1950"/>
      <c r="H34" s="1950"/>
      <c r="I34" s="1950"/>
      <c r="J34" s="1950"/>
      <c r="K34" s="1951"/>
    </row>
    <row r="35" spans="1:21" x14ac:dyDescent="0.2">
      <c r="A35" s="36"/>
      <c r="B35" s="327" t="s">
        <v>766</v>
      </c>
      <c r="C35" s="328">
        <v>-9</v>
      </c>
      <c r="D35" s="330">
        <v>9</v>
      </c>
      <c r="F35" s="221"/>
      <c r="G35" s="221"/>
      <c r="H35" s="221"/>
      <c r="I35" s="221"/>
      <c r="J35" s="221"/>
      <c r="K35" s="221"/>
    </row>
    <row r="36" spans="1:21" x14ac:dyDescent="0.2">
      <c r="A36" s="36"/>
      <c r="B36" s="327" t="s">
        <v>1863</v>
      </c>
      <c r="C36" s="328">
        <v>-33</v>
      </c>
      <c r="D36" s="330">
        <v>33</v>
      </c>
      <c r="F36" s="221"/>
      <c r="G36" s="221"/>
      <c r="H36" s="221"/>
      <c r="I36" s="221"/>
      <c r="J36" s="221"/>
      <c r="K36" s="221"/>
    </row>
    <row r="37" spans="1:21" x14ac:dyDescent="0.2">
      <c r="A37" s="36"/>
      <c r="B37" s="327" t="s">
        <v>817</v>
      </c>
      <c r="C37" s="328">
        <v>-10</v>
      </c>
      <c r="D37" s="330">
        <v>10</v>
      </c>
      <c r="F37" s="221"/>
      <c r="G37" s="221"/>
      <c r="H37" s="221"/>
      <c r="I37" s="221"/>
      <c r="J37" s="221"/>
      <c r="K37" s="221"/>
    </row>
    <row r="38" spans="1:21" x14ac:dyDescent="0.2">
      <c r="A38" s="36"/>
      <c r="B38" s="327" t="s">
        <v>818</v>
      </c>
      <c r="C38" s="328">
        <v>-13</v>
      </c>
      <c r="D38" s="330">
        <v>13</v>
      </c>
      <c r="F38" s="221"/>
      <c r="G38" s="221"/>
      <c r="H38" s="221"/>
      <c r="I38" s="221"/>
      <c r="J38" s="221"/>
      <c r="K38" s="221"/>
    </row>
    <row r="39" spans="1:21" x14ac:dyDescent="0.2">
      <c r="A39" s="36"/>
      <c r="B39" s="327" t="s">
        <v>814</v>
      </c>
      <c r="C39" s="328">
        <v>-7</v>
      </c>
      <c r="D39" s="330">
        <v>7</v>
      </c>
      <c r="F39" s="221"/>
      <c r="G39" s="221"/>
      <c r="H39" s="221"/>
      <c r="I39" s="221"/>
      <c r="J39" s="221"/>
      <c r="K39" s="221"/>
    </row>
    <row r="40" spans="1:21" x14ac:dyDescent="0.2">
      <c r="A40" s="36"/>
      <c r="B40" s="327" t="s">
        <v>820</v>
      </c>
      <c r="C40" s="328">
        <v>-25</v>
      </c>
      <c r="D40" s="330">
        <v>25</v>
      </c>
      <c r="F40" s="221"/>
      <c r="G40" s="221"/>
      <c r="H40" s="221"/>
      <c r="I40" s="221"/>
      <c r="J40" s="221"/>
      <c r="K40" s="221"/>
    </row>
    <row r="41" spans="1:21" x14ac:dyDescent="0.2">
      <c r="A41" s="36"/>
      <c r="B41" s="327" t="s">
        <v>1433</v>
      </c>
      <c r="C41" s="328">
        <v>-35</v>
      </c>
      <c r="D41" s="330">
        <v>35</v>
      </c>
      <c r="F41" s="221"/>
      <c r="G41" s="221"/>
      <c r="H41" s="221"/>
      <c r="I41" s="221"/>
      <c r="J41" s="221"/>
      <c r="K41" s="221"/>
    </row>
    <row r="42" spans="1:21" x14ac:dyDescent="0.2">
      <c r="A42" s="36"/>
      <c r="B42" s="327" t="s">
        <v>830</v>
      </c>
      <c r="C42" s="328">
        <v>-2</v>
      </c>
      <c r="D42" s="330">
        <v>2</v>
      </c>
      <c r="F42" s="221"/>
      <c r="G42" s="221"/>
      <c r="H42" s="221"/>
      <c r="I42" s="221"/>
      <c r="J42" s="221"/>
      <c r="K42" s="221"/>
    </row>
    <row r="43" spans="1:21" x14ac:dyDescent="0.2">
      <c r="A43" s="36"/>
      <c r="B43" s="327" t="s">
        <v>744</v>
      </c>
      <c r="C43" s="328">
        <v>-164</v>
      </c>
      <c r="D43" s="328">
        <v>164</v>
      </c>
      <c r="G43" s="221"/>
      <c r="H43" s="221"/>
      <c r="I43" s="193"/>
      <c r="J43" s="193"/>
      <c r="K43" s="221"/>
      <c r="N43" s="55"/>
      <c r="U43" s="221"/>
    </row>
    <row r="44" spans="1:21" x14ac:dyDescent="0.2">
      <c r="A44" s="36"/>
      <c r="B44" s="327" t="s">
        <v>831</v>
      </c>
      <c r="C44" s="328">
        <v>-21</v>
      </c>
      <c r="D44" s="328">
        <v>21</v>
      </c>
      <c r="G44" s="221"/>
      <c r="H44" s="221"/>
      <c r="I44" s="193"/>
      <c r="J44" s="193"/>
      <c r="K44" s="221"/>
      <c r="N44" s="55"/>
      <c r="U44" s="221"/>
    </row>
    <row r="45" spans="1:21" x14ac:dyDescent="0.2">
      <c r="A45" s="36"/>
      <c r="B45" s="313"/>
      <c r="C45" s="302"/>
      <c r="D45" s="302"/>
      <c r="F45" s="221"/>
      <c r="G45" s="221"/>
      <c r="H45" s="221"/>
      <c r="I45" s="221"/>
      <c r="J45" s="221"/>
      <c r="K45" s="221"/>
      <c r="N45" s="193"/>
    </row>
    <row r="46" spans="1:21" x14ac:dyDescent="0.2">
      <c r="A46" s="36"/>
      <c r="B46" s="313"/>
      <c r="C46" s="302"/>
      <c r="D46" s="302"/>
      <c r="F46" s="221"/>
      <c r="G46" s="221"/>
      <c r="H46" s="221"/>
      <c r="I46" s="221"/>
      <c r="J46" s="221"/>
      <c r="K46" s="221"/>
    </row>
    <row r="47" spans="1:21" x14ac:dyDescent="0.2">
      <c r="A47" s="36"/>
      <c r="B47" s="313"/>
      <c r="C47" s="302"/>
      <c r="D47" s="302"/>
      <c r="F47" s="221"/>
      <c r="G47" s="221"/>
      <c r="H47" s="221"/>
      <c r="I47" s="221"/>
      <c r="J47" s="221"/>
      <c r="K47" s="221"/>
    </row>
    <row r="48" spans="1:21" ht="12.6" thickBot="1" x14ac:dyDescent="0.3">
      <c r="A48" s="36"/>
      <c r="B48" s="313"/>
      <c r="C48" s="335"/>
      <c r="D48" s="302"/>
      <c r="E48" s="240">
        <f>SUM(D27:D48)</f>
        <v>3030</v>
      </c>
      <c r="F48" s="221"/>
      <c r="G48" s="221"/>
      <c r="H48" s="221"/>
      <c r="I48" s="221"/>
      <c r="J48" s="221"/>
      <c r="K48" s="221"/>
    </row>
    <row r="49" spans="1:21" ht="21.6" thickBot="1" x14ac:dyDescent="0.45">
      <c r="B49" s="50" t="s">
        <v>1198</v>
      </c>
      <c r="C49" s="49">
        <f>SUM(C2:C46)</f>
        <v>0</v>
      </c>
      <c r="D49" s="39">
        <f>SUM(D5:D46)</f>
        <v>4796</v>
      </c>
      <c r="E49" s="28"/>
      <c r="F49" s="221"/>
      <c r="G49" s="221"/>
      <c r="H49" s="221"/>
      <c r="I49" s="221"/>
      <c r="J49" s="221"/>
      <c r="K49" s="221"/>
      <c r="M49" s="55" t="s">
        <v>1233</v>
      </c>
      <c r="N49" s="253">
        <f>SUM(N2:N48)</f>
        <v>536</v>
      </c>
      <c r="O49" s="37">
        <f>SUM(O2:O46)</f>
        <v>42</v>
      </c>
      <c r="P49" s="3" t="s">
        <v>1232</v>
      </c>
    </row>
    <row r="50" spans="1:21" x14ac:dyDescent="0.2">
      <c r="D50" s="5"/>
      <c r="F50" s="221"/>
      <c r="G50" s="221"/>
      <c r="I50" s="221"/>
      <c r="J50" s="221"/>
      <c r="K50" s="221"/>
    </row>
    <row r="51" spans="1:21" x14ac:dyDescent="0.2">
      <c r="A51" s="28"/>
      <c r="B51" s="28"/>
      <c r="C51" s="231"/>
      <c r="D51" s="231"/>
      <c r="F51" s="221"/>
      <c r="G51" s="221"/>
      <c r="H51" s="221"/>
      <c r="I51" s="221"/>
      <c r="J51" s="221"/>
      <c r="K51" s="221"/>
    </row>
    <row r="52" spans="1:21" x14ac:dyDescent="0.2">
      <c r="A52" s="28"/>
      <c r="B52" s="28"/>
      <c r="C52" s="231"/>
      <c r="D52" s="231"/>
      <c r="F52" s="221"/>
      <c r="G52" s="221"/>
      <c r="H52" s="221"/>
      <c r="I52" s="221"/>
      <c r="J52" s="221"/>
      <c r="K52" s="221"/>
    </row>
    <row r="53" spans="1:21" x14ac:dyDescent="0.2">
      <c r="A53" s="28"/>
      <c r="B53" s="28"/>
      <c r="C53" s="295"/>
      <c r="D53" s="231"/>
      <c r="E53" s="221"/>
      <c r="F53" s="221"/>
      <c r="G53" s="221"/>
      <c r="H53" s="221"/>
      <c r="I53" s="221"/>
      <c r="J53" s="221"/>
      <c r="K53" s="221"/>
      <c r="L53" s="221"/>
      <c r="M53" s="221"/>
      <c r="N53" s="221"/>
      <c r="O53" s="221"/>
      <c r="P53" s="221"/>
      <c r="Q53" s="221"/>
      <c r="R53" s="221"/>
      <c r="S53" s="221"/>
      <c r="T53" s="221"/>
      <c r="U53" s="221"/>
    </row>
    <row r="54" spans="1:21" x14ac:dyDescent="0.2">
      <c r="A54" s="28"/>
      <c r="B54" s="28"/>
      <c r="C54" s="231"/>
      <c r="D54" s="231"/>
      <c r="E54" s="221"/>
      <c r="F54" s="221"/>
      <c r="G54" s="221"/>
      <c r="H54" s="221"/>
      <c r="I54" s="221"/>
      <c r="J54" s="221"/>
      <c r="K54" s="221"/>
      <c r="L54" s="221"/>
      <c r="M54" s="221"/>
      <c r="N54" s="221"/>
      <c r="O54" s="221"/>
      <c r="P54" s="221"/>
      <c r="Q54" s="221"/>
      <c r="R54" s="221"/>
      <c r="S54" s="221"/>
      <c r="T54" s="221"/>
      <c r="U54" s="221"/>
    </row>
    <row r="55" spans="1:21" x14ac:dyDescent="0.2">
      <c r="A55" s="28"/>
      <c r="B55" s="28"/>
      <c r="C55" s="231"/>
      <c r="D55" s="231"/>
      <c r="E55" s="221"/>
      <c r="F55" s="221"/>
      <c r="G55" s="221"/>
      <c r="H55" s="221"/>
      <c r="I55" s="221"/>
      <c r="J55" s="221"/>
      <c r="K55" s="221"/>
      <c r="L55" s="221"/>
      <c r="M55" s="221"/>
      <c r="N55" s="221"/>
      <c r="O55" s="221"/>
      <c r="P55" s="221"/>
      <c r="Q55" s="221"/>
      <c r="R55" s="221"/>
      <c r="S55" s="221"/>
      <c r="T55" s="221"/>
      <c r="U55" s="221"/>
    </row>
    <row r="56" spans="1:21" x14ac:dyDescent="0.2">
      <c r="A56" s="28"/>
      <c r="B56" s="28"/>
      <c r="C56" s="231"/>
      <c r="D56" s="231"/>
      <c r="E56" s="221"/>
      <c r="F56" s="221"/>
      <c r="G56" s="221"/>
      <c r="H56" s="221"/>
      <c r="I56" s="221"/>
      <c r="J56" s="221"/>
      <c r="K56" s="221"/>
      <c r="L56" s="221"/>
      <c r="M56" s="221"/>
      <c r="N56" s="221"/>
      <c r="O56" s="221"/>
      <c r="P56" s="221"/>
      <c r="Q56" s="221"/>
      <c r="R56" s="221"/>
      <c r="S56" s="221"/>
      <c r="T56" s="221"/>
      <c r="U56" s="221"/>
    </row>
    <row r="57" spans="1:21" x14ac:dyDescent="0.2">
      <c r="A57" s="28"/>
      <c r="B57" s="28"/>
      <c r="C57" s="231"/>
      <c r="D57" s="231"/>
      <c r="E57" s="221"/>
      <c r="F57" s="221"/>
      <c r="G57" s="221"/>
      <c r="H57" s="221"/>
      <c r="I57" s="221"/>
      <c r="J57" s="221"/>
      <c r="K57" s="221"/>
      <c r="L57" s="221"/>
      <c r="M57" s="221"/>
      <c r="N57" s="221"/>
      <c r="O57" s="221"/>
      <c r="P57" s="221"/>
      <c r="Q57" s="221"/>
      <c r="R57" s="221"/>
      <c r="S57" s="221"/>
      <c r="T57" s="221"/>
      <c r="U57" s="221"/>
    </row>
    <row r="58" spans="1:21" x14ac:dyDescent="0.2">
      <c r="A58" s="28"/>
      <c r="B58" s="28"/>
      <c r="C58" s="231"/>
      <c r="D58" s="231"/>
      <c r="E58" s="221"/>
      <c r="F58" s="221"/>
      <c r="G58" s="221"/>
      <c r="H58" s="221"/>
      <c r="I58" s="221"/>
      <c r="J58" s="221"/>
      <c r="K58" s="221"/>
      <c r="L58" s="221"/>
      <c r="M58" s="221"/>
      <c r="N58" s="221"/>
      <c r="O58" s="221"/>
      <c r="P58" s="221"/>
      <c r="Q58" s="221"/>
      <c r="R58" s="221"/>
      <c r="S58" s="221"/>
      <c r="T58" s="221"/>
      <c r="U58" s="221"/>
    </row>
    <row r="59" spans="1:21" x14ac:dyDescent="0.2">
      <c r="A59" s="28"/>
      <c r="B59" s="28"/>
      <c r="C59" s="231"/>
      <c r="D59" s="231"/>
      <c r="E59" s="221"/>
      <c r="F59" s="221"/>
      <c r="G59" s="221"/>
      <c r="H59" s="221"/>
      <c r="I59" s="221"/>
      <c r="J59" s="221"/>
      <c r="K59" s="221"/>
      <c r="L59" s="221"/>
      <c r="M59" s="221"/>
      <c r="N59" s="221"/>
      <c r="O59" s="221"/>
      <c r="P59" s="221"/>
      <c r="Q59" s="221"/>
      <c r="R59" s="221"/>
      <c r="S59" s="221"/>
      <c r="T59" s="221"/>
      <c r="U59" s="221"/>
    </row>
    <row r="60" spans="1:21" x14ac:dyDescent="0.2">
      <c r="A60" s="28"/>
      <c r="B60" s="28"/>
      <c r="C60" s="231"/>
      <c r="D60" s="231"/>
      <c r="E60" s="221"/>
      <c r="F60" s="221"/>
      <c r="G60" s="221"/>
      <c r="H60" s="221"/>
      <c r="I60" s="221"/>
      <c r="J60" s="221"/>
      <c r="K60" s="221"/>
      <c r="L60" s="221"/>
      <c r="M60" s="221"/>
      <c r="N60" s="221"/>
      <c r="O60" s="221"/>
      <c r="P60" s="221"/>
      <c r="Q60" s="221"/>
      <c r="R60" s="221"/>
      <c r="S60" s="221"/>
      <c r="T60" s="221"/>
      <c r="U60" s="221"/>
    </row>
    <row r="61" spans="1:21" x14ac:dyDescent="0.2">
      <c r="A61" s="28"/>
      <c r="B61" s="28"/>
      <c r="C61" s="231"/>
      <c r="D61" s="343"/>
      <c r="E61" s="221"/>
      <c r="F61" s="221"/>
      <c r="G61" s="221"/>
      <c r="H61" s="221"/>
      <c r="I61" s="221"/>
      <c r="J61" s="221"/>
      <c r="K61" s="221"/>
      <c r="L61" s="221"/>
      <c r="M61" s="221"/>
      <c r="N61" s="221"/>
      <c r="O61" s="221"/>
      <c r="P61" s="221"/>
      <c r="Q61" s="221"/>
      <c r="R61" s="221"/>
      <c r="S61" s="221"/>
      <c r="T61" s="221"/>
      <c r="U61" s="221"/>
    </row>
    <row r="62" spans="1:21" x14ac:dyDescent="0.2">
      <c r="A62" s="28"/>
      <c r="B62" s="28"/>
      <c r="C62" s="231"/>
      <c r="D62" s="343"/>
      <c r="E62" s="221"/>
      <c r="F62" s="221"/>
      <c r="G62" s="221"/>
      <c r="H62" s="221"/>
      <c r="I62" s="221"/>
      <c r="J62" s="221"/>
      <c r="K62" s="221"/>
      <c r="L62" s="221"/>
      <c r="M62" s="221"/>
      <c r="N62" s="221"/>
      <c r="O62" s="221"/>
      <c r="P62" s="221"/>
      <c r="Q62" s="221"/>
      <c r="R62" s="221"/>
      <c r="S62" s="221"/>
      <c r="T62" s="221"/>
      <c r="U62" s="221"/>
    </row>
    <row r="63" spans="1:21" x14ac:dyDescent="0.2">
      <c r="A63" s="28"/>
      <c r="B63" s="193"/>
      <c r="C63" s="230"/>
      <c r="D63" s="351"/>
      <c r="E63" s="221"/>
      <c r="F63" s="221"/>
      <c r="G63" s="221"/>
      <c r="H63" s="221"/>
      <c r="I63" s="221"/>
      <c r="J63" s="221"/>
      <c r="K63" s="221"/>
      <c r="L63" s="221"/>
      <c r="M63" s="221"/>
      <c r="N63" s="221"/>
      <c r="O63" s="221"/>
      <c r="P63" s="221"/>
      <c r="Q63" s="221"/>
      <c r="R63" s="221"/>
      <c r="S63" s="221"/>
      <c r="T63" s="221"/>
      <c r="U63" s="221"/>
    </row>
    <row r="64" spans="1:21" x14ac:dyDescent="0.2">
      <c r="A64" s="28"/>
      <c r="B64" s="193"/>
      <c r="C64" s="230"/>
      <c r="D64" s="351"/>
      <c r="E64" s="221"/>
      <c r="F64" s="221"/>
      <c r="G64" s="221"/>
      <c r="H64" s="221"/>
      <c r="I64" s="221"/>
      <c r="J64" s="221"/>
      <c r="K64" s="221"/>
      <c r="L64" s="221"/>
      <c r="M64" s="221"/>
      <c r="N64" s="221"/>
      <c r="O64" s="221"/>
      <c r="P64" s="221"/>
      <c r="Q64" s="221"/>
      <c r="R64" s="221"/>
      <c r="S64" s="221"/>
      <c r="T64" s="221"/>
      <c r="U64" s="221"/>
    </row>
    <row r="65" spans="1:21" x14ac:dyDescent="0.2">
      <c r="A65" s="193"/>
      <c r="B65" s="193"/>
      <c r="C65" s="230"/>
      <c r="D65" s="351"/>
      <c r="E65" s="221"/>
      <c r="F65" s="221"/>
      <c r="G65" s="221"/>
      <c r="H65" s="221"/>
      <c r="I65" s="221"/>
      <c r="J65" s="221"/>
      <c r="K65" s="221"/>
      <c r="L65" s="221"/>
      <c r="M65" s="221"/>
      <c r="N65" s="323"/>
      <c r="O65" s="221"/>
      <c r="P65" s="221"/>
      <c r="Q65" s="221"/>
      <c r="R65" s="221"/>
      <c r="S65" s="221"/>
      <c r="T65" s="221"/>
      <c r="U65" s="221"/>
    </row>
    <row r="66" spans="1:21" x14ac:dyDescent="0.2">
      <c r="A66" s="193"/>
      <c r="B66" s="193"/>
      <c r="C66" s="230"/>
      <c r="D66" s="351"/>
      <c r="E66" s="221"/>
      <c r="F66" s="221"/>
      <c r="G66" s="221"/>
      <c r="H66" s="221"/>
      <c r="I66" s="221"/>
      <c r="J66" s="221"/>
      <c r="K66" s="221"/>
      <c r="L66" s="221"/>
      <c r="M66" s="221"/>
      <c r="N66" s="323"/>
      <c r="O66" s="221"/>
      <c r="P66" s="221"/>
      <c r="Q66" s="221"/>
      <c r="R66" s="221"/>
      <c r="S66" s="221"/>
      <c r="T66" s="221"/>
      <c r="U66" s="221"/>
    </row>
    <row r="67" spans="1:21" x14ac:dyDescent="0.2">
      <c r="A67" s="193"/>
      <c r="B67" s="193"/>
      <c r="C67" s="230"/>
      <c r="D67" s="193"/>
      <c r="E67" s="221"/>
      <c r="F67" s="221"/>
      <c r="G67" s="221"/>
      <c r="H67" s="221"/>
      <c r="I67" s="221"/>
      <c r="J67" s="221"/>
      <c r="K67" s="221"/>
      <c r="L67" s="221"/>
      <c r="M67" s="221"/>
      <c r="N67" s="323"/>
      <c r="O67" s="221"/>
      <c r="P67" s="221"/>
      <c r="Q67" s="221"/>
      <c r="R67" s="221"/>
      <c r="S67" s="221"/>
      <c r="T67" s="221"/>
      <c r="U67" s="221"/>
    </row>
    <row r="68" spans="1:21" x14ac:dyDescent="0.2">
      <c r="A68" s="193"/>
      <c r="B68" s="193"/>
      <c r="C68" s="230"/>
      <c r="D68" s="193"/>
      <c r="E68" s="221"/>
      <c r="F68" s="221"/>
      <c r="G68" s="221"/>
      <c r="H68" s="221"/>
      <c r="I68" s="221"/>
      <c r="J68" s="221"/>
      <c r="K68" s="221"/>
      <c r="L68" s="221"/>
      <c r="M68" s="221"/>
      <c r="N68" s="323"/>
      <c r="O68" s="221"/>
      <c r="P68" s="221"/>
      <c r="Q68" s="221"/>
      <c r="R68" s="221"/>
      <c r="S68" s="221"/>
      <c r="T68" s="221"/>
      <c r="U68" s="221"/>
    </row>
    <row r="69" spans="1:21" x14ac:dyDescent="0.2">
      <c r="A69" s="221"/>
      <c r="B69" s="221"/>
      <c r="C69" s="260"/>
      <c r="D69" s="221"/>
      <c r="E69" s="221"/>
      <c r="F69" s="221"/>
      <c r="G69" s="221"/>
      <c r="H69" s="221"/>
      <c r="I69" s="221"/>
      <c r="J69" s="221"/>
      <c r="K69" s="221"/>
      <c r="L69" s="221"/>
      <c r="M69" s="221"/>
      <c r="N69" s="323"/>
      <c r="O69" s="221"/>
      <c r="P69" s="221"/>
      <c r="Q69" s="221"/>
      <c r="R69" s="221"/>
      <c r="S69" s="221"/>
      <c r="T69" s="221"/>
      <c r="U69" s="221"/>
    </row>
    <row r="70" spans="1:21" x14ac:dyDescent="0.2">
      <c r="A70" s="221"/>
      <c r="B70" s="221"/>
      <c r="C70" s="260"/>
      <c r="D70" s="221"/>
      <c r="E70" s="221"/>
      <c r="F70" s="221"/>
      <c r="G70" s="221"/>
      <c r="H70" s="221"/>
      <c r="I70" s="221"/>
      <c r="J70" s="221"/>
      <c r="K70" s="221"/>
      <c r="L70" s="221"/>
      <c r="M70" s="221"/>
      <c r="N70" s="323"/>
      <c r="O70" s="221"/>
      <c r="P70" s="221"/>
      <c r="Q70" s="221"/>
      <c r="R70" s="221"/>
      <c r="S70" s="221"/>
      <c r="T70" s="221"/>
      <c r="U70" s="221"/>
    </row>
    <row r="71" spans="1:21" x14ac:dyDescent="0.2">
      <c r="A71" s="193"/>
      <c r="B71" s="193"/>
      <c r="C71" s="230"/>
      <c r="D71" s="230"/>
      <c r="E71" s="193"/>
      <c r="F71" s="221"/>
      <c r="G71" s="221"/>
      <c r="H71" s="221"/>
      <c r="I71" s="221"/>
      <c r="J71" s="221"/>
      <c r="K71" s="221"/>
      <c r="L71" s="221"/>
      <c r="M71" s="221"/>
      <c r="N71" s="221"/>
      <c r="O71" s="221"/>
      <c r="P71" s="221"/>
      <c r="Q71" s="221"/>
      <c r="R71" s="221"/>
      <c r="S71" s="221"/>
      <c r="T71" s="221"/>
      <c r="U71" s="221"/>
    </row>
    <row r="72" spans="1:21" x14ac:dyDescent="0.2">
      <c r="A72" s="193"/>
      <c r="B72" s="287"/>
      <c r="C72" s="288"/>
      <c r="D72" s="295"/>
      <c r="E72" s="193"/>
      <c r="F72" s="221"/>
      <c r="G72" s="221"/>
      <c r="H72" s="221"/>
      <c r="I72" s="221"/>
      <c r="J72" s="221"/>
      <c r="K72" s="221"/>
    </row>
    <row r="73" spans="1:21" x14ac:dyDescent="0.2">
      <c r="A73" s="193"/>
      <c r="B73" s="193"/>
      <c r="C73" s="230"/>
      <c r="D73" s="230"/>
      <c r="E73" s="193"/>
      <c r="F73" s="221"/>
      <c r="G73" s="221"/>
      <c r="H73" s="221"/>
      <c r="I73" s="221"/>
      <c r="J73" s="221"/>
      <c r="K73" s="221"/>
    </row>
    <row r="74" spans="1:21" x14ac:dyDescent="0.2">
      <c r="A74" s="193"/>
      <c r="B74" s="193"/>
      <c r="C74" s="230"/>
      <c r="D74" s="230"/>
      <c r="E74" s="193"/>
      <c r="F74" s="221"/>
      <c r="G74" s="221"/>
      <c r="H74" s="221"/>
      <c r="I74" s="221"/>
      <c r="J74" s="221"/>
      <c r="K74" s="221"/>
    </row>
    <row r="75" spans="1:21" x14ac:dyDescent="0.2">
      <c r="A75" s="193"/>
      <c r="B75" s="193"/>
      <c r="C75" s="230"/>
      <c r="D75" s="230"/>
      <c r="E75" s="193"/>
      <c r="F75" s="221"/>
      <c r="G75" s="221"/>
      <c r="H75" s="221"/>
      <c r="I75" s="221"/>
      <c r="J75" s="221"/>
      <c r="K75" s="221"/>
    </row>
    <row r="76" spans="1:21" x14ac:dyDescent="0.2">
      <c r="A76" s="193"/>
      <c r="B76" s="193"/>
      <c r="C76" s="230"/>
      <c r="D76" s="230"/>
      <c r="E76" s="193"/>
      <c r="F76" s="221"/>
      <c r="G76" s="221"/>
      <c r="H76" s="221"/>
      <c r="I76" s="221"/>
      <c r="J76" s="221"/>
      <c r="K76" s="221"/>
    </row>
    <row r="77" spans="1:21" x14ac:dyDescent="0.2">
      <c r="A77" s="193"/>
      <c r="B77" s="193"/>
      <c r="C77" s="230"/>
      <c r="D77" s="230"/>
      <c r="E77" s="193"/>
    </row>
    <row r="78" spans="1:21" x14ac:dyDescent="0.2">
      <c r="A78" s="193"/>
      <c r="B78" s="193"/>
      <c r="C78" s="230"/>
      <c r="D78" s="230"/>
      <c r="E78" s="193"/>
    </row>
    <row r="79" spans="1:21" x14ac:dyDescent="0.2">
      <c r="C79" s="3"/>
    </row>
    <row r="80" spans="1:21" x14ac:dyDescent="0.2">
      <c r="C80" s="3"/>
    </row>
    <row r="81" spans="3:4" x14ac:dyDescent="0.2">
      <c r="C81" s="3"/>
    </row>
    <row r="82" spans="3:4" x14ac:dyDescent="0.2">
      <c r="C82" s="3"/>
    </row>
    <row r="83" spans="3:4" x14ac:dyDescent="0.2">
      <c r="C83" s="3"/>
    </row>
    <row r="84" spans="3:4" x14ac:dyDescent="0.2">
      <c r="C84" s="3"/>
    </row>
    <row r="85" spans="3:4" x14ac:dyDescent="0.2">
      <c r="C85" s="3"/>
    </row>
    <row r="86" spans="3:4" x14ac:dyDescent="0.2">
      <c r="C86" s="3"/>
    </row>
    <row r="87" spans="3:4" x14ac:dyDescent="0.2">
      <c r="C87" s="3"/>
    </row>
    <row r="88" spans="3:4" x14ac:dyDescent="0.2">
      <c r="C88" s="3"/>
    </row>
    <row r="89" spans="3:4" x14ac:dyDescent="0.2">
      <c r="D89" s="5"/>
    </row>
    <row r="90" spans="3:4" x14ac:dyDescent="0.2">
      <c r="D90" s="5"/>
    </row>
  </sheetData>
  <mergeCells count="1">
    <mergeCell ref="F30:K34"/>
  </mergeCells>
  <phoneticPr fontId="2" type="noConversion"/>
  <pageMargins left="0.75" right="0.75" top="1" bottom="1" header="0" footer="0"/>
  <pageSetup paperSize="9" scale="80" orientation="landscape" r:id="rId1"/>
  <headerFooter alignWithMargins="0"/>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7"/>
  <dimension ref="A1:U88"/>
  <sheetViews>
    <sheetView zoomScale="80" workbookViewId="0">
      <selection activeCell="C40" sqref="C40"/>
    </sheetView>
  </sheetViews>
  <sheetFormatPr baseColWidth="10" defaultColWidth="11.44140625" defaultRowHeight="11.4" x14ac:dyDescent="0.2"/>
  <cols>
    <col min="1" max="1" width="2.6640625" style="3" customWidth="1"/>
    <col min="2" max="2" width="20.109375" style="3" customWidth="1"/>
    <col min="3" max="3" width="9.109375" style="5" bestFit="1" customWidth="1"/>
    <col min="4" max="4" width="6" style="3" customWidth="1"/>
    <col min="5" max="5" width="9" style="3" customWidth="1"/>
    <col min="6" max="6" width="6.109375" style="3" customWidth="1"/>
    <col min="7" max="7" width="5.88671875" style="3" customWidth="1"/>
    <col min="8" max="10" width="5.6640625" style="3" customWidth="1"/>
    <col min="11" max="11" width="6.44140625" style="3" bestFit="1" customWidth="1"/>
    <col min="12" max="12" width="1.109375" style="3" customWidth="1"/>
    <col min="13" max="13" width="16.109375" style="3" bestFit="1" customWidth="1"/>
    <col min="14" max="14" width="8" style="3" customWidth="1"/>
    <col min="15" max="15" width="8.44140625" style="3" bestFit="1" customWidth="1"/>
    <col min="16" max="16" width="13.5546875" style="3" customWidth="1"/>
    <col min="17" max="17" width="8.6640625" style="3" customWidth="1"/>
    <col min="18" max="18" width="2.6640625" style="3" customWidth="1"/>
    <col min="19" max="19" width="2.88671875" style="3" customWidth="1"/>
    <col min="20" max="20" width="2.44140625" style="3" customWidth="1"/>
    <col min="21" max="16384" width="11.44140625" style="3"/>
  </cols>
  <sheetData>
    <row r="1" spans="1:15" ht="12" thickBot="1" x14ac:dyDescent="0.25">
      <c r="B1" s="50"/>
      <c r="C1" s="54" t="s">
        <v>1230</v>
      </c>
      <c r="D1" s="54" t="s">
        <v>1228</v>
      </c>
      <c r="M1" s="176" t="s">
        <v>1657</v>
      </c>
      <c r="N1" s="3" t="s">
        <v>1215</v>
      </c>
      <c r="O1" s="3" t="s">
        <v>1216</v>
      </c>
    </row>
    <row r="2" spans="1:15" x14ac:dyDescent="0.2">
      <c r="A2" s="16"/>
      <c r="B2" s="50" t="s">
        <v>1192</v>
      </c>
      <c r="C2" s="40">
        <v>3657</v>
      </c>
      <c r="D2" s="44"/>
      <c r="M2" s="3" t="s">
        <v>664</v>
      </c>
      <c r="N2" s="3">
        <v>40</v>
      </c>
      <c r="O2" s="3">
        <v>90</v>
      </c>
    </row>
    <row r="3" spans="1:15" ht="12" x14ac:dyDescent="0.25">
      <c r="A3" s="16"/>
      <c r="B3" s="3" t="s">
        <v>1194</v>
      </c>
      <c r="C3" s="44"/>
      <c r="D3" s="44"/>
      <c r="E3" s="23" t="s">
        <v>665</v>
      </c>
      <c r="M3" s="3" t="s">
        <v>1470</v>
      </c>
      <c r="N3" s="3">
        <v>47</v>
      </c>
    </row>
    <row r="4" spans="1:15" ht="3.75" customHeight="1" thickBot="1" x14ac:dyDescent="0.25">
      <c r="A4" s="4"/>
      <c r="B4" s="51"/>
      <c r="C4" s="41"/>
      <c r="D4" s="45"/>
      <c r="E4" s="4"/>
      <c r="N4" s="55"/>
    </row>
    <row r="5" spans="1:15" x14ac:dyDescent="0.2">
      <c r="A5" s="14">
        <v>1</v>
      </c>
      <c r="B5" s="317" t="s">
        <v>1144</v>
      </c>
      <c r="C5" s="318">
        <v>-145</v>
      </c>
      <c r="D5" s="324">
        <f>F5+G5+H5</f>
        <v>145</v>
      </c>
      <c r="E5" s="221"/>
      <c r="F5" s="38">
        <v>125</v>
      </c>
      <c r="G5" s="26">
        <v>20</v>
      </c>
      <c r="H5" s="26"/>
      <c r="I5" s="26"/>
      <c r="J5" s="26"/>
      <c r="K5" s="31" t="s">
        <v>1209</v>
      </c>
      <c r="M5" s="193" t="s">
        <v>1368</v>
      </c>
      <c r="N5" s="322">
        <v>37</v>
      </c>
    </row>
    <row r="6" spans="1:15" ht="12" thickBot="1" x14ac:dyDescent="0.25">
      <c r="A6" s="14">
        <v>2</v>
      </c>
      <c r="B6" s="317" t="s">
        <v>1164</v>
      </c>
      <c r="C6" s="318">
        <v>-38</v>
      </c>
      <c r="D6" s="319">
        <v>38</v>
      </c>
      <c r="F6" s="24" t="s">
        <v>1709</v>
      </c>
      <c r="G6" s="241" t="s">
        <v>760</v>
      </c>
      <c r="H6" s="25"/>
      <c r="I6" s="25"/>
      <c r="J6" s="25"/>
      <c r="K6" s="32" t="s">
        <v>1210</v>
      </c>
      <c r="M6" s="193" t="s">
        <v>680</v>
      </c>
      <c r="N6" s="322">
        <v>43</v>
      </c>
    </row>
    <row r="7" spans="1:15" ht="12" thickBot="1" x14ac:dyDescent="0.25">
      <c r="A7" s="14">
        <v>3</v>
      </c>
      <c r="B7" s="317" t="s">
        <v>1163</v>
      </c>
      <c r="C7" s="318">
        <v>-86</v>
      </c>
      <c r="D7" s="319">
        <v>86</v>
      </c>
      <c r="M7" s="193" t="s">
        <v>681</v>
      </c>
      <c r="N7" s="322">
        <v>20</v>
      </c>
    </row>
    <row r="8" spans="1:15" ht="12" thickBot="1" x14ac:dyDescent="0.25">
      <c r="A8" s="14">
        <v>4</v>
      </c>
      <c r="B8" s="317" t="s">
        <v>1151</v>
      </c>
      <c r="C8" s="318">
        <v>-100</v>
      </c>
      <c r="D8" s="319">
        <v>100</v>
      </c>
      <c r="F8" s="173" t="s">
        <v>1211</v>
      </c>
      <c r="G8" s="174"/>
      <c r="H8" s="174"/>
      <c r="I8" s="174"/>
      <c r="J8" s="175"/>
      <c r="M8" s="193" t="s">
        <v>684</v>
      </c>
      <c r="N8" s="322">
        <v>23</v>
      </c>
    </row>
    <row r="9" spans="1:15" x14ac:dyDescent="0.2">
      <c r="A9" s="14">
        <v>5</v>
      </c>
      <c r="B9" s="317" t="s">
        <v>1147</v>
      </c>
      <c r="C9" s="318">
        <v>-49</v>
      </c>
      <c r="D9" s="319">
        <v>49</v>
      </c>
      <c r="F9" s="205" t="s">
        <v>1716</v>
      </c>
      <c r="G9" s="28">
        <v>16</v>
      </c>
      <c r="H9" s="28"/>
      <c r="I9" s="28"/>
      <c r="J9" s="29"/>
      <c r="M9" s="193" t="s">
        <v>685</v>
      </c>
      <c r="N9" s="322">
        <v>13</v>
      </c>
    </row>
    <row r="10" spans="1:15" x14ac:dyDescent="0.2">
      <c r="A10" s="14">
        <v>6</v>
      </c>
      <c r="B10" s="317" t="s">
        <v>1145</v>
      </c>
      <c r="C10" s="318">
        <v>-20</v>
      </c>
      <c r="D10" s="319">
        <v>20</v>
      </c>
      <c r="F10" s="27" t="s">
        <v>679</v>
      </c>
      <c r="G10" s="28">
        <v>19</v>
      </c>
      <c r="H10" s="28"/>
      <c r="I10" s="28"/>
      <c r="J10" s="29"/>
      <c r="M10" s="3" t="s">
        <v>686</v>
      </c>
      <c r="N10" s="3">
        <v>10</v>
      </c>
    </row>
    <row r="11" spans="1:15" x14ac:dyDescent="0.2">
      <c r="A11" s="14">
        <v>7</v>
      </c>
      <c r="B11" s="317" t="s">
        <v>1146</v>
      </c>
      <c r="C11" s="318">
        <v>-20</v>
      </c>
      <c r="D11" s="319">
        <v>20</v>
      </c>
      <c r="F11" s="205" t="s">
        <v>1780</v>
      </c>
      <c r="G11" s="28">
        <v>16</v>
      </c>
      <c r="H11" s="28"/>
      <c r="I11" s="28"/>
      <c r="J11" s="29"/>
      <c r="M11" s="193" t="s">
        <v>670</v>
      </c>
      <c r="N11" s="322">
        <v>4</v>
      </c>
    </row>
    <row r="12" spans="1:15" x14ac:dyDescent="0.2">
      <c r="A12" s="14">
        <v>8</v>
      </c>
      <c r="B12" s="317" t="s">
        <v>1152</v>
      </c>
      <c r="C12" s="318">
        <v>-120</v>
      </c>
      <c r="D12" s="319">
        <v>120</v>
      </c>
      <c r="E12" s="221"/>
      <c r="F12" s="27" t="s">
        <v>718</v>
      </c>
      <c r="G12" s="28">
        <v>16</v>
      </c>
      <c r="H12" s="28"/>
      <c r="I12" s="28"/>
      <c r="J12" s="29"/>
      <c r="M12" s="3" t="s">
        <v>687</v>
      </c>
      <c r="N12" s="3">
        <v>8</v>
      </c>
    </row>
    <row r="13" spans="1:15" x14ac:dyDescent="0.2">
      <c r="A13" s="14">
        <v>9</v>
      </c>
      <c r="B13" s="317" t="s">
        <v>1153</v>
      </c>
      <c r="C13" s="318">
        <v>-97</v>
      </c>
      <c r="D13" s="319">
        <v>97</v>
      </c>
      <c r="F13" s="205" t="s">
        <v>710</v>
      </c>
      <c r="G13" s="28">
        <v>35</v>
      </c>
      <c r="H13" s="28"/>
      <c r="I13" s="28"/>
      <c r="J13" s="29"/>
      <c r="M13" s="3" t="s">
        <v>671</v>
      </c>
      <c r="N13" s="3">
        <v>35</v>
      </c>
    </row>
    <row r="14" spans="1:15" x14ac:dyDescent="0.2">
      <c r="A14" s="14">
        <v>10</v>
      </c>
      <c r="B14" s="317" t="s">
        <v>1154</v>
      </c>
      <c r="C14" s="318">
        <v>-38</v>
      </c>
      <c r="D14" s="319">
        <v>38</v>
      </c>
      <c r="F14" s="27" t="s">
        <v>418</v>
      </c>
      <c r="G14" s="28">
        <v>30</v>
      </c>
      <c r="H14" s="28"/>
      <c r="I14" s="28"/>
      <c r="J14" s="29"/>
      <c r="M14" s="3" t="s">
        <v>688</v>
      </c>
      <c r="N14" s="322">
        <v>5</v>
      </c>
    </row>
    <row r="15" spans="1:15" x14ac:dyDescent="0.2">
      <c r="A15" s="14">
        <v>11</v>
      </c>
      <c r="B15" s="317" t="s">
        <v>1155</v>
      </c>
      <c r="C15" s="318">
        <v>-29</v>
      </c>
      <c r="D15" s="319">
        <v>29</v>
      </c>
      <c r="F15" s="27" t="s">
        <v>1801</v>
      </c>
      <c r="G15" s="28">
        <v>11</v>
      </c>
      <c r="H15" s="28"/>
      <c r="I15" s="28"/>
      <c r="J15" s="29"/>
      <c r="M15" s="3" t="s">
        <v>693</v>
      </c>
      <c r="N15" s="322">
        <v>18</v>
      </c>
    </row>
    <row r="16" spans="1:15" x14ac:dyDescent="0.2">
      <c r="A16" s="14">
        <v>12</v>
      </c>
      <c r="B16" s="317" t="s">
        <v>668</v>
      </c>
      <c r="C16" s="318">
        <v>-173</v>
      </c>
      <c r="D16" s="319">
        <v>173</v>
      </c>
      <c r="F16" s="27" t="s">
        <v>756</v>
      </c>
      <c r="G16" s="3">
        <v>30</v>
      </c>
      <c r="H16" s="28"/>
      <c r="I16" s="28"/>
      <c r="J16" s="29"/>
      <c r="M16" s="3" t="s">
        <v>692</v>
      </c>
      <c r="N16" s="322">
        <v>3</v>
      </c>
    </row>
    <row r="17" spans="1:15" x14ac:dyDescent="0.2">
      <c r="A17" s="14">
        <v>13</v>
      </c>
      <c r="B17" s="317" t="s">
        <v>1156</v>
      </c>
      <c r="C17" s="318">
        <v>-77</v>
      </c>
      <c r="D17" s="319">
        <v>77</v>
      </c>
      <c r="F17" s="27" t="s">
        <v>761</v>
      </c>
      <c r="G17" s="28">
        <v>23</v>
      </c>
      <c r="H17" s="28"/>
      <c r="I17" s="28"/>
      <c r="J17" s="29"/>
      <c r="M17" s="221" t="s">
        <v>695</v>
      </c>
      <c r="N17" s="322">
        <v>2</v>
      </c>
    </row>
    <row r="18" spans="1:15" x14ac:dyDescent="0.2">
      <c r="A18" s="14">
        <v>14</v>
      </c>
      <c r="B18" s="317" t="s">
        <v>1157</v>
      </c>
      <c r="C18" s="318">
        <v>-2</v>
      </c>
      <c r="D18" s="319">
        <v>2</v>
      </c>
      <c r="F18" s="27"/>
      <c r="G18" s="28"/>
      <c r="H18" s="28"/>
      <c r="I18" s="28"/>
      <c r="J18" s="29"/>
      <c r="M18" s="221" t="s">
        <v>423</v>
      </c>
      <c r="N18" s="322">
        <v>45</v>
      </c>
    </row>
    <row r="19" spans="1:15" ht="12" x14ac:dyDescent="0.25">
      <c r="A19" s="14">
        <v>15</v>
      </c>
      <c r="B19" s="317" t="s">
        <v>1158</v>
      </c>
      <c r="C19" s="318">
        <v>-200</v>
      </c>
      <c r="D19" s="325">
        <f>J21</f>
        <v>196</v>
      </c>
      <c r="F19" s="205"/>
      <c r="G19" s="28"/>
      <c r="H19" s="28"/>
      <c r="I19" s="28"/>
      <c r="J19" s="29"/>
      <c r="M19" s="193" t="s">
        <v>708</v>
      </c>
      <c r="N19" s="322">
        <v>20</v>
      </c>
    </row>
    <row r="20" spans="1:15" ht="12.6" thickBot="1" x14ac:dyDescent="0.3">
      <c r="A20" s="14">
        <v>16</v>
      </c>
      <c r="B20" s="317" t="s">
        <v>1159</v>
      </c>
      <c r="C20" s="318">
        <v>-600</v>
      </c>
      <c r="D20" s="326">
        <f>N47</f>
        <v>865</v>
      </c>
      <c r="F20" s="27"/>
      <c r="G20" s="28"/>
      <c r="H20" s="28"/>
      <c r="I20" s="28"/>
      <c r="J20" s="29"/>
      <c r="M20" s="193" t="s">
        <v>702</v>
      </c>
      <c r="N20" s="322">
        <v>8</v>
      </c>
    </row>
    <row r="21" spans="1:15" ht="12.6" thickBot="1" x14ac:dyDescent="0.3">
      <c r="A21" s="14">
        <v>17</v>
      </c>
      <c r="B21" s="317" t="s">
        <v>1160</v>
      </c>
      <c r="C21" s="318">
        <v>-90</v>
      </c>
      <c r="D21" s="319">
        <f>O47</f>
        <v>90</v>
      </c>
      <c r="F21" s="24"/>
      <c r="G21" s="25"/>
      <c r="H21" s="25"/>
      <c r="I21" s="25"/>
      <c r="J21" s="30">
        <f>SUM(G9:G20)+SUM(I9:I20)</f>
        <v>196</v>
      </c>
      <c r="M21" s="3" t="s">
        <v>709</v>
      </c>
      <c r="N21" s="55">
        <v>15</v>
      </c>
    </row>
    <row r="22" spans="1:15" x14ac:dyDescent="0.2">
      <c r="A22" s="14">
        <v>18</v>
      </c>
      <c r="B22" s="317" t="s">
        <v>1197</v>
      </c>
      <c r="C22" s="318">
        <v>0</v>
      </c>
      <c r="D22" s="319">
        <v>0</v>
      </c>
      <c r="M22" s="3" t="s">
        <v>726</v>
      </c>
      <c r="N22" s="55">
        <v>20</v>
      </c>
      <c r="O22" s="55"/>
    </row>
    <row r="23" spans="1:15" ht="12" x14ac:dyDescent="0.25">
      <c r="A23" s="14">
        <v>19</v>
      </c>
      <c r="B23" s="317" t="s">
        <v>1927</v>
      </c>
      <c r="C23" s="318">
        <v>-40</v>
      </c>
      <c r="D23" s="319">
        <v>40</v>
      </c>
      <c r="E23" s="240">
        <f>SUM(D5:D23)</f>
        <v>2185</v>
      </c>
      <c r="M23" s="3" t="s">
        <v>732</v>
      </c>
      <c r="N23" s="55">
        <v>60</v>
      </c>
      <c r="O23" s="55"/>
    </row>
    <row r="24" spans="1:15" ht="3" customHeight="1" x14ac:dyDescent="0.2">
      <c r="A24" s="4"/>
      <c r="B24" s="51"/>
      <c r="C24" s="41"/>
      <c r="D24" s="45"/>
      <c r="E24" s="4"/>
      <c r="N24" s="55"/>
    </row>
    <row r="25" spans="1:15" x14ac:dyDescent="0.2">
      <c r="A25" s="15"/>
      <c r="B25" s="263" t="s">
        <v>62</v>
      </c>
      <c r="C25" s="264">
        <v>-600</v>
      </c>
      <c r="D25" s="265">
        <v>600</v>
      </c>
      <c r="M25" s="3" t="s">
        <v>466</v>
      </c>
      <c r="N25" s="55">
        <v>12</v>
      </c>
    </row>
    <row r="26" spans="1:15" ht="12" x14ac:dyDescent="0.25">
      <c r="A26" s="15"/>
      <c r="B26" s="263" t="s">
        <v>734</v>
      </c>
      <c r="C26" s="264">
        <v>-298</v>
      </c>
      <c r="D26" s="265">
        <v>298</v>
      </c>
      <c r="E26" s="240">
        <f>SUM(D25:D26)</f>
        <v>898</v>
      </c>
      <c r="M26" s="3" t="s">
        <v>649</v>
      </c>
      <c r="N26" s="55">
        <v>12</v>
      </c>
    </row>
    <row r="27" spans="1:15" ht="3" customHeight="1" x14ac:dyDescent="0.2">
      <c r="A27" s="4"/>
      <c r="B27" s="51"/>
      <c r="C27" s="41"/>
      <c r="D27" s="45"/>
      <c r="E27" s="4"/>
      <c r="N27" s="55"/>
    </row>
    <row r="28" spans="1:15" x14ac:dyDescent="0.2">
      <c r="A28" s="36"/>
      <c r="B28" s="320" t="s">
        <v>669</v>
      </c>
      <c r="C28" s="321">
        <v>-35</v>
      </c>
      <c r="D28" s="265">
        <v>35</v>
      </c>
      <c r="F28" s="221"/>
      <c r="G28" s="221"/>
      <c r="H28" s="221"/>
      <c r="I28" s="193"/>
      <c r="J28" s="193"/>
      <c r="K28" s="221"/>
      <c r="M28" s="3" t="s">
        <v>753</v>
      </c>
      <c r="N28" s="55">
        <v>18</v>
      </c>
    </row>
    <row r="29" spans="1:15" x14ac:dyDescent="0.2">
      <c r="A29" s="36"/>
      <c r="B29" s="317" t="s">
        <v>672</v>
      </c>
      <c r="C29" s="318">
        <v>-5</v>
      </c>
      <c r="D29" s="318">
        <v>5</v>
      </c>
      <c r="F29" s="221"/>
      <c r="G29" s="221"/>
      <c r="H29" s="221"/>
      <c r="I29" s="193"/>
      <c r="J29" s="193"/>
      <c r="K29" s="221"/>
      <c r="M29" s="3" t="s">
        <v>711</v>
      </c>
      <c r="N29" s="55">
        <v>15</v>
      </c>
    </row>
    <row r="30" spans="1:15" x14ac:dyDescent="0.2">
      <c r="A30" s="36"/>
      <c r="B30" s="317" t="s">
        <v>677</v>
      </c>
      <c r="C30" s="318">
        <v>-11</v>
      </c>
      <c r="D30" s="318">
        <v>11</v>
      </c>
      <c r="F30" s="221"/>
      <c r="G30" s="221"/>
      <c r="H30" s="221"/>
      <c r="I30" s="193"/>
      <c r="J30" s="193"/>
      <c r="K30" s="221"/>
      <c r="M30" s="3" t="s">
        <v>720</v>
      </c>
      <c r="N30" s="55">
        <v>60</v>
      </c>
    </row>
    <row r="31" spans="1:15" ht="12" thickBot="1" x14ac:dyDescent="0.25">
      <c r="A31" s="36"/>
      <c r="B31" s="317" t="s">
        <v>678</v>
      </c>
      <c r="C31" s="318">
        <v>-18</v>
      </c>
      <c r="D31" s="318">
        <v>18</v>
      </c>
      <c r="F31" s="221"/>
      <c r="G31" s="221"/>
      <c r="H31" s="221"/>
      <c r="I31" s="193"/>
      <c r="J31" s="193"/>
      <c r="K31" s="221"/>
      <c r="M31" s="3" t="s">
        <v>722</v>
      </c>
      <c r="N31" s="3">
        <v>83</v>
      </c>
    </row>
    <row r="32" spans="1:15" x14ac:dyDescent="0.2">
      <c r="A32" s="36"/>
      <c r="B32" s="317" t="s">
        <v>696</v>
      </c>
      <c r="C32" s="318">
        <v>-60</v>
      </c>
      <c r="D32" s="318">
        <v>60</v>
      </c>
      <c r="F32" s="1913" t="s">
        <v>768</v>
      </c>
      <c r="G32" s="1914"/>
      <c r="H32" s="1914"/>
      <c r="I32" s="1914"/>
      <c r="J32" s="1914"/>
      <c r="K32" s="1915"/>
      <c r="M32" s="221" t="s">
        <v>723</v>
      </c>
      <c r="N32" s="3">
        <v>30</v>
      </c>
    </row>
    <row r="33" spans="1:20" x14ac:dyDescent="0.2">
      <c r="A33" s="36"/>
      <c r="B33" s="317" t="s">
        <v>697</v>
      </c>
      <c r="C33" s="318">
        <v>-122</v>
      </c>
      <c r="D33" s="318">
        <v>122</v>
      </c>
      <c r="F33" s="1916"/>
      <c r="G33" s="1917"/>
      <c r="H33" s="1917"/>
      <c r="I33" s="1917"/>
      <c r="J33" s="1917"/>
      <c r="K33" s="1918"/>
      <c r="M33" s="221" t="s">
        <v>724</v>
      </c>
      <c r="N33" s="3">
        <v>25</v>
      </c>
    </row>
    <row r="34" spans="1:20" x14ac:dyDescent="0.2">
      <c r="A34" s="36"/>
      <c r="B34" s="317" t="s">
        <v>322</v>
      </c>
      <c r="C34" s="318">
        <v>40</v>
      </c>
      <c r="D34" s="318">
        <v>-40</v>
      </c>
      <c r="F34" s="1916"/>
      <c r="G34" s="1917"/>
      <c r="H34" s="1917"/>
      <c r="I34" s="1917"/>
      <c r="J34" s="1917"/>
      <c r="K34" s="1918"/>
      <c r="M34" s="3" t="s">
        <v>746</v>
      </c>
      <c r="N34" s="3">
        <v>6</v>
      </c>
    </row>
    <row r="35" spans="1:20" ht="12" thickBot="1" x14ac:dyDescent="0.25">
      <c r="A35" s="36"/>
      <c r="B35" s="317" t="s">
        <v>725</v>
      </c>
      <c r="C35" s="319">
        <v>-95</v>
      </c>
      <c r="D35" s="319">
        <v>95</v>
      </c>
      <c r="F35" s="1919"/>
      <c r="G35" s="1920"/>
      <c r="H35" s="1920"/>
      <c r="I35" s="1920"/>
      <c r="J35" s="1920"/>
      <c r="K35" s="1921"/>
      <c r="M35" s="3" t="s">
        <v>747</v>
      </c>
      <c r="N35" s="55">
        <v>14</v>
      </c>
    </row>
    <row r="36" spans="1:20" x14ac:dyDescent="0.2">
      <c r="A36" s="36"/>
      <c r="B36" s="317" t="s">
        <v>733</v>
      </c>
      <c r="C36" s="318">
        <v>-15</v>
      </c>
      <c r="D36" s="318">
        <v>15</v>
      </c>
      <c r="G36" s="221"/>
      <c r="H36" s="221"/>
      <c r="I36" s="193"/>
      <c r="J36" s="193"/>
      <c r="K36" s="221"/>
      <c r="M36" s="3" t="s">
        <v>749</v>
      </c>
      <c r="N36" s="55">
        <v>18</v>
      </c>
    </row>
    <row r="37" spans="1:20" x14ac:dyDescent="0.2">
      <c r="A37" s="36"/>
      <c r="B37" s="317" t="s">
        <v>737</v>
      </c>
      <c r="C37" s="318">
        <v>-30</v>
      </c>
      <c r="D37" s="318">
        <v>30</v>
      </c>
      <c r="F37" s="221"/>
      <c r="G37" s="221"/>
      <c r="H37" s="221"/>
      <c r="I37" s="193"/>
      <c r="J37" s="193"/>
      <c r="K37" s="221"/>
      <c r="M37" s="3" t="s">
        <v>15</v>
      </c>
      <c r="N37" s="55">
        <v>30</v>
      </c>
      <c r="S37" s="221"/>
      <c r="T37" s="221"/>
    </row>
    <row r="38" spans="1:20" x14ac:dyDescent="0.2">
      <c r="A38" s="36"/>
      <c r="B38" s="317" t="s">
        <v>716</v>
      </c>
      <c r="C38" s="318">
        <v>-10</v>
      </c>
      <c r="D38" s="318">
        <v>10</v>
      </c>
      <c r="F38" s="221"/>
      <c r="G38" s="221"/>
      <c r="H38" s="221"/>
      <c r="I38" s="221"/>
      <c r="M38" s="3" t="s">
        <v>750</v>
      </c>
      <c r="N38" s="3">
        <v>8</v>
      </c>
      <c r="S38" s="221"/>
      <c r="T38" s="221"/>
    </row>
    <row r="39" spans="1:20" x14ac:dyDescent="0.2">
      <c r="A39" s="36"/>
      <c r="B39" s="317" t="s">
        <v>717</v>
      </c>
      <c r="C39" s="318">
        <v>-50</v>
      </c>
      <c r="D39" s="318">
        <v>50</v>
      </c>
      <c r="F39" s="221"/>
      <c r="G39" s="221"/>
      <c r="H39" s="221"/>
      <c r="K39" s="221"/>
      <c r="M39" s="221" t="s">
        <v>751</v>
      </c>
      <c r="N39" s="193">
        <v>15</v>
      </c>
      <c r="S39" s="221"/>
      <c r="T39" s="221"/>
    </row>
    <row r="40" spans="1:20" x14ac:dyDescent="0.2">
      <c r="A40" s="36"/>
      <c r="B40" s="317" t="s">
        <v>743</v>
      </c>
      <c r="C40" s="318">
        <v>-100</v>
      </c>
      <c r="D40" s="318">
        <v>100</v>
      </c>
      <c r="F40" s="221"/>
      <c r="G40" s="221"/>
      <c r="H40" s="221"/>
      <c r="K40" s="221"/>
      <c r="M40" s="221" t="s">
        <v>759</v>
      </c>
      <c r="N40" s="193">
        <v>32</v>
      </c>
      <c r="S40" s="221"/>
      <c r="T40" s="221"/>
    </row>
    <row r="41" spans="1:20" x14ac:dyDescent="0.2">
      <c r="A41" s="36"/>
      <c r="B41" s="317" t="s">
        <v>721</v>
      </c>
      <c r="C41" s="318">
        <v>-8</v>
      </c>
      <c r="D41" s="318">
        <v>8</v>
      </c>
      <c r="F41" s="221"/>
      <c r="G41" s="221"/>
      <c r="H41" s="221"/>
      <c r="I41" s="221"/>
      <c r="J41" s="221"/>
      <c r="K41" s="221"/>
      <c r="M41" s="221" t="s">
        <v>767</v>
      </c>
      <c r="N41" s="193">
        <v>11</v>
      </c>
      <c r="S41" s="221"/>
      <c r="T41" s="221"/>
    </row>
    <row r="42" spans="1:20" x14ac:dyDescent="0.2">
      <c r="A42" s="36"/>
      <c r="B42" s="317" t="s">
        <v>719</v>
      </c>
      <c r="C42" s="318">
        <v>-50</v>
      </c>
      <c r="D42" s="318">
        <v>50</v>
      </c>
      <c r="F42" s="221"/>
      <c r="G42" s="221"/>
      <c r="H42" s="221"/>
      <c r="I42" s="221"/>
      <c r="J42" s="221"/>
      <c r="K42" s="221"/>
      <c r="M42" s="221"/>
      <c r="N42" s="193"/>
      <c r="S42" s="221"/>
      <c r="T42" s="221"/>
    </row>
    <row r="43" spans="1:20" x14ac:dyDescent="0.2">
      <c r="A43" s="36"/>
      <c r="B43" s="317" t="s">
        <v>752</v>
      </c>
      <c r="C43" s="318">
        <v>-5</v>
      </c>
      <c r="D43" s="318">
        <v>5</v>
      </c>
      <c r="F43" s="221"/>
      <c r="G43" s="221"/>
      <c r="H43" s="221"/>
      <c r="I43" s="221"/>
      <c r="J43" s="221"/>
      <c r="K43" s="221"/>
      <c r="N43" s="193"/>
      <c r="S43" s="221"/>
      <c r="T43" s="221"/>
    </row>
    <row r="44" spans="1:20" x14ac:dyDescent="0.2">
      <c r="A44" s="36"/>
      <c r="B44" s="301"/>
      <c r="C44" s="303"/>
      <c r="D44" s="303"/>
      <c r="F44" s="221"/>
      <c r="G44" s="221"/>
      <c r="H44" s="221"/>
      <c r="I44" s="221"/>
      <c r="J44" s="221"/>
      <c r="K44" s="221"/>
      <c r="N44" s="193"/>
    </row>
    <row r="45" spans="1:20" x14ac:dyDescent="0.2">
      <c r="A45" s="36"/>
      <c r="B45" s="301"/>
      <c r="C45" s="303"/>
      <c r="D45" s="303"/>
      <c r="F45" s="221"/>
      <c r="G45" s="221"/>
      <c r="H45" s="221"/>
      <c r="I45" s="221"/>
      <c r="J45" s="221"/>
      <c r="K45" s="221"/>
    </row>
    <row r="46" spans="1:20" ht="12.6" thickBot="1" x14ac:dyDescent="0.3">
      <c r="A46" s="36"/>
      <c r="B46" s="53"/>
      <c r="C46" s="227"/>
      <c r="D46" s="42"/>
      <c r="E46" s="240">
        <f>SUM(D28:D39)</f>
        <v>411</v>
      </c>
      <c r="F46" s="221"/>
      <c r="G46" s="221"/>
      <c r="H46" s="221"/>
      <c r="I46" s="221"/>
      <c r="J46" s="221"/>
      <c r="K46" s="221"/>
      <c r="N46" s="55"/>
    </row>
    <row r="47" spans="1:20" ht="21.6" thickBot="1" x14ac:dyDescent="0.45">
      <c r="B47" s="50" t="s">
        <v>1198</v>
      </c>
      <c r="C47" s="49">
        <f>SUM(C2:C46)</f>
        <v>261</v>
      </c>
      <c r="D47" s="39">
        <f>SUM(D5:D46)</f>
        <v>3657</v>
      </c>
      <c r="E47" s="28"/>
      <c r="F47" s="221"/>
      <c r="G47" s="221"/>
      <c r="H47" s="221"/>
      <c r="I47" s="221"/>
      <c r="J47" s="221"/>
      <c r="K47" s="221"/>
      <c r="M47" s="55" t="s">
        <v>1233</v>
      </c>
      <c r="N47" s="253">
        <f>SUM(N2:N46)</f>
        <v>865</v>
      </c>
      <c r="O47" s="37">
        <f>SUM(O2:O46)</f>
        <v>90</v>
      </c>
      <c r="P47" s="3" t="s">
        <v>1232</v>
      </c>
    </row>
    <row r="48" spans="1:20" x14ac:dyDescent="0.2">
      <c r="D48" s="5"/>
      <c r="F48" s="221"/>
      <c r="G48" s="221"/>
      <c r="I48" s="221"/>
      <c r="J48" s="221"/>
      <c r="K48" s="221"/>
    </row>
    <row r="49" spans="1:21" x14ac:dyDescent="0.2">
      <c r="D49" s="5"/>
      <c r="F49" s="221"/>
      <c r="G49" s="221"/>
      <c r="H49" s="221"/>
      <c r="I49" s="221"/>
      <c r="J49" s="221"/>
      <c r="K49" s="221"/>
    </row>
    <row r="50" spans="1:21" x14ac:dyDescent="0.2">
      <c r="B50" s="28"/>
      <c r="C50" s="231"/>
      <c r="D50" s="231"/>
      <c r="F50" s="221"/>
      <c r="G50" s="221"/>
      <c r="H50" s="221"/>
      <c r="I50" s="221"/>
      <c r="J50" s="221"/>
      <c r="K50" s="221"/>
    </row>
    <row r="51" spans="1:21" x14ac:dyDescent="0.2">
      <c r="B51" s="28"/>
      <c r="C51" s="231"/>
      <c r="D51" s="231"/>
      <c r="E51" s="221"/>
      <c r="F51" s="221"/>
      <c r="G51" s="221"/>
      <c r="H51" s="221"/>
      <c r="I51" s="221"/>
      <c r="J51" s="221"/>
      <c r="K51" s="221"/>
      <c r="L51" s="221"/>
      <c r="M51" s="221"/>
      <c r="N51" s="221"/>
      <c r="O51" s="221"/>
      <c r="P51" s="221"/>
      <c r="Q51" s="221"/>
      <c r="R51" s="221"/>
      <c r="S51" s="221"/>
      <c r="T51" s="221"/>
      <c r="U51" s="221"/>
    </row>
    <row r="52" spans="1:21" x14ac:dyDescent="0.2">
      <c r="B52" s="28"/>
      <c r="C52" s="231"/>
      <c r="D52" s="231"/>
      <c r="E52" s="221"/>
      <c r="F52" s="221"/>
      <c r="G52" s="221"/>
      <c r="H52" s="221"/>
      <c r="I52" s="221"/>
      <c r="J52" s="221"/>
      <c r="K52" s="221"/>
      <c r="L52" s="221"/>
      <c r="M52" s="221"/>
      <c r="N52" s="221"/>
      <c r="O52" s="221"/>
      <c r="P52" s="221"/>
      <c r="Q52" s="221"/>
      <c r="R52" s="221"/>
      <c r="S52" s="221"/>
      <c r="T52" s="221"/>
      <c r="U52" s="221"/>
    </row>
    <row r="53" spans="1:21" x14ac:dyDescent="0.2">
      <c r="B53" s="28"/>
      <c r="C53" s="231"/>
      <c r="D53" s="231"/>
      <c r="E53" s="221"/>
      <c r="F53" s="221"/>
      <c r="G53" s="221"/>
      <c r="H53" s="221"/>
      <c r="I53" s="221"/>
      <c r="J53" s="221"/>
      <c r="K53" s="221"/>
      <c r="L53" s="221"/>
      <c r="M53" s="221"/>
      <c r="N53" s="221"/>
      <c r="O53" s="221"/>
      <c r="P53" s="221"/>
      <c r="Q53" s="221"/>
      <c r="R53" s="221"/>
      <c r="S53" s="221"/>
      <c r="T53" s="221"/>
      <c r="U53" s="221"/>
    </row>
    <row r="54" spans="1:21" x14ac:dyDescent="0.2">
      <c r="B54" s="28"/>
      <c r="C54" s="231"/>
      <c r="D54" s="231"/>
      <c r="E54" s="221"/>
      <c r="F54" s="221"/>
      <c r="G54" s="221"/>
      <c r="H54" s="221"/>
      <c r="I54" s="221"/>
      <c r="J54" s="221"/>
      <c r="K54" s="221"/>
      <c r="L54" s="221"/>
      <c r="M54" s="221"/>
      <c r="N54" s="221"/>
      <c r="O54" s="221"/>
      <c r="P54" s="221"/>
      <c r="Q54" s="221"/>
      <c r="R54" s="221"/>
      <c r="S54" s="221"/>
      <c r="T54" s="221"/>
      <c r="U54" s="221"/>
    </row>
    <row r="55" spans="1:21" x14ac:dyDescent="0.2">
      <c r="B55" s="28"/>
      <c r="C55" s="231"/>
      <c r="D55" s="231"/>
      <c r="E55" s="221"/>
      <c r="F55" s="221"/>
      <c r="G55" s="221"/>
      <c r="H55" s="221"/>
      <c r="I55" s="221"/>
      <c r="J55" s="221"/>
      <c r="K55" s="221"/>
      <c r="L55" s="221"/>
      <c r="M55" s="221"/>
      <c r="N55" s="221"/>
      <c r="O55" s="221"/>
      <c r="P55" s="221"/>
      <c r="Q55" s="221"/>
      <c r="R55" s="221"/>
      <c r="S55" s="221"/>
      <c r="T55" s="221"/>
      <c r="U55" s="221"/>
    </row>
    <row r="56" spans="1:21" x14ac:dyDescent="0.2">
      <c r="B56" s="28"/>
      <c r="C56" s="231"/>
      <c r="D56" s="231"/>
      <c r="E56" s="221"/>
      <c r="F56" s="221"/>
      <c r="G56" s="221"/>
      <c r="H56" s="221"/>
      <c r="I56" s="221"/>
      <c r="J56" s="221"/>
      <c r="K56" s="221"/>
      <c r="L56" s="221"/>
      <c r="M56" s="221"/>
      <c r="N56" s="221"/>
      <c r="O56" s="221"/>
      <c r="P56" s="221"/>
      <c r="Q56" s="221"/>
      <c r="R56" s="221"/>
      <c r="S56" s="221"/>
      <c r="T56" s="221"/>
      <c r="U56" s="221"/>
    </row>
    <row r="57" spans="1:21" x14ac:dyDescent="0.2">
      <c r="B57" s="28"/>
      <c r="C57" s="231"/>
      <c r="D57" s="231"/>
      <c r="E57" s="221"/>
      <c r="F57" s="221"/>
      <c r="G57" s="221"/>
      <c r="H57" s="221"/>
      <c r="I57" s="221"/>
      <c r="J57" s="221"/>
      <c r="K57" s="221"/>
      <c r="L57" s="221"/>
      <c r="M57" s="221"/>
      <c r="N57" s="221"/>
      <c r="O57" s="221"/>
      <c r="P57" s="221"/>
      <c r="Q57" s="221"/>
      <c r="R57" s="221"/>
      <c r="S57" s="221"/>
      <c r="T57" s="221"/>
      <c r="U57" s="221"/>
    </row>
    <row r="58" spans="1:21" x14ac:dyDescent="0.2">
      <c r="B58" s="28"/>
      <c r="C58" s="231"/>
      <c r="D58" s="231"/>
      <c r="E58" s="221"/>
      <c r="F58" s="221"/>
      <c r="G58" s="221"/>
      <c r="H58" s="221"/>
      <c r="I58" s="221"/>
      <c r="J58" s="221"/>
      <c r="K58" s="221"/>
      <c r="L58" s="221"/>
      <c r="M58" s="221"/>
      <c r="N58" s="221"/>
      <c r="O58" s="221"/>
      <c r="P58" s="221"/>
      <c r="Q58" s="221"/>
      <c r="R58" s="221"/>
      <c r="S58" s="221"/>
      <c r="T58" s="221"/>
      <c r="U58" s="221"/>
    </row>
    <row r="59" spans="1:21" x14ac:dyDescent="0.2">
      <c r="B59" s="28"/>
      <c r="C59" s="231"/>
      <c r="D59" s="231"/>
      <c r="E59" s="221"/>
      <c r="F59" s="221"/>
      <c r="G59" s="221"/>
      <c r="H59" s="221"/>
      <c r="I59" s="221"/>
      <c r="J59" s="221"/>
      <c r="K59" s="221"/>
      <c r="L59" s="221"/>
      <c r="M59" s="221"/>
      <c r="N59" s="221"/>
      <c r="O59" s="221"/>
      <c r="P59" s="221"/>
      <c r="Q59" s="221"/>
      <c r="R59" s="221"/>
      <c r="S59" s="221"/>
      <c r="T59" s="221"/>
      <c r="U59" s="221"/>
    </row>
    <row r="60" spans="1:21" x14ac:dyDescent="0.2">
      <c r="E60" s="221"/>
      <c r="F60" s="221"/>
      <c r="G60" s="221"/>
      <c r="H60" s="221"/>
      <c r="I60" s="221"/>
      <c r="J60" s="221"/>
      <c r="K60" s="221"/>
      <c r="L60" s="221"/>
      <c r="M60" s="221"/>
      <c r="N60" s="221"/>
      <c r="O60" s="221"/>
      <c r="P60" s="221"/>
      <c r="Q60" s="221"/>
      <c r="R60" s="221"/>
      <c r="S60" s="221"/>
      <c r="T60" s="221"/>
      <c r="U60" s="221"/>
    </row>
    <row r="61" spans="1:21" x14ac:dyDescent="0.2">
      <c r="B61" s="221"/>
      <c r="C61" s="260"/>
      <c r="D61" s="221"/>
      <c r="E61" s="221"/>
      <c r="F61" s="221"/>
      <c r="G61" s="221"/>
      <c r="H61" s="221"/>
      <c r="I61" s="221"/>
      <c r="J61" s="221"/>
      <c r="K61" s="221"/>
      <c r="L61" s="221"/>
      <c r="M61" s="221"/>
      <c r="N61" s="221"/>
      <c r="O61" s="221"/>
      <c r="P61" s="221"/>
      <c r="Q61" s="221"/>
      <c r="R61" s="221"/>
      <c r="S61" s="221"/>
      <c r="T61" s="221"/>
      <c r="U61" s="221"/>
    </row>
    <row r="62" spans="1:21" x14ac:dyDescent="0.2">
      <c r="B62" s="221"/>
      <c r="C62" s="260"/>
      <c r="D62" s="221"/>
      <c r="E62" s="221"/>
      <c r="F62" s="221"/>
      <c r="G62" s="221"/>
      <c r="H62" s="221"/>
      <c r="I62" s="221"/>
      <c r="J62" s="221"/>
      <c r="K62" s="221"/>
      <c r="L62" s="221"/>
      <c r="M62" s="221"/>
      <c r="N62" s="221"/>
      <c r="O62" s="221"/>
      <c r="P62" s="221"/>
      <c r="Q62" s="221"/>
      <c r="R62" s="221"/>
      <c r="S62" s="221"/>
      <c r="T62" s="221"/>
      <c r="U62" s="221"/>
    </row>
    <row r="63" spans="1:21" x14ac:dyDescent="0.2">
      <c r="A63" s="221"/>
      <c r="B63" s="221"/>
      <c r="C63" s="260"/>
      <c r="D63" s="221"/>
      <c r="E63" s="221"/>
      <c r="F63" s="221"/>
      <c r="G63" s="221"/>
      <c r="H63" s="221"/>
      <c r="I63" s="221"/>
      <c r="J63" s="221"/>
      <c r="K63" s="221"/>
      <c r="L63" s="221"/>
      <c r="M63" s="221"/>
      <c r="N63" s="323"/>
      <c r="O63" s="221"/>
      <c r="P63" s="221"/>
      <c r="Q63" s="221"/>
      <c r="R63" s="221"/>
      <c r="S63" s="221"/>
      <c r="T63" s="221"/>
      <c r="U63" s="221"/>
    </row>
    <row r="64" spans="1:21" x14ac:dyDescent="0.2">
      <c r="A64" s="221"/>
      <c r="B64" s="221"/>
      <c r="C64" s="260"/>
      <c r="D64" s="221"/>
      <c r="E64" s="221"/>
      <c r="F64" s="221"/>
      <c r="G64" s="221"/>
      <c r="H64" s="221"/>
      <c r="I64" s="221"/>
      <c r="J64" s="221"/>
      <c r="K64" s="221"/>
      <c r="L64" s="221"/>
      <c r="M64" s="221"/>
      <c r="N64" s="323"/>
      <c r="O64" s="221"/>
      <c r="P64" s="221"/>
      <c r="Q64" s="221"/>
      <c r="R64" s="221"/>
      <c r="S64" s="221"/>
      <c r="T64" s="221"/>
      <c r="U64" s="221"/>
    </row>
    <row r="65" spans="1:21" x14ac:dyDescent="0.2">
      <c r="A65" s="221"/>
      <c r="B65" s="221"/>
      <c r="C65" s="260"/>
      <c r="D65" s="221"/>
      <c r="E65" s="221"/>
      <c r="F65" s="221"/>
      <c r="G65" s="221"/>
      <c r="H65" s="221"/>
      <c r="I65" s="221"/>
      <c r="J65" s="221"/>
      <c r="K65" s="221"/>
      <c r="L65" s="221"/>
      <c r="M65" s="221"/>
      <c r="N65" s="323"/>
      <c r="O65" s="221"/>
      <c r="P65" s="221"/>
      <c r="Q65" s="221"/>
      <c r="R65" s="221"/>
      <c r="S65" s="221"/>
      <c r="T65" s="221"/>
      <c r="U65" s="221"/>
    </row>
    <row r="66" spans="1:21" x14ac:dyDescent="0.2">
      <c r="A66" s="221"/>
      <c r="B66" s="221"/>
      <c r="C66" s="260"/>
      <c r="D66" s="221"/>
      <c r="E66" s="221"/>
      <c r="F66" s="221"/>
      <c r="G66" s="221"/>
      <c r="H66" s="221"/>
      <c r="I66" s="221"/>
      <c r="J66" s="221"/>
      <c r="K66" s="221"/>
      <c r="L66" s="221"/>
      <c r="M66" s="221"/>
      <c r="N66" s="323"/>
      <c r="O66" s="221"/>
      <c r="P66" s="221"/>
      <c r="Q66" s="221"/>
      <c r="R66" s="221"/>
      <c r="S66" s="221"/>
      <c r="T66" s="221"/>
      <c r="U66" s="221"/>
    </row>
    <row r="67" spans="1:21" x14ac:dyDescent="0.2">
      <c r="A67" s="221"/>
      <c r="B67" s="221"/>
      <c r="C67" s="260"/>
      <c r="D67" s="221"/>
      <c r="E67" s="221"/>
      <c r="F67" s="221"/>
      <c r="G67" s="221"/>
      <c r="H67" s="221"/>
      <c r="I67" s="221"/>
      <c r="J67" s="221"/>
      <c r="K67" s="221"/>
      <c r="L67" s="221"/>
      <c r="M67" s="221"/>
      <c r="N67" s="323"/>
      <c r="O67" s="221"/>
      <c r="P67" s="221"/>
      <c r="Q67" s="221"/>
      <c r="R67" s="221"/>
      <c r="S67" s="221"/>
      <c r="T67" s="221"/>
      <c r="U67" s="221"/>
    </row>
    <row r="68" spans="1:21" x14ac:dyDescent="0.2">
      <c r="A68" s="221"/>
      <c r="B68" s="221"/>
      <c r="C68" s="260"/>
      <c r="D68" s="221"/>
      <c r="E68" s="221"/>
      <c r="F68" s="221"/>
      <c r="G68" s="221"/>
      <c r="H68" s="221"/>
      <c r="I68" s="221"/>
      <c r="J68" s="221"/>
      <c r="K68" s="221"/>
      <c r="L68" s="221"/>
      <c r="M68" s="221"/>
      <c r="N68" s="323"/>
      <c r="O68" s="221"/>
      <c r="P68" s="221"/>
      <c r="Q68" s="221"/>
      <c r="R68" s="221"/>
      <c r="S68" s="221"/>
      <c r="T68" s="221"/>
      <c r="U68" s="221"/>
    </row>
    <row r="69" spans="1:21" x14ac:dyDescent="0.2">
      <c r="A69" s="193"/>
      <c r="B69" s="193"/>
      <c r="C69" s="230"/>
      <c r="D69" s="230"/>
      <c r="E69" s="193"/>
      <c r="F69" s="221"/>
      <c r="G69" s="221"/>
      <c r="H69" s="221"/>
      <c r="I69" s="221"/>
      <c r="J69" s="221"/>
      <c r="K69" s="221"/>
      <c r="L69" s="221"/>
      <c r="M69" s="221"/>
      <c r="N69" s="221"/>
      <c r="O69" s="221"/>
      <c r="P69" s="221"/>
      <c r="Q69" s="221"/>
      <c r="R69" s="221"/>
      <c r="S69" s="221"/>
      <c r="T69" s="221"/>
      <c r="U69" s="221"/>
    </row>
    <row r="70" spans="1:21" x14ac:dyDescent="0.2">
      <c r="A70" s="193"/>
      <c r="B70" s="287"/>
      <c r="C70" s="288"/>
      <c r="D70" s="295"/>
      <c r="E70" s="193"/>
      <c r="F70" s="221"/>
      <c r="G70" s="221"/>
      <c r="H70" s="221"/>
      <c r="I70" s="221"/>
      <c r="J70" s="221"/>
      <c r="K70" s="221"/>
    </row>
    <row r="71" spans="1:21" x14ac:dyDescent="0.2">
      <c r="A71" s="193"/>
      <c r="B71" s="193"/>
      <c r="C71" s="230"/>
      <c r="D71" s="230"/>
      <c r="E71" s="193"/>
      <c r="F71" s="221"/>
      <c r="G71" s="221"/>
      <c r="H71" s="221"/>
      <c r="I71" s="221"/>
      <c r="J71" s="221"/>
      <c r="K71" s="221"/>
    </row>
    <row r="72" spans="1:21" x14ac:dyDescent="0.2">
      <c r="A72" s="193"/>
      <c r="B72" s="193"/>
      <c r="C72" s="230"/>
      <c r="D72" s="230"/>
      <c r="E72" s="193"/>
      <c r="F72" s="221"/>
      <c r="G72" s="221"/>
      <c r="H72" s="221"/>
      <c r="I72" s="221"/>
      <c r="J72" s="221"/>
      <c r="K72" s="221"/>
    </row>
    <row r="73" spans="1:21" x14ac:dyDescent="0.2">
      <c r="A73" s="193"/>
      <c r="B73" s="193"/>
      <c r="C73" s="230"/>
      <c r="D73" s="230"/>
      <c r="E73" s="193"/>
      <c r="F73" s="221"/>
      <c r="G73" s="221"/>
      <c r="H73" s="221"/>
      <c r="I73" s="221"/>
      <c r="J73" s="221"/>
      <c r="K73" s="221"/>
    </row>
    <row r="74" spans="1:21" x14ac:dyDescent="0.2">
      <c r="A74" s="193"/>
      <c r="B74" s="193"/>
      <c r="C74" s="230"/>
      <c r="D74" s="230"/>
      <c r="E74" s="193"/>
      <c r="F74" s="221"/>
      <c r="G74" s="221"/>
      <c r="H74" s="221"/>
      <c r="I74" s="221"/>
      <c r="J74" s="221"/>
      <c r="K74" s="221"/>
    </row>
    <row r="75" spans="1:21" x14ac:dyDescent="0.2">
      <c r="A75" s="193"/>
      <c r="B75" s="193"/>
      <c r="C75" s="230"/>
      <c r="D75" s="230"/>
      <c r="E75" s="193"/>
    </row>
    <row r="76" spans="1:21" x14ac:dyDescent="0.2">
      <c r="A76" s="193"/>
      <c r="B76" s="193"/>
      <c r="C76" s="230"/>
      <c r="D76" s="230"/>
      <c r="E76" s="193"/>
    </row>
    <row r="77" spans="1:21" x14ac:dyDescent="0.2">
      <c r="C77" s="3"/>
    </row>
    <row r="78" spans="1:21" x14ac:dyDescent="0.2">
      <c r="C78" s="3"/>
    </row>
    <row r="79" spans="1:21" x14ac:dyDescent="0.2">
      <c r="C79" s="3"/>
    </row>
    <row r="80" spans="1:21" x14ac:dyDescent="0.2">
      <c r="C80" s="3"/>
    </row>
    <row r="81" spans="3:4" x14ac:dyDescent="0.2">
      <c r="C81" s="3"/>
    </row>
    <row r="82" spans="3:4" x14ac:dyDescent="0.2">
      <c r="C82" s="3"/>
    </row>
    <row r="83" spans="3:4" x14ac:dyDescent="0.2">
      <c r="C83" s="3"/>
    </row>
    <row r="84" spans="3:4" x14ac:dyDescent="0.2">
      <c r="C84" s="3"/>
    </row>
    <row r="85" spans="3:4" x14ac:dyDescent="0.2">
      <c r="C85" s="3"/>
    </row>
    <row r="86" spans="3:4" x14ac:dyDescent="0.2">
      <c r="C86" s="3"/>
    </row>
    <row r="87" spans="3:4" x14ac:dyDescent="0.2">
      <c r="D87" s="5"/>
    </row>
    <row r="88" spans="3:4" x14ac:dyDescent="0.2">
      <c r="D88" s="5"/>
    </row>
  </sheetData>
  <mergeCells count="1">
    <mergeCell ref="F32:K35"/>
  </mergeCells>
  <phoneticPr fontId="2" type="noConversion"/>
  <pageMargins left="0.47" right="0.41" top="0.19" bottom="0.25" header="0" footer="0"/>
  <pageSetup paperSize="9" orientation="landscape" r:id="rId1"/>
  <headerFooter alignWithMargins="0"/>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6"/>
  <dimension ref="A1:P75"/>
  <sheetViews>
    <sheetView zoomScale="75" workbookViewId="0">
      <selection activeCell="U27" sqref="U27"/>
    </sheetView>
  </sheetViews>
  <sheetFormatPr baseColWidth="10" defaultColWidth="11.44140625" defaultRowHeight="11.4" x14ac:dyDescent="0.2"/>
  <cols>
    <col min="1" max="1" width="2.6640625" style="3" customWidth="1"/>
    <col min="2" max="2" width="20.109375" style="3" customWidth="1"/>
    <col min="3" max="3" width="9.109375" style="5" bestFit="1" customWidth="1"/>
    <col min="4" max="4" width="6" style="3" customWidth="1"/>
    <col min="5" max="5" width="9" style="3" customWidth="1"/>
    <col min="6" max="6" width="6.109375" style="3" customWidth="1"/>
    <col min="7" max="7" width="5.88671875" style="3" customWidth="1"/>
    <col min="8" max="10" width="5.6640625" style="3" customWidth="1"/>
    <col min="11" max="11" width="6.44140625" style="3" bestFit="1" customWidth="1"/>
    <col min="12" max="12" width="1.109375" style="3" customWidth="1"/>
    <col min="13" max="13" width="16.109375" style="3" bestFit="1" customWidth="1"/>
    <col min="14" max="14" width="8" style="3" customWidth="1"/>
    <col min="15" max="15" width="8.44140625" style="3" bestFit="1" customWidth="1"/>
    <col min="16" max="16" width="15.33203125" style="3" customWidth="1"/>
    <col min="17" max="17" width="8.6640625" style="3" customWidth="1"/>
    <col min="18" max="18" width="2.6640625" style="3" customWidth="1"/>
    <col min="19" max="19" width="2.88671875" style="3" customWidth="1"/>
    <col min="20" max="20" width="2.44140625" style="3" customWidth="1"/>
    <col min="21" max="16384" width="11.44140625" style="3"/>
  </cols>
  <sheetData>
    <row r="1" spans="1:16" ht="12" thickBot="1" x14ac:dyDescent="0.25">
      <c r="B1" s="50"/>
      <c r="C1" s="54" t="s">
        <v>1230</v>
      </c>
      <c r="D1" s="54" t="s">
        <v>1228</v>
      </c>
      <c r="M1" s="176" t="s">
        <v>1657</v>
      </c>
      <c r="N1" s="3" t="s">
        <v>1215</v>
      </c>
      <c r="O1" s="3" t="s">
        <v>1216</v>
      </c>
    </row>
    <row r="2" spans="1:16" x14ac:dyDescent="0.2">
      <c r="A2" s="16"/>
      <c r="B2" s="50" t="s">
        <v>1192</v>
      </c>
      <c r="C2" s="40">
        <v>3629</v>
      </c>
      <c r="D2" s="44"/>
      <c r="M2" s="3" t="s">
        <v>579</v>
      </c>
      <c r="N2" s="3">
        <v>4</v>
      </c>
      <c r="O2" s="3">
        <v>5</v>
      </c>
      <c r="P2" s="3" t="s">
        <v>435</v>
      </c>
    </row>
    <row r="3" spans="1:16" x14ac:dyDescent="0.2">
      <c r="A3" s="16"/>
      <c r="B3" s="50" t="s">
        <v>1193</v>
      </c>
      <c r="C3" s="40">
        <v>31</v>
      </c>
      <c r="D3" s="44"/>
      <c r="M3" s="3" t="s">
        <v>580</v>
      </c>
      <c r="N3" s="3">
        <v>5</v>
      </c>
      <c r="O3" s="3">
        <v>8</v>
      </c>
      <c r="P3" s="3" t="s">
        <v>582</v>
      </c>
    </row>
    <row r="4" spans="1:16" ht="12" x14ac:dyDescent="0.25">
      <c r="A4" s="16"/>
      <c r="B4" s="3" t="s">
        <v>1194</v>
      </c>
      <c r="C4" s="44"/>
      <c r="D4" s="44"/>
      <c r="E4" s="23"/>
      <c r="M4" s="3" t="s">
        <v>581</v>
      </c>
      <c r="N4" s="3">
        <v>14</v>
      </c>
      <c r="O4" s="3">
        <v>5</v>
      </c>
      <c r="P4" s="3" t="s">
        <v>583</v>
      </c>
    </row>
    <row r="5" spans="1:16" ht="12" x14ac:dyDescent="0.25">
      <c r="A5" s="16"/>
      <c r="B5" s="3" t="s">
        <v>658</v>
      </c>
      <c r="C5" s="44">
        <v>115</v>
      </c>
      <c r="D5" s="44"/>
      <c r="E5" s="23"/>
    </row>
    <row r="6" spans="1:16" ht="3.75" customHeight="1" thickBot="1" x14ac:dyDescent="0.25">
      <c r="A6" s="4"/>
      <c r="B6" s="51"/>
      <c r="C6" s="41"/>
      <c r="D6" s="45"/>
      <c r="E6" s="4"/>
      <c r="N6" s="55"/>
    </row>
    <row r="7" spans="1:16" ht="13.2" x14ac:dyDescent="0.25">
      <c r="A7" s="14">
        <v>1</v>
      </c>
      <c r="B7" s="308" t="s">
        <v>1144</v>
      </c>
      <c r="C7" s="309">
        <v>-200</v>
      </c>
      <c r="D7" s="314">
        <f>F7+G7+H7</f>
        <v>165</v>
      </c>
      <c r="E7" s="221"/>
      <c r="F7" s="38">
        <v>125</v>
      </c>
      <c r="G7" s="26">
        <v>40</v>
      </c>
      <c r="H7" s="26"/>
      <c r="I7" s="26"/>
      <c r="J7" s="26"/>
      <c r="K7" s="31" t="s">
        <v>1209</v>
      </c>
      <c r="M7" s="193" t="s">
        <v>600</v>
      </c>
      <c r="N7" s="252">
        <v>21</v>
      </c>
      <c r="O7" s="3">
        <v>15</v>
      </c>
      <c r="P7" s="3" t="s">
        <v>359</v>
      </c>
    </row>
    <row r="8" spans="1:16" ht="13.8" thickBot="1" x14ac:dyDescent="0.3">
      <c r="A8" s="14">
        <v>2</v>
      </c>
      <c r="B8" s="308" t="s">
        <v>1164</v>
      </c>
      <c r="C8" s="309">
        <v>-38</v>
      </c>
      <c r="D8" s="310">
        <v>38</v>
      </c>
      <c r="F8" s="24" t="s">
        <v>1212</v>
      </c>
      <c r="G8" s="241" t="s">
        <v>645</v>
      </c>
      <c r="H8" s="25"/>
      <c r="I8" s="25"/>
      <c r="J8" s="25"/>
      <c r="K8" s="32" t="s">
        <v>1210</v>
      </c>
      <c r="M8" s="193" t="s">
        <v>606</v>
      </c>
      <c r="N8" s="252">
        <v>8</v>
      </c>
      <c r="O8" s="3">
        <v>5</v>
      </c>
      <c r="P8" s="3" t="s">
        <v>1220</v>
      </c>
    </row>
    <row r="9" spans="1:16" ht="13.8" thickBot="1" x14ac:dyDescent="0.3">
      <c r="A9" s="14">
        <v>3</v>
      </c>
      <c r="B9" s="308" t="s">
        <v>1163</v>
      </c>
      <c r="C9" s="309">
        <v>-86</v>
      </c>
      <c r="D9" s="310">
        <v>86</v>
      </c>
      <c r="M9" s="193" t="s">
        <v>614</v>
      </c>
      <c r="N9" s="252">
        <v>23</v>
      </c>
      <c r="O9" s="3">
        <v>10</v>
      </c>
      <c r="P9" s="3" t="s">
        <v>628</v>
      </c>
    </row>
    <row r="10" spans="1:16" ht="13.8" thickBot="1" x14ac:dyDescent="0.3">
      <c r="A10" s="14">
        <v>4</v>
      </c>
      <c r="B10" s="308" t="s">
        <v>1151</v>
      </c>
      <c r="C10" s="309">
        <v>-100</v>
      </c>
      <c r="D10" s="310">
        <v>100</v>
      </c>
      <c r="F10" s="173" t="s">
        <v>1211</v>
      </c>
      <c r="G10" s="174"/>
      <c r="H10" s="174"/>
      <c r="I10" s="174"/>
      <c r="J10" s="175"/>
      <c r="M10" s="193" t="s">
        <v>615</v>
      </c>
      <c r="N10" s="252">
        <v>11</v>
      </c>
      <c r="O10" s="3">
        <v>9</v>
      </c>
      <c r="P10" s="3" t="s">
        <v>629</v>
      </c>
    </row>
    <row r="11" spans="1:16" ht="13.2" x14ac:dyDescent="0.25">
      <c r="A11" s="14">
        <v>5</v>
      </c>
      <c r="B11" s="308" t="s">
        <v>1147</v>
      </c>
      <c r="C11" s="309">
        <v>-76</v>
      </c>
      <c r="D11" s="310">
        <v>76</v>
      </c>
      <c r="F11" s="205" t="s">
        <v>1212</v>
      </c>
      <c r="G11" s="28">
        <v>15</v>
      </c>
      <c r="H11" s="28" t="s">
        <v>659</v>
      </c>
      <c r="I11" s="28">
        <v>15</v>
      </c>
      <c r="J11" s="29"/>
      <c r="M11" s="193" t="s">
        <v>617</v>
      </c>
      <c r="N11" s="252">
        <v>15</v>
      </c>
      <c r="O11" s="3">
        <v>6</v>
      </c>
      <c r="P11" s="3" t="s">
        <v>630</v>
      </c>
    </row>
    <row r="12" spans="1:16" x14ac:dyDescent="0.2">
      <c r="A12" s="14">
        <v>6</v>
      </c>
      <c r="B12" s="308" t="s">
        <v>1145</v>
      </c>
      <c r="C12" s="309">
        <v>-20</v>
      </c>
      <c r="D12" s="310">
        <v>20</v>
      </c>
      <c r="F12" s="27" t="s">
        <v>1227</v>
      </c>
      <c r="G12" s="28">
        <v>14</v>
      </c>
      <c r="H12" s="28" t="s">
        <v>662</v>
      </c>
      <c r="I12" s="28">
        <v>15</v>
      </c>
      <c r="J12" s="29"/>
      <c r="M12" s="3" t="s">
        <v>618</v>
      </c>
      <c r="N12" s="3">
        <v>8</v>
      </c>
      <c r="O12" s="3">
        <v>12</v>
      </c>
      <c r="P12" s="3" t="s">
        <v>631</v>
      </c>
    </row>
    <row r="13" spans="1:16" ht="13.2" x14ac:dyDescent="0.25">
      <c r="A13" s="14">
        <v>7</v>
      </c>
      <c r="B13" s="308" t="s">
        <v>1146</v>
      </c>
      <c r="C13" s="309">
        <v>-20</v>
      </c>
      <c r="D13" s="310">
        <v>20</v>
      </c>
      <c r="F13" s="205" t="s">
        <v>1306</v>
      </c>
      <c r="G13" s="28">
        <v>14</v>
      </c>
      <c r="H13" s="28" t="s">
        <v>1709</v>
      </c>
      <c r="I13" s="28">
        <v>25</v>
      </c>
      <c r="J13" s="29"/>
      <c r="M13" s="193" t="s">
        <v>614</v>
      </c>
      <c r="N13" s="252">
        <v>17</v>
      </c>
    </row>
    <row r="14" spans="1:16" x14ac:dyDescent="0.2">
      <c r="A14" s="14">
        <v>8</v>
      </c>
      <c r="B14" s="308" t="s">
        <v>1152</v>
      </c>
      <c r="C14" s="309">
        <v>-120</v>
      </c>
      <c r="D14" s="310">
        <v>120</v>
      </c>
      <c r="E14" s="221"/>
      <c r="F14" s="27" t="s">
        <v>616</v>
      </c>
      <c r="G14" s="28">
        <v>12</v>
      </c>
      <c r="H14" s="28"/>
      <c r="I14" s="28"/>
      <c r="J14" s="29"/>
      <c r="M14" s="3" t="s">
        <v>1984</v>
      </c>
      <c r="N14" s="3">
        <v>25</v>
      </c>
    </row>
    <row r="15" spans="1:16" x14ac:dyDescent="0.2">
      <c r="A15" s="14">
        <v>9</v>
      </c>
      <c r="B15" s="308" t="s">
        <v>1153</v>
      </c>
      <c r="C15" s="309">
        <v>-75</v>
      </c>
      <c r="D15" s="310">
        <v>75</v>
      </c>
      <c r="F15" s="205" t="s">
        <v>619</v>
      </c>
      <c r="G15" s="28">
        <v>16</v>
      </c>
      <c r="H15" s="28"/>
      <c r="I15" s="28"/>
      <c r="J15" s="29"/>
      <c r="M15" s="3" t="s">
        <v>620</v>
      </c>
      <c r="N15" s="3">
        <v>6</v>
      </c>
    </row>
    <row r="16" spans="1:16" ht="13.2" x14ac:dyDescent="0.25">
      <c r="A16" s="14">
        <v>10</v>
      </c>
      <c r="B16" s="308" t="s">
        <v>570</v>
      </c>
      <c r="C16" s="309">
        <v>-73</v>
      </c>
      <c r="D16" s="310">
        <v>73</v>
      </c>
      <c r="F16" s="205" t="s">
        <v>622</v>
      </c>
      <c r="G16" s="28">
        <v>15</v>
      </c>
      <c r="H16" s="28"/>
      <c r="I16" s="28"/>
      <c r="J16" s="29"/>
      <c r="M16" s="3" t="s">
        <v>621</v>
      </c>
      <c r="N16" s="252">
        <v>5</v>
      </c>
    </row>
    <row r="17" spans="1:15" ht="13.2" x14ac:dyDescent="0.25">
      <c r="A17" s="14">
        <v>11</v>
      </c>
      <c r="B17" s="308" t="s">
        <v>1155</v>
      </c>
      <c r="C17" s="309">
        <v>0</v>
      </c>
      <c r="D17" s="310">
        <v>0</v>
      </c>
      <c r="F17" s="27" t="s">
        <v>1660</v>
      </c>
      <c r="G17" s="28">
        <v>15</v>
      </c>
      <c r="H17" s="28"/>
      <c r="I17" s="28"/>
      <c r="J17" s="29"/>
      <c r="M17" s="3" t="s">
        <v>96</v>
      </c>
      <c r="N17" s="252">
        <v>28</v>
      </c>
    </row>
    <row r="18" spans="1:15" ht="13.2" x14ac:dyDescent="0.25">
      <c r="A18" s="14">
        <v>12</v>
      </c>
      <c r="B18" s="308" t="s">
        <v>1162</v>
      </c>
      <c r="C18" s="309">
        <v>-53</v>
      </c>
      <c r="D18" s="310">
        <v>53</v>
      </c>
      <c r="F18" s="27" t="s">
        <v>1667</v>
      </c>
      <c r="G18" s="28">
        <v>30</v>
      </c>
      <c r="H18" s="28"/>
      <c r="I18" s="28"/>
      <c r="J18" s="29"/>
      <c r="M18" s="3" t="s">
        <v>625</v>
      </c>
      <c r="N18" s="252">
        <v>2</v>
      </c>
    </row>
    <row r="19" spans="1:15" ht="13.2" x14ac:dyDescent="0.25">
      <c r="A19" s="14">
        <v>13</v>
      </c>
      <c r="B19" s="308" t="s">
        <v>1156</v>
      </c>
      <c r="C19" s="309">
        <v>-61</v>
      </c>
      <c r="D19" s="310">
        <v>61</v>
      </c>
      <c r="F19" s="27" t="s">
        <v>1670</v>
      </c>
      <c r="G19" s="28">
        <v>15</v>
      </c>
      <c r="H19" s="28"/>
      <c r="I19" s="28"/>
      <c r="J19" s="29"/>
      <c r="M19" s="221" t="s">
        <v>626</v>
      </c>
      <c r="N19" s="252">
        <v>34</v>
      </c>
    </row>
    <row r="20" spans="1:15" ht="13.2" x14ac:dyDescent="0.25">
      <c r="A20" s="14">
        <v>14</v>
      </c>
      <c r="B20" s="308" t="s">
        <v>1157</v>
      </c>
      <c r="C20" s="309">
        <v>0</v>
      </c>
      <c r="D20" s="310">
        <v>0</v>
      </c>
      <c r="F20" s="27" t="s">
        <v>1681</v>
      </c>
      <c r="G20" s="28">
        <v>16</v>
      </c>
      <c r="H20" s="28"/>
      <c r="I20" s="28"/>
      <c r="J20" s="29"/>
      <c r="M20" s="221" t="s">
        <v>626</v>
      </c>
      <c r="N20" s="252">
        <v>13</v>
      </c>
    </row>
    <row r="21" spans="1:15" ht="13.2" x14ac:dyDescent="0.25">
      <c r="A21" s="14">
        <v>15</v>
      </c>
      <c r="B21" s="308" t="s">
        <v>1158</v>
      </c>
      <c r="C21" s="309">
        <v>-190</v>
      </c>
      <c r="D21" s="316">
        <f>J23</f>
        <v>255</v>
      </c>
      <c r="F21" s="205" t="s">
        <v>1682</v>
      </c>
      <c r="G21" s="28">
        <v>18</v>
      </c>
      <c r="H21" s="28"/>
      <c r="I21" s="28"/>
      <c r="J21" s="29"/>
      <c r="M21" s="193"/>
      <c r="N21" s="252">
        <v>36</v>
      </c>
    </row>
    <row r="22" spans="1:15" ht="13.8" thickBot="1" x14ac:dyDescent="0.3">
      <c r="A22" s="14">
        <v>16</v>
      </c>
      <c r="B22" s="308" t="s">
        <v>1159</v>
      </c>
      <c r="C22" s="309">
        <v>-600</v>
      </c>
      <c r="D22" s="316">
        <f>N46</f>
        <v>657</v>
      </c>
      <c r="F22" s="27" t="s">
        <v>1689</v>
      </c>
      <c r="G22" s="28">
        <v>20</v>
      </c>
      <c r="H22" s="28"/>
      <c r="I22" s="28"/>
      <c r="J22" s="29"/>
      <c r="M22" s="193" t="s">
        <v>636</v>
      </c>
      <c r="N22" s="252">
        <v>15</v>
      </c>
    </row>
    <row r="23" spans="1:15" ht="12.6" thickBot="1" x14ac:dyDescent="0.3">
      <c r="A23" s="14">
        <v>17</v>
      </c>
      <c r="B23" s="308" t="s">
        <v>1160</v>
      </c>
      <c r="C23" s="309">
        <v>-90</v>
      </c>
      <c r="D23" s="315">
        <f>O46</f>
        <v>75</v>
      </c>
      <c r="F23" s="24"/>
      <c r="G23" s="25"/>
      <c r="H23" s="25"/>
      <c r="I23" s="25"/>
      <c r="J23" s="30">
        <f>SUM(G11:G22)+SUM(I11:I22)</f>
        <v>255</v>
      </c>
      <c r="M23" s="3" t="s">
        <v>637</v>
      </c>
      <c r="N23" s="55">
        <v>58</v>
      </c>
    </row>
    <row r="24" spans="1:15" x14ac:dyDescent="0.2">
      <c r="A24" s="14">
        <v>18</v>
      </c>
      <c r="B24" s="308" t="s">
        <v>1197</v>
      </c>
      <c r="C24" s="309">
        <v>-365</v>
      </c>
      <c r="D24" s="310">
        <v>365</v>
      </c>
      <c r="M24" s="3" t="s">
        <v>638</v>
      </c>
      <c r="N24" s="55">
        <v>26</v>
      </c>
      <c r="O24" s="55"/>
    </row>
    <row r="25" spans="1:15" ht="12" x14ac:dyDescent="0.25">
      <c r="A25" s="14">
        <v>19</v>
      </c>
      <c r="B25" s="308" t="s">
        <v>1927</v>
      </c>
      <c r="C25" s="309">
        <v>-40</v>
      </c>
      <c r="D25" s="316">
        <v>50</v>
      </c>
      <c r="E25" s="240">
        <f>SUM(D7:D25)</f>
        <v>2289</v>
      </c>
      <c r="M25" s="3" t="s">
        <v>639</v>
      </c>
      <c r="N25" s="55">
        <v>38</v>
      </c>
      <c r="O25" s="55"/>
    </row>
    <row r="26" spans="1:15" ht="3" customHeight="1" x14ac:dyDescent="0.2">
      <c r="A26" s="4"/>
      <c r="B26" s="51"/>
      <c r="C26" s="41"/>
      <c r="D26" s="45"/>
      <c r="E26" s="4"/>
      <c r="N26" s="55"/>
    </row>
    <row r="27" spans="1:15" x14ac:dyDescent="0.2">
      <c r="A27" s="15"/>
      <c r="B27" s="218" t="s">
        <v>62</v>
      </c>
      <c r="C27" s="219">
        <v>-438</v>
      </c>
      <c r="D27" s="220">
        <v>438</v>
      </c>
      <c r="M27" s="3" t="s">
        <v>640</v>
      </c>
      <c r="N27" s="55">
        <v>6</v>
      </c>
    </row>
    <row r="28" spans="1:15" ht="12" x14ac:dyDescent="0.25">
      <c r="A28" s="15"/>
      <c r="B28" s="218" t="s">
        <v>667</v>
      </c>
      <c r="C28" s="219">
        <v>-422</v>
      </c>
      <c r="D28" s="220">
        <v>422</v>
      </c>
      <c r="E28" s="240">
        <f>SUM(D27:D28)</f>
        <v>860</v>
      </c>
      <c r="N28" s="55"/>
    </row>
    <row r="29" spans="1:15" ht="3" customHeight="1" x14ac:dyDescent="0.2">
      <c r="A29" s="4"/>
      <c r="B29" s="51"/>
      <c r="C29" s="41"/>
      <c r="D29" s="45"/>
      <c r="E29" s="4"/>
      <c r="N29" s="55"/>
    </row>
    <row r="30" spans="1:15" x14ac:dyDescent="0.2">
      <c r="A30" s="36"/>
      <c r="B30" s="218" t="s">
        <v>577</v>
      </c>
      <c r="C30" s="220">
        <v>-38</v>
      </c>
      <c r="D30" s="220">
        <v>38</v>
      </c>
      <c r="F30" s="221"/>
      <c r="G30" s="221"/>
      <c r="H30" s="221"/>
      <c r="I30" s="193"/>
      <c r="J30" s="193"/>
      <c r="K30" s="221"/>
      <c r="M30" s="3" t="s">
        <v>621</v>
      </c>
      <c r="N30" s="55">
        <v>10</v>
      </c>
    </row>
    <row r="31" spans="1:15" x14ac:dyDescent="0.2">
      <c r="A31" s="36"/>
      <c r="B31" s="218" t="s">
        <v>576</v>
      </c>
      <c r="C31" s="220">
        <v>-50</v>
      </c>
      <c r="D31" s="220">
        <v>50</v>
      </c>
      <c r="F31" s="221"/>
      <c r="G31" s="221"/>
      <c r="H31" s="221"/>
      <c r="I31" s="193"/>
      <c r="J31" s="193"/>
      <c r="K31" s="221"/>
      <c r="M31" s="3" t="s">
        <v>642</v>
      </c>
      <c r="N31" s="55">
        <v>15</v>
      </c>
    </row>
    <row r="32" spans="1:15" x14ac:dyDescent="0.2">
      <c r="A32" s="36"/>
      <c r="B32" s="218" t="s">
        <v>578</v>
      </c>
      <c r="C32" s="220">
        <v>-10</v>
      </c>
      <c r="D32" s="220">
        <v>10</v>
      </c>
      <c r="F32" s="221"/>
      <c r="G32" s="221"/>
      <c r="H32" s="221"/>
      <c r="I32" s="193"/>
      <c r="J32" s="193"/>
      <c r="K32" s="221"/>
      <c r="M32" s="3" t="s">
        <v>641</v>
      </c>
      <c r="N32" s="55">
        <v>12</v>
      </c>
    </row>
    <row r="33" spans="1:16" ht="12" thickBot="1" x14ac:dyDescent="0.25">
      <c r="A33" s="36"/>
      <c r="B33" s="218" t="s">
        <v>599</v>
      </c>
      <c r="C33" s="220">
        <v>-8</v>
      </c>
      <c r="D33" s="220">
        <v>8</v>
      </c>
      <c r="F33" s="221"/>
      <c r="G33" s="221"/>
      <c r="H33" s="221"/>
      <c r="I33" s="193"/>
      <c r="J33" s="193"/>
      <c r="K33" s="221"/>
      <c r="M33" s="3" t="s">
        <v>644</v>
      </c>
      <c r="N33" s="55">
        <v>63</v>
      </c>
    </row>
    <row r="34" spans="1:16" x14ac:dyDescent="0.2">
      <c r="A34" s="36"/>
      <c r="B34" s="218" t="s">
        <v>608</v>
      </c>
      <c r="C34" s="220">
        <v>-90</v>
      </c>
      <c r="D34" s="220">
        <v>90</v>
      </c>
      <c r="F34" s="1952" t="s">
        <v>605</v>
      </c>
      <c r="G34" s="1953"/>
      <c r="H34" s="1953"/>
      <c r="I34" s="1953"/>
      <c r="J34" s="1954"/>
      <c r="K34" s="221"/>
      <c r="M34" s="3" t="s">
        <v>647</v>
      </c>
      <c r="N34" s="55">
        <v>16</v>
      </c>
    </row>
    <row r="35" spans="1:16" x14ac:dyDescent="0.2">
      <c r="A35" s="36"/>
      <c r="B35" s="218" t="s">
        <v>623</v>
      </c>
      <c r="C35" s="220">
        <v>-2</v>
      </c>
      <c r="D35" s="220">
        <v>2</v>
      </c>
      <c r="F35" s="1955"/>
      <c r="G35" s="1956"/>
      <c r="H35" s="1956"/>
      <c r="I35" s="1956"/>
      <c r="J35" s="1957"/>
      <c r="K35" s="221"/>
      <c r="M35" s="3" t="s">
        <v>648</v>
      </c>
      <c r="N35" s="55">
        <v>17</v>
      </c>
    </row>
    <row r="36" spans="1:16" x14ac:dyDescent="0.2">
      <c r="A36" s="36"/>
      <c r="B36" s="218" t="s">
        <v>624</v>
      </c>
      <c r="C36" s="220">
        <v>-150</v>
      </c>
      <c r="D36" s="220">
        <v>150</v>
      </c>
      <c r="F36" s="1955"/>
      <c r="G36" s="1956"/>
      <c r="H36" s="1956"/>
      <c r="I36" s="1956"/>
      <c r="J36" s="1957"/>
      <c r="K36" s="221"/>
      <c r="M36" s="3" t="s">
        <v>488</v>
      </c>
      <c r="N36" s="55">
        <v>15</v>
      </c>
    </row>
    <row r="37" spans="1:16" ht="12" thickBot="1" x14ac:dyDescent="0.25">
      <c r="A37" s="36"/>
      <c r="B37" s="308" t="s">
        <v>322</v>
      </c>
      <c r="C37" s="309">
        <v>67</v>
      </c>
      <c r="D37" s="309">
        <v>-67</v>
      </c>
      <c r="F37" s="1958"/>
      <c r="G37" s="1959"/>
      <c r="H37" s="1959"/>
      <c r="I37" s="1959"/>
      <c r="J37" s="1960"/>
      <c r="M37" s="3" t="s">
        <v>649</v>
      </c>
      <c r="N37" s="3">
        <v>7</v>
      </c>
    </row>
    <row r="38" spans="1:16" x14ac:dyDescent="0.2">
      <c r="A38" s="36"/>
      <c r="B38" s="308" t="s">
        <v>643</v>
      </c>
      <c r="C38" s="309">
        <v>-128</v>
      </c>
      <c r="D38" s="309">
        <v>128</v>
      </c>
      <c r="I38" s="221"/>
      <c r="M38" s="3" t="s">
        <v>650</v>
      </c>
      <c r="N38" s="3">
        <v>12</v>
      </c>
    </row>
    <row r="39" spans="1:16" x14ac:dyDescent="0.2">
      <c r="A39" s="36"/>
      <c r="B39" s="308" t="s">
        <v>571</v>
      </c>
      <c r="C39" s="309">
        <v>-110</v>
      </c>
      <c r="D39" s="309">
        <v>110</v>
      </c>
      <c r="K39" s="221"/>
      <c r="M39" s="221" t="s">
        <v>651</v>
      </c>
      <c r="N39" s="193">
        <v>16</v>
      </c>
    </row>
    <row r="40" spans="1:16" x14ac:dyDescent="0.2">
      <c r="A40" s="36"/>
      <c r="B40" s="308" t="s">
        <v>646</v>
      </c>
      <c r="C40" s="309">
        <v>-100</v>
      </c>
      <c r="D40" s="309">
        <v>100</v>
      </c>
      <c r="F40" s="221"/>
      <c r="H40" s="221"/>
      <c r="I40" s="193"/>
      <c r="K40" s="221"/>
      <c r="M40" s="221" t="s">
        <v>652</v>
      </c>
      <c r="N40" s="193">
        <v>4</v>
      </c>
    </row>
    <row r="41" spans="1:16" x14ac:dyDescent="0.2">
      <c r="A41" s="36"/>
      <c r="B41" s="308" t="s">
        <v>655</v>
      </c>
      <c r="C41" s="309">
        <v>-7</v>
      </c>
      <c r="D41" s="309">
        <v>7</v>
      </c>
      <c r="F41" s="221"/>
      <c r="H41" s="221"/>
      <c r="I41" s="193"/>
      <c r="K41" s="221"/>
      <c r="M41" s="3" t="s">
        <v>661</v>
      </c>
      <c r="N41" s="193">
        <v>14</v>
      </c>
    </row>
    <row r="42" spans="1:16" x14ac:dyDescent="0.2">
      <c r="A42" s="36"/>
      <c r="B42" s="301"/>
      <c r="C42" s="303"/>
      <c r="D42" s="303"/>
      <c r="F42" s="221"/>
      <c r="H42" s="221"/>
      <c r="I42" s="193"/>
      <c r="K42" s="221"/>
      <c r="M42" s="3" t="s">
        <v>660</v>
      </c>
      <c r="N42" s="3">
        <v>23</v>
      </c>
    </row>
    <row r="43" spans="1:16" x14ac:dyDescent="0.2">
      <c r="A43" s="36"/>
      <c r="B43" s="301"/>
      <c r="C43" s="303"/>
      <c r="D43" s="303"/>
      <c r="F43" s="221"/>
      <c r="H43" s="221"/>
      <c r="I43" s="193"/>
      <c r="K43" s="221"/>
      <c r="M43" s="3" t="s">
        <v>652</v>
      </c>
      <c r="N43" s="3">
        <v>5</v>
      </c>
    </row>
    <row r="44" spans="1:16" x14ac:dyDescent="0.2">
      <c r="A44" s="36"/>
      <c r="B44" s="301"/>
      <c r="C44" s="303"/>
      <c r="D44" s="303"/>
      <c r="F44" s="221"/>
      <c r="H44" s="221"/>
      <c r="I44" s="193"/>
      <c r="K44" s="221"/>
      <c r="M44" s="3" t="s">
        <v>663</v>
      </c>
      <c r="N44" s="3">
        <v>10</v>
      </c>
    </row>
    <row r="45" spans="1:16" ht="12.6" thickBot="1" x14ac:dyDescent="0.3">
      <c r="A45" s="36"/>
      <c r="B45" s="53"/>
      <c r="C45" s="227"/>
      <c r="D45" s="42"/>
      <c r="E45" s="240">
        <f>SUM(D30:D39)</f>
        <v>519</v>
      </c>
      <c r="F45" s="221"/>
      <c r="I45" s="221"/>
      <c r="K45" s="221"/>
      <c r="N45" s="55"/>
    </row>
    <row r="46" spans="1:16" ht="21.6" thickBot="1" x14ac:dyDescent="0.45">
      <c r="B46" s="50" t="s">
        <v>1198</v>
      </c>
      <c r="C46" s="49">
        <f>SUM(C2:C45)</f>
        <v>82</v>
      </c>
      <c r="D46" s="39">
        <f>SUM(D7:D45)</f>
        <v>3775</v>
      </c>
      <c r="E46" s="28"/>
      <c r="F46" s="221"/>
      <c r="I46" s="221"/>
      <c r="J46" s="221"/>
      <c r="K46" s="221"/>
      <c r="M46" s="55" t="s">
        <v>1233</v>
      </c>
      <c r="N46" s="253">
        <f>SUM(N2:N45)</f>
        <v>657</v>
      </c>
      <c r="O46" s="37">
        <f>SUM(O2:O45)</f>
        <v>75</v>
      </c>
      <c r="P46" s="3" t="s">
        <v>1232</v>
      </c>
    </row>
    <row r="47" spans="1:16" x14ac:dyDescent="0.2">
      <c r="D47" s="5"/>
      <c r="F47" s="221"/>
      <c r="I47" s="221"/>
      <c r="J47" s="221"/>
      <c r="K47" s="221"/>
    </row>
    <row r="48" spans="1:16" x14ac:dyDescent="0.2">
      <c r="B48" s="28"/>
      <c r="C48" s="231"/>
      <c r="D48" s="231"/>
      <c r="F48" s="221"/>
      <c r="I48" s="221"/>
      <c r="J48" s="221"/>
      <c r="K48" s="221"/>
    </row>
    <row r="49" spans="1:14" x14ac:dyDescent="0.2">
      <c r="B49" s="28"/>
      <c r="C49" s="231"/>
      <c r="D49" s="231"/>
      <c r="F49" s="221"/>
      <c r="J49" s="221"/>
    </row>
    <row r="50" spans="1:14" x14ac:dyDescent="0.2">
      <c r="A50" s="221"/>
      <c r="B50" s="28"/>
      <c r="C50" s="231"/>
      <c r="D50" s="28"/>
      <c r="K50" s="221"/>
      <c r="N50" s="55"/>
    </row>
    <row r="51" spans="1:14" x14ac:dyDescent="0.2">
      <c r="A51" s="221"/>
      <c r="B51" s="193"/>
      <c r="C51" s="230"/>
      <c r="D51" s="230"/>
      <c r="K51" s="221"/>
      <c r="N51" s="55"/>
    </row>
    <row r="52" spans="1:14" x14ac:dyDescent="0.2">
      <c r="A52" s="221"/>
      <c r="B52" s="28"/>
      <c r="C52" s="231"/>
      <c r="D52" s="231"/>
      <c r="K52" s="221"/>
      <c r="N52" s="55"/>
    </row>
    <row r="53" spans="1:14" x14ac:dyDescent="0.2">
      <c r="A53" s="221"/>
      <c r="B53" s="28"/>
      <c r="C53" s="231"/>
      <c r="D53" s="231"/>
      <c r="K53" s="221"/>
      <c r="N53" s="55"/>
    </row>
    <row r="54" spans="1:14" x14ac:dyDescent="0.2">
      <c r="A54" s="221"/>
      <c r="B54" s="313"/>
      <c r="C54" s="295"/>
      <c r="D54" s="295"/>
      <c r="K54" s="221"/>
      <c r="N54" s="55"/>
    </row>
    <row r="55" spans="1:14" x14ac:dyDescent="0.2">
      <c r="A55" s="221"/>
      <c r="B55" s="313"/>
      <c r="C55" s="295"/>
      <c r="D55" s="295"/>
      <c r="K55" s="221"/>
      <c r="N55" s="55"/>
    </row>
    <row r="56" spans="1:14" x14ac:dyDescent="0.2">
      <c r="A56" s="193"/>
      <c r="B56" s="193"/>
      <c r="C56" s="230"/>
      <c r="D56" s="230"/>
      <c r="E56" s="193"/>
    </row>
    <row r="57" spans="1:14" x14ac:dyDescent="0.2">
      <c r="A57" s="193"/>
      <c r="B57" s="287"/>
      <c r="C57" s="288"/>
      <c r="D57" s="295"/>
      <c r="E57" s="193"/>
    </row>
    <row r="58" spans="1:14" x14ac:dyDescent="0.2">
      <c r="A58" s="193"/>
      <c r="B58" s="193"/>
      <c r="C58" s="230"/>
      <c r="D58" s="230"/>
      <c r="E58" s="193"/>
    </row>
    <row r="59" spans="1:14" x14ac:dyDescent="0.2">
      <c r="A59" s="193"/>
      <c r="B59" s="193"/>
      <c r="C59" s="230"/>
      <c r="D59" s="230"/>
      <c r="E59" s="193"/>
    </row>
    <row r="60" spans="1:14" x14ac:dyDescent="0.2">
      <c r="A60" s="193"/>
      <c r="B60" s="193"/>
      <c r="C60" s="230"/>
      <c r="D60" s="230"/>
      <c r="E60" s="193"/>
    </row>
    <row r="61" spans="1:14" x14ac:dyDescent="0.2">
      <c r="A61" s="193"/>
      <c r="B61" s="193"/>
      <c r="C61" s="230"/>
      <c r="D61" s="230"/>
      <c r="E61" s="193"/>
    </row>
    <row r="62" spans="1:14" x14ac:dyDescent="0.2">
      <c r="A62" s="193"/>
      <c r="B62" s="193"/>
      <c r="C62" s="230"/>
      <c r="D62" s="230"/>
      <c r="E62" s="193"/>
    </row>
    <row r="63" spans="1:14" x14ac:dyDescent="0.2">
      <c r="A63" s="193"/>
      <c r="B63" s="193"/>
      <c r="C63" s="230"/>
      <c r="D63" s="230"/>
      <c r="E63" s="193"/>
    </row>
    <row r="64" spans="1:14" x14ac:dyDescent="0.2">
      <c r="C64" s="3"/>
    </row>
    <row r="65" spans="3:4" x14ac:dyDescent="0.2">
      <c r="C65" s="3"/>
    </row>
    <row r="66" spans="3:4" x14ac:dyDescent="0.2">
      <c r="C66" s="3"/>
    </row>
    <row r="67" spans="3:4" x14ac:dyDescent="0.2">
      <c r="C67" s="3"/>
    </row>
    <row r="68" spans="3:4" x14ac:dyDescent="0.2">
      <c r="C68" s="3"/>
    </row>
    <row r="69" spans="3:4" x14ac:dyDescent="0.2">
      <c r="C69" s="3"/>
    </row>
    <row r="70" spans="3:4" x14ac:dyDescent="0.2">
      <c r="C70" s="3"/>
    </row>
    <row r="71" spans="3:4" x14ac:dyDescent="0.2">
      <c r="C71" s="3"/>
    </row>
    <row r="72" spans="3:4" x14ac:dyDescent="0.2">
      <c r="C72" s="3"/>
    </row>
    <row r="73" spans="3:4" x14ac:dyDescent="0.2">
      <c r="C73" s="3"/>
    </row>
    <row r="74" spans="3:4" x14ac:dyDescent="0.2">
      <c r="D74" s="5"/>
    </row>
    <row r="75" spans="3:4" x14ac:dyDescent="0.2">
      <c r="D75" s="5"/>
    </row>
  </sheetData>
  <mergeCells count="1">
    <mergeCell ref="F34:J37"/>
  </mergeCells>
  <phoneticPr fontId="2" type="noConversion"/>
  <pageMargins left="0.75" right="0.75" top="0.18" bottom="0.19" header="0" footer="0"/>
  <pageSetup paperSize="9" orientation="landscape" r:id="rId1"/>
  <headerFooter alignWithMargins="0"/>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5">
    <pageSetUpPr fitToPage="1"/>
  </sheetPr>
  <dimension ref="A1:P85"/>
  <sheetViews>
    <sheetView topLeftCell="A10" zoomScale="72" workbookViewId="0">
      <selection activeCell="J54" sqref="J54"/>
    </sheetView>
  </sheetViews>
  <sheetFormatPr baseColWidth="10" defaultColWidth="11.44140625" defaultRowHeight="11.4" x14ac:dyDescent="0.2"/>
  <cols>
    <col min="1" max="1" width="2.6640625" style="3" customWidth="1"/>
    <col min="2" max="2" width="20.5546875" style="3" customWidth="1"/>
    <col min="3" max="3" width="9.109375" style="5" bestFit="1" customWidth="1"/>
    <col min="4" max="4" width="6" style="3" customWidth="1"/>
    <col min="5" max="5" width="9" style="3" customWidth="1"/>
    <col min="6" max="6" width="6.109375" style="3" customWidth="1"/>
    <col min="7" max="7" width="5.88671875" style="3" customWidth="1"/>
    <col min="8" max="10" width="5.6640625" style="3" customWidth="1"/>
    <col min="11" max="11" width="6.44140625" style="3" bestFit="1" customWidth="1"/>
    <col min="12" max="12" width="1.109375" style="3" customWidth="1"/>
    <col min="13" max="13" width="16.109375" style="3" bestFit="1" customWidth="1"/>
    <col min="14" max="14" width="8" style="3" customWidth="1"/>
    <col min="15" max="15" width="8.44140625" style="3" bestFit="1" customWidth="1"/>
    <col min="16" max="16" width="13.5546875" style="3" customWidth="1"/>
    <col min="17" max="17" width="8.6640625" style="3" customWidth="1"/>
    <col min="18" max="18" width="2.6640625" style="3" customWidth="1"/>
    <col min="19" max="19" width="2.88671875" style="3" customWidth="1"/>
    <col min="20" max="20" width="2.44140625" style="3" customWidth="1"/>
    <col min="21" max="16384" width="11.44140625" style="3"/>
  </cols>
  <sheetData>
    <row r="1" spans="1:16" ht="12" thickBot="1" x14ac:dyDescent="0.25">
      <c r="B1" s="50"/>
      <c r="C1" s="54" t="s">
        <v>1230</v>
      </c>
      <c r="D1" s="54" t="s">
        <v>1228</v>
      </c>
      <c r="M1" s="176" t="s">
        <v>1657</v>
      </c>
      <c r="N1" s="3" t="s">
        <v>1215</v>
      </c>
      <c r="O1" s="3" t="s">
        <v>1216</v>
      </c>
    </row>
    <row r="2" spans="1:16" x14ac:dyDescent="0.2">
      <c r="A2" s="16"/>
      <c r="B2" s="50" t="s">
        <v>1192</v>
      </c>
      <c r="C2" s="40">
        <v>4613</v>
      </c>
      <c r="D2" s="44"/>
      <c r="M2" s="3" t="s">
        <v>497</v>
      </c>
      <c r="N2" s="55">
        <v>10</v>
      </c>
      <c r="O2" s="3">
        <v>10</v>
      </c>
    </row>
    <row r="3" spans="1:16" x14ac:dyDescent="0.2">
      <c r="A3" s="16"/>
      <c r="B3" s="50" t="s">
        <v>1193</v>
      </c>
      <c r="C3" s="40">
        <v>31</v>
      </c>
      <c r="D3" s="44"/>
      <c r="M3" s="3" t="s">
        <v>498</v>
      </c>
      <c r="N3" s="55">
        <v>10</v>
      </c>
      <c r="O3" s="3">
        <v>10.59</v>
      </c>
      <c r="P3" s="3" t="s">
        <v>2093</v>
      </c>
    </row>
    <row r="4" spans="1:16" ht="12" x14ac:dyDescent="0.25">
      <c r="A4" s="16"/>
      <c r="B4" s="3" t="s">
        <v>1194</v>
      </c>
      <c r="C4" s="44"/>
      <c r="D4" s="44"/>
      <c r="E4" s="23"/>
      <c r="M4" s="3" t="s">
        <v>499</v>
      </c>
      <c r="N4" s="55">
        <v>20</v>
      </c>
      <c r="O4" s="3">
        <v>2.13</v>
      </c>
      <c r="P4" s="3" t="s">
        <v>1226</v>
      </c>
    </row>
    <row r="5" spans="1:16" ht="12" x14ac:dyDescent="0.25">
      <c r="A5" s="16"/>
      <c r="B5" s="3" t="s">
        <v>495</v>
      </c>
      <c r="C5" s="44">
        <v>900</v>
      </c>
      <c r="D5" s="44"/>
      <c r="E5" s="23"/>
      <c r="M5" s="3" t="s">
        <v>491</v>
      </c>
      <c r="N5" s="55">
        <v>78</v>
      </c>
      <c r="O5" s="3">
        <v>17.39</v>
      </c>
      <c r="P5" s="3" t="s">
        <v>517</v>
      </c>
    </row>
    <row r="6" spans="1:16" ht="3.75" customHeight="1" thickBot="1" x14ac:dyDescent="0.25">
      <c r="A6" s="4"/>
      <c r="B6" s="51"/>
      <c r="C6" s="41"/>
      <c r="D6" s="45"/>
      <c r="E6" s="4"/>
      <c r="N6" s="55"/>
    </row>
    <row r="7" spans="1:16" ht="13.2" x14ac:dyDescent="0.25">
      <c r="A7" s="14">
        <v>1</v>
      </c>
      <c r="B7" s="296" t="s">
        <v>1144</v>
      </c>
      <c r="C7" s="297">
        <v>-200</v>
      </c>
      <c r="D7" s="304">
        <f>F7+G7+H7</f>
        <v>121</v>
      </c>
      <c r="E7" s="221"/>
      <c r="F7" s="38">
        <v>121</v>
      </c>
      <c r="G7" s="26"/>
      <c r="H7" s="26"/>
      <c r="I7" s="26"/>
      <c r="J7" s="26"/>
      <c r="K7" s="31" t="s">
        <v>1209</v>
      </c>
      <c r="M7" s="193" t="s">
        <v>503</v>
      </c>
      <c r="N7" s="252">
        <v>25</v>
      </c>
      <c r="O7" s="3">
        <v>6.99</v>
      </c>
      <c r="P7" s="3" t="s">
        <v>518</v>
      </c>
    </row>
    <row r="8" spans="1:16" ht="13.8" thickBot="1" x14ac:dyDescent="0.3">
      <c r="A8" s="14">
        <v>2</v>
      </c>
      <c r="B8" s="289" t="s">
        <v>555</v>
      </c>
      <c r="C8" s="290">
        <v>-79</v>
      </c>
      <c r="D8" s="286">
        <v>79</v>
      </c>
      <c r="F8" s="24" t="s">
        <v>502</v>
      </c>
      <c r="G8" s="241"/>
      <c r="H8" s="25"/>
      <c r="I8" s="25"/>
      <c r="J8" s="25"/>
      <c r="K8" s="32" t="s">
        <v>1210</v>
      </c>
      <c r="M8" s="193" t="s">
        <v>504</v>
      </c>
      <c r="N8" s="252">
        <v>2</v>
      </c>
      <c r="O8" s="3">
        <v>4.8499999999999996</v>
      </c>
      <c r="P8" s="3" t="s">
        <v>520</v>
      </c>
    </row>
    <row r="9" spans="1:16" ht="13.8" thickBot="1" x14ac:dyDescent="0.3">
      <c r="A9" s="14">
        <v>3</v>
      </c>
      <c r="B9" s="289" t="s">
        <v>1163</v>
      </c>
      <c r="C9" s="290">
        <v>-86</v>
      </c>
      <c r="D9" s="286">
        <v>86</v>
      </c>
      <c r="M9" s="193" t="s">
        <v>509</v>
      </c>
      <c r="N9" s="252">
        <v>40</v>
      </c>
      <c r="O9" s="3">
        <v>20.07</v>
      </c>
      <c r="P9" s="3" t="s">
        <v>524</v>
      </c>
    </row>
    <row r="10" spans="1:16" ht="13.8" thickBot="1" x14ac:dyDescent="0.3">
      <c r="A10" s="14">
        <v>4</v>
      </c>
      <c r="B10" s="289" t="s">
        <v>1151</v>
      </c>
      <c r="C10" s="290">
        <v>-100</v>
      </c>
      <c r="D10" s="286">
        <v>100</v>
      </c>
      <c r="F10" s="173" t="s">
        <v>1211</v>
      </c>
      <c r="G10" s="174"/>
      <c r="H10" s="174"/>
      <c r="I10" s="174"/>
      <c r="J10" s="175"/>
      <c r="M10" s="193" t="s">
        <v>510</v>
      </c>
      <c r="N10" s="252">
        <v>11</v>
      </c>
      <c r="O10" s="3">
        <v>16.899999999999999</v>
      </c>
      <c r="P10" s="3" t="s">
        <v>527</v>
      </c>
    </row>
    <row r="11" spans="1:16" ht="13.2" x14ac:dyDescent="0.25">
      <c r="A11" s="14">
        <v>5</v>
      </c>
      <c r="B11" s="289" t="s">
        <v>1147</v>
      </c>
      <c r="C11" s="290">
        <v>-60</v>
      </c>
      <c r="D11" s="286">
        <v>60</v>
      </c>
      <c r="F11" s="205" t="s">
        <v>1487</v>
      </c>
      <c r="G11" s="28">
        <v>14</v>
      </c>
      <c r="H11" s="28" t="s">
        <v>553</v>
      </c>
      <c r="I11" s="28">
        <v>14</v>
      </c>
      <c r="J11" s="29"/>
      <c r="M11" s="193" t="s">
        <v>511</v>
      </c>
      <c r="N11" s="252">
        <v>22</v>
      </c>
      <c r="O11" s="3">
        <v>6.38</v>
      </c>
      <c r="P11" s="3" t="s">
        <v>528</v>
      </c>
    </row>
    <row r="12" spans="1:16" x14ac:dyDescent="0.2">
      <c r="A12" s="14">
        <v>6</v>
      </c>
      <c r="B12" s="289" t="s">
        <v>1145</v>
      </c>
      <c r="C12" s="290">
        <v>-20</v>
      </c>
      <c r="D12" s="286">
        <v>20</v>
      </c>
      <c r="F12" s="27" t="s">
        <v>1500</v>
      </c>
      <c r="G12" s="28">
        <v>12</v>
      </c>
      <c r="H12" s="28" t="s">
        <v>558</v>
      </c>
      <c r="I12" s="28">
        <v>24</v>
      </c>
      <c r="J12" s="29"/>
      <c r="M12" s="3" t="s">
        <v>512</v>
      </c>
      <c r="N12" s="3">
        <v>20</v>
      </c>
      <c r="O12" s="3">
        <v>11.95</v>
      </c>
      <c r="P12" s="3" t="s">
        <v>529</v>
      </c>
    </row>
    <row r="13" spans="1:16" ht="13.2" x14ac:dyDescent="0.25">
      <c r="A13" s="14">
        <v>7</v>
      </c>
      <c r="B13" s="289" t="s">
        <v>1146</v>
      </c>
      <c r="C13" s="290">
        <v>-20</v>
      </c>
      <c r="D13" s="286">
        <v>20</v>
      </c>
      <c r="F13" s="205" t="s">
        <v>1502</v>
      </c>
      <c r="G13" s="28">
        <v>14</v>
      </c>
      <c r="H13" s="28" t="s">
        <v>566</v>
      </c>
      <c r="I13" s="28">
        <v>10</v>
      </c>
      <c r="J13" s="29"/>
      <c r="M13" s="193" t="s">
        <v>514</v>
      </c>
      <c r="N13" s="252">
        <v>49</v>
      </c>
      <c r="O13" s="3">
        <v>9.39</v>
      </c>
      <c r="P13" s="3" t="s">
        <v>530</v>
      </c>
    </row>
    <row r="14" spans="1:16" x14ac:dyDescent="0.2">
      <c r="A14" s="14">
        <v>8</v>
      </c>
      <c r="B14" s="289" t="s">
        <v>1152</v>
      </c>
      <c r="C14" s="290">
        <v>-150</v>
      </c>
      <c r="D14" s="286">
        <v>150</v>
      </c>
      <c r="E14" s="221"/>
      <c r="F14" s="27" t="s">
        <v>539</v>
      </c>
      <c r="G14" s="28">
        <v>15</v>
      </c>
      <c r="H14" s="28" t="s">
        <v>573</v>
      </c>
      <c r="I14" s="28">
        <v>6</v>
      </c>
      <c r="J14" s="29"/>
      <c r="M14" s="3" t="s">
        <v>515</v>
      </c>
      <c r="N14" s="3">
        <v>44</v>
      </c>
      <c r="O14" s="3">
        <v>5.13</v>
      </c>
      <c r="P14" s="3" t="s">
        <v>531</v>
      </c>
    </row>
    <row r="15" spans="1:16" x14ac:dyDescent="0.2">
      <c r="A15" s="14">
        <v>9</v>
      </c>
      <c r="B15" s="289" t="s">
        <v>554</v>
      </c>
      <c r="C15" s="290">
        <v>-213</v>
      </c>
      <c r="D15" s="286">
        <v>213</v>
      </c>
      <c r="F15" s="205" t="s">
        <v>1504</v>
      </c>
      <c r="G15" s="28">
        <v>15</v>
      </c>
      <c r="H15" s="28"/>
      <c r="I15" s="28"/>
      <c r="J15" s="29"/>
      <c r="M15" s="3" t="s">
        <v>1368</v>
      </c>
      <c r="N15" s="3">
        <v>23</v>
      </c>
      <c r="O15" s="3">
        <v>3.37</v>
      </c>
      <c r="P15" s="3" t="s">
        <v>532</v>
      </c>
    </row>
    <row r="16" spans="1:16" ht="13.2" x14ac:dyDescent="0.25">
      <c r="A16" s="14">
        <v>10</v>
      </c>
      <c r="B16" s="289" t="s">
        <v>1154</v>
      </c>
      <c r="C16" s="290">
        <v>-39</v>
      </c>
      <c r="D16" s="286">
        <v>39</v>
      </c>
      <c r="F16" s="27" t="s">
        <v>1506</v>
      </c>
      <c r="G16" s="28">
        <v>15</v>
      </c>
      <c r="H16" s="28"/>
      <c r="I16" s="28"/>
      <c r="J16" s="29"/>
      <c r="M16" s="3" t="s">
        <v>543</v>
      </c>
      <c r="N16" s="252">
        <v>15</v>
      </c>
      <c r="O16" s="3">
        <v>10.95</v>
      </c>
      <c r="P16" s="3" t="s">
        <v>533</v>
      </c>
    </row>
    <row r="17" spans="1:16" ht="13.2" x14ac:dyDescent="0.25">
      <c r="A17" s="14">
        <v>11</v>
      </c>
      <c r="B17" s="289" t="s">
        <v>1155</v>
      </c>
      <c r="C17" s="290">
        <v>-17</v>
      </c>
      <c r="D17" s="286">
        <v>17</v>
      </c>
      <c r="F17" s="27" t="s">
        <v>545</v>
      </c>
      <c r="G17" s="28">
        <v>14</v>
      </c>
      <c r="H17" s="28"/>
      <c r="I17" s="28"/>
      <c r="J17" s="29"/>
      <c r="M17" s="3" t="s">
        <v>547</v>
      </c>
      <c r="N17" s="252">
        <v>38</v>
      </c>
      <c r="O17" s="3">
        <v>8.89</v>
      </c>
      <c r="P17" s="3" t="s">
        <v>534</v>
      </c>
    </row>
    <row r="18" spans="1:16" ht="13.2" x14ac:dyDescent="0.25">
      <c r="A18" s="14">
        <v>12</v>
      </c>
      <c r="B18" s="289" t="s">
        <v>1162</v>
      </c>
      <c r="C18" s="290">
        <v>-93</v>
      </c>
      <c r="D18" s="286">
        <v>93</v>
      </c>
      <c r="F18" s="27" t="s">
        <v>1581</v>
      </c>
      <c r="G18" s="28">
        <v>15</v>
      </c>
      <c r="H18" s="28"/>
      <c r="I18" s="28"/>
      <c r="J18" s="29"/>
      <c r="M18" s="3" t="s">
        <v>499</v>
      </c>
      <c r="N18" s="252">
        <v>20</v>
      </c>
      <c r="O18" s="3">
        <v>17.79</v>
      </c>
      <c r="P18" s="3" t="s">
        <v>535</v>
      </c>
    </row>
    <row r="19" spans="1:16" ht="13.2" x14ac:dyDescent="0.25">
      <c r="A19" s="14">
        <v>13</v>
      </c>
      <c r="B19" s="289" t="s">
        <v>1156</v>
      </c>
      <c r="C19" s="290">
        <v>-45</v>
      </c>
      <c r="D19" s="286">
        <v>45</v>
      </c>
      <c r="F19" s="27" t="s">
        <v>1582</v>
      </c>
      <c r="G19" s="28">
        <v>17</v>
      </c>
      <c r="H19" s="28"/>
      <c r="I19" s="28"/>
      <c r="J19" s="29"/>
      <c r="M19" s="221" t="s">
        <v>488</v>
      </c>
      <c r="N19" s="252">
        <v>14</v>
      </c>
      <c r="O19" s="3">
        <v>14.49</v>
      </c>
      <c r="P19" s="3" t="s">
        <v>536</v>
      </c>
    </row>
    <row r="20" spans="1:16" ht="13.2" x14ac:dyDescent="0.25">
      <c r="A20" s="14">
        <v>14</v>
      </c>
      <c r="B20" s="289" t="s">
        <v>1157</v>
      </c>
      <c r="C20" s="290">
        <v>0</v>
      </c>
      <c r="D20" s="286">
        <v>0</v>
      </c>
      <c r="F20" s="27" t="s">
        <v>1583</v>
      </c>
      <c r="G20" s="28">
        <v>12</v>
      </c>
      <c r="H20" s="28"/>
      <c r="I20" s="28"/>
      <c r="J20" s="29"/>
      <c r="M20" s="221" t="s">
        <v>1370</v>
      </c>
      <c r="N20" s="252">
        <v>5</v>
      </c>
      <c r="O20" s="3">
        <v>8.4499999999999993</v>
      </c>
      <c r="P20" s="3" t="s">
        <v>537</v>
      </c>
    </row>
    <row r="21" spans="1:16" ht="13.2" x14ac:dyDescent="0.25">
      <c r="A21" s="14">
        <v>15</v>
      </c>
      <c r="B21" s="296" t="s">
        <v>1158</v>
      </c>
      <c r="C21" s="297">
        <v>-190</v>
      </c>
      <c r="D21" s="306">
        <f>J23</f>
        <v>227</v>
      </c>
      <c r="F21" s="205" t="s">
        <v>549</v>
      </c>
      <c r="G21" s="28">
        <v>14</v>
      </c>
      <c r="H21" s="28"/>
      <c r="I21" s="28"/>
      <c r="J21" s="29"/>
      <c r="M21" s="193" t="s">
        <v>438</v>
      </c>
      <c r="N21" s="252">
        <v>30</v>
      </c>
      <c r="O21" s="3">
        <v>4</v>
      </c>
      <c r="P21" s="3" t="s">
        <v>359</v>
      </c>
    </row>
    <row r="22" spans="1:16" ht="13.8" thickBot="1" x14ac:dyDescent="0.3">
      <c r="A22" s="14">
        <v>16</v>
      </c>
      <c r="B22" s="296" t="s">
        <v>1159</v>
      </c>
      <c r="C22" s="297">
        <v>-550</v>
      </c>
      <c r="D22" s="306">
        <f>N57</f>
        <v>902</v>
      </c>
      <c r="F22" s="27" t="s">
        <v>551</v>
      </c>
      <c r="G22" s="28">
        <v>16</v>
      </c>
      <c r="H22" s="28"/>
      <c r="I22" s="28"/>
      <c r="J22" s="29"/>
      <c r="M22" s="193" t="s">
        <v>1558</v>
      </c>
      <c r="N22" s="252">
        <v>4</v>
      </c>
    </row>
    <row r="23" spans="1:16" ht="12.6" thickBot="1" x14ac:dyDescent="0.3">
      <c r="A23" s="14">
        <v>17</v>
      </c>
      <c r="B23" s="296" t="s">
        <v>1160</v>
      </c>
      <c r="C23" s="297">
        <v>-90</v>
      </c>
      <c r="D23" s="306">
        <f>O57</f>
        <v>190</v>
      </c>
      <c r="F23" s="24"/>
      <c r="G23" s="25"/>
      <c r="H23" s="25"/>
      <c r="I23" s="25"/>
      <c r="J23" s="30">
        <f>SUM(G11:G22)+SUM(I11:I22)</f>
        <v>227</v>
      </c>
      <c r="M23" s="3" t="s">
        <v>491</v>
      </c>
      <c r="N23" s="55">
        <v>54</v>
      </c>
    </row>
    <row r="24" spans="1:16" x14ac:dyDescent="0.2">
      <c r="A24" s="14">
        <v>18</v>
      </c>
      <c r="B24" s="289" t="s">
        <v>552</v>
      </c>
      <c r="C24" s="290">
        <v>-332</v>
      </c>
      <c r="D24" s="286">
        <v>332</v>
      </c>
      <c r="M24" s="3" t="s">
        <v>563</v>
      </c>
      <c r="N24" s="55">
        <v>15</v>
      </c>
      <c r="O24" s="55"/>
    </row>
    <row r="25" spans="1:16" ht="12" x14ac:dyDescent="0.25">
      <c r="A25" s="14">
        <v>19</v>
      </c>
      <c r="B25" s="296" t="s">
        <v>1927</v>
      </c>
      <c r="C25" s="297">
        <v>-40</v>
      </c>
      <c r="D25" s="305">
        <v>20</v>
      </c>
      <c r="E25" s="240">
        <f>SUM(D7:D25)</f>
        <v>2714</v>
      </c>
      <c r="M25" s="3" t="s">
        <v>562</v>
      </c>
      <c r="N25" s="55">
        <v>10</v>
      </c>
      <c r="O25" s="55"/>
    </row>
    <row r="26" spans="1:16" ht="3" customHeight="1" x14ac:dyDescent="0.2">
      <c r="A26" s="4"/>
      <c r="B26" s="51"/>
      <c r="C26" s="41"/>
      <c r="D26" s="45"/>
      <c r="E26" s="4"/>
      <c r="N26" s="55"/>
    </row>
    <row r="27" spans="1:16" x14ac:dyDescent="0.2">
      <c r="A27" s="15"/>
      <c r="B27" s="53" t="s">
        <v>62</v>
      </c>
      <c r="C27" s="42">
        <v>-662</v>
      </c>
      <c r="D27" s="46">
        <v>662</v>
      </c>
      <c r="M27" s="3" t="s">
        <v>563</v>
      </c>
      <c r="N27" s="55">
        <v>20</v>
      </c>
    </row>
    <row r="28" spans="1:16" ht="3" customHeight="1" x14ac:dyDescent="0.2">
      <c r="A28" s="4"/>
      <c r="B28" s="51"/>
      <c r="C28" s="41"/>
      <c r="D28" s="45"/>
      <c r="E28" s="4"/>
      <c r="N28" s="55"/>
    </row>
    <row r="29" spans="1:16" x14ac:dyDescent="0.2">
      <c r="A29" s="36"/>
      <c r="B29" s="289" t="s">
        <v>485</v>
      </c>
      <c r="C29" s="286">
        <v>-35</v>
      </c>
      <c r="D29" s="286">
        <v>35</v>
      </c>
      <c r="F29" s="221"/>
      <c r="G29" s="221"/>
      <c r="H29" s="221"/>
      <c r="I29" s="193"/>
      <c r="J29" s="193"/>
      <c r="K29" s="221"/>
      <c r="M29" s="3" t="s">
        <v>386</v>
      </c>
      <c r="N29" s="55">
        <v>17</v>
      </c>
    </row>
    <row r="30" spans="1:16" x14ac:dyDescent="0.2">
      <c r="A30" s="36"/>
      <c r="B30" s="307" t="s">
        <v>507</v>
      </c>
      <c r="C30" s="286">
        <v>-84</v>
      </c>
      <c r="D30" s="286">
        <v>84</v>
      </c>
      <c r="K30" s="221"/>
      <c r="M30" s="3" t="s">
        <v>564</v>
      </c>
      <c r="N30" s="3">
        <v>12</v>
      </c>
    </row>
    <row r="31" spans="1:16" x14ac:dyDescent="0.2">
      <c r="A31" s="36"/>
      <c r="B31" s="307" t="s">
        <v>508</v>
      </c>
      <c r="C31" s="286">
        <v>-114</v>
      </c>
      <c r="D31" s="286">
        <v>114</v>
      </c>
      <c r="K31" s="221"/>
      <c r="M31" s="3" t="s">
        <v>567</v>
      </c>
      <c r="N31" s="3">
        <v>235</v>
      </c>
    </row>
    <row r="32" spans="1:16" x14ac:dyDescent="0.2">
      <c r="A32" s="36"/>
      <c r="B32" s="289" t="s">
        <v>492</v>
      </c>
      <c r="C32" s="286">
        <v>-40</v>
      </c>
      <c r="D32" s="286">
        <v>40</v>
      </c>
      <c r="K32" s="221"/>
      <c r="M32" s="3" t="s">
        <v>1368</v>
      </c>
      <c r="N32" s="3">
        <v>30</v>
      </c>
    </row>
    <row r="33" spans="1:14" ht="12" thickBot="1" x14ac:dyDescent="0.25">
      <c r="A33" s="36"/>
      <c r="B33" s="289" t="s">
        <v>496</v>
      </c>
      <c r="C33" s="286">
        <v>-35</v>
      </c>
      <c r="D33" s="286">
        <v>35</v>
      </c>
      <c r="K33" s="221"/>
      <c r="M33" s="3" t="s">
        <v>572</v>
      </c>
      <c r="N33" s="3">
        <v>14</v>
      </c>
    </row>
    <row r="34" spans="1:14" ht="12" customHeight="1" x14ac:dyDescent="0.2">
      <c r="A34" s="36"/>
      <c r="B34" s="289" t="s">
        <v>501</v>
      </c>
      <c r="C34" s="286">
        <v>-25</v>
      </c>
      <c r="D34" s="286">
        <v>25</v>
      </c>
      <c r="F34" s="1961" t="s">
        <v>575</v>
      </c>
      <c r="G34" s="1962"/>
      <c r="H34" s="1962"/>
      <c r="I34" s="1962"/>
      <c r="J34" s="1963"/>
      <c r="K34" s="221"/>
      <c r="M34" s="3" t="s">
        <v>8</v>
      </c>
      <c r="N34" s="3">
        <v>15</v>
      </c>
    </row>
    <row r="35" spans="1:14" ht="12" customHeight="1" x14ac:dyDescent="0.2">
      <c r="A35" s="36"/>
      <c r="B35" s="289" t="s">
        <v>505</v>
      </c>
      <c r="C35" s="286">
        <v>-28</v>
      </c>
      <c r="D35" s="286">
        <v>28</v>
      </c>
      <c r="F35" s="1964"/>
      <c r="G35" s="1935"/>
      <c r="H35" s="1935"/>
      <c r="I35" s="1935"/>
      <c r="J35" s="1965"/>
    </row>
    <row r="36" spans="1:14" ht="12" customHeight="1" x14ac:dyDescent="0.2">
      <c r="A36" s="36"/>
      <c r="B36" s="289" t="s">
        <v>506</v>
      </c>
      <c r="C36" s="290">
        <v>-15</v>
      </c>
      <c r="D36" s="290">
        <v>15</v>
      </c>
      <c r="F36" s="1964"/>
      <c r="G36" s="1935"/>
      <c r="H36" s="1935"/>
      <c r="I36" s="1935"/>
      <c r="J36" s="1965"/>
    </row>
    <row r="37" spans="1:14" ht="12" customHeight="1" thickBot="1" x14ac:dyDescent="0.25">
      <c r="A37" s="36"/>
      <c r="B37" s="289" t="s">
        <v>513</v>
      </c>
      <c r="C37" s="286">
        <v>-61</v>
      </c>
      <c r="D37" s="286">
        <v>61</v>
      </c>
      <c r="F37" s="1966"/>
      <c r="G37" s="1967"/>
      <c r="H37" s="1967"/>
      <c r="I37" s="1967"/>
      <c r="J37" s="1968"/>
      <c r="K37" s="221"/>
      <c r="N37" s="55"/>
    </row>
    <row r="38" spans="1:14" x14ac:dyDescent="0.2">
      <c r="A38" s="36"/>
      <c r="B38" s="289" t="s">
        <v>516</v>
      </c>
      <c r="C38" s="290">
        <v>-43</v>
      </c>
      <c r="D38" s="290">
        <v>43</v>
      </c>
      <c r="I38" s="221"/>
      <c r="K38" s="221"/>
      <c r="N38" s="55"/>
    </row>
    <row r="39" spans="1:14" x14ac:dyDescent="0.2">
      <c r="A39" s="36"/>
      <c r="B39" s="289" t="s">
        <v>519</v>
      </c>
      <c r="C39" s="290">
        <v>-32</v>
      </c>
      <c r="D39" s="290">
        <v>32</v>
      </c>
      <c r="I39" s="221"/>
      <c r="K39" s="221"/>
      <c r="N39" s="55"/>
    </row>
    <row r="40" spans="1:14" x14ac:dyDescent="0.2">
      <c r="A40" s="36"/>
      <c r="B40" s="289" t="s">
        <v>540</v>
      </c>
      <c r="C40" s="290">
        <v>-30</v>
      </c>
      <c r="D40" s="290">
        <v>30</v>
      </c>
      <c r="I40" s="221"/>
      <c r="K40" s="221"/>
      <c r="N40" s="55"/>
    </row>
    <row r="41" spans="1:14" x14ac:dyDescent="0.2">
      <c r="A41" s="36"/>
      <c r="B41" s="289" t="s">
        <v>541</v>
      </c>
      <c r="C41" s="290">
        <v>-18</v>
      </c>
      <c r="D41" s="290">
        <v>18</v>
      </c>
      <c r="I41" s="221"/>
      <c r="K41" s="221"/>
      <c r="N41" s="55"/>
    </row>
    <row r="42" spans="1:14" x14ac:dyDescent="0.2">
      <c r="A42" s="36"/>
      <c r="B42" s="289" t="s">
        <v>322</v>
      </c>
      <c r="C42" s="290">
        <v>17</v>
      </c>
      <c r="D42" s="290">
        <v>-17</v>
      </c>
      <c r="I42" s="221"/>
      <c r="N42" s="55"/>
    </row>
    <row r="43" spans="1:14" x14ac:dyDescent="0.2">
      <c r="A43" s="36"/>
      <c r="B43" s="307" t="s">
        <v>542</v>
      </c>
      <c r="C43" s="290">
        <v>-174</v>
      </c>
      <c r="D43" s="290">
        <v>174</v>
      </c>
      <c r="I43" s="221"/>
      <c r="N43" s="55"/>
    </row>
    <row r="44" spans="1:14" x14ac:dyDescent="0.2">
      <c r="A44" s="36"/>
      <c r="B44" s="307" t="s">
        <v>548</v>
      </c>
      <c r="C44" s="290">
        <v>-94</v>
      </c>
      <c r="D44" s="290">
        <v>94</v>
      </c>
      <c r="I44" s="221"/>
      <c r="N44" s="55"/>
    </row>
    <row r="45" spans="1:14" ht="12" x14ac:dyDescent="0.25">
      <c r="A45" s="36"/>
      <c r="B45" s="307" t="s">
        <v>544</v>
      </c>
      <c r="C45" s="299">
        <v>-468</v>
      </c>
      <c r="D45" s="299">
        <v>468</v>
      </c>
      <c r="I45" s="221"/>
      <c r="N45" s="55"/>
    </row>
    <row r="46" spans="1:14" ht="12" x14ac:dyDescent="0.25">
      <c r="A46" s="36"/>
      <c r="B46" s="307" t="s">
        <v>550</v>
      </c>
      <c r="C46" s="299">
        <v>-410</v>
      </c>
      <c r="D46" s="299">
        <v>410</v>
      </c>
      <c r="N46" s="55"/>
    </row>
    <row r="47" spans="1:14" x14ac:dyDescent="0.2">
      <c r="A47" s="36"/>
      <c r="B47" s="289" t="s">
        <v>1433</v>
      </c>
      <c r="C47" s="300">
        <v>-35</v>
      </c>
      <c r="D47" s="300">
        <v>35</v>
      </c>
      <c r="N47" s="55"/>
    </row>
    <row r="48" spans="1:14" x14ac:dyDescent="0.2">
      <c r="A48" s="36"/>
      <c r="B48" s="307" t="s">
        <v>556</v>
      </c>
      <c r="C48" s="300">
        <v>-197</v>
      </c>
      <c r="D48" s="300">
        <v>197</v>
      </c>
      <c r="N48" s="55"/>
    </row>
    <row r="49" spans="1:16" x14ac:dyDescent="0.2">
      <c r="A49" s="36"/>
      <c r="B49" s="289" t="s">
        <v>557</v>
      </c>
      <c r="C49" s="300">
        <v>-5</v>
      </c>
      <c r="D49" s="300">
        <v>5</v>
      </c>
      <c r="N49" s="55"/>
    </row>
    <row r="50" spans="1:16" x14ac:dyDescent="0.2">
      <c r="A50" s="36"/>
      <c r="B50" s="289" t="s">
        <v>559</v>
      </c>
      <c r="C50" s="300">
        <v>-50</v>
      </c>
      <c r="D50" s="300">
        <v>50</v>
      </c>
      <c r="K50" s="221"/>
      <c r="N50" s="55"/>
    </row>
    <row r="51" spans="1:16" x14ac:dyDescent="0.2">
      <c r="A51" s="36"/>
      <c r="B51" s="289" t="s">
        <v>565</v>
      </c>
      <c r="C51" s="286">
        <v>-30</v>
      </c>
      <c r="D51" s="286">
        <v>30</v>
      </c>
      <c r="F51" s="221"/>
      <c r="G51" s="221"/>
      <c r="H51" s="221"/>
      <c r="I51" s="193"/>
      <c r="J51" s="193"/>
      <c r="K51" s="221"/>
    </row>
    <row r="52" spans="1:16" x14ac:dyDescent="0.2">
      <c r="A52" s="36"/>
      <c r="B52" s="289" t="s">
        <v>569</v>
      </c>
      <c r="C52" s="286">
        <v>-13</v>
      </c>
      <c r="D52" s="286">
        <v>10</v>
      </c>
      <c r="F52" s="221"/>
      <c r="G52" s="221"/>
      <c r="H52" s="221"/>
      <c r="I52" s="193"/>
      <c r="J52" s="193"/>
      <c r="K52" s="221"/>
    </row>
    <row r="53" spans="1:16" x14ac:dyDescent="0.2">
      <c r="A53" s="36"/>
      <c r="B53" s="289" t="s">
        <v>568</v>
      </c>
      <c r="C53" s="286">
        <v>-4</v>
      </c>
      <c r="D53" s="286">
        <v>4</v>
      </c>
      <c r="F53" s="221"/>
      <c r="G53" s="221"/>
      <c r="H53" s="221"/>
      <c r="I53" s="193"/>
      <c r="J53" s="193"/>
      <c r="K53" s="221"/>
    </row>
    <row r="54" spans="1:16" x14ac:dyDescent="0.2">
      <c r="A54" s="36"/>
      <c r="B54" s="289" t="s">
        <v>1205</v>
      </c>
      <c r="C54" s="286">
        <v>-35</v>
      </c>
      <c r="D54" s="286">
        <v>35</v>
      </c>
      <c r="F54" s="221"/>
      <c r="G54" s="221"/>
      <c r="H54" s="221"/>
      <c r="I54" s="193"/>
      <c r="J54" s="193"/>
      <c r="K54" s="221"/>
    </row>
    <row r="55" spans="1:16" x14ac:dyDescent="0.2">
      <c r="A55" s="36"/>
      <c r="B55" s="307" t="s">
        <v>574</v>
      </c>
      <c r="C55" s="290">
        <v>-110</v>
      </c>
      <c r="D55" s="290">
        <v>110</v>
      </c>
      <c r="F55" s="221"/>
      <c r="G55" s="221"/>
      <c r="H55" s="221"/>
      <c r="I55" s="193"/>
      <c r="J55" s="193"/>
      <c r="K55" s="221"/>
    </row>
    <row r="56" spans="1:16" ht="12.6" thickBot="1" x14ac:dyDescent="0.3">
      <c r="A56" s="36"/>
      <c r="B56" s="53"/>
      <c r="C56" s="227"/>
      <c r="D56" s="42"/>
      <c r="E56" s="240">
        <f>SUM(D29:D54)</f>
        <v>2055</v>
      </c>
      <c r="F56" s="221"/>
      <c r="I56" s="221"/>
      <c r="J56" s="221"/>
      <c r="K56" s="221"/>
      <c r="N56" s="55"/>
      <c r="O56" s="3">
        <v>0.28999999999999998</v>
      </c>
      <c r="P56" s="3" t="s">
        <v>538</v>
      </c>
    </row>
    <row r="57" spans="1:16" ht="21.6" thickBot="1" x14ac:dyDescent="0.45">
      <c r="B57" s="50" t="s">
        <v>1198</v>
      </c>
      <c r="C57" s="49">
        <f>SUM(C2:C56)</f>
        <v>390</v>
      </c>
      <c r="D57" s="39">
        <f>SUM(D7:D56)</f>
        <v>5541</v>
      </c>
      <c r="E57" s="28"/>
      <c r="F57" s="221"/>
      <c r="I57" s="221"/>
      <c r="J57" s="221"/>
      <c r="K57" s="221"/>
      <c r="M57" s="55" t="s">
        <v>1233</v>
      </c>
      <c r="N57" s="253">
        <f>SUM(N2:N56)</f>
        <v>902</v>
      </c>
      <c r="O57" s="37">
        <f>SUM(O2:O56)</f>
        <v>190</v>
      </c>
      <c r="P57" s="3" t="s">
        <v>1232</v>
      </c>
    </row>
    <row r="58" spans="1:16" x14ac:dyDescent="0.2">
      <c r="D58" s="5"/>
      <c r="F58" s="221"/>
      <c r="I58" s="221"/>
      <c r="J58" s="221"/>
      <c r="K58" s="221"/>
    </row>
    <row r="59" spans="1:16" x14ac:dyDescent="0.2">
      <c r="B59" s="28"/>
      <c r="C59" s="231"/>
      <c r="D59" s="231"/>
      <c r="F59" s="221"/>
      <c r="I59" s="221"/>
      <c r="J59" s="221"/>
      <c r="K59" s="221"/>
    </row>
    <row r="60" spans="1:16" x14ac:dyDescent="0.2">
      <c r="B60" s="28"/>
      <c r="C60" s="231"/>
      <c r="D60" s="231"/>
      <c r="F60" s="221"/>
      <c r="J60" s="221"/>
      <c r="K60" s="221"/>
    </row>
    <row r="61" spans="1:16" x14ac:dyDescent="0.2">
      <c r="A61" s="193"/>
      <c r="B61" s="28"/>
      <c r="C61" s="231"/>
      <c r="D61" s="231"/>
      <c r="E61" s="28"/>
      <c r="F61" s="28"/>
      <c r="K61" s="221"/>
      <c r="N61" s="55"/>
    </row>
    <row r="62" spans="1:16" x14ac:dyDescent="0.2">
      <c r="A62" s="193"/>
      <c r="B62" s="193"/>
      <c r="C62" s="230"/>
      <c r="D62" s="230"/>
      <c r="E62" s="28"/>
      <c r="F62" s="28"/>
      <c r="K62" s="221"/>
      <c r="N62" s="55"/>
    </row>
    <row r="63" spans="1:16" x14ac:dyDescent="0.2">
      <c r="A63" s="193"/>
      <c r="B63" s="28"/>
      <c r="C63" s="231"/>
      <c r="D63" s="231"/>
      <c r="E63" s="28"/>
      <c r="F63" s="28"/>
      <c r="K63" s="221"/>
      <c r="N63" s="55"/>
    </row>
    <row r="64" spans="1:16" x14ac:dyDescent="0.2">
      <c r="A64" s="193"/>
      <c r="B64" s="28"/>
      <c r="C64" s="231"/>
      <c r="D64" s="231"/>
      <c r="E64" s="28"/>
      <c r="F64" s="28"/>
      <c r="K64" s="221"/>
      <c r="N64" s="55"/>
    </row>
    <row r="65" spans="1:14" x14ac:dyDescent="0.2">
      <c r="A65" s="193"/>
      <c r="B65" s="28"/>
      <c r="C65" s="231"/>
      <c r="D65" s="231"/>
      <c r="E65" s="28"/>
      <c r="F65" s="28"/>
      <c r="K65" s="221"/>
      <c r="N65" s="55"/>
    </row>
    <row r="66" spans="1:14" x14ac:dyDescent="0.2">
      <c r="A66" s="193"/>
      <c r="B66" s="193"/>
      <c r="C66" s="230"/>
      <c r="D66" s="230"/>
      <c r="E66" s="193"/>
      <c r="F66" s="28"/>
    </row>
    <row r="67" spans="1:14" x14ac:dyDescent="0.2">
      <c r="A67" s="193"/>
      <c r="B67" s="287"/>
      <c r="C67" s="288"/>
      <c r="D67" s="295"/>
      <c r="E67" s="193"/>
    </row>
    <row r="68" spans="1:14" x14ac:dyDescent="0.2">
      <c r="A68" s="193"/>
      <c r="B68" s="193"/>
      <c r="C68" s="230"/>
      <c r="D68" s="230"/>
      <c r="E68" s="193"/>
    </row>
    <row r="69" spans="1:14" x14ac:dyDescent="0.2">
      <c r="A69" s="193"/>
      <c r="B69" s="193"/>
      <c r="C69" s="230"/>
      <c r="D69" s="230"/>
      <c r="E69" s="193"/>
    </row>
    <row r="70" spans="1:14" x14ac:dyDescent="0.2">
      <c r="A70" s="193"/>
      <c r="B70" s="193"/>
      <c r="C70" s="230"/>
      <c r="D70" s="230"/>
      <c r="E70" s="193"/>
    </row>
    <row r="71" spans="1:14" x14ac:dyDescent="0.2">
      <c r="A71" s="193"/>
      <c r="B71" s="193"/>
      <c r="C71" s="230"/>
      <c r="D71" s="230"/>
      <c r="E71" s="193"/>
    </row>
    <row r="72" spans="1:14" x14ac:dyDescent="0.2">
      <c r="A72" s="193"/>
      <c r="B72" s="193"/>
      <c r="C72" s="230"/>
      <c r="D72" s="230"/>
      <c r="E72" s="193"/>
    </row>
    <row r="73" spans="1:14" x14ac:dyDescent="0.2">
      <c r="A73" s="193"/>
      <c r="B73" s="193"/>
      <c r="C73" s="230"/>
      <c r="D73" s="230"/>
      <c r="E73" s="193"/>
    </row>
    <row r="74" spans="1:14" x14ac:dyDescent="0.2">
      <c r="C74" s="3"/>
    </row>
    <row r="75" spans="1:14" x14ac:dyDescent="0.2">
      <c r="C75" s="3"/>
    </row>
    <row r="76" spans="1:14" x14ac:dyDescent="0.2">
      <c r="C76" s="3"/>
    </row>
    <row r="77" spans="1:14" x14ac:dyDescent="0.2">
      <c r="C77" s="3"/>
    </row>
    <row r="78" spans="1:14" x14ac:dyDescent="0.2">
      <c r="C78" s="3"/>
    </row>
    <row r="79" spans="1:14" x14ac:dyDescent="0.2">
      <c r="C79" s="3"/>
    </row>
    <row r="80" spans="1:14" x14ac:dyDescent="0.2">
      <c r="C80" s="3"/>
    </row>
    <row r="81" spans="3:4" x14ac:dyDescent="0.2">
      <c r="C81" s="3"/>
    </row>
    <row r="82" spans="3:4" x14ac:dyDescent="0.2">
      <c r="C82" s="3"/>
    </row>
    <row r="83" spans="3:4" x14ac:dyDescent="0.2">
      <c r="C83" s="3"/>
    </row>
    <row r="84" spans="3:4" x14ac:dyDescent="0.2">
      <c r="D84" s="5"/>
    </row>
    <row r="85" spans="3:4" x14ac:dyDescent="0.2">
      <c r="D85" s="5"/>
    </row>
  </sheetData>
  <mergeCells count="1">
    <mergeCell ref="F34:J37"/>
  </mergeCells>
  <phoneticPr fontId="2" type="noConversion"/>
  <pageMargins left="0.75" right="0.75" top="1" bottom="1" header="0" footer="0"/>
  <pageSetup paperSize="9" scale="68" orientation="landscape" r:id="rId1"/>
  <headerFooter alignWithMargins="0"/>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4">
    <pageSetUpPr fitToPage="1"/>
  </sheetPr>
  <dimension ref="A1:P72"/>
  <sheetViews>
    <sheetView zoomScale="75" workbookViewId="0">
      <selection activeCell="H45" sqref="H45"/>
    </sheetView>
  </sheetViews>
  <sheetFormatPr baseColWidth="10" defaultColWidth="11.44140625" defaultRowHeight="11.4" x14ac:dyDescent="0.2"/>
  <cols>
    <col min="1" max="1" width="2.6640625" style="3" customWidth="1"/>
    <col min="2" max="2" width="20.109375" style="3" customWidth="1"/>
    <col min="3" max="3" width="9.109375" style="5" bestFit="1" customWidth="1"/>
    <col min="4" max="4" width="6" style="3" customWidth="1"/>
    <col min="5" max="5" width="9" style="3" customWidth="1"/>
    <col min="6" max="6" width="6.109375" style="3" customWidth="1"/>
    <col min="7" max="7" width="5.88671875" style="3" customWidth="1"/>
    <col min="8" max="10" width="5.6640625" style="3" customWidth="1"/>
    <col min="11" max="11" width="6.44140625" style="3" bestFit="1" customWidth="1"/>
    <col min="12" max="12" width="1.109375" style="3" customWidth="1"/>
    <col min="13" max="13" width="16.109375" style="3" bestFit="1" customWidth="1"/>
    <col min="14" max="14" width="8" style="3" customWidth="1"/>
    <col min="15" max="15" width="8.44140625" style="3" bestFit="1" customWidth="1"/>
    <col min="16" max="16" width="13.5546875" style="3" customWidth="1"/>
    <col min="17" max="17" width="8.6640625" style="3" customWidth="1"/>
    <col min="18" max="18" width="2.6640625" style="3" customWidth="1"/>
    <col min="19" max="19" width="2.88671875" style="3" customWidth="1"/>
    <col min="20" max="20" width="2.44140625" style="3" customWidth="1"/>
    <col min="21" max="16384" width="11.44140625" style="3"/>
  </cols>
  <sheetData>
    <row r="1" spans="1:16" ht="12" thickBot="1" x14ac:dyDescent="0.25">
      <c r="B1" s="50"/>
      <c r="C1" s="54" t="s">
        <v>1230</v>
      </c>
      <c r="D1" s="54" t="s">
        <v>1228</v>
      </c>
      <c r="M1" s="176" t="s">
        <v>1657</v>
      </c>
      <c r="N1" s="3" t="s">
        <v>1215</v>
      </c>
      <c r="O1" s="3" t="s">
        <v>1216</v>
      </c>
    </row>
    <row r="2" spans="1:16" x14ac:dyDescent="0.2">
      <c r="A2" s="16"/>
      <c r="B2" s="50" t="s">
        <v>1192</v>
      </c>
      <c r="C2" s="40">
        <v>3059</v>
      </c>
      <c r="D2" s="44"/>
      <c r="M2" s="3" t="s">
        <v>448</v>
      </c>
      <c r="N2" s="55">
        <v>15</v>
      </c>
      <c r="O2" s="3">
        <v>20</v>
      </c>
      <c r="P2" s="3" t="s">
        <v>423</v>
      </c>
    </row>
    <row r="3" spans="1:16" x14ac:dyDescent="0.2">
      <c r="A3" s="16"/>
      <c r="B3" s="50" t="s">
        <v>1193</v>
      </c>
      <c r="C3" s="40">
        <v>62</v>
      </c>
      <c r="D3" s="44"/>
      <c r="M3" s="3" t="s">
        <v>449</v>
      </c>
      <c r="N3" s="55">
        <v>38</v>
      </c>
      <c r="O3" s="3">
        <v>24</v>
      </c>
      <c r="P3" s="3" t="s">
        <v>477</v>
      </c>
    </row>
    <row r="4" spans="1:16" ht="12" x14ac:dyDescent="0.25">
      <c r="A4" s="16"/>
      <c r="B4" s="3" t="s">
        <v>1194</v>
      </c>
      <c r="C4" s="44"/>
      <c r="D4" s="44"/>
      <c r="E4" s="23"/>
      <c r="M4" s="3" t="s">
        <v>451</v>
      </c>
      <c r="N4" s="55">
        <v>22</v>
      </c>
    </row>
    <row r="5" spans="1:16" ht="3.75" customHeight="1" thickBot="1" x14ac:dyDescent="0.25">
      <c r="A5" s="4"/>
      <c r="B5" s="51"/>
      <c r="C5" s="41"/>
      <c r="D5" s="45"/>
      <c r="E5" s="4"/>
      <c r="N5" s="55"/>
    </row>
    <row r="6" spans="1:16" ht="13.2" x14ac:dyDescent="0.25">
      <c r="A6" s="14">
        <v>1</v>
      </c>
      <c r="B6" s="52" t="s">
        <v>1144</v>
      </c>
      <c r="C6" s="43">
        <v>-200</v>
      </c>
      <c r="D6" s="291">
        <f>F6+G6+H6</f>
        <v>111</v>
      </c>
      <c r="E6" s="221"/>
      <c r="F6" s="38">
        <v>111</v>
      </c>
      <c r="G6" s="26"/>
      <c r="H6" s="26"/>
      <c r="I6" s="26"/>
      <c r="J6" s="26"/>
      <c r="K6" s="31" t="s">
        <v>1209</v>
      </c>
      <c r="M6" s="193" t="s">
        <v>452</v>
      </c>
      <c r="N6" s="252">
        <v>15</v>
      </c>
    </row>
    <row r="7" spans="1:16" ht="13.8" thickBot="1" x14ac:dyDescent="0.3">
      <c r="A7" s="14">
        <v>2</v>
      </c>
      <c r="B7" s="52" t="s">
        <v>1164</v>
      </c>
      <c r="C7" s="43">
        <v>-41</v>
      </c>
      <c r="D7" s="47">
        <v>41</v>
      </c>
      <c r="F7" s="24" t="s">
        <v>439</v>
      </c>
      <c r="G7" s="241"/>
      <c r="H7" s="25"/>
      <c r="I7" s="25"/>
      <c r="J7" s="25"/>
      <c r="K7" s="32" t="s">
        <v>1210</v>
      </c>
      <c r="M7" s="193" t="s">
        <v>453</v>
      </c>
      <c r="N7" s="252">
        <v>13</v>
      </c>
    </row>
    <row r="8" spans="1:16" ht="13.8" thickBot="1" x14ac:dyDescent="0.3">
      <c r="A8" s="14">
        <v>3</v>
      </c>
      <c r="B8" s="52" t="s">
        <v>1163</v>
      </c>
      <c r="C8" s="43">
        <v>-86</v>
      </c>
      <c r="D8" s="47">
        <v>86</v>
      </c>
      <c r="M8" s="193" t="s">
        <v>1993</v>
      </c>
      <c r="N8" s="252">
        <v>9</v>
      </c>
    </row>
    <row r="9" spans="1:16" ht="13.8" thickBot="1" x14ac:dyDescent="0.3">
      <c r="A9" s="14">
        <v>4</v>
      </c>
      <c r="B9" s="52" t="s">
        <v>1151</v>
      </c>
      <c r="C9" s="43">
        <v>-100</v>
      </c>
      <c r="D9" s="47">
        <v>100</v>
      </c>
      <c r="F9" s="173" t="s">
        <v>1211</v>
      </c>
      <c r="G9" s="174"/>
      <c r="H9" s="174"/>
      <c r="I9" s="174"/>
      <c r="J9" s="175"/>
      <c r="M9" s="193" t="s">
        <v>454</v>
      </c>
      <c r="N9" s="252">
        <v>25</v>
      </c>
    </row>
    <row r="10" spans="1:16" ht="13.2" x14ac:dyDescent="0.25">
      <c r="A10" s="14">
        <v>5</v>
      </c>
      <c r="B10" s="52" t="s">
        <v>1147</v>
      </c>
      <c r="C10" s="43">
        <v>-46</v>
      </c>
      <c r="D10" s="47">
        <v>46</v>
      </c>
      <c r="F10" s="205" t="s">
        <v>439</v>
      </c>
      <c r="G10" s="28">
        <v>12</v>
      </c>
      <c r="H10" s="28"/>
      <c r="I10" s="28"/>
      <c r="J10" s="29"/>
      <c r="M10" s="193" t="s">
        <v>457</v>
      </c>
      <c r="N10" s="252">
        <v>28</v>
      </c>
    </row>
    <row r="11" spans="1:16" x14ac:dyDescent="0.2">
      <c r="A11" s="14">
        <v>6</v>
      </c>
      <c r="B11" s="52" t="s">
        <v>1145</v>
      </c>
      <c r="C11" s="43">
        <v>-20</v>
      </c>
      <c r="D11" s="47">
        <v>20</v>
      </c>
      <c r="F11" s="27" t="s">
        <v>1318</v>
      </c>
      <c r="G11" s="28">
        <v>14</v>
      </c>
      <c r="H11" s="28"/>
      <c r="I11" s="28"/>
      <c r="J11" s="29"/>
      <c r="M11" s="3" t="s">
        <v>459</v>
      </c>
      <c r="N11" s="3">
        <v>15</v>
      </c>
    </row>
    <row r="12" spans="1:16" ht="13.2" x14ac:dyDescent="0.25">
      <c r="A12" s="14">
        <v>7</v>
      </c>
      <c r="B12" s="52" t="s">
        <v>444</v>
      </c>
      <c r="C12" s="43">
        <v>-20</v>
      </c>
      <c r="D12" s="47">
        <v>20</v>
      </c>
      <c r="F12" s="205" t="s">
        <v>447</v>
      </c>
      <c r="G12" s="28">
        <v>14</v>
      </c>
      <c r="H12" s="28"/>
      <c r="I12" s="28"/>
      <c r="J12" s="29"/>
      <c r="M12" s="193" t="s">
        <v>460</v>
      </c>
      <c r="N12" s="252">
        <v>30</v>
      </c>
    </row>
    <row r="13" spans="1:16" ht="13.2" x14ac:dyDescent="0.25">
      <c r="A13" s="14">
        <v>8</v>
      </c>
      <c r="B13" s="52" t="s">
        <v>1152</v>
      </c>
      <c r="C13" s="43">
        <v>-100</v>
      </c>
      <c r="D13" s="47">
        <v>100</v>
      </c>
      <c r="E13" s="221"/>
      <c r="F13" s="27" t="s">
        <v>456</v>
      </c>
      <c r="G13" s="28">
        <v>15</v>
      </c>
      <c r="H13" s="28"/>
      <c r="I13" s="28"/>
      <c r="J13" s="29"/>
      <c r="M13" s="193" t="s">
        <v>462</v>
      </c>
      <c r="N13" s="252">
        <v>15</v>
      </c>
    </row>
    <row r="14" spans="1:16" x14ac:dyDescent="0.2">
      <c r="A14" s="14">
        <v>9</v>
      </c>
      <c r="B14" s="52" t="s">
        <v>1153</v>
      </c>
      <c r="C14" s="43">
        <v>-101</v>
      </c>
      <c r="D14" s="47">
        <v>101</v>
      </c>
      <c r="F14" s="205" t="s">
        <v>1408</v>
      </c>
      <c r="G14" s="28">
        <v>12</v>
      </c>
      <c r="H14" s="28"/>
      <c r="I14" s="28"/>
      <c r="J14" s="29"/>
      <c r="M14" s="3" t="s">
        <v>183</v>
      </c>
      <c r="N14" s="3">
        <v>10</v>
      </c>
    </row>
    <row r="15" spans="1:16" ht="13.2" x14ac:dyDescent="0.25">
      <c r="A15" s="14">
        <v>10</v>
      </c>
      <c r="B15" s="52" t="s">
        <v>1154</v>
      </c>
      <c r="C15" s="43">
        <v>-37</v>
      </c>
      <c r="D15" s="47">
        <v>37</v>
      </c>
      <c r="F15" s="27" t="s">
        <v>461</v>
      </c>
      <c r="G15" s="28">
        <v>14</v>
      </c>
      <c r="H15" s="28"/>
      <c r="I15" s="28"/>
      <c r="J15" s="29"/>
      <c r="M15" s="3" t="s">
        <v>463</v>
      </c>
      <c r="N15" s="252">
        <v>15</v>
      </c>
    </row>
    <row r="16" spans="1:16" ht="13.2" x14ac:dyDescent="0.25">
      <c r="A16" s="14">
        <v>11</v>
      </c>
      <c r="B16" s="52" t="s">
        <v>1155</v>
      </c>
      <c r="C16" s="43">
        <v>0</v>
      </c>
      <c r="D16" s="47">
        <v>0</v>
      </c>
      <c r="F16" s="27" t="s">
        <v>472</v>
      </c>
      <c r="G16" s="28">
        <v>12</v>
      </c>
      <c r="H16" s="28"/>
      <c r="I16" s="28"/>
      <c r="J16" s="29"/>
      <c r="M16" s="3" t="s">
        <v>420</v>
      </c>
      <c r="N16" s="252">
        <v>15</v>
      </c>
    </row>
    <row r="17" spans="1:15" ht="13.2" x14ac:dyDescent="0.25">
      <c r="A17" s="14">
        <v>12</v>
      </c>
      <c r="B17" s="52" t="s">
        <v>1162</v>
      </c>
      <c r="C17" s="43">
        <v>-96</v>
      </c>
      <c r="D17" s="47">
        <v>96</v>
      </c>
      <c r="F17" s="27" t="s">
        <v>1320</v>
      </c>
      <c r="G17" s="28">
        <v>14</v>
      </c>
      <c r="H17" s="28"/>
      <c r="I17" s="28"/>
      <c r="J17" s="29"/>
      <c r="M17" s="3" t="s">
        <v>464</v>
      </c>
      <c r="N17" s="252">
        <v>10</v>
      </c>
    </row>
    <row r="18" spans="1:15" ht="13.2" x14ac:dyDescent="0.25">
      <c r="A18" s="14">
        <v>13</v>
      </c>
      <c r="B18" s="52" t="s">
        <v>1156</v>
      </c>
      <c r="C18" s="43">
        <v>-47</v>
      </c>
      <c r="D18" s="47">
        <v>47</v>
      </c>
      <c r="F18" s="27" t="s">
        <v>476</v>
      </c>
      <c r="G18" s="28">
        <v>6</v>
      </c>
      <c r="H18" s="28"/>
      <c r="I18" s="28"/>
      <c r="J18" s="29"/>
      <c r="M18" s="221" t="s">
        <v>465</v>
      </c>
      <c r="N18" s="252">
        <v>27</v>
      </c>
    </row>
    <row r="19" spans="1:15" ht="13.2" x14ac:dyDescent="0.25">
      <c r="A19" s="14">
        <v>14</v>
      </c>
      <c r="B19" s="52" t="s">
        <v>1157</v>
      </c>
      <c r="C19" s="43">
        <v>0</v>
      </c>
      <c r="D19" s="47">
        <v>0</v>
      </c>
      <c r="F19" s="27" t="s">
        <v>483</v>
      </c>
      <c r="G19" s="28">
        <v>14</v>
      </c>
      <c r="H19" s="28"/>
      <c r="I19" s="28"/>
      <c r="J19" s="29"/>
      <c r="M19" s="221" t="s">
        <v>466</v>
      </c>
      <c r="N19" s="252">
        <v>19</v>
      </c>
    </row>
    <row r="20" spans="1:15" ht="13.2" x14ac:dyDescent="0.25">
      <c r="A20" s="14">
        <v>15</v>
      </c>
      <c r="B20" s="52" t="s">
        <v>1158</v>
      </c>
      <c r="C20" s="43">
        <v>-190</v>
      </c>
      <c r="D20" s="291">
        <f>J22</f>
        <v>141</v>
      </c>
      <c r="F20" s="205" t="s">
        <v>1331</v>
      </c>
      <c r="G20" s="28">
        <v>12</v>
      </c>
      <c r="H20" s="28"/>
      <c r="I20" s="28"/>
      <c r="J20" s="29"/>
      <c r="M20" s="193" t="s">
        <v>473</v>
      </c>
      <c r="N20" s="252">
        <v>15</v>
      </c>
    </row>
    <row r="21" spans="1:15" ht="13.8" thickBot="1" x14ac:dyDescent="0.3">
      <c r="A21" s="14">
        <v>16</v>
      </c>
      <c r="B21" s="52" t="s">
        <v>1159</v>
      </c>
      <c r="C21" s="43">
        <v>-550</v>
      </c>
      <c r="D21" s="292">
        <f>N44</f>
        <v>608</v>
      </c>
      <c r="F21" s="27" t="s">
        <v>1341</v>
      </c>
      <c r="G21" s="28">
        <v>2</v>
      </c>
      <c r="H21" s="28"/>
      <c r="I21" s="28"/>
      <c r="J21" s="29"/>
      <c r="M21" s="193" t="s">
        <v>474</v>
      </c>
      <c r="N21" s="252">
        <v>23</v>
      </c>
    </row>
    <row r="22" spans="1:15" ht="12.6" thickBot="1" x14ac:dyDescent="0.3">
      <c r="A22" s="14">
        <v>17</v>
      </c>
      <c r="B22" s="52" t="s">
        <v>1160</v>
      </c>
      <c r="C22" s="43">
        <v>-90</v>
      </c>
      <c r="D22" s="291">
        <f>O44</f>
        <v>44</v>
      </c>
      <c r="F22" s="24"/>
      <c r="G22" s="25"/>
      <c r="H22" s="25"/>
      <c r="I22" s="25"/>
      <c r="J22" s="30">
        <f>SUM(G10:G21)+SUM(I10:I21)</f>
        <v>141</v>
      </c>
      <c r="M22" s="3" t="s">
        <v>451</v>
      </c>
      <c r="N22" s="55">
        <v>20</v>
      </c>
    </row>
    <row r="23" spans="1:15" x14ac:dyDescent="0.2">
      <c r="A23" s="14">
        <v>18</v>
      </c>
      <c r="B23" s="52" t="s">
        <v>1197</v>
      </c>
      <c r="C23" s="43">
        <v>-269</v>
      </c>
      <c r="D23" s="47">
        <v>269</v>
      </c>
      <c r="M23" s="3" t="s">
        <v>478</v>
      </c>
      <c r="N23" s="55">
        <v>20</v>
      </c>
      <c r="O23" s="55"/>
    </row>
    <row r="24" spans="1:15" ht="12" x14ac:dyDescent="0.25">
      <c r="A24" s="14">
        <v>19</v>
      </c>
      <c r="B24" s="52" t="s">
        <v>1927</v>
      </c>
      <c r="C24" s="43">
        <v>-40</v>
      </c>
      <c r="D24" s="47">
        <v>40</v>
      </c>
      <c r="E24" s="240">
        <f>SUM(D6:D24)</f>
        <v>1907</v>
      </c>
      <c r="M24" s="3" t="s">
        <v>451</v>
      </c>
      <c r="N24" s="55">
        <v>20</v>
      </c>
      <c r="O24" s="55"/>
    </row>
    <row r="25" spans="1:15" ht="3" customHeight="1" x14ac:dyDescent="0.2">
      <c r="A25" s="4"/>
      <c r="B25" s="51"/>
      <c r="C25" s="41"/>
      <c r="D25" s="45"/>
      <c r="E25" s="4"/>
      <c r="N25" s="55"/>
    </row>
    <row r="26" spans="1:15" x14ac:dyDescent="0.2">
      <c r="A26" s="15"/>
      <c r="B26" s="52" t="s">
        <v>66</v>
      </c>
      <c r="C26" s="43">
        <v>-380</v>
      </c>
      <c r="D26" s="47">
        <v>380</v>
      </c>
      <c r="M26" s="3" t="s">
        <v>1446</v>
      </c>
      <c r="N26" s="55">
        <v>30</v>
      </c>
    </row>
    <row r="27" spans="1:15" x14ac:dyDescent="0.2">
      <c r="A27" s="15"/>
      <c r="B27" s="52" t="s">
        <v>62</v>
      </c>
      <c r="C27" s="43">
        <v>-8</v>
      </c>
      <c r="D27" s="47">
        <v>8</v>
      </c>
      <c r="M27" s="3" t="s">
        <v>482</v>
      </c>
      <c r="N27" s="55">
        <v>5</v>
      </c>
    </row>
    <row r="28" spans="1:15" ht="3" customHeight="1" x14ac:dyDescent="0.2">
      <c r="A28" s="4"/>
      <c r="B28" s="51"/>
      <c r="C28" s="41"/>
      <c r="D28" s="45"/>
      <c r="E28" s="4"/>
      <c r="N28" s="55"/>
    </row>
    <row r="29" spans="1:15" x14ac:dyDescent="0.2">
      <c r="A29" s="36"/>
      <c r="B29" s="52" t="s">
        <v>1433</v>
      </c>
      <c r="C29" s="43">
        <v>-35</v>
      </c>
      <c r="D29" s="43">
        <v>35</v>
      </c>
      <c r="F29" s="221"/>
      <c r="G29" s="221"/>
      <c r="H29" s="221"/>
      <c r="I29" s="193"/>
      <c r="J29" s="193"/>
      <c r="K29" s="221"/>
      <c r="M29" s="3" t="s">
        <v>484</v>
      </c>
      <c r="N29" s="3">
        <v>8</v>
      </c>
    </row>
    <row r="30" spans="1:15" x14ac:dyDescent="0.2">
      <c r="A30" s="36"/>
      <c r="B30" s="52" t="s">
        <v>450</v>
      </c>
      <c r="C30" s="43">
        <v>-120</v>
      </c>
      <c r="D30" s="43">
        <v>120</v>
      </c>
      <c r="F30" s="221"/>
      <c r="G30" s="221"/>
      <c r="H30" s="221"/>
      <c r="I30" s="193"/>
      <c r="J30" s="193"/>
      <c r="K30" s="221"/>
      <c r="M30" s="3" t="s">
        <v>102</v>
      </c>
      <c r="N30" s="55">
        <v>20</v>
      </c>
    </row>
    <row r="31" spans="1:15" ht="12" thickBot="1" x14ac:dyDescent="0.25">
      <c r="A31" s="36"/>
      <c r="B31" s="52" t="s">
        <v>455</v>
      </c>
      <c r="C31" s="43">
        <v>-8</v>
      </c>
      <c r="D31" s="43">
        <v>8</v>
      </c>
      <c r="F31" s="221"/>
      <c r="G31" s="221"/>
      <c r="H31" s="221"/>
      <c r="I31" s="193"/>
      <c r="J31" s="193"/>
      <c r="K31" s="221"/>
      <c r="M31" s="3" t="s">
        <v>488</v>
      </c>
      <c r="N31" s="55">
        <v>16</v>
      </c>
    </row>
    <row r="32" spans="1:15" x14ac:dyDescent="0.2">
      <c r="A32" s="36"/>
      <c r="B32" s="52" t="s">
        <v>443</v>
      </c>
      <c r="C32" s="43">
        <v>-50</v>
      </c>
      <c r="D32" s="43">
        <v>50</v>
      </c>
      <c r="F32" s="1913" t="s">
        <v>500</v>
      </c>
      <c r="G32" s="1914"/>
      <c r="H32" s="1914"/>
      <c r="I32" s="1914"/>
      <c r="J32" s="1914"/>
      <c r="K32" s="1915"/>
      <c r="M32" s="3" t="s">
        <v>491</v>
      </c>
      <c r="N32" s="55">
        <v>19</v>
      </c>
    </row>
    <row r="33" spans="1:16" x14ac:dyDescent="0.2">
      <c r="A33" s="36"/>
      <c r="B33" s="52" t="s">
        <v>440</v>
      </c>
      <c r="C33" s="43">
        <v>-160</v>
      </c>
      <c r="D33" s="43">
        <v>160</v>
      </c>
      <c r="F33" s="1916"/>
      <c r="G33" s="1917"/>
      <c r="H33" s="1917"/>
      <c r="I33" s="1917"/>
      <c r="J33" s="1917"/>
      <c r="K33" s="1918"/>
      <c r="M33" s="3" t="s">
        <v>494</v>
      </c>
      <c r="N33" s="3">
        <v>84</v>
      </c>
    </row>
    <row r="34" spans="1:16" x14ac:dyDescent="0.2">
      <c r="A34" s="36"/>
      <c r="B34" s="52" t="s">
        <v>458</v>
      </c>
      <c r="C34" s="43">
        <v>-30</v>
      </c>
      <c r="D34" s="43">
        <v>30</v>
      </c>
      <c r="F34" s="1916"/>
      <c r="G34" s="1917"/>
      <c r="H34" s="1917"/>
      <c r="I34" s="1917"/>
      <c r="J34" s="1917"/>
      <c r="K34" s="1918"/>
      <c r="M34" s="3" t="s">
        <v>488</v>
      </c>
      <c r="N34" s="3">
        <v>7</v>
      </c>
    </row>
    <row r="35" spans="1:16" ht="12" thickBot="1" x14ac:dyDescent="0.25">
      <c r="A35" s="36"/>
      <c r="B35" s="52" t="s">
        <v>475</v>
      </c>
      <c r="C35" s="43">
        <v>-64</v>
      </c>
      <c r="D35" s="43">
        <v>64</v>
      </c>
      <c r="F35" s="1919"/>
      <c r="G35" s="1920"/>
      <c r="H35" s="1920"/>
      <c r="I35" s="1920"/>
      <c r="J35" s="1920"/>
      <c r="K35" s="1921"/>
    </row>
    <row r="36" spans="1:16" x14ac:dyDescent="0.2">
      <c r="A36" s="36"/>
      <c r="B36" s="52" t="s">
        <v>479</v>
      </c>
      <c r="C36" s="43">
        <v>-30</v>
      </c>
      <c r="D36" s="43">
        <v>30</v>
      </c>
      <c r="K36" s="221"/>
    </row>
    <row r="37" spans="1:16" x14ac:dyDescent="0.2">
      <c r="A37" s="36"/>
      <c r="B37" s="52" t="s">
        <v>481</v>
      </c>
      <c r="C37" s="43">
        <v>-43</v>
      </c>
      <c r="D37" s="43">
        <v>43</v>
      </c>
      <c r="K37" s="221"/>
    </row>
    <row r="38" spans="1:16" x14ac:dyDescent="0.2">
      <c r="A38" s="36"/>
      <c r="B38" s="52" t="s">
        <v>441</v>
      </c>
      <c r="C38" s="43">
        <v>-24</v>
      </c>
      <c r="D38" s="43">
        <v>24</v>
      </c>
      <c r="K38" s="221"/>
    </row>
    <row r="39" spans="1:16" x14ac:dyDescent="0.2">
      <c r="A39" s="36"/>
      <c r="B39" s="52" t="s">
        <v>487</v>
      </c>
      <c r="C39" s="43">
        <v>-30</v>
      </c>
      <c r="D39" s="43">
        <v>30</v>
      </c>
      <c r="K39" s="221"/>
    </row>
    <row r="40" spans="1:16" x14ac:dyDescent="0.2">
      <c r="A40" s="36"/>
      <c r="B40" s="52" t="s">
        <v>486</v>
      </c>
      <c r="C40" s="43">
        <v>-211</v>
      </c>
      <c r="D40" s="43">
        <v>211</v>
      </c>
    </row>
    <row r="41" spans="1:16" x14ac:dyDescent="0.2">
      <c r="A41" s="36"/>
      <c r="B41" s="52" t="s">
        <v>493</v>
      </c>
      <c r="C41" s="43">
        <v>-31</v>
      </c>
      <c r="D41" s="43">
        <v>31</v>
      </c>
      <c r="K41" s="221"/>
      <c r="N41" s="55"/>
    </row>
    <row r="42" spans="1:16" ht="12" x14ac:dyDescent="0.25">
      <c r="A42" s="36"/>
      <c r="B42" s="52" t="s">
        <v>393</v>
      </c>
      <c r="C42" s="43">
        <v>10</v>
      </c>
      <c r="D42" s="43">
        <v>-10</v>
      </c>
      <c r="E42" s="298">
        <f>SUM(D29:D42)</f>
        <v>826</v>
      </c>
      <c r="K42" s="221"/>
      <c r="N42" s="55"/>
    </row>
    <row r="43" spans="1:16" x14ac:dyDescent="0.2">
      <c r="A43" s="36"/>
      <c r="B43" s="53"/>
      <c r="C43" s="42"/>
      <c r="D43" s="42"/>
      <c r="F43" s="221"/>
      <c r="G43" s="221"/>
      <c r="H43" s="221"/>
      <c r="I43" s="221"/>
      <c r="J43" s="221"/>
      <c r="K43" s="221"/>
      <c r="N43" s="55"/>
    </row>
    <row r="44" spans="1:16" ht="21" x14ac:dyDescent="0.4">
      <c r="B44" s="50" t="s">
        <v>1198</v>
      </c>
      <c r="C44" s="293">
        <f>SUM(C2:C43)</f>
        <v>-126</v>
      </c>
      <c r="D44" s="294">
        <f>SUM(D6:D43)</f>
        <v>3121</v>
      </c>
      <c r="E44" s="28"/>
      <c r="F44" s="221"/>
      <c r="I44" s="221"/>
      <c r="J44" s="221"/>
      <c r="K44" s="221"/>
      <c r="M44" s="55" t="s">
        <v>1233</v>
      </c>
      <c r="N44" s="253">
        <f>SUM(N2:N43)</f>
        <v>608</v>
      </c>
      <c r="O44" s="37">
        <f>SUM(O2:O43)</f>
        <v>44</v>
      </c>
      <c r="P44" s="3" t="s">
        <v>1232</v>
      </c>
    </row>
    <row r="45" spans="1:16" x14ac:dyDescent="0.2">
      <c r="A45" s="193"/>
      <c r="B45" s="193"/>
      <c r="C45" s="230"/>
      <c r="D45" s="230"/>
      <c r="E45" s="193"/>
      <c r="F45" s="221"/>
      <c r="G45" s="221"/>
      <c r="H45" s="221"/>
      <c r="I45" s="221"/>
      <c r="J45" s="221"/>
      <c r="K45" s="221"/>
    </row>
    <row r="46" spans="1:16" x14ac:dyDescent="0.2">
      <c r="A46" s="193"/>
      <c r="B46" s="193"/>
      <c r="C46" s="230"/>
      <c r="D46" s="230"/>
      <c r="E46" s="193"/>
      <c r="F46" s="221"/>
      <c r="G46" s="221"/>
      <c r="H46" s="221"/>
      <c r="I46" s="221"/>
      <c r="J46" s="221"/>
      <c r="K46" s="221"/>
    </row>
    <row r="47" spans="1:16" x14ac:dyDescent="0.2">
      <c r="A47" s="193"/>
      <c r="B47" s="193"/>
      <c r="C47" s="230"/>
      <c r="D47" s="230"/>
      <c r="E47" s="193"/>
      <c r="F47" s="221"/>
      <c r="G47" s="221"/>
      <c r="H47" s="221"/>
      <c r="I47" s="221"/>
      <c r="J47" s="221"/>
      <c r="K47" s="221"/>
    </row>
    <row r="48" spans="1:16" x14ac:dyDescent="0.2">
      <c r="A48" s="193"/>
      <c r="B48" s="193"/>
      <c r="C48" s="230"/>
      <c r="D48" s="230"/>
      <c r="E48" s="193"/>
      <c r="F48" s="221"/>
      <c r="G48" s="221"/>
    </row>
    <row r="49" spans="1:7" x14ac:dyDescent="0.2">
      <c r="A49" s="193"/>
      <c r="B49" s="193"/>
      <c r="C49" s="230"/>
      <c r="D49" s="230"/>
      <c r="E49" s="193"/>
      <c r="F49" s="221"/>
      <c r="G49" s="221"/>
    </row>
    <row r="50" spans="1:7" x14ac:dyDescent="0.2">
      <c r="A50" s="193"/>
      <c r="B50" s="193"/>
      <c r="C50" s="230"/>
      <c r="D50" s="230"/>
      <c r="E50" s="193"/>
      <c r="G50" s="221"/>
    </row>
    <row r="51" spans="1:7" x14ac:dyDescent="0.2">
      <c r="A51" s="193"/>
      <c r="B51" s="193"/>
      <c r="C51" s="230"/>
      <c r="D51" s="230"/>
      <c r="E51" s="193"/>
      <c r="G51" s="221"/>
    </row>
    <row r="52" spans="1:7" x14ac:dyDescent="0.2">
      <c r="A52" s="193"/>
      <c r="B52" s="193"/>
      <c r="C52" s="230"/>
      <c r="D52" s="230"/>
      <c r="E52" s="193"/>
    </row>
    <row r="53" spans="1:7" x14ac:dyDescent="0.2">
      <c r="A53" s="193"/>
      <c r="B53" s="193"/>
      <c r="C53" s="230"/>
      <c r="D53" s="230"/>
      <c r="E53" s="193"/>
    </row>
    <row r="54" spans="1:7" x14ac:dyDescent="0.2">
      <c r="A54" s="193"/>
      <c r="B54" s="287"/>
      <c r="C54" s="288"/>
      <c r="D54" s="288"/>
      <c r="E54" s="193"/>
    </row>
    <row r="55" spans="1:7" x14ac:dyDescent="0.2">
      <c r="A55" s="193"/>
      <c r="B55" s="193"/>
      <c r="C55" s="230"/>
      <c r="D55" s="230"/>
      <c r="E55" s="193"/>
    </row>
    <row r="56" spans="1:7" x14ac:dyDescent="0.2">
      <c r="A56" s="193"/>
      <c r="B56" s="193"/>
      <c r="C56" s="230"/>
      <c r="D56" s="230"/>
      <c r="E56" s="193"/>
    </row>
    <row r="57" spans="1:7" x14ac:dyDescent="0.2">
      <c r="A57" s="193"/>
      <c r="B57" s="193"/>
      <c r="C57" s="230"/>
      <c r="D57" s="230"/>
      <c r="E57" s="193"/>
    </row>
    <row r="58" spans="1:7" x14ac:dyDescent="0.2">
      <c r="A58" s="193"/>
      <c r="B58" s="193"/>
      <c r="C58" s="230"/>
      <c r="D58" s="230"/>
      <c r="E58" s="193"/>
    </row>
    <row r="59" spans="1:7" x14ac:dyDescent="0.2">
      <c r="A59" s="193"/>
      <c r="B59" s="193"/>
      <c r="C59" s="230"/>
      <c r="D59" s="230"/>
      <c r="E59" s="193"/>
    </row>
    <row r="60" spans="1:7" x14ac:dyDescent="0.2">
      <c r="A60" s="193"/>
      <c r="B60" s="193"/>
      <c r="C60" s="230"/>
      <c r="D60" s="230"/>
      <c r="E60" s="193"/>
    </row>
    <row r="61" spans="1:7" x14ac:dyDescent="0.2">
      <c r="A61" s="193"/>
      <c r="B61" s="193"/>
      <c r="C61" s="230"/>
      <c r="D61" s="230"/>
      <c r="E61" s="193"/>
    </row>
    <row r="62" spans="1:7" x14ac:dyDescent="0.2">
      <c r="D62" s="5"/>
    </row>
    <row r="63" spans="1:7" x14ac:dyDescent="0.2">
      <c r="D63" s="5"/>
    </row>
    <row r="64" spans="1:7" x14ac:dyDescent="0.2">
      <c r="D64" s="5"/>
    </row>
    <row r="65" spans="4:4" x14ac:dyDescent="0.2">
      <c r="D65" s="5"/>
    </row>
    <row r="66" spans="4:4" x14ac:dyDescent="0.2">
      <c r="D66" s="5"/>
    </row>
    <row r="67" spans="4:4" x14ac:dyDescent="0.2">
      <c r="D67" s="5"/>
    </row>
    <row r="68" spans="4:4" x14ac:dyDescent="0.2">
      <c r="D68" s="5"/>
    </row>
    <row r="69" spans="4:4" x14ac:dyDescent="0.2">
      <c r="D69" s="5"/>
    </row>
    <row r="70" spans="4:4" x14ac:dyDescent="0.2">
      <c r="D70" s="5"/>
    </row>
    <row r="71" spans="4:4" x14ac:dyDescent="0.2">
      <c r="D71" s="5"/>
    </row>
    <row r="72" spans="4:4" x14ac:dyDescent="0.2">
      <c r="D72" s="5"/>
    </row>
  </sheetData>
  <mergeCells count="1">
    <mergeCell ref="F32:K35"/>
  </mergeCells>
  <phoneticPr fontId="2" type="noConversion"/>
  <pageMargins left="0.75" right="0.75" top="1" bottom="1" header="0" footer="0"/>
  <pageSetup paperSize="9" scale="88" orientation="landscape" r:id="rId1"/>
  <headerFooter alignWithMargins="0"/>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3">
    <pageSetUpPr fitToPage="1"/>
  </sheetPr>
  <dimension ref="A1:P53"/>
  <sheetViews>
    <sheetView zoomScale="75" workbookViewId="0">
      <selection activeCell="I44" sqref="I44"/>
    </sheetView>
  </sheetViews>
  <sheetFormatPr baseColWidth="10" defaultColWidth="11.44140625" defaultRowHeight="11.4" x14ac:dyDescent="0.2"/>
  <cols>
    <col min="1" max="1" width="2.6640625" style="3" customWidth="1"/>
    <col min="2" max="2" width="20.109375" style="3" customWidth="1"/>
    <col min="3" max="3" width="9.109375" style="5" bestFit="1" customWidth="1"/>
    <col min="4" max="4" width="6.6640625" style="3" customWidth="1"/>
    <col min="5" max="5" width="9.109375" style="3" customWidth="1"/>
    <col min="6" max="6" width="5.44140625" style="3" customWidth="1"/>
    <col min="7" max="10" width="5.6640625" style="3" customWidth="1"/>
    <col min="11" max="11" width="6.44140625" style="3" bestFit="1" customWidth="1"/>
    <col min="12" max="12" width="1.109375" style="3" customWidth="1"/>
    <col min="13" max="13" width="16.109375" style="3" bestFit="1" customWidth="1"/>
    <col min="14" max="14" width="8" style="3" customWidth="1"/>
    <col min="15" max="15" width="8.44140625" style="3" bestFit="1" customWidth="1"/>
    <col min="16" max="16" width="13.5546875" style="3" customWidth="1"/>
    <col min="17" max="17" width="8.6640625" style="3" customWidth="1"/>
    <col min="18" max="18" width="2.6640625" style="3" customWidth="1"/>
    <col min="19" max="19" width="2.88671875" style="3" customWidth="1"/>
    <col min="20" max="20" width="2.44140625" style="3" customWidth="1"/>
    <col min="21" max="16384" width="11.44140625" style="3"/>
  </cols>
  <sheetData>
    <row r="1" spans="1:16" ht="12" thickBot="1" x14ac:dyDescent="0.25">
      <c r="B1" s="50"/>
      <c r="C1" s="54" t="s">
        <v>1230</v>
      </c>
      <c r="D1" s="54" t="s">
        <v>1228</v>
      </c>
      <c r="M1" s="176" t="s">
        <v>1657</v>
      </c>
      <c r="N1" s="3" t="s">
        <v>1215</v>
      </c>
      <c r="O1" s="3" t="s">
        <v>1216</v>
      </c>
    </row>
    <row r="2" spans="1:16" x14ac:dyDescent="0.2">
      <c r="A2" s="16"/>
      <c r="B2" s="50" t="s">
        <v>1192</v>
      </c>
      <c r="C2" s="40">
        <v>3091</v>
      </c>
      <c r="D2" s="44"/>
      <c r="M2" s="3" t="s">
        <v>386</v>
      </c>
      <c r="N2" s="55">
        <v>12</v>
      </c>
      <c r="O2" s="3">
        <v>24</v>
      </c>
      <c r="P2" s="3" t="s">
        <v>385</v>
      </c>
    </row>
    <row r="3" spans="1:16" x14ac:dyDescent="0.2">
      <c r="A3" s="16"/>
      <c r="B3" s="50" t="s">
        <v>1193</v>
      </c>
      <c r="C3" s="40">
        <v>62</v>
      </c>
      <c r="D3" s="44"/>
      <c r="M3" s="3" t="s">
        <v>392</v>
      </c>
      <c r="N3" s="55">
        <v>5</v>
      </c>
      <c r="O3" s="3">
        <v>3</v>
      </c>
      <c r="P3" s="3" t="s">
        <v>1826</v>
      </c>
    </row>
    <row r="4" spans="1:16" ht="12" x14ac:dyDescent="0.25">
      <c r="A4" s="16"/>
      <c r="B4" s="3" t="s">
        <v>1194</v>
      </c>
      <c r="C4" s="44"/>
      <c r="D4" s="44"/>
      <c r="E4" s="23"/>
      <c r="M4" s="3" t="s">
        <v>396</v>
      </c>
      <c r="N4" s="55">
        <v>11</v>
      </c>
      <c r="O4" s="3">
        <v>6</v>
      </c>
      <c r="P4" s="3" t="s">
        <v>428</v>
      </c>
    </row>
    <row r="5" spans="1:16" ht="12" x14ac:dyDescent="0.25">
      <c r="A5" s="16"/>
      <c r="B5" s="50" t="s">
        <v>231</v>
      </c>
      <c r="C5" s="40">
        <v>300</v>
      </c>
      <c r="D5" s="44"/>
      <c r="E5" s="23">
        <f>SUM(C2:C5)</f>
        <v>3453</v>
      </c>
      <c r="M5" s="3" t="s">
        <v>397</v>
      </c>
      <c r="N5" s="55">
        <v>14</v>
      </c>
      <c r="O5" s="3">
        <v>3</v>
      </c>
      <c r="P5" s="3" t="s">
        <v>429</v>
      </c>
    </row>
    <row r="6" spans="1:16" ht="3.75" customHeight="1" thickBot="1" x14ac:dyDescent="0.25">
      <c r="A6" s="4"/>
      <c r="B6" s="51"/>
      <c r="C6" s="41"/>
      <c r="D6" s="45"/>
      <c r="E6" s="4"/>
      <c r="N6" s="55"/>
    </row>
    <row r="7" spans="1:16" ht="13.2" x14ac:dyDescent="0.25">
      <c r="A7" s="14">
        <v>1</v>
      </c>
      <c r="B7" s="249" t="s">
        <v>1144</v>
      </c>
      <c r="C7" s="250">
        <v>-200</v>
      </c>
      <c r="D7" s="284">
        <f>F7+G7+H7+I7+J7</f>
        <v>140</v>
      </c>
      <c r="E7" s="221"/>
      <c r="F7" s="38">
        <v>120</v>
      </c>
      <c r="G7" s="26">
        <v>20</v>
      </c>
      <c r="H7" s="26"/>
      <c r="I7" s="26"/>
      <c r="J7" s="26"/>
      <c r="K7" s="31" t="s">
        <v>1209</v>
      </c>
      <c r="M7" s="193" t="s">
        <v>35</v>
      </c>
      <c r="N7" s="252">
        <v>22</v>
      </c>
      <c r="O7" s="3">
        <v>2</v>
      </c>
      <c r="P7" s="3" t="s">
        <v>429</v>
      </c>
    </row>
    <row r="8" spans="1:16" ht="13.8" thickBot="1" x14ac:dyDescent="0.3">
      <c r="A8" s="14">
        <v>2</v>
      </c>
      <c r="B8" s="249" t="s">
        <v>370</v>
      </c>
      <c r="C8" s="250">
        <v>-42</v>
      </c>
      <c r="D8" s="251">
        <v>42</v>
      </c>
      <c r="F8" s="24" t="s">
        <v>376</v>
      </c>
      <c r="G8" s="241" t="s">
        <v>437</v>
      </c>
      <c r="H8" s="25"/>
      <c r="I8" s="25"/>
      <c r="J8" s="25"/>
      <c r="K8" s="32" t="s">
        <v>1210</v>
      </c>
      <c r="M8" s="193" t="s">
        <v>398</v>
      </c>
      <c r="N8" s="252">
        <v>16</v>
      </c>
      <c r="O8" s="3">
        <v>2</v>
      </c>
      <c r="P8" s="3" t="s">
        <v>430</v>
      </c>
    </row>
    <row r="9" spans="1:16" ht="13.8" thickBot="1" x14ac:dyDescent="0.3">
      <c r="A9" s="14">
        <v>3</v>
      </c>
      <c r="B9" s="249" t="s">
        <v>1163</v>
      </c>
      <c r="C9" s="250">
        <v>-84</v>
      </c>
      <c r="D9" s="251">
        <v>84</v>
      </c>
      <c r="M9" s="193" t="s">
        <v>399</v>
      </c>
      <c r="N9" s="252">
        <v>8</v>
      </c>
      <c r="O9" s="3">
        <v>3</v>
      </c>
      <c r="P9" s="3" t="s">
        <v>431</v>
      </c>
    </row>
    <row r="10" spans="1:16" ht="13.8" thickBot="1" x14ac:dyDescent="0.3">
      <c r="A10" s="14">
        <v>4</v>
      </c>
      <c r="B10" s="249" t="s">
        <v>64</v>
      </c>
      <c r="C10" s="250">
        <v>-100</v>
      </c>
      <c r="D10" s="251">
        <v>100</v>
      </c>
      <c r="F10" s="173" t="s">
        <v>1211</v>
      </c>
      <c r="G10" s="174"/>
      <c r="H10" s="174"/>
      <c r="I10" s="174"/>
      <c r="J10" s="175"/>
      <c r="M10" t="s">
        <v>395</v>
      </c>
      <c r="N10" s="252">
        <v>25</v>
      </c>
      <c r="O10" s="3">
        <v>3</v>
      </c>
      <c r="P10" s="3" t="s">
        <v>432</v>
      </c>
    </row>
    <row r="11" spans="1:16" ht="13.2" x14ac:dyDescent="0.25">
      <c r="A11" s="14">
        <v>5</v>
      </c>
      <c r="B11" s="249" t="s">
        <v>153</v>
      </c>
      <c r="C11" s="250">
        <v>-57</v>
      </c>
      <c r="D11" s="251">
        <v>57</v>
      </c>
      <c r="F11" s="205" t="s">
        <v>367</v>
      </c>
      <c r="G11" s="28">
        <v>14</v>
      </c>
      <c r="H11" s="28"/>
      <c r="I11" s="28"/>
      <c r="J11" s="29"/>
      <c r="M11" s="193" t="s">
        <v>402</v>
      </c>
      <c r="N11" s="252">
        <v>12</v>
      </c>
      <c r="O11" s="3">
        <v>2</v>
      </c>
      <c r="P11" s="3" t="s">
        <v>433</v>
      </c>
    </row>
    <row r="12" spans="1:16" x14ac:dyDescent="0.2">
      <c r="A12" s="14">
        <v>6</v>
      </c>
      <c r="B12" s="249" t="s">
        <v>1145</v>
      </c>
      <c r="C12" s="250">
        <v>-20</v>
      </c>
      <c r="D12" s="251">
        <v>20</v>
      </c>
      <c r="F12" s="27" t="s">
        <v>375</v>
      </c>
      <c r="G12" s="28">
        <v>14</v>
      </c>
      <c r="H12" s="28"/>
      <c r="I12" s="28"/>
      <c r="J12" s="29"/>
      <c r="M12" s="3" t="s">
        <v>1984</v>
      </c>
      <c r="N12" s="3">
        <v>37</v>
      </c>
      <c r="O12" s="3">
        <v>2</v>
      </c>
      <c r="P12" s="3" t="s">
        <v>434</v>
      </c>
    </row>
    <row r="13" spans="1:16" ht="13.2" x14ac:dyDescent="0.25">
      <c r="A13" s="14">
        <v>7</v>
      </c>
      <c r="B13" s="249" t="s">
        <v>384</v>
      </c>
      <c r="C13" s="250">
        <v>-20</v>
      </c>
      <c r="D13" s="251">
        <v>20</v>
      </c>
      <c r="F13" s="205" t="s">
        <v>379</v>
      </c>
      <c r="G13" s="28">
        <v>14</v>
      </c>
      <c r="H13" s="28"/>
      <c r="I13" s="28"/>
      <c r="J13" s="29"/>
      <c r="M13" s="193" t="s">
        <v>418</v>
      </c>
      <c r="N13" s="252">
        <v>22</v>
      </c>
      <c r="O13" s="3">
        <v>6</v>
      </c>
      <c r="P13" s="3" t="s">
        <v>435</v>
      </c>
    </row>
    <row r="14" spans="1:16" ht="13.2" x14ac:dyDescent="0.25">
      <c r="A14" s="14">
        <v>8</v>
      </c>
      <c r="B14" s="249" t="s">
        <v>1152</v>
      </c>
      <c r="C14" s="250">
        <v>-100</v>
      </c>
      <c r="D14" s="251">
        <v>100</v>
      </c>
      <c r="E14" s="221"/>
      <c r="F14" s="27" t="s">
        <v>388</v>
      </c>
      <c r="G14" s="28">
        <v>12</v>
      </c>
      <c r="H14" s="28"/>
      <c r="I14" s="28"/>
      <c r="J14" s="29"/>
      <c r="M14" s="193" t="s">
        <v>420</v>
      </c>
      <c r="N14" s="252">
        <v>16</v>
      </c>
      <c r="O14" s="3">
        <v>3</v>
      </c>
      <c r="P14" s="3" t="s">
        <v>2089</v>
      </c>
    </row>
    <row r="15" spans="1:16" x14ac:dyDescent="0.2">
      <c r="A15" s="14">
        <v>9</v>
      </c>
      <c r="B15" s="249" t="s">
        <v>1153</v>
      </c>
      <c r="C15" s="250">
        <v>-101</v>
      </c>
      <c r="D15" s="251">
        <v>101</v>
      </c>
      <c r="F15" s="205" t="s">
        <v>389</v>
      </c>
      <c r="G15" s="28">
        <v>14</v>
      </c>
      <c r="H15" s="28"/>
      <c r="I15" s="28"/>
      <c r="J15" s="29"/>
      <c r="M15" s="3" t="s">
        <v>419</v>
      </c>
      <c r="N15" s="3">
        <v>15</v>
      </c>
    </row>
    <row r="16" spans="1:16" ht="13.2" x14ac:dyDescent="0.25">
      <c r="A16" s="14">
        <v>10</v>
      </c>
      <c r="B16" s="249" t="s">
        <v>368</v>
      </c>
      <c r="C16" s="250">
        <v>-47</v>
      </c>
      <c r="D16" s="251">
        <v>47</v>
      </c>
      <c r="F16" s="27" t="s">
        <v>394</v>
      </c>
      <c r="G16" s="28">
        <v>13</v>
      </c>
      <c r="H16" s="28"/>
      <c r="I16" s="28"/>
      <c r="J16" s="29"/>
      <c r="M16" s="193" t="s">
        <v>423</v>
      </c>
      <c r="N16" s="252">
        <v>58</v>
      </c>
    </row>
    <row r="17" spans="1:15" ht="13.2" x14ac:dyDescent="0.25">
      <c r="A17" s="14">
        <v>11</v>
      </c>
      <c r="B17" s="249" t="s">
        <v>1155</v>
      </c>
      <c r="C17" s="250">
        <v>-12</v>
      </c>
      <c r="D17" s="251">
        <v>12</v>
      </c>
      <c r="F17" s="27" t="s">
        <v>400</v>
      </c>
      <c r="G17" s="28">
        <v>14</v>
      </c>
      <c r="H17" s="28"/>
      <c r="I17" s="28"/>
      <c r="J17" s="29"/>
      <c r="M17" s="193" t="s">
        <v>96</v>
      </c>
      <c r="N17" s="252">
        <v>30</v>
      </c>
    </row>
    <row r="18" spans="1:15" ht="13.2" x14ac:dyDescent="0.25">
      <c r="A18" s="14">
        <v>12</v>
      </c>
      <c r="B18" s="249" t="s">
        <v>1162</v>
      </c>
      <c r="C18" s="250">
        <v>-43</v>
      </c>
      <c r="D18" s="251">
        <v>43</v>
      </c>
      <c r="F18" s="27" t="s">
        <v>417</v>
      </c>
      <c r="G18" s="28">
        <v>12</v>
      </c>
      <c r="H18" s="28"/>
      <c r="I18" s="28"/>
      <c r="J18" s="29"/>
      <c r="M18" s="193" t="s">
        <v>426</v>
      </c>
      <c r="N18" s="252">
        <v>35</v>
      </c>
    </row>
    <row r="19" spans="1:15" ht="13.2" x14ac:dyDescent="0.25">
      <c r="A19" s="14">
        <v>13</v>
      </c>
      <c r="B19" s="249" t="s">
        <v>1156</v>
      </c>
      <c r="C19" s="250">
        <v>-78</v>
      </c>
      <c r="D19" s="251">
        <v>78</v>
      </c>
      <c r="F19" s="27" t="s">
        <v>424</v>
      </c>
      <c r="G19" s="28">
        <v>14</v>
      </c>
      <c r="H19" s="28"/>
      <c r="I19" s="28"/>
      <c r="J19" s="29"/>
      <c r="M19" s="193" t="s">
        <v>262</v>
      </c>
      <c r="N19" s="252">
        <v>11</v>
      </c>
    </row>
    <row r="20" spans="1:15" ht="13.2" x14ac:dyDescent="0.25">
      <c r="A20" s="14">
        <v>14</v>
      </c>
      <c r="B20" s="249" t="s">
        <v>1157</v>
      </c>
      <c r="C20" s="250">
        <v>0</v>
      </c>
      <c r="D20" s="251">
        <v>0</v>
      </c>
      <c r="F20" s="27" t="s">
        <v>425</v>
      </c>
      <c r="G20" s="28">
        <v>18</v>
      </c>
      <c r="H20" s="28"/>
      <c r="I20" s="28"/>
      <c r="J20" s="29"/>
      <c r="M20" s="193" t="s">
        <v>262</v>
      </c>
      <c r="N20" s="252">
        <v>55</v>
      </c>
    </row>
    <row r="21" spans="1:15" ht="13.2" x14ac:dyDescent="0.25">
      <c r="A21" s="14">
        <v>15</v>
      </c>
      <c r="B21" s="249" t="s">
        <v>1158</v>
      </c>
      <c r="C21" s="250">
        <v>-190</v>
      </c>
      <c r="D21" s="284">
        <f>J23</f>
        <v>163</v>
      </c>
      <c r="F21" s="205" t="s">
        <v>427</v>
      </c>
      <c r="G21" s="28">
        <v>12</v>
      </c>
      <c r="H21" s="28"/>
      <c r="I21" s="28"/>
      <c r="J21" s="29"/>
      <c r="M21" s="193" t="s">
        <v>438</v>
      </c>
      <c r="N21" s="252">
        <v>30</v>
      </c>
    </row>
    <row r="22" spans="1:15" ht="13.8" thickBot="1" x14ac:dyDescent="0.3">
      <c r="A22" s="14">
        <v>16</v>
      </c>
      <c r="B22" s="249" t="s">
        <v>1159</v>
      </c>
      <c r="C22" s="250">
        <v>-550</v>
      </c>
      <c r="D22" s="284">
        <f>N44</f>
        <v>454</v>
      </c>
      <c r="F22" s="27" t="s">
        <v>436</v>
      </c>
      <c r="G22" s="28">
        <v>12</v>
      </c>
      <c r="H22" s="28"/>
      <c r="I22" s="28"/>
      <c r="J22" s="29"/>
      <c r="M22" s="193" t="s">
        <v>35</v>
      </c>
      <c r="N22" s="252">
        <v>20</v>
      </c>
    </row>
    <row r="23" spans="1:15" ht="12.6" thickBot="1" x14ac:dyDescent="0.3">
      <c r="A23" s="14">
        <v>17</v>
      </c>
      <c r="B23" s="249" t="s">
        <v>1160</v>
      </c>
      <c r="C23" s="250">
        <v>-90</v>
      </c>
      <c r="D23" s="284">
        <f>O44</f>
        <v>59</v>
      </c>
      <c r="F23" s="24"/>
      <c r="G23" s="25"/>
      <c r="H23" s="25"/>
      <c r="I23" s="25"/>
      <c r="J23" s="30">
        <f>SUM(G11:G22)+SUM(I11:I22)</f>
        <v>163</v>
      </c>
      <c r="N23" s="55"/>
    </row>
    <row r="24" spans="1:15" x14ac:dyDescent="0.2">
      <c r="A24" s="14">
        <v>18</v>
      </c>
      <c r="B24" s="249" t="s">
        <v>442</v>
      </c>
      <c r="C24" s="250">
        <v>-454</v>
      </c>
      <c r="D24" s="251">
        <v>454</v>
      </c>
      <c r="N24" s="55"/>
      <c r="O24" s="55"/>
    </row>
    <row r="25" spans="1:15" ht="12" x14ac:dyDescent="0.25">
      <c r="A25" s="14">
        <v>19</v>
      </c>
      <c r="B25" s="249" t="s">
        <v>1927</v>
      </c>
      <c r="C25" s="250">
        <v>-40</v>
      </c>
      <c r="D25" s="284">
        <v>10</v>
      </c>
      <c r="E25" s="240">
        <f>SUM(D7:D25)</f>
        <v>1984</v>
      </c>
      <c r="N25" s="55"/>
      <c r="O25" s="55"/>
    </row>
    <row r="26" spans="1:15" ht="3" customHeight="1" x14ac:dyDescent="0.2">
      <c r="A26" s="4"/>
      <c r="B26" s="51"/>
      <c r="C26" s="41"/>
      <c r="D26" s="45"/>
      <c r="E26" s="4"/>
      <c r="N26" s="55"/>
    </row>
    <row r="27" spans="1:15" x14ac:dyDescent="0.2">
      <c r="A27" s="15"/>
      <c r="B27" s="249" t="s">
        <v>66</v>
      </c>
      <c r="C27" s="250">
        <v>0</v>
      </c>
      <c r="D27" s="251">
        <v>0</v>
      </c>
      <c r="N27" s="55"/>
    </row>
    <row r="28" spans="1:15" x14ac:dyDescent="0.2">
      <c r="A28" s="15"/>
      <c r="B28" s="249" t="s">
        <v>62</v>
      </c>
      <c r="C28" s="250">
        <v>0</v>
      </c>
      <c r="D28" s="251">
        <v>0</v>
      </c>
      <c r="N28" s="55"/>
    </row>
    <row r="29" spans="1:15" ht="3" customHeight="1" x14ac:dyDescent="0.2">
      <c r="A29" s="4"/>
      <c r="B29" s="51"/>
      <c r="C29" s="41"/>
      <c r="D29" s="45"/>
      <c r="E29" s="4"/>
      <c r="N29" s="55"/>
    </row>
    <row r="30" spans="1:15" x14ac:dyDescent="0.2">
      <c r="A30" s="36"/>
      <c r="B30" s="249" t="s">
        <v>286</v>
      </c>
      <c r="C30" s="250">
        <v>-226</v>
      </c>
      <c r="D30" s="250">
        <v>226</v>
      </c>
      <c r="F30" s="221"/>
      <c r="G30" s="221"/>
      <c r="H30" s="221"/>
      <c r="I30" s="193"/>
      <c r="J30" s="193"/>
      <c r="K30" s="221"/>
    </row>
    <row r="31" spans="1:15" x14ac:dyDescent="0.2">
      <c r="A31" s="36"/>
      <c r="B31" s="249" t="s">
        <v>371</v>
      </c>
      <c r="C31" s="250">
        <v>-48</v>
      </c>
      <c r="D31" s="250">
        <v>48</v>
      </c>
      <c r="F31" s="221"/>
      <c r="G31" s="221"/>
      <c r="H31" s="221"/>
      <c r="I31" s="193"/>
      <c r="J31" s="193"/>
      <c r="K31" s="221"/>
      <c r="N31" s="55"/>
    </row>
    <row r="32" spans="1:15" ht="12" thickBot="1" x14ac:dyDescent="0.25">
      <c r="A32" s="36"/>
      <c r="B32" s="249" t="s">
        <v>372</v>
      </c>
      <c r="C32" s="250">
        <v>-296</v>
      </c>
      <c r="D32" s="250">
        <v>296</v>
      </c>
      <c r="F32" s="221"/>
      <c r="G32" s="221"/>
      <c r="H32" s="221"/>
      <c r="I32" s="193"/>
      <c r="J32" s="193"/>
      <c r="K32" s="221"/>
      <c r="N32" s="55"/>
    </row>
    <row r="33" spans="1:16" x14ac:dyDescent="0.2">
      <c r="A33" s="36"/>
      <c r="B33" s="249" t="s">
        <v>380</v>
      </c>
      <c r="C33" s="250">
        <v>-33</v>
      </c>
      <c r="D33" s="250">
        <v>33</v>
      </c>
      <c r="F33" s="1969" t="s">
        <v>446</v>
      </c>
      <c r="G33" s="1970"/>
      <c r="H33" s="1970"/>
      <c r="I33" s="1970"/>
      <c r="J33" s="1970"/>
      <c r="K33" s="1971"/>
      <c r="N33" s="55"/>
    </row>
    <row r="34" spans="1:16" x14ac:dyDescent="0.2">
      <c r="A34" s="36"/>
      <c r="B34" s="249" t="s">
        <v>383</v>
      </c>
      <c r="C34" s="250">
        <v>-17</v>
      </c>
      <c r="D34" s="250">
        <v>17</v>
      </c>
      <c r="F34" s="1972"/>
      <c r="G34" s="1947"/>
      <c r="H34" s="1947"/>
      <c r="I34" s="1947"/>
      <c r="J34" s="1947"/>
      <c r="K34" s="1973"/>
      <c r="N34" s="55"/>
    </row>
    <row r="35" spans="1:16" x14ac:dyDescent="0.2">
      <c r="A35" s="36"/>
      <c r="B35" s="249" t="s">
        <v>387</v>
      </c>
      <c r="C35" s="250">
        <v>-19</v>
      </c>
      <c r="D35" s="250">
        <v>19</v>
      </c>
      <c r="F35" s="1972"/>
      <c r="G35" s="1947"/>
      <c r="H35" s="1947"/>
      <c r="I35" s="1947"/>
      <c r="J35" s="1947"/>
      <c r="K35" s="1973"/>
      <c r="N35" s="55"/>
    </row>
    <row r="36" spans="1:16" ht="12" thickBot="1" x14ac:dyDescent="0.25">
      <c r="A36" s="36"/>
      <c r="B36" s="249" t="s">
        <v>391</v>
      </c>
      <c r="C36" s="250">
        <v>-35</v>
      </c>
      <c r="D36" s="250">
        <v>35</v>
      </c>
      <c r="F36" s="1974"/>
      <c r="G36" s="1975"/>
      <c r="H36" s="1975"/>
      <c r="I36" s="1975"/>
      <c r="J36" s="1975"/>
      <c r="K36" s="1976"/>
      <c r="N36" s="55"/>
    </row>
    <row r="37" spans="1:16" x14ac:dyDescent="0.2">
      <c r="A37" s="36"/>
      <c r="B37" s="249" t="s">
        <v>393</v>
      </c>
      <c r="C37" s="250">
        <v>26</v>
      </c>
      <c r="D37" s="250">
        <v>-26</v>
      </c>
      <c r="F37" s="221"/>
      <c r="G37" s="221"/>
      <c r="H37" s="221"/>
      <c r="I37" s="193"/>
      <c r="J37" s="193"/>
      <c r="K37" s="221"/>
      <c r="N37" s="55"/>
    </row>
    <row r="38" spans="1:16" x14ac:dyDescent="0.2">
      <c r="A38" s="36"/>
      <c r="B38" s="249" t="s">
        <v>304</v>
      </c>
      <c r="C38" s="250">
        <v>-75</v>
      </c>
      <c r="D38" s="250">
        <v>75</v>
      </c>
      <c r="F38" s="221"/>
      <c r="G38" s="221"/>
      <c r="H38" s="221"/>
      <c r="I38" s="193"/>
      <c r="J38" s="193"/>
      <c r="K38" s="221"/>
      <c r="N38" s="55"/>
    </row>
    <row r="39" spans="1:16" x14ac:dyDescent="0.2">
      <c r="A39" s="36"/>
      <c r="B39" s="249" t="s">
        <v>413</v>
      </c>
      <c r="C39" s="250">
        <v>-20</v>
      </c>
      <c r="D39" s="250">
        <v>20</v>
      </c>
      <c r="F39" s="221"/>
      <c r="G39" s="221"/>
      <c r="H39" s="221"/>
      <c r="I39" s="193"/>
      <c r="J39" s="193"/>
      <c r="K39" s="221"/>
      <c r="N39" s="55"/>
    </row>
    <row r="40" spans="1:16" x14ac:dyDescent="0.2">
      <c r="A40" s="36"/>
      <c r="B40" s="249" t="s">
        <v>416</v>
      </c>
      <c r="C40" s="250">
        <v>-200</v>
      </c>
      <c r="D40" s="250">
        <v>200</v>
      </c>
      <c r="K40" s="221"/>
    </row>
    <row r="41" spans="1:16" x14ac:dyDescent="0.2">
      <c r="A41" s="36"/>
      <c r="B41" s="249" t="s">
        <v>421</v>
      </c>
      <c r="C41" s="250">
        <v>-11</v>
      </c>
      <c r="D41" s="250">
        <v>11</v>
      </c>
      <c r="K41" s="221"/>
    </row>
    <row r="42" spans="1:16" x14ac:dyDescent="0.2">
      <c r="A42" s="36"/>
      <c r="B42" s="249" t="s">
        <v>422</v>
      </c>
      <c r="C42" s="250">
        <v>-52</v>
      </c>
      <c r="D42" s="250">
        <v>52</v>
      </c>
      <c r="K42" s="221"/>
    </row>
    <row r="43" spans="1:16" ht="12.6" thickBot="1" x14ac:dyDescent="0.3">
      <c r="A43" s="36"/>
      <c r="B43" s="282" t="s">
        <v>401</v>
      </c>
      <c r="C43" s="283">
        <v>-463</v>
      </c>
      <c r="D43" s="283">
        <v>463</v>
      </c>
      <c r="E43" s="240">
        <f>SUM(D30:D43)</f>
        <v>1469</v>
      </c>
    </row>
    <row r="44" spans="1:16" ht="21.6" thickBot="1" x14ac:dyDescent="0.45">
      <c r="B44" s="50" t="s">
        <v>1198</v>
      </c>
      <c r="C44" s="49">
        <f>SUM(C2:C43)</f>
        <v>-244</v>
      </c>
      <c r="D44" s="39">
        <f>SUM(D7:D43)</f>
        <v>3453</v>
      </c>
      <c r="E44" s="28"/>
      <c r="F44" s="221"/>
      <c r="I44" s="221"/>
      <c r="J44" s="221"/>
      <c r="K44" s="221"/>
      <c r="M44" s="55" t="s">
        <v>1233</v>
      </c>
      <c r="N44" s="253">
        <f>SUM(N2:N43)</f>
        <v>454</v>
      </c>
      <c r="O44" s="37">
        <f>SUM(O2:O43)</f>
        <v>59</v>
      </c>
      <c r="P44" s="3" t="s">
        <v>1232</v>
      </c>
    </row>
    <row r="45" spans="1:16" x14ac:dyDescent="0.2">
      <c r="F45" s="221"/>
      <c r="G45" s="285"/>
      <c r="H45" s="221"/>
      <c r="I45" s="221"/>
      <c r="J45" s="221"/>
      <c r="K45" s="221"/>
    </row>
    <row r="46" spans="1:16" x14ac:dyDescent="0.2">
      <c r="F46" s="221"/>
      <c r="G46" s="221"/>
      <c r="H46" s="221"/>
      <c r="I46" s="221"/>
      <c r="J46" s="221"/>
      <c r="K46" s="221"/>
    </row>
    <row r="47" spans="1:16" x14ac:dyDescent="0.2">
      <c r="F47" s="221"/>
      <c r="G47" s="221"/>
      <c r="H47" s="221"/>
      <c r="I47" s="221"/>
      <c r="J47" s="221"/>
      <c r="K47" s="221"/>
    </row>
    <row r="48" spans="1:16" x14ac:dyDescent="0.2">
      <c r="B48" s="193"/>
      <c r="C48" s="230"/>
      <c r="D48" s="230"/>
      <c r="F48" s="221"/>
      <c r="G48" s="221"/>
    </row>
    <row r="49" spans="4:7" x14ac:dyDescent="0.2">
      <c r="F49" s="221"/>
      <c r="G49" s="221"/>
    </row>
    <row r="50" spans="4:7" x14ac:dyDescent="0.2">
      <c r="G50" s="221"/>
    </row>
    <row r="51" spans="4:7" x14ac:dyDescent="0.2">
      <c r="G51" s="221"/>
    </row>
    <row r="53" spans="4:7" x14ac:dyDescent="0.2">
      <c r="D53" s="5"/>
    </row>
  </sheetData>
  <mergeCells count="1">
    <mergeCell ref="F33:K36"/>
  </mergeCells>
  <phoneticPr fontId="2" type="noConversion"/>
  <pageMargins left="0.75" right="0.75" top="1" bottom="1" header="0" footer="0"/>
  <pageSetup paperSize="9" scale="88" orientation="landscape" r:id="rId1"/>
  <headerFooter alignWithMargins="0"/>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2">
    <pageSetUpPr fitToPage="1"/>
  </sheetPr>
  <dimension ref="A1:P55"/>
  <sheetViews>
    <sheetView zoomScale="75" workbookViewId="0">
      <selection activeCell="F33" sqref="F33:K36"/>
    </sheetView>
  </sheetViews>
  <sheetFormatPr baseColWidth="10" defaultColWidth="11.44140625" defaultRowHeight="11.4" x14ac:dyDescent="0.2"/>
  <cols>
    <col min="1" max="1" width="2.6640625" style="3" customWidth="1"/>
    <col min="2" max="2" width="20.109375" style="3" customWidth="1"/>
    <col min="3" max="3" width="9.109375" style="5" bestFit="1" customWidth="1"/>
    <col min="4" max="4" width="6" style="3" customWidth="1"/>
    <col min="5" max="5" width="8.109375" style="3" customWidth="1"/>
    <col min="6" max="6" width="5.44140625" style="3" customWidth="1"/>
    <col min="7" max="7" width="6" style="3" customWidth="1"/>
    <col min="8" max="10" width="5.6640625" style="3" customWidth="1"/>
    <col min="11" max="11" width="6.44140625" style="3" bestFit="1" customWidth="1"/>
    <col min="12" max="12" width="1.109375" style="3" customWidth="1"/>
    <col min="13" max="13" width="16.109375" style="3" bestFit="1" customWidth="1"/>
    <col min="14" max="14" width="8" style="3" customWidth="1"/>
    <col min="15" max="15" width="8.44140625" style="3" bestFit="1" customWidth="1"/>
    <col min="16" max="16" width="13.5546875" style="3" customWidth="1"/>
    <col min="17" max="17" width="8.6640625" style="3" customWidth="1"/>
    <col min="18" max="18" width="2.6640625" style="3" customWidth="1"/>
    <col min="19" max="19" width="2.88671875" style="3" customWidth="1"/>
    <col min="20" max="20" width="2.44140625" style="3" customWidth="1"/>
    <col min="21" max="16384" width="11.44140625" style="3"/>
  </cols>
  <sheetData>
    <row r="1" spans="1:16" ht="12" thickBot="1" x14ac:dyDescent="0.25">
      <c r="B1" s="50"/>
      <c r="C1" s="54" t="s">
        <v>1230</v>
      </c>
      <c r="D1" s="54" t="s">
        <v>1228</v>
      </c>
      <c r="M1" s="176" t="s">
        <v>1657</v>
      </c>
      <c r="N1" s="3" t="s">
        <v>1215</v>
      </c>
      <c r="O1" s="3" t="s">
        <v>1216</v>
      </c>
    </row>
    <row r="2" spans="1:16" x14ac:dyDescent="0.2">
      <c r="A2" s="16"/>
      <c r="B2" s="50" t="s">
        <v>1192</v>
      </c>
      <c r="C2" s="40">
        <v>4510</v>
      </c>
      <c r="D2" s="44"/>
      <c r="M2" s="3" t="s">
        <v>302</v>
      </c>
      <c r="N2" s="55">
        <v>42</v>
      </c>
      <c r="O2" s="3">
        <v>30</v>
      </c>
      <c r="P2" s="3" t="s">
        <v>331</v>
      </c>
    </row>
    <row r="3" spans="1:16" x14ac:dyDescent="0.2">
      <c r="A3" s="16"/>
      <c r="B3" s="50" t="s">
        <v>1193</v>
      </c>
      <c r="C3" s="40">
        <v>92</v>
      </c>
      <c r="D3" s="44"/>
      <c r="M3" s="3" t="s">
        <v>305</v>
      </c>
      <c r="N3" s="55">
        <v>39</v>
      </c>
      <c r="O3" s="3">
        <v>20</v>
      </c>
      <c r="P3" s="3" t="s">
        <v>331</v>
      </c>
    </row>
    <row r="4" spans="1:16" ht="12" x14ac:dyDescent="0.25">
      <c r="A4" s="16"/>
      <c r="B4" s="3" t="s">
        <v>1194</v>
      </c>
      <c r="C4" s="44"/>
      <c r="D4" s="44"/>
      <c r="E4" s="23">
        <f>C2+C3</f>
        <v>4602</v>
      </c>
      <c r="M4" s="3" t="s">
        <v>306</v>
      </c>
      <c r="N4" s="55">
        <v>29</v>
      </c>
      <c r="O4" s="3">
        <v>20</v>
      </c>
      <c r="P4" s="3" t="s">
        <v>359</v>
      </c>
    </row>
    <row r="5" spans="1:16" ht="3.75" customHeight="1" thickBot="1" x14ac:dyDescent="0.25">
      <c r="A5" s="4"/>
      <c r="B5" s="51"/>
      <c r="C5" s="41"/>
      <c r="D5" s="45"/>
      <c r="E5" s="4"/>
      <c r="N5" s="55"/>
    </row>
    <row r="6" spans="1:16" ht="13.2" x14ac:dyDescent="0.25">
      <c r="A6" s="14">
        <v>1</v>
      </c>
      <c r="B6" s="274" t="s">
        <v>1144</v>
      </c>
      <c r="C6" s="275">
        <v>-200</v>
      </c>
      <c r="D6" s="279">
        <f>F6+G6+H6+I6</f>
        <v>100</v>
      </c>
      <c r="E6" s="221"/>
      <c r="F6" s="38">
        <v>100</v>
      </c>
      <c r="G6" s="26"/>
      <c r="H6" s="26"/>
      <c r="I6" s="26"/>
      <c r="J6" s="26"/>
      <c r="K6" s="31" t="s">
        <v>1209</v>
      </c>
      <c r="M6" s="193" t="s">
        <v>307</v>
      </c>
      <c r="N6" s="252">
        <v>3</v>
      </c>
    </row>
    <row r="7" spans="1:16" ht="13.8" thickBot="1" x14ac:dyDescent="0.3">
      <c r="A7" s="14">
        <v>2</v>
      </c>
      <c r="B7" s="218" t="s">
        <v>63</v>
      </c>
      <c r="C7" s="219">
        <v>-42</v>
      </c>
      <c r="D7" s="220">
        <v>42</v>
      </c>
      <c r="F7" s="24" t="s">
        <v>330</v>
      </c>
      <c r="G7" s="241"/>
      <c r="H7" s="25"/>
      <c r="I7" s="25"/>
      <c r="J7" s="25"/>
      <c r="K7" s="32" t="s">
        <v>1210</v>
      </c>
      <c r="M7" s="193" t="s">
        <v>284</v>
      </c>
      <c r="N7" s="252">
        <v>15</v>
      </c>
    </row>
    <row r="8" spans="1:16" ht="13.8" thickBot="1" x14ac:dyDescent="0.3">
      <c r="A8" s="14">
        <v>3</v>
      </c>
      <c r="B8" s="218" t="s">
        <v>1163</v>
      </c>
      <c r="C8" s="219">
        <v>-84</v>
      </c>
      <c r="D8" s="220">
        <v>84</v>
      </c>
      <c r="M8" s="193" t="s">
        <v>35</v>
      </c>
      <c r="N8" s="252">
        <v>21</v>
      </c>
    </row>
    <row r="9" spans="1:16" ht="13.8" thickBot="1" x14ac:dyDescent="0.3">
      <c r="A9" s="14">
        <v>4</v>
      </c>
      <c r="B9" s="218" t="s">
        <v>64</v>
      </c>
      <c r="C9" s="219">
        <v>-100</v>
      </c>
      <c r="D9" s="220">
        <v>100</v>
      </c>
      <c r="F9" s="173" t="s">
        <v>1211</v>
      </c>
      <c r="G9" s="174"/>
      <c r="H9" s="174"/>
      <c r="I9" s="174"/>
      <c r="J9" s="175"/>
      <c r="M9" s="193" t="s">
        <v>318</v>
      </c>
      <c r="N9" s="252">
        <v>14</v>
      </c>
    </row>
    <row r="10" spans="1:16" ht="13.2" x14ac:dyDescent="0.25">
      <c r="A10" s="14">
        <v>5</v>
      </c>
      <c r="B10" s="218" t="s">
        <v>153</v>
      </c>
      <c r="C10" s="219">
        <v>-48</v>
      </c>
      <c r="D10" s="220">
        <v>48</v>
      </c>
      <c r="F10" s="205" t="s">
        <v>297</v>
      </c>
      <c r="G10" s="28">
        <v>11</v>
      </c>
      <c r="H10" s="28" t="s">
        <v>347</v>
      </c>
      <c r="I10" s="28">
        <v>12</v>
      </c>
      <c r="J10" s="29"/>
      <c r="M10" s="193" t="s">
        <v>319</v>
      </c>
      <c r="N10" s="252">
        <v>14</v>
      </c>
    </row>
    <row r="11" spans="1:16" ht="13.2" x14ac:dyDescent="0.25">
      <c r="A11" s="14">
        <v>6</v>
      </c>
      <c r="B11" s="218" t="s">
        <v>1145</v>
      </c>
      <c r="C11" s="219">
        <v>-20</v>
      </c>
      <c r="D11" s="220">
        <v>20</v>
      </c>
      <c r="F11" s="27" t="s">
        <v>301</v>
      </c>
      <c r="G11" s="28">
        <v>3</v>
      </c>
      <c r="H11" s="28" t="s">
        <v>350</v>
      </c>
      <c r="I11" s="28">
        <v>14</v>
      </c>
      <c r="J11" s="29"/>
      <c r="M11" s="193" t="s">
        <v>320</v>
      </c>
      <c r="N11" s="252">
        <v>5</v>
      </c>
    </row>
    <row r="12" spans="1:16" ht="13.2" x14ac:dyDescent="0.25">
      <c r="A12" s="14">
        <v>7</v>
      </c>
      <c r="B12" s="218" t="s">
        <v>154</v>
      </c>
      <c r="C12" s="219">
        <v>-20</v>
      </c>
      <c r="D12" s="220">
        <v>20</v>
      </c>
      <c r="F12" s="205" t="s">
        <v>303</v>
      </c>
      <c r="G12" s="28">
        <v>12</v>
      </c>
      <c r="H12" s="28" t="s">
        <v>357</v>
      </c>
      <c r="I12" s="28">
        <v>14</v>
      </c>
      <c r="J12" s="29"/>
      <c r="M12" s="193" t="s">
        <v>324</v>
      </c>
      <c r="N12" s="252">
        <v>9</v>
      </c>
    </row>
    <row r="13" spans="1:16" ht="13.2" x14ac:dyDescent="0.25">
      <c r="A13" s="14">
        <v>8</v>
      </c>
      <c r="B13" s="218" t="s">
        <v>1152</v>
      </c>
      <c r="C13" s="219">
        <v>-110</v>
      </c>
      <c r="D13" s="220">
        <v>110</v>
      </c>
      <c r="E13" s="221"/>
      <c r="F13" s="27" t="s">
        <v>317</v>
      </c>
      <c r="G13" s="28">
        <v>14</v>
      </c>
      <c r="H13" s="28" t="s">
        <v>369</v>
      </c>
      <c r="I13" s="28">
        <v>14</v>
      </c>
      <c r="J13" s="29"/>
      <c r="M13" s="193" t="s">
        <v>325</v>
      </c>
      <c r="N13" s="252">
        <v>116</v>
      </c>
    </row>
    <row r="14" spans="1:16" x14ac:dyDescent="0.2">
      <c r="A14" s="14">
        <v>9</v>
      </c>
      <c r="B14" s="218" t="s">
        <v>1153</v>
      </c>
      <c r="C14" s="219">
        <v>-101</v>
      </c>
      <c r="D14" s="220">
        <v>101</v>
      </c>
      <c r="F14" s="205" t="s">
        <v>321</v>
      </c>
      <c r="G14" s="28">
        <v>4</v>
      </c>
      <c r="H14" s="28"/>
      <c r="I14" s="28"/>
      <c r="J14" s="29"/>
      <c r="M14" s="3" t="s">
        <v>327</v>
      </c>
      <c r="N14" s="3">
        <v>14</v>
      </c>
    </row>
    <row r="15" spans="1:16" ht="13.2" x14ac:dyDescent="0.25">
      <c r="A15" s="14">
        <v>10</v>
      </c>
      <c r="B15" s="218" t="s">
        <v>168</v>
      </c>
      <c r="C15" s="219">
        <v>-37</v>
      </c>
      <c r="D15" s="220">
        <v>37</v>
      </c>
      <c r="F15" s="27" t="s">
        <v>326</v>
      </c>
      <c r="G15" s="28">
        <v>14</v>
      </c>
      <c r="H15" s="28"/>
      <c r="I15" s="28"/>
      <c r="J15" s="29"/>
      <c r="M15" s="193" t="s">
        <v>262</v>
      </c>
      <c r="N15" s="252">
        <v>74</v>
      </c>
    </row>
    <row r="16" spans="1:16" ht="13.2" x14ac:dyDescent="0.25">
      <c r="A16" s="14">
        <v>11</v>
      </c>
      <c r="B16" s="218" t="s">
        <v>1155</v>
      </c>
      <c r="C16" s="219">
        <v>-3</v>
      </c>
      <c r="D16" s="220">
        <v>3</v>
      </c>
      <c r="F16" s="27" t="s">
        <v>328</v>
      </c>
      <c r="G16" s="28">
        <v>13</v>
      </c>
      <c r="H16" s="28"/>
      <c r="I16" s="28"/>
      <c r="J16" s="29"/>
      <c r="M16" s="193" t="s">
        <v>333</v>
      </c>
      <c r="N16" s="252">
        <v>20</v>
      </c>
    </row>
    <row r="17" spans="1:15" ht="13.2" x14ac:dyDescent="0.25">
      <c r="A17" s="14">
        <v>12</v>
      </c>
      <c r="B17" s="218" t="s">
        <v>1162</v>
      </c>
      <c r="C17" s="219">
        <v>-175</v>
      </c>
      <c r="D17" s="220">
        <v>175</v>
      </c>
      <c r="F17" s="27" t="s">
        <v>330</v>
      </c>
      <c r="G17" s="28">
        <v>12</v>
      </c>
      <c r="H17" s="28"/>
      <c r="I17" s="28"/>
      <c r="J17" s="29"/>
      <c r="M17" s="193" t="s">
        <v>1717</v>
      </c>
      <c r="N17" s="252">
        <v>7</v>
      </c>
    </row>
    <row r="18" spans="1:15" ht="13.2" x14ac:dyDescent="0.25">
      <c r="A18" s="14">
        <v>13</v>
      </c>
      <c r="B18" s="218" t="s">
        <v>1156</v>
      </c>
      <c r="C18" s="219">
        <v>-31</v>
      </c>
      <c r="D18" s="220">
        <v>31</v>
      </c>
      <c r="F18" s="27" t="s">
        <v>334</v>
      </c>
      <c r="G18" s="28">
        <v>14</v>
      </c>
      <c r="H18" s="28"/>
      <c r="I18" s="28"/>
      <c r="J18" s="29"/>
      <c r="M18" s="193" t="s">
        <v>338</v>
      </c>
      <c r="N18" s="252">
        <v>20</v>
      </c>
    </row>
    <row r="19" spans="1:15" ht="13.2" x14ac:dyDescent="0.25">
      <c r="A19" s="14">
        <v>14</v>
      </c>
      <c r="B19" s="218" t="s">
        <v>1157</v>
      </c>
      <c r="C19" s="219">
        <v>0</v>
      </c>
      <c r="D19" s="220">
        <v>0</v>
      </c>
      <c r="F19" s="27" t="s">
        <v>335</v>
      </c>
      <c r="G19" s="28">
        <v>14</v>
      </c>
      <c r="H19" s="28"/>
      <c r="I19" s="28"/>
      <c r="J19" s="29"/>
      <c r="M19" s="193" t="s">
        <v>339</v>
      </c>
      <c r="N19" s="252">
        <v>20</v>
      </c>
    </row>
    <row r="20" spans="1:15" ht="13.2" x14ac:dyDescent="0.25">
      <c r="A20" s="14">
        <v>15</v>
      </c>
      <c r="B20" s="274" t="s">
        <v>1158</v>
      </c>
      <c r="C20" s="275">
        <v>-230</v>
      </c>
      <c r="D20" s="280">
        <f>J22</f>
        <v>182</v>
      </c>
      <c r="F20" s="205" t="s">
        <v>336</v>
      </c>
      <c r="G20" s="28">
        <v>14</v>
      </c>
      <c r="H20" s="28"/>
      <c r="I20" s="28"/>
      <c r="J20" s="29"/>
      <c r="M20" s="193" t="s">
        <v>324</v>
      </c>
      <c r="N20" s="252">
        <v>28</v>
      </c>
    </row>
    <row r="21" spans="1:15" ht="13.8" thickBot="1" x14ac:dyDescent="0.3">
      <c r="A21" s="14">
        <v>16</v>
      </c>
      <c r="B21" s="274" t="s">
        <v>1159</v>
      </c>
      <c r="C21" s="275">
        <v>-550</v>
      </c>
      <c r="D21" s="278">
        <f>N46</f>
        <v>695</v>
      </c>
      <c r="F21" s="27" t="s">
        <v>340</v>
      </c>
      <c r="G21" s="28">
        <v>3</v>
      </c>
      <c r="H21" s="28"/>
      <c r="I21" s="28"/>
      <c r="J21" s="29"/>
      <c r="M21" s="193" t="s">
        <v>337</v>
      </c>
      <c r="N21" s="252">
        <v>22</v>
      </c>
    </row>
    <row r="22" spans="1:15" ht="12.6" thickBot="1" x14ac:dyDescent="0.3">
      <c r="A22" s="14">
        <v>17</v>
      </c>
      <c r="B22" s="274" t="s">
        <v>1160</v>
      </c>
      <c r="C22" s="275">
        <v>-120</v>
      </c>
      <c r="D22" s="280">
        <f>O46</f>
        <v>70</v>
      </c>
      <c r="F22" s="24"/>
      <c r="G22" s="25"/>
      <c r="H22" s="25"/>
      <c r="I22" s="25"/>
      <c r="J22" s="30">
        <f>SUM(G10:G21)+SUM(I10:I21)</f>
        <v>182</v>
      </c>
      <c r="M22" s="3" t="s">
        <v>341</v>
      </c>
      <c r="N22" s="55">
        <v>60</v>
      </c>
    </row>
    <row r="23" spans="1:15" x14ac:dyDescent="0.2">
      <c r="A23" s="14">
        <v>18</v>
      </c>
      <c r="B23" s="218" t="s">
        <v>1197</v>
      </c>
      <c r="C23" s="219">
        <v>-220</v>
      </c>
      <c r="D23" s="235">
        <f>52+203</f>
        <v>255</v>
      </c>
      <c r="M23" s="3" t="s">
        <v>356</v>
      </c>
      <c r="N23" s="55">
        <v>38</v>
      </c>
      <c r="O23" s="55"/>
    </row>
    <row r="24" spans="1:15" ht="12" x14ac:dyDescent="0.25">
      <c r="A24" s="14">
        <v>19</v>
      </c>
      <c r="B24" s="218" t="s">
        <v>1927</v>
      </c>
      <c r="C24" s="219">
        <v>-20</v>
      </c>
      <c r="D24" s="220">
        <v>20</v>
      </c>
      <c r="E24" s="240">
        <f>SUM(D6:D24)</f>
        <v>2093</v>
      </c>
      <c r="M24" s="3" t="s">
        <v>363</v>
      </c>
      <c r="N24" s="55">
        <v>21</v>
      </c>
      <c r="O24" s="55"/>
    </row>
    <row r="25" spans="1:15" ht="3" customHeight="1" x14ac:dyDescent="0.2">
      <c r="A25" s="4"/>
      <c r="B25" s="51"/>
      <c r="C25" s="41"/>
      <c r="D25" s="45"/>
      <c r="E25" s="4"/>
      <c r="N25" s="55"/>
    </row>
    <row r="26" spans="1:15" x14ac:dyDescent="0.2">
      <c r="A26" s="15"/>
      <c r="B26" s="218" t="s">
        <v>66</v>
      </c>
      <c r="C26" s="219">
        <v>0</v>
      </c>
      <c r="D26" s="220">
        <v>0</v>
      </c>
      <c r="M26" s="3" t="s">
        <v>364</v>
      </c>
      <c r="N26" s="55">
        <v>45</v>
      </c>
    </row>
    <row r="27" spans="1:15" ht="12" x14ac:dyDescent="0.25">
      <c r="A27" s="15"/>
      <c r="B27" s="218" t="s">
        <v>62</v>
      </c>
      <c r="C27" s="219">
        <v>-632</v>
      </c>
      <c r="D27" s="281">
        <v>632</v>
      </c>
      <c r="M27" s="3" t="s">
        <v>365</v>
      </c>
      <c r="N27" s="55">
        <v>19</v>
      </c>
    </row>
    <row r="28" spans="1:15" ht="3" customHeight="1" x14ac:dyDescent="0.2">
      <c r="A28" s="4"/>
      <c r="B28" s="51"/>
      <c r="C28" s="41"/>
      <c r="D28" s="45"/>
      <c r="E28" s="4"/>
      <c r="N28" s="55"/>
    </row>
    <row r="29" spans="1:15" x14ac:dyDescent="0.2">
      <c r="A29" s="36"/>
      <c r="B29" s="218" t="s">
        <v>286</v>
      </c>
      <c r="C29" s="219">
        <v>-178</v>
      </c>
      <c r="D29" s="219">
        <v>178</v>
      </c>
      <c r="F29" s="221"/>
      <c r="G29" s="221"/>
      <c r="H29" s="221"/>
      <c r="I29" s="193"/>
      <c r="J29" s="193"/>
      <c r="K29" s="221"/>
    </row>
    <row r="30" spans="1:15" x14ac:dyDescent="0.2">
      <c r="A30" s="36"/>
      <c r="B30" s="218" t="s">
        <v>382</v>
      </c>
      <c r="C30" s="219">
        <v>-500</v>
      </c>
      <c r="D30" s="219">
        <v>500</v>
      </c>
      <c r="F30" s="221"/>
      <c r="G30" s="221"/>
      <c r="H30" s="221"/>
      <c r="I30" s="193"/>
      <c r="J30" s="193"/>
      <c r="K30" s="221"/>
    </row>
    <row r="31" spans="1:15" x14ac:dyDescent="0.2">
      <c r="A31" s="36"/>
      <c r="B31" s="218" t="s">
        <v>381</v>
      </c>
      <c r="C31" s="219">
        <v>-500</v>
      </c>
      <c r="D31" s="219">
        <v>500</v>
      </c>
      <c r="K31" s="221"/>
      <c r="N31" s="55"/>
    </row>
    <row r="32" spans="1:15" ht="12" thickBot="1" x14ac:dyDescent="0.25">
      <c r="A32" s="36"/>
      <c r="B32" s="218" t="s">
        <v>298</v>
      </c>
      <c r="C32" s="219">
        <v>-92</v>
      </c>
      <c r="D32" s="219">
        <v>92</v>
      </c>
      <c r="K32" s="221"/>
      <c r="N32" s="55"/>
    </row>
    <row r="33" spans="1:16" x14ac:dyDescent="0.2">
      <c r="A33" s="36"/>
      <c r="B33" s="218" t="s">
        <v>1433</v>
      </c>
      <c r="C33" s="219">
        <v>-35</v>
      </c>
      <c r="D33" s="219">
        <v>35</v>
      </c>
      <c r="F33" s="1969" t="s">
        <v>374</v>
      </c>
      <c r="G33" s="1970"/>
      <c r="H33" s="1970"/>
      <c r="I33" s="1970"/>
      <c r="J33" s="1970"/>
      <c r="K33" s="1971"/>
      <c r="N33" s="55"/>
    </row>
    <row r="34" spans="1:16" x14ac:dyDescent="0.2">
      <c r="A34" s="36"/>
      <c r="B34" s="218" t="s">
        <v>304</v>
      </c>
      <c r="C34" s="219">
        <v>-60</v>
      </c>
      <c r="D34" s="219">
        <v>60</v>
      </c>
      <c r="F34" s="1972"/>
      <c r="G34" s="1947"/>
      <c r="H34" s="1947"/>
      <c r="I34" s="1947"/>
      <c r="J34" s="1947"/>
      <c r="K34" s="1973"/>
      <c r="N34" s="55"/>
    </row>
    <row r="35" spans="1:16" x14ac:dyDescent="0.2">
      <c r="A35" s="36"/>
      <c r="B35" s="218" t="s">
        <v>316</v>
      </c>
      <c r="C35" s="219">
        <v>-5</v>
      </c>
      <c r="D35" s="219">
        <v>5</v>
      </c>
      <c r="F35" s="1972"/>
      <c r="G35" s="1947"/>
      <c r="H35" s="1947"/>
      <c r="I35" s="1947"/>
      <c r="J35" s="1947"/>
      <c r="K35" s="1973"/>
      <c r="N35" s="55"/>
    </row>
    <row r="36" spans="1:16" ht="12" thickBot="1" x14ac:dyDescent="0.25">
      <c r="A36" s="36"/>
      <c r="B36" s="218" t="s">
        <v>322</v>
      </c>
      <c r="C36" s="219">
        <v>19</v>
      </c>
      <c r="D36" s="219">
        <v>-19</v>
      </c>
      <c r="F36" s="1974"/>
      <c r="G36" s="1975"/>
      <c r="H36" s="1975"/>
      <c r="I36" s="1975"/>
      <c r="J36" s="1975"/>
      <c r="K36" s="1976"/>
      <c r="N36" s="55"/>
    </row>
    <row r="37" spans="1:16" x14ac:dyDescent="0.2">
      <c r="A37" s="36"/>
      <c r="B37" s="218" t="s">
        <v>323</v>
      </c>
      <c r="C37" s="219">
        <v>-47</v>
      </c>
      <c r="D37" s="219">
        <v>47</v>
      </c>
      <c r="F37" s="221"/>
      <c r="G37" s="221"/>
      <c r="H37" s="221"/>
      <c r="I37" s="221"/>
      <c r="J37" s="221"/>
      <c r="K37" s="221"/>
      <c r="N37" s="55"/>
    </row>
    <row r="38" spans="1:16" x14ac:dyDescent="0.2">
      <c r="A38" s="36"/>
      <c r="B38" s="218" t="s">
        <v>329</v>
      </c>
      <c r="C38" s="219">
        <v>-24</v>
      </c>
      <c r="D38" s="219">
        <v>24</v>
      </c>
      <c r="F38" s="221"/>
      <c r="G38" s="221"/>
      <c r="I38" s="221"/>
      <c r="J38" s="221"/>
      <c r="K38" s="221"/>
      <c r="N38" s="55"/>
    </row>
    <row r="39" spans="1:16" x14ac:dyDescent="0.2">
      <c r="A39" s="36"/>
      <c r="B39" s="218" t="s">
        <v>332</v>
      </c>
      <c r="C39" s="219">
        <v>-99</v>
      </c>
      <c r="D39" s="219">
        <v>99</v>
      </c>
      <c r="F39" s="221"/>
      <c r="G39" s="221"/>
      <c r="I39" s="221"/>
      <c r="J39" s="221"/>
      <c r="K39" s="221"/>
      <c r="N39" s="55"/>
    </row>
    <row r="40" spans="1:16" x14ac:dyDescent="0.2">
      <c r="A40" s="36"/>
      <c r="B40" s="218" t="s">
        <v>342</v>
      </c>
      <c r="C40" s="219">
        <v>-15</v>
      </c>
      <c r="D40" s="219">
        <v>15</v>
      </c>
      <c r="F40" s="221"/>
      <c r="G40" s="221"/>
      <c r="I40" s="221"/>
      <c r="J40" s="221"/>
      <c r="K40" s="221"/>
      <c r="N40" s="55"/>
    </row>
    <row r="41" spans="1:16" x14ac:dyDescent="0.2">
      <c r="A41" s="36"/>
      <c r="B41" s="218" t="s">
        <v>343</v>
      </c>
      <c r="C41" s="219">
        <v>-70</v>
      </c>
      <c r="D41" s="219">
        <v>70</v>
      </c>
      <c r="F41" s="221"/>
      <c r="G41" s="221"/>
      <c r="I41" s="221"/>
      <c r="J41" s="221"/>
      <c r="K41" s="221"/>
      <c r="N41" s="55"/>
    </row>
    <row r="42" spans="1:16" x14ac:dyDescent="0.2">
      <c r="A42" s="36"/>
      <c r="B42" s="218" t="s">
        <v>348</v>
      </c>
      <c r="C42" s="219">
        <v>-65</v>
      </c>
      <c r="D42" s="219">
        <v>65</v>
      </c>
      <c r="F42" s="221"/>
      <c r="G42" s="221"/>
      <c r="I42" s="221"/>
      <c r="J42" s="221"/>
      <c r="K42" s="221"/>
      <c r="N42" s="55"/>
    </row>
    <row r="43" spans="1:16" x14ac:dyDescent="0.2">
      <c r="A43" s="36"/>
      <c r="B43" s="218" t="s">
        <v>349</v>
      </c>
      <c r="C43" s="219">
        <v>-30</v>
      </c>
      <c r="D43" s="219">
        <v>30</v>
      </c>
      <c r="F43" s="221"/>
      <c r="G43" s="221"/>
      <c r="I43" s="221"/>
      <c r="J43" s="221"/>
      <c r="K43" s="221"/>
      <c r="N43" s="55"/>
    </row>
    <row r="44" spans="1:16" x14ac:dyDescent="0.2">
      <c r="A44" s="36"/>
      <c r="B44" s="218" t="s">
        <v>355</v>
      </c>
      <c r="C44" s="219">
        <v>-122</v>
      </c>
      <c r="D44" s="219">
        <v>122</v>
      </c>
      <c r="F44" s="221"/>
      <c r="K44" s="221"/>
    </row>
    <row r="45" spans="1:16" ht="12.6" thickBot="1" x14ac:dyDescent="0.3">
      <c r="A45" s="36"/>
      <c r="B45" s="218" t="s">
        <v>366</v>
      </c>
      <c r="C45" s="219">
        <v>-54</v>
      </c>
      <c r="D45" s="219">
        <v>54</v>
      </c>
      <c r="E45" s="240">
        <f>SUM(D29:D45)</f>
        <v>1877</v>
      </c>
      <c r="F45" s="221"/>
      <c r="K45" s="221"/>
    </row>
    <row r="46" spans="1:16" ht="21.6" thickBot="1" x14ac:dyDescent="0.45">
      <c r="B46" s="50" t="s">
        <v>1198</v>
      </c>
      <c r="C46" s="49">
        <f>SUM(C2:C45)</f>
        <v>-18</v>
      </c>
      <c r="D46" s="39">
        <f>SUM(D6:D45)</f>
        <v>4602</v>
      </c>
      <c r="E46" s="28"/>
      <c r="F46" s="221"/>
      <c r="I46" s="221"/>
      <c r="J46" s="221"/>
      <c r="K46" s="221"/>
      <c r="M46" s="55" t="s">
        <v>1233</v>
      </c>
      <c r="N46" s="253">
        <f>SUM(N2:N45)</f>
        <v>695</v>
      </c>
      <c r="O46" s="37">
        <f>SUM(O2:O45)</f>
        <v>70</v>
      </c>
      <c r="P46" s="3" t="s">
        <v>1232</v>
      </c>
    </row>
    <row r="47" spans="1:16" x14ac:dyDescent="0.2">
      <c r="F47" s="221"/>
      <c r="G47" s="221"/>
      <c r="H47" s="221"/>
      <c r="I47" s="221"/>
      <c r="J47" s="221"/>
      <c r="K47" s="221"/>
    </row>
    <row r="48" spans="1:16" x14ac:dyDescent="0.2">
      <c r="F48" s="221"/>
      <c r="G48" s="221"/>
      <c r="H48" s="221"/>
      <c r="I48" s="221"/>
      <c r="J48" s="221"/>
      <c r="K48" s="221"/>
    </row>
    <row r="49" spans="2:11" x14ac:dyDescent="0.2">
      <c r="F49" s="221"/>
      <c r="G49" s="221"/>
      <c r="H49" s="221"/>
      <c r="I49" s="221"/>
      <c r="J49" s="221"/>
      <c r="K49" s="221"/>
    </row>
    <row r="50" spans="2:11" x14ac:dyDescent="0.2">
      <c r="B50" s="193"/>
      <c r="C50" s="230"/>
      <c r="D50" s="230"/>
      <c r="F50" s="221"/>
    </row>
    <row r="51" spans="2:11" x14ac:dyDescent="0.2">
      <c r="F51" s="221"/>
    </row>
    <row r="55" spans="2:11" x14ac:dyDescent="0.2">
      <c r="D55" s="5"/>
    </row>
  </sheetData>
  <mergeCells count="1">
    <mergeCell ref="F33:K36"/>
  </mergeCells>
  <phoneticPr fontId="2" type="noConversion"/>
  <pageMargins left="0.75" right="0.75" top="1" bottom="1" header="0" footer="0"/>
  <pageSetup paperSize="9" scale="84" orientation="landscape" r:id="rId1"/>
  <headerFooter alignWithMargins="0"/>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1">
    <pageSetUpPr fitToPage="1"/>
  </sheetPr>
  <dimension ref="A1:P60"/>
  <sheetViews>
    <sheetView zoomScale="75" workbookViewId="0">
      <selection activeCell="C31" sqref="C31"/>
    </sheetView>
  </sheetViews>
  <sheetFormatPr baseColWidth="10" defaultColWidth="11.44140625" defaultRowHeight="11.4" x14ac:dyDescent="0.2"/>
  <cols>
    <col min="1" max="1" width="2.6640625" style="3" customWidth="1"/>
    <col min="2" max="2" width="19.109375" style="3" customWidth="1"/>
    <col min="3" max="3" width="9.109375" style="5" bestFit="1" customWidth="1"/>
    <col min="4" max="4" width="6" style="3" customWidth="1"/>
    <col min="5" max="5" width="8" style="3" customWidth="1"/>
    <col min="6" max="6" width="5.44140625" style="3" customWidth="1"/>
    <col min="7" max="7" width="6" style="3" customWidth="1"/>
    <col min="8" max="10" width="5.6640625" style="3" customWidth="1"/>
    <col min="11" max="11" width="6.44140625" style="3" bestFit="1" customWidth="1"/>
    <col min="12" max="12" width="1.109375" style="3" customWidth="1"/>
    <col min="13" max="13" width="16.109375" style="3" bestFit="1" customWidth="1"/>
    <col min="14" max="14" width="8" style="3" customWidth="1"/>
    <col min="15" max="15" width="8.44140625" style="3" bestFit="1" customWidth="1"/>
    <col min="16" max="16" width="13.5546875" style="3" customWidth="1"/>
    <col min="17" max="17" width="8.6640625" style="3" customWidth="1"/>
    <col min="18" max="18" width="2.6640625" style="3" customWidth="1"/>
    <col min="19" max="19" width="2.88671875" style="3" customWidth="1"/>
    <col min="20" max="20" width="2.44140625" style="3" customWidth="1"/>
    <col min="21" max="16384" width="11.44140625" style="3"/>
  </cols>
  <sheetData>
    <row r="1" spans="1:16" ht="12" thickBot="1" x14ac:dyDescent="0.25">
      <c r="B1" s="50"/>
      <c r="C1" s="54" t="s">
        <v>1230</v>
      </c>
      <c r="D1" s="54" t="s">
        <v>1228</v>
      </c>
      <c r="M1" s="176" t="s">
        <v>1657</v>
      </c>
      <c r="N1" s="3" t="s">
        <v>1215</v>
      </c>
      <c r="O1" s="3" t="s">
        <v>1216</v>
      </c>
    </row>
    <row r="2" spans="1:16" x14ac:dyDescent="0.2">
      <c r="A2" s="16"/>
      <c r="B2" s="50" t="s">
        <v>1192</v>
      </c>
      <c r="C2" s="40">
        <v>3236</v>
      </c>
      <c r="D2" s="44"/>
      <c r="M2" s="3" t="s">
        <v>35</v>
      </c>
      <c r="N2" s="55">
        <v>13</v>
      </c>
      <c r="O2" s="3">
        <v>2.85</v>
      </c>
      <c r="P2" s="3" t="s">
        <v>228</v>
      </c>
    </row>
    <row r="3" spans="1:16" x14ac:dyDescent="0.2">
      <c r="A3" s="16"/>
      <c r="B3" s="50" t="s">
        <v>1193</v>
      </c>
      <c r="C3" s="40">
        <v>92</v>
      </c>
      <c r="D3" s="44"/>
      <c r="M3" s="3" t="s">
        <v>224</v>
      </c>
      <c r="N3" s="55">
        <v>16</v>
      </c>
      <c r="O3" s="3">
        <v>8.5</v>
      </c>
      <c r="P3" s="3" t="s">
        <v>229</v>
      </c>
    </row>
    <row r="4" spans="1:16" ht="12" x14ac:dyDescent="0.25">
      <c r="A4" s="16"/>
      <c r="B4" s="3" t="s">
        <v>1194</v>
      </c>
      <c r="C4" s="44"/>
      <c r="D4" s="44"/>
      <c r="E4" s="23"/>
      <c r="M4" s="3" t="s">
        <v>183</v>
      </c>
      <c r="N4" s="55">
        <v>95</v>
      </c>
    </row>
    <row r="5" spans="1:16" ht="12" x14ac:dyDescent="0.25">
      <c r="A5" s="16"/>
      <c r="B5" s="3" t="s">
        <v>231</v>
      </c>
      <c r="C5" s="44">
        <v>500</v>
      </c>
      <c r="D5" s="44"/>
      <c r="E5" s="23">
        <f>SUM(C2:C5)</f>
        <v>3828</v>
      </c>
      <c r="M5" s="3" t="s">
        <v>246</v>
      </c>
      <c r="N5" s="55">
        <v>20</v>
      </c>
    </row>
    <row r="6" spans="1:16" ht="3.75" customHeight="1" thickBot="1" x14ac:dyDescent="0.25">
      <c r="A6" s="4"/>
      <c r="B6" s="51"/>
      <c r="C6" s="41"/>
      <c r="D6" s="45"/>
      <c r="E6" s="4"/>
      <c r="N6" s="55"/>
    </row>
    <row r="7" spans="1:16" ht="13.2" x14ac:dyDescent="0.25">
      <c r="A7" s="14">
        <v>1</v>
      </c>
      <c r="B7" s="267" t="s">
        <v>1144</v>
      </c>
      <c r="C7" s="268">
        <v>-200</v>
      </c>
      <c r="D7" s="277">
        <f>F7+G7+H7</f>
        <v>197</v>
      </c>
      <c r="E7" s="221"/>
      <c r="F7" s="38">
        <v>105</v>
      </c>
      <c r="G7" s="26">
        <v>50</v>
      </c>
      <c r="H7" s="26">
        <v>42</v>
      </c>
      <c r="I7" s="26"/>
      <c r="J7" s="26"/>
      <c r="K7" s="31" t="s">
        <v>1209</v>
      </c>
      <c r="M7" s="193" t="s">
        <v>249</v>
      </c>
      <c r="N7" s="252">
        <v>35</v>
      </c>
    </row>
    <row r="8" spans="1:16" ht="13.8" thickBot="1" x14ac:dyDescent="0.3">
      <c r="A8" s="14">
        <v>2</v>
      </c>
      <c r="B8" s="267" t="s">
        <v>63</v>
      </c>
      <c r="C8" s="268">
        <v>-42</v>
      </c>
      <c r="D8" s="269">
        <v>42</v>
      </c>
      <c r="F8" s="24" t="s">
        <v>223</v>
      </c>
      <c r="G8" s="241" t="s">
        <v>259</v>
      </c>
      <c r="H8" s="25" t="s">
        <v>283</v>
      </c>
      <c r="I8" s="25"/>
      <c r="J8" s="25"/>
      <c r="K8" s="32" t="s">
        <v>1210</v>
      </c>
      <c r="M8" s="193" t="s">
        <v>256</v>
      </c>
      <c r="N8" s="252">
        <v>52</v>
      </c>
    </row>
    <row r="9" spans="1:16" ht="13.8" thickBot="1" x14ac:dyDescent="0.3">
      <c r="A9" s="14">
        <v>3</v>
      </c>
      <c r="B9" s="267" t="s">
        <v>1163</v>
      </c>
      <c r="C9" s="268">
        <v>-84</v>
      </c>
      <c r="D9" s="269">
        <v>84</v>
      </c>
      <c r="M9" s="193" t="s">
        <v>35</v>
      </c>
      <c r="N9" s="252">
        <v>20</v>
      </c>
    </row>
    <row r="10" spans="1:16" ht="13.8" thickBot="1" x14ac:dyDescent="0.3">
      <c r="A10" s="14">
        <v>4</v>
      </c>
      <c r="B10" s="267" t="s">
        <v>64</v>
      </c>
      <c r="C10" s="268">
        <v>-100</v>
      </c>
      <c r="D10" s="269">
        <v>100</v>
      </c>
      <c r="F10" s="173" t="s">
        <v>1211</v>
      </c>
      <c r="G10" s="174"/>
      <c r="H10" s="174"/>
      <c r="I10" s="174"/>
      <c r="J10" s="175"/>
      <c r="M10" s="193" t="s">
        <v>258</v>
      </c>
      <c r="N10" s="252">
        <v>15</v>
      </c>
    </row>
    <row r="11" spans="1:16" ht="13.2" x14ac:dyDescent="0.25">
      <c r="A11" s="14">
        <v>5</v>
      </c>
      <c r="B11" s="267" t="s">
        <v>153</v>
      </c>
      <c r="C11" s="268">
        <v>-48</v>
      </c>
      <c r="D11" s="269">
        <v>48</v>
      </c>
      <c r="F11" s="205" t="s">
        <v>214</v>
      </c>
      <c r="G11" s="28">
        <v>3</v>
      </c>
      <c r="H11" s="28" t="s">
        <v>281</v>
      </c>
      <c r="I11" s="28">
        <v>4</v>
      </c>
      <c r="J11" s="29"/>
      <c r="M11" s="193" t="s">
        <v>262</v>
      </c>
      <c r="N11" s="252">
        <v>43</v>
      </c>
      <c r="O11" s="3">
        <v>6.3</v>
      </c>
      <c r="P11" s="3" t="s">
        <v>261</v>
      </c>
    </row>
    <row r="12" spans="1:16" ht="13.2" x14ac:dyDescent="0.25">
      <c r="A12" s="14">
        <v>6</v>
      </c>
      <c r="B12" s="267" t="s">
        <v>1145</v>
      </c>
      <c r="C12" s="268">
        <v>-20</v>
      </c>
      <c r="D12" s="269">
        <v>20</v>
      </c>
      <c r="F12" s="27" t="s">
        <v>222</v>
      </c>
      <c r="G12" s="28">
        <v>20</v>
      </c>
      <c r="H12" s="28" t="s">
        <v>289</v>
      </c>
      <c r="I12" s="28">
        <v>18</v>
      </c>
      <c r="J12" s="29"/>
      <c r="M12" s="193" t="s">
        <v>264</v>
      </c>
      <c r="N12" s="252">
        <v>37</v>
      </c>
      <c r="O12" s="3">
        <v>4.78</v>
      </c>
      <c r="P12" s="3" t="s">
        <v>1220</v>
      </c>
    </row>
    <row r="13" spans="1:16" ht="13.2" x14ac:dyDescent="0.25">
      <c r="A13" s="14">
        <v>7</v>
      </c>
      <c r="B13" s="267" t="s">
        <v>154</v>
      </c>
      <c r="C13" s="268">
        <v>-20</v>
      </c>
      <c r="D13" s="269">
        <v>20</v>
      </c>
      <c r="F13" s="205" t="s">
        <v>223</v>
      </c>
      <c r="G13" s="28">
        <v>14</v>
      </c>
      <c r="H13" s="28"/>
      <c r="I13" s="28"/>
      <c r="J13" s="29"/>
      <c r="M13" s="193" t="s">
        <v>265</v>
      </c>
      <c r="N13" s="252">
        <v>20</v>
      </c>
    </row>
    <row r="14" spans="1:16" ht="13.2" x14ac:dyDescent="0.25">
      <c r="A14" s="14">
        <v>8</v>
      </c>
      <c r="B14" s="267" t="s">
        <v>1152</v>
      </c>
      <c r="C14" s="268">
        <v>-100</v>
      </c>
      <c r="D14" s="269">
        <v>100</v>
      </c>
      <c r="E14" s="221"/>
      <c r="F14" s="27" t="s">
        <v>234</v>
      </c>
      <c r="G14" s="28">
        <v>6</v>
      </c>
      <c r="H14" s="28"/>
      <c r="I14" s="28"/>
      <c r="J14" s="29"/>
      <c r="M14" s="193" t="s">
        <v>268</v>
      </c>
      <c r="N14" s="252">
        <v>20</v>
      </c>
    </row>
    <row r="15" spans="1:16" x14ac:dyDescent="0.2">
      <c r="A15" s="14">
        <v>9</v>
      </c>
      <c r="B15" s="267" t="s">
        <v>1153</v>
      </c>
      <c r="C15" s="268">
        <v>-101</v>
      </c>
      <c r="D15" s="269">
        <v>101</v>
      </c>
      <c r="F15" s="205" t="s">
        <v>235</v>
      </c>
      <c r="G15" s="28">
        <v>3</v>
      </c>
      <c r="H15" s="28"/>
      <c r="I15" s="28"/>
      <c r="J15" s="29"/>
      <c r="M15" s="3" t="s">
        <v>270</v>
      </c>
      <c r="N15" s="3">
        <v>8</v>
      </c>
    </row>
    <row r="16" spans="1:16" ht="13.2" x14ac:dyDescent="0.25">
      <c r="A16" s="14">
        <v>10</v>
      </c>
      <c r="B16" s="267" t="s">
        <v>168</v>
      </c>
      <c r="C16" s="268">
        <v>-37</v>
      </c>
      <c r="D16" s="269">
        <v>37</v>
      </c>
      <c r="F16" s="27" t="s">
        <v>257</v>
      </c>
      <c r="G16" s="28">
        <v>12</v>
      </c>
      <c r="H16" s="28"/>
      <c r="I16" s="28"/>
      <c r="J16" s="29"/>
      <c r="M16" s="193" t="s">
        <v>273</v>
      </c>
      <c r="N16" s="252">
        <v>23</v>
      </c>
      <c r="O16" s="3">
        <v>6.15</v>
      </c>
    </row>
    <row r="17" spans="1:16" ht="13.2" x14ac:dyDescent="0.25">
      <c r="A17" s="14">
        <v>11</v>
      </c>
      <c r="B17" s="267" t="s">
        <v>1155</v>
      </c>
      <c r="C17" s="268">
        <v>0</v>
      </c>
      <c r="D17" s="269">
        <v>0</v>
      </c>
      <c r="F17" s="27" t="s">
        <v>259</v>
      </c>
      <c r="G17" s="28">
        <v>20</v>
      </c>
      <c r="H17" s="28"/>
      <c r="I17" s="28"/>
      <c r="J17" s="29"/>
      <c r="M17" s="193" t="s">
        <v>284</v>
      </c>
      <c r="N17" s="252">
        <v>10</v>
      </c>
      <c r="O17" s="3">
        <v>9.65</v>
      </c>
    </row>
    <row r="18" spans="1:16" ht="13.2" x14ac:dyDescent="0.25">
      <c r="A18" s="14">
        <v>12</v>
      </c>
      <c r="B18" s="267" t="s">
        <v>1162</v>
      </c>
      <c r="C18" s="268">
        <v>0</v>
      </c>
      <c r="D18" s="269">
        <v>0</v>
      </c>
      <c r="F18" s="27" t="s">
        <v>263</v>
      </c>
      <c r="G18" s="28">
        <v>15</v>
      </c>
      <c r="H18" s="28"/>
      <c r="I18" s="28"/>
      <c r="J18" s="29"/>
      <c r="M18" s="193" t="s">
        <v>285</v>
      </c>
      <c r="N18" s="252">
        <v>7</v>
      </c>
      <c r="O18" s="3">
        <v>2.34</v>
      </c>
    </row>
    <row r="19" spans="1:16" ht="13.2" x14ac:dyDescent="0.25">
      <c r="A19" s="14">
        <v>13</v>
      </c>
      <c r="B19" s="267" t="s">
        <v>1156</v>
      </c>
      <c r="C19" s="268">
        <v>-48</v>
      </c>
      <c r="D19" s="269">
        <v>48</v>
      </c>
      <c r="F19" s="27" t="s">
        <v>267</v>
      </c>
      <c r="G19" s="28">
        <v>14</v>
      </c>
      <c r="H19" s="28"/>
      <c r="I19" s="28"/>
      <c r="J19" s="29"/>
      <c r="M19" s="193"/>
      <c r="N19" s="252"/>
      <c r="O19" s="3">
        <v>2.85</v>
      </c>
    </row>
    <row r="20" spans="1:16" ht="13.2" x14ac:dyDescent="0.25">
      <c r="A20" s="14">
        <v>14</v>
      </c>
      <c r="B20" s="267" t="s">
        <v>1157</v>
      </c>
      <c r="C20" s="268">
        <v>0</v>
      </c>
      <c r="D20" s="269">
        <v>0</v>
      </c>
      <c r="F20" s="27" t="s">
        <v>269</v>
      </c>
      <c r="G20" s="28">
        <v>12</v>
      </c>
      <c r="H20" s="28"/>
      <c r="I20" s="28"/>
      <c r="J20" s="29"/>
      <c r="M20" s="193"/>
      <c r="N20" s="252"/>
      <c r="O20" s="3">
        <v>18</v>
      </c>
      <c r="P20" s="3" t="s">
        <v>17</v>
      </c>
    </row>
    <row r="21" spans="1:16" ht="13.2" x14ac:dyDescent="0.25">
      <c r="A21" s="14">
        <v>15</v>
      </c>
      <c r="B21" s="267" t="s">
        <v>1158</v>
      </c>
      <c r="C21" s="268">
        <v>-230</v>
      </c>
      <c r="D21" s="276">
        <f>J23</f>
        <v>167</v>
      </c>
      <c r="F21" s="205" t="s">
        <v>271</v>
      </c>
      <c r="G21" s="28">
        <v>12</v>
      </c>
      <c r="H21" s="28"/>
      <c r="I21" s="28"/>
      <c r="J21" s="29"/>
      <c r="M21" s="193"/>
      <c r="N21" s="252"/>
    </row>
    <row r="22" spans="1:16" ht="13.8" thickBot="1" x14ac:dyDescent="0.3">
      <c r="A22" s="14">
        <v>16</v>
      </c>
      <c r="B22" s="267" t="s">
        <v>1159</v>
      </c>
      <c r="C22" s="268">
        <v>-550</v>
      </c>
      <c r="D22" s="276">
        <f>N51</f>
        <v>434</v>
      </c>
      <c r="F22" s="27" t="s">
        <v>274</v>
      </c>
      <c r="G22" s="28">
        <v>14</v>
      </c>
      <c r="H22" s="28"/>
      <c r="I22" s="28"/>
      <c r="J22" s="29"/>
      <c r="M22" s="193"/>
      <c r="N22" s="252"/>
    </row>
    <row r="23" spans="1:16" ht="12.6" thickBot="1" x14ac:dyDescent="0.3">
      <c r="A23" s="14">
        <v>17</v>
      </c>
      <c r="B23" s="267" t="s">
        <v>1160</v>
      </c>
      <c r="C23" s="268">
        <v>-120</v>
      </c>
      <c r="D23" s="276">
        <f>O51</f>
        <v>60.999999999999993</v>
      </c>
      <c r="F23" s="24"/>
      <c r="G23" s="25"/>
      <c r="H23" s="25"/>
      <c r="I23" s="25"/>
      <c r="J23" s="30">
        <f>SUM(G11:G22)+SUM(I11:I22)</f>
        <v>167</v>
      </c>
      <c r="N23" s="55"/>
    </row>
    <row r="24" spans="1:16" x14ac:dyDescent="0.2">
      <c r="A24" s="14">
        <v>18</v>
      </c>
      <c r="B24" s="267" t="s">
        <v>1197</v>
      </c>
      <c r="C24" s="268">
        <v>-220</v>
      </c>
      <c r="D24" s="276">
        <v>118</v>
      </c>
      <c r="N24" s="55"/>
      <c r="O24" s="55"/>
    </row>
    <row r="25" spans="1:16" ht="12" x14ac:dyDescent="0.25">
      <c r="A25" s="14">
        <v>19</v>
      </c>
      <c r="B25" s="267" t="s">
        <v>1927</v>
      </c>
      <c r="C25" s="268">
        <v>-50</v>
      </c>
      <c r="D25" s="269">
        <v>50</v>
      </c>
      <c r="E25" s="240">
        <f>SUM(D7:D25)</f>
        <v>1627</v>
      </c>
      <c r="N25" s="55"/>
      <c r="O25" s="55"/>
    </row>
    <row r="26" spans="1:16" ht="3" customHeight="1" x14ac:dyDescent="0.2">
      <c r="A26" s="4"/>
      <c r="B26" s="51"/>
      <c r="C26" s="41"/>
      <c r="D26" s="45"/>
      <c r="E26" s="4"/>
      <c r="N26" s="55"/>
    </row>
    <row r="27" spans="1:16" x14ac:dyDescent="0.2">
      <c r="A27" s="15"/>
      <c r="B27" s="267" t="s">
        <v>66</v>
      </c>
      <c r="C27" s="268">
        <v>-731</v>
      </c>
      <c r="D27" s="269">
        <v>731</v>
      </c>
      <c r="N27" s="55"/>
    </row>
    <row r="28" spans="1:16" ht="3" customHeight="1" x14ac:dyDescent="0.2">
      <c r="A28" s="4"/>
      <c r="B28" s="51"/>
      <c r="C28" s="41"/>
      <c r="D28" s="45"/>
      <c r="E28" s="4"/>
      <c r="N28" s="55"/>
    </row>
    <row r="29" spans="1:16" x14ac:dyDescent="0.2">
      <c r="A29" s="36"/>
      <c r="B29" s="267" t="s">
        <v>162</v>
      </c>
      <c r="C29" s="268">
        <v>-50</v>
      </c>
      <c r="D29" s="268">
        <v>50</v>
      </c>
      <c r="F29" s="221"/>
      <c r="G29" s="221"/>
      <c r="H29" s="221"/>
      <c r="I29" s="193"/>
      <c r="J29" s="193"/>
      <c r="K29" s="221"/>
    </row>
    <row r="30" spans="1:16" x14ac:dyDescent="0.2">
      <c r="A30" s="36"/>
      <c r="B30" s="267" t="s">
        <v>220</v>
      </c>
      <c r="C30" s="268">
        <v>-40</v>
      </c>
      <c r="D30" s="268">
        <v>40</v>
      </c>
      <c r="F30" s="221"/>
      <c r="G30" s="221"/>
      <c r="H30" s="221"/>
      <c r="I30" s="193"/>
      <c r="J30" s="193"/>
      <c r="K30" s="221"/>
    </row>
    <row r="31" spans="1:16" x14ac:dyDescent="0.2">
      <c r="A31" s="36"/>
      <c r="B31" s="267" t="s">
        <v>212</v>
      </c>
      <c r="C31" s="268">
        <v>-470</v>
      </c>
      <c r="D31" s="268">
        <v>470</v>
      </c>
      <c r="F31" s="221"/>
      <c r="G31" s="221"/>
      <c r="H31" s="221"/>
      <c r="I31" s="193"/>
      <c r="J31" s="193"/>
      <c r="K31" s="221"/>
    </row>
    <row r="32" spans="1:16" x14ac:dyDescent="0.2">
      <c r="A32" s="36"/>
      <c r="B32" s="267" t="s">
        <v>225</v>
      </c>
      <c r="C32" s="268">
        <v>-15</v>
      </c>
      <c r="D32" s="268">
        <v>15</v>
      </c>
      <c r="F32" s="221"/>
      <c r="G32" s="221"/>
      <c r="H32" s="221"/>
      <c r="I32" s="193"/>
      <c r="J32" s="193"/>
      <c r="K32" s="221"/>
    </row>
    <row r="33" spans="1:14" ht="12" thickBot="1" x14ac:dyDescent="0.25">
      <c r="A33" s="36"/>
      <c r="B33" s="267" t="s">
        <v>226</v>
      </c>
      <c r="C33" s="268">
        <v>-110</v>
      </c>
      <c r="D33" s="268">
        <v>110</v>
      </c>
      <c r="F33" s="221"/>
      <c r="G33" s="221"/>
      <c r="H33" s="221"/>
      <c r="I33" s="193"/>
      <c r="J33" s="193"/>
      <c r="K33" s="221"/>
    </row>
    <row r="34" spans="1:14" x14ac:dyDescent="0.2">
      <c r="A34" s="36"/>
      <c r="B34" s="267" t="s">
        <v>227</v>
      </c>
      <c r="C34" s="268">
        <v>-4</v>
      </c>
      <c r="D34" s="268">
        <v>4</v>
      </c>
      <c r="F34" s="1913" t="s">
        <v>299</v>
      </c>
      <c r="G34" s="1914"/>
      <c r="H34" s="1914"/>
      <c r="I34" s="1914"/>
      <c r="J34" s="1914"/>
      <c r="K34" s="1915"/>
    </row>
    <row r="35" spans="1:14" x14ac:dyDescent="0.2">
      <c r="A35" s="36"/>
      <c r="B35" s="267" t="s">
        <v>238</v>
      </c>
      <c r="C35" s="268">
        <v>-60</v>
      </c>
      <c r="D35" s="268">
        <v>60</v>
      </c>
      <c r="F35" s="1916"/>
      <c r="G35" s="1917"/>
      <c r="H35" s="1917"/>
      <c r="I35" s="1917"/>
      <c r="J35" s="1917"/>
      <c r="K35" s="1918"/>
      <c r="N35" s="55"/>
    </row>
    <row r="36" spans="1:14" x14ac:dyDescent="0.2">
      <c r="A36" s="36"/>
      <c r="B36" s="267" t="s">
        <v>250</v>
      </c>
      <c r="C36" s="268">
        <v>-98</v>
      </c>
      <c r="D36" s="268">
        <v>98</v>
      </c>
      <c r="F36" s="1916"/>
      <c r="G36" s="1917"/>
      <c r="H36" s="1917"/>
      <c r="I36" s="1917"/>
      <c r="J36" s="1917"/>
      <c r="K36" s="1918"/>
      <c r="N36" s="55"/>
    </row>
    <row r="37" spans="1:14" ht="12" thickBot="1" x14ac:dyDescent="0.25">
      <c r="A37" s="36"/>
      <c r="B37" s="267" t="s">
        <v>251</v>
      </c>
      <c r="C37" s="268">
        <v>16</v>
      </c>
      <c r="D37" s="268">
        <v>-16</v>
      </c>
      <c r="F37" s="1919"/>
      <c r="G37" s="1920"/>
      <c r="H37" s="1920"/>
      <c r="I37" s="1920"/>
      <c r="J37" s="1920"/>
      <c r="K37" s="1921"/>
      <c r="N37" s="55"/>
    </row>
    <row r="38" spans="1:14" x14ac:dyDescent="0.2">
      <c r="A38" s="36"/>
      <c r="B38" s="267" t="s">
        <v>252</v>
      </c>
      <c r="C38" s="268">
        <v>-20</v>
      </c>
      <c r="D38" s="268">
        <v>20</v>
      </c>
      <c r="F38" s="221"/>
      <c r="G38" s="221"/>
      <c r="H38" s="221"/>
      <c r="I38" s="221"/>
      <c r="J38" s="221"/>
      <c r="K38" s="221"/>
      <c r="N38" s="55"/>
    </row>
    <row r="39" spans="1:14" x14ac:dyDescent="0.2">
      <c r="A39" s="36"/>
      <c r="B39" s="267" t="s">
        <v>253</v>
      </c>
      <c r="C39" s="268">
        <v>-30</v>
      </c>
      <c r="D39" s="268">
        <v>30</v>
      </c>
      <c r="F39" s="221"/>
      <c r="G39" s="221"/>
      <c r="H39" s="221"/>
      <c r="I39" s="221"/>
      <c r="J39" s="221"/>
      <c r="K39" s="221"/>
      <c r="N39" s="55"/>
    </row>
    <row r="40" spans="1:14" x14ac:dyDescent="0.2">
      <c r="A40" s="36"/>
      <c r="B40" s="267" t="s">
        <v>254</v>
      </c>
      <c r="C40" s="268">
        <v>-60</v>
      </c>
      <c r="D40" s="268">
        <v>60</v>
      </c>
      <c r="F40" s="221"/>
      <c r="G40" s="221"/>
      <c r="H40" s="221"/>
      <c r="I40" s="221"/>
      <c r="J40" s="221"/>
      <c r="K40" s="221"/>
      <c r="N40" s="55"/>
    </row>
    <row r="41" spans="1:14" x14ac:dyDescent="0.2">
      <c r="A41" s="36"/>
      <c r="B41" s="267" t="s">
        <v>255</v>
      </c>
      <c r="C41" s="268">
        <v>-8</v>
      </c>
      <c r="D41" s="268">
        <v>8</v>
      </c>
      <c r="F41" s="221"/>
      <c r="G41" s="221"/>
      <c r="H41" s="221"/>
      <c r="I41" s="221"/>
      <c r="J41" s="221"/>
      <c r="K41" s="221"/>
      <c r="N41" s="55"/>
    </row>
    <row r="42" spans="1:14" x14ac:dyDescent="0.2">
      <c r="A42" s="36"/>
      <c r="B42" s="267" t="s">
        <v>260</v>
      </c>
      <c r="C42" s="268">
        <v>-30</v>
      </c>
      <c r="D42" s="268">
        <v>30</v>
      </c>
      <c r="F42" s="221"/>
      <c r="G42" s="221"/>
      <c r="H42" s="221"/>
      <c r="I42" s="221"/>
      <c r="J42" s="221"/>
      <c r="K42" s="221"/>
      <c r="N42" s="55"/>
    </row>
    <row r="43" spans="1:14" x14ac:dyDescent="0.2">
      <c r="A43" s="36"/>
      <c r="B43" s="267" t="s">
        <v>266</v>
      </c>
      <c r="C43" s="268">
        <v>-41</v>
      </c>
      <c r="D43" s="268">
        <v>41</v>
      </c>
      <c r="I43" s="221"/>
      <c r="J43" s="221"/>
      <c r="K43" s="221"/>
      <c r="N43" s="55"/>
    </row>
    <row r="44" spans="1:14" x14ac:dyDescent="0.2">
      <c r="A44" s="36"/>
      <c r="B44" s="267" t="s">
        <v>272</v>
      </c>
      <c r="C44" s="268">
        <v>-150</v>
      </c>
      <c r="D44" s="268">
        <v>150</v>
      </c>
      <c r="F44" s="221"/>
      <c r="G44" s="221"/>
      <c r="H44" s="221"/>
      <c r="I44" s="221"/>
      <c r="J44" s="221"/>
      <c r="K44" s="221"/>
      <c r="N44" s="55"/>
    </row>
    <row r="45" spans="1:14" x14ac:dyDescent="0.2">
      <c r="A45" s="36"/>
      <c r="B45" s="267" t="s">
        <v>282</v>
      </c>
      <c r="C45" s="268">
        <v>-220</v>
      </c>
      <c r="D45" s="268">
        <v>220</v>
      </c>
      <c r="F45" s="221"/>
      <c r="G45" s="221"/>
      <c r="H45" s="221"/>
      <c r="I45" s="221"/>
      <c r="J45" s="221"/>
      <c r="K45" s="221"/>
      <c r="N45" s="55"/>
    </row>
    <row r="46" spans="1:14" x14ac:dyDescent="0.2">
      <c r="A46" s="36"/>
      <c r="B46" s="267" t="s">
        <v>294</v>
      </c>
      <c r="C46" s="268">
        <v>-6</v>
      </c>
      <c r="D46" s="268">
        <v>6</v>
      </c>
      <c r="F46" s="221"/>
      <c r="G46" s="221"/>
      <c r="H46" s="221"/>
      <c r="I46" s="221"/>
      <c r="J46" s="221"/>
      <c r="K46" s="221"/>
      <c r="N46" s="55"/>
    </row>
    <row r="47" spans="1:14" x14ac:dyDescent="0.2">
      <c r="A47" s="36"/>
      <c r="B47" s="267" t="s">
        <v>293</v>
      </c>
      <c r="C47" s="268">
        <v>-30</v>
      </c>
      <c r="D47" s="268">
        <v>30</v>
      </c>
      <c r="F47" s="221"/>
      <c r="G47" s="221"/>
      <c r="H47" s="221"/>
      <c r="I47" s="221"/>
      <c r="J47" s="221"/>
      <c r="K47" s="221"/>
      <c r="N47" s="55"/>
    </row>
    <row r="48" spans="1:14" x14ac:dyDescent="0.2">
      <c r="A48" s="36"/>
      <c r="B48" s="267" t="s">
        <v>295</v>
      </c>
      <c r="C48" s="268">
        <v>-20</v>
      </c>
      <c r="D48" s="268">
        <v>20</v>
      </c>
      <c r="F48" s="221"/>
      <c r="G48" s="221"/>
      <c r="H48" s="221"/>
      <c r="I48" s="221"/>
      <c r="J48" s="221"/>
      <c r="K48" s="221"/>
      <c r="N48" s="55"/>
    </row>
    <row r="49" spans="1:16" x14ac:dyDescent="0.2">
      <c r="A49" s="36"/>
      <c r="B49" s="267" t="s">
        <v>296</v>
      </c>
      <c r="C49" s="268">
        <v>-24</v>
      </c>
      <c r="D49" s="268">
        <v>24</v>
      </c>
      <c r="F49" s="221"/>
      <c r="G49" s="221"/>
      <c r="H49" s="221"/>
      <c r="I49" s="221"/>
      <c r="J49" s="221"/>
      <c r="K49" s="221"/>
      <c r="N49" s="55"/>
    </row>
    <row r="50" spans="1:16" ht="12" thickBot="1" x14ac:dyDescent="0.25">
      <c r="A50" s="36"/>
      <c r="B50" s="53"/>
      <c r="C50" s="227"/>
      <c r="D50" s="42"/>
      <c r="F50" s="221"/>
      <c r="G50" s="221"/>
      <c r="H50" s="221"/>
      <c r="I50" s="221"/>
      <c r="J50" s="221"/>
      <c r="K50" s="221"/>
      <c r="N50" s="55"/>
      <c r="O50" s="3">
        <v>-0.42</v>
      </c>
    </row>
    <row r="51" spans="1:16" ht="21.6" thickBot="1" x14ac:dyDescent="0.45">
      <c r="B51" s="50" t="s">
        <v>1198</v>
      </c>
      <c r="C51" s="49">
        <f>SUM(C2:C50)</f>
        <v>-343</v>
      </c>
      <c r="D51" s="39">
        <f>SUM(D7:D50)</f>
        <v>3828</v>
      </c>
      <c r="E51" s="28"/>
      <c r="F51" s="221"/>
      <c r="G51" s="221"/>
      <c r="H51" s="221"/>
      <c r="I51" s="221"/>
      <c r="J51" s="221"/>
      <c r="K51" s="221"/>
      <c r="M51" s="55" t="s">
        <v>1233</v>
      </c>
      <c r="N51" s="253">
        <f>SUM(N2:N50)</f>
        <v>434</v>
      </c>
      <c r="O51" s="37">
        <f>SUM(O2:O50)</f>
        <v>60.999999999999993</v>
      </c>
      <c r="P51" s="3" t="s">
        <v>1232</v>
      </c>
    </row>
    <row r="52" spans="1:16" x14ac:dyDescent="0.2">
      <c r="F52" s="221"/>
      <c r="G52" s="221"/>
      <c r="H52" s="221"/>
      <c r="I52" s="221"/>
      <c r="J52" s="221"/>
      <c r="K52" s="221"/>
    </row>
    <row r="53" spans="1:16" x14ac:dyDescent="0.2">
      <c r="F53" s="221"/>
      <c r="G53" s="221"/>
      <c r="H53" s="221"/>
      <c r="I53" s="221"/>
      <c r="J53" s="221"/>
      <c r="K53" s="221"/>
    </row>
    <row r="54" spans="1:16" x14ac:dyDescent="0.2">
      <c r="F54" s="221"/>
      <c r="G54" s="221"/>
      <c r="H54" s="221"/>
      <c r="I54" s="221"/>
      <c r="J54" s="221"/>
      <c r="K54" s="221"/>
    </row>
    <row r="55" spans="1:16" x14ac:dyDescent="0.2">
      <c r="B55" s="193"/>
      <c r="C55" s="230"/>
      <c r="D55" s="230"/>
      <c r="F55" s="221"/>
      <c r="G55" s="221"/>
      <c r="H55" s="221"/>
      <c r="I55" s="221"/>
      <c r="J55" s="221"/>
      <c r="K55" s="221"/>
    </row>
    <row r="56" spans="1:16" x14ac:dyDescent="0.2">
      <c r="F56" s="221"/>
      <c r="G56" s="221"/>
      <c r="H56" s="221"/>
      <c r="I56" s="221"/>
      <c r="J56" s="221"/>
      <c r="K56" s="221"/>
    </row>
    <row r="60" spans="1:16" x14ac:dyDescent="0.2">
      <c r="D60" s="5"/>
    </row>
  </sheetData>
  <mergeCells count="1">
    <mergeCell ref="F34:K37"/>
  </mergeCells>
  <phoneticPr fontId="2" type="noConversion"/>
  <pageMargins left="0.75" right="0.42" top="0.22" bottom="0.33" header="0" footer="0"/>
  <pageSetup paperSize="9" scale="93" orientation="landscape" r:id="rId1"/>
  <headerFooter alignWithMargins="0"/>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0"/>
  <dimension ref="A1:P46"/>
  <sheetViews>
    <sheetView zoomScale="75" workbookViewId="0">
      <selection activeCell="F32" sqref="F32:K36"/>
    </sheetView>
  </sheetViews>
  <sheetFormatPr baseColWidth="10" defaultColWidth="11.44140625" defaultRowHeight="11.4" x14ac:dyDescent="0.2"/>
  <cols>
    <col min="1" max="1" width="2.6640625" style="3" customWidth="1"/>
    <col min="2" max="2" width="19.109375" style="3" customWidth="1"/>
    <col min="3" max="3" width="9.109375" style="5" bestFit="1" customWidth="1"/>
    <col min="4" max="4" width="6" style="3" customWidth="1"/>
    <col min="5" max="5" width="8" style="3" customWidth="1"/>
    <col min="6" max="6" width="5.44140625" style="3" customWidth="1"/>
    <col min="7" max="7" width="6" style="3" customWidth="1"/>
    <col min="8" max="10" width="5.6640625" style="3" customWidth="1"/>
    <col min="11" max="11" width="6.44140625" style="3" bestFit="1" customWidth="1"/>
    <col min="12" max="12" width="1.109375" style="3" customWidth="1"/>
    <col min="13" max="13" width="16.109375" style="3" bestFit="1" customWidth="1"/>
    <col min="14" max="14" width="8" style="3" customWidth="1"/>
    <col min="15" max="15" width="8.44140625" style="3" bestFit="1" customWidth="1"/>
    <col min="16" max="16" width="14.6640625" style="3" customWidth="1"/>
    <col min="17" max="17" width="4" style="3" customWidth="1"/>
    <col min="18" max="18" width="2.6640625" style="3" customWidth="1"/>
    <col min="19" max="19" width="2.88671875" style="3" customWidth="1"/>
    <col min="20" max="20" width="2.44140625" style="3" customWidth="1"/>
    <col min="21" max="16384" width="11.44140625" style="3"/>
  </cols>
  <sheetData>
    <row r="1" spans="1:16" ht="12" thickBot="1" x14ac:dyDescent="0.25">
      <c r="B1" s="50"/>
      <c r="C1" s="54" t="s">
        <v>1230</v>
      </c>
      <c r="D1" s="54" t="s">
        <v>1228</v>
      </c>
      <c r="H1" s="3">
        <v>3094</v>
      </c>
      <c r="I1" s="3">
        <v>3236</v>
      </c>
      <c r="M1" s="176" t="s">
        <v>1657</v>
      </c>
      <c r="N1" s="3" t="s">
        <v>1215</v>
      </c>
      <c r="O1" s="3" t="s">
        <v>1216</v>
      </c>
    </row>
    <row r="2" spans="1:16" x14ac:dyDescent="0.2">
      <c r="A2" s="16"/>
      <c r="B2" s="50" t="s">
        <v>1192</v>
      </c>
      <c r="C2" s="40">
        <v>3094</v>
      </c>
      <c r="D2" s="44"/>
      <c r="H2" s="3">
        <v>123</v>
      </c>
      <c r="I2" s="3">
        <v>92</v>
      </c>
      <c r="M2" s="3" t="s">
        <v>165</v>
      </c>
      <c r="N2" s="55">
        <v>22</v>
      </c>
    </row>
    <row r="3" spans="1:16" x14ac:dyDescent="0.2">
      <c r="A3" s="16"/>
      <c r="B3" s="50" t="s">
        <v>1193</v>
      </c>
      <c r="C3" s="40">
        <v>123</v>
      </c>
      <c r="D3" s="44"/>
      <c r="H3" s="3">
        <f>SUM(H1:H2)</f>
        <v>3217</v>
      </c>
      <c r="I3" s="3">
        <f>SUM(I1:I2)</f>
        <v>3328</v>
      </c>
      <c r="M3" s="3" t="s">
        <v>96</v>
      </c>
      <c r="N3" s="55">
        <v>30</v>
      </c>
    </row>
    <row r="4" spans="1:16" ht="12" x14ac:dyDescent="0.25">
      <c r="A4" s="16"/>
      <c r="B4" s="3" t="s">
        <v>1194</v>
      </c>
      <c r="C4" s="44"/>
      <c r="D4" s="44"/>
      <c r="E4" s="23">
        <f>C2+C3</f>
        <v>3217</v>
      </c>
      <c r="M4" s="3" t="s">
        <v>167</v>
      </c>
      <c r="N4" s="55">
        <v>10</v>
      </c>
    </row>
    <row r="5" spans="1:16" ht="3.75" customHeight="1" thickBot="1" x14ac:dyDescent="0.25">
      <c r="A5" s="4"/>
      <c r="B5" s="51"/>
      <c r="C5" s="41"/>
      <c r="D5" s="45"/>
      <c r="E5" s="4"/>
      <c r="N5" s="55"/>
    </row>
    <row r="6" spans="1:16" ht="13.2" x14ac:dyDescent="0.25">
      <c r="A6" s="14">
        <v>1</v>
      </c>
      <c r="B6" s="263" t="s">
        <v>1144</v>
      </c>
      <c r="C6" s="264">
        <v>-240</v>
      </c>
      <c r="D6" s="266">
        <f>F6+G6+H6+I6</f>
        <v>100</v>
      </c>
      <c r="E6" s="221"/>
      <c r="F6" s="38">
        <v>100</v>
      </c>
      <c r="G6" s="26"/>
      <c r="H6" s="26"/>
      <c r="I6" s="26"/>
      <c r="J6" s="26"/>
      <c r="K6" s="31" t="s">
        <v>1209</v>
      </c>
      <c r="M6" s="193" t="s">
        <v>135</v>
      </c>
      <c r="N6" s="252">
        <v>55</v>
      </c>
      <c r="O6" s="3">
        <v>1.45</v>
      </c>
      <c r="P6" s="3" t="s">
        <v>177</v>
      </c>
    </row>
    <row r="7" spans="1:16" ht="13.8" thickBot="1" x14ac:dyDescent="0.3">
      <c r="A7" s="14">
        <v>2</v>
      </c>
      <c r="B7" s="263" t="s">
        <v>63</v>
      </c>
      <c r="C7" s="264">
        <v>-42</v>
      </c>
      <c r="D7" s="265">
        <v>42</v>
      </c>
      <c r="F7" s="24" t="s">
        <v>152</v>
      </c>
      <c r="G7" s="241"/>
      <c r="H7" s="25"/>
      <c r="I7" s="25"/>
      <c r="J7" s="25"/>
      <c r="K7" s="32" t="s">
        <v>1210</v>
      </c>
      <c r="M7" s="193" t="s">
        <v>176</v>
      </c>
      <c r="N7" s="252">
        <v>10</v>
      </c>
      <c r="O7" s="3">
        <v>3.35</v>
      </c>
      <c r="P7" s="3" t="s">
        <v>178</v>
      </c>
    </row>
    <row r="8" spans="1:16" ht="13.8" thickBot="1" x14ac:dyDescent="0.3">
      <c r="A8" s="14">
        <v>3</v>
      </c>
      <c r="B8" s="263" t="s">
        <v>1163</v>
      </c>
      <c r="C8" s="264">
        <v>-84</v>
      </c>
      <c r="D8" s="265">
        <v>84</v>
      </c>
      <c r="M8" s="193" t="s">
        <v>183</v>
      </c>
      <c r="N8" s="252">
        <v>45</v>
      </c>
      <c r="O8" s="3">
        <v>8.75</v>
      </c>
      <c r="P8" s="3" t="s">
        <v>179</v>
      </c>
    </row>
    <row r="9" spans="1:16" ht="13.8" thickBot="1" x14ac:dyDescent="0.3">
      <c r="A9" s="14">
        <v>4</v>
      </c>
      <c r="B9" s="263" t="s">
        <v>64</v>
      </c>
      <c r="C9" s="264">
        <v>-100</v>
      </c>
      <c r="D9" s="265">
        <v>100</v>
      </c>
      <c r="F9" s="173" t="s">
        <v>1211</v>
      </c>
      <c r="G9" s="174"/>
      <c r="H9" s="174"/>
      <c r="I9" s="174"/>
      <c r="J9" s="175"/>
      <c r="M9" s="193" t="s">
        <v>187</v>
      </c>
      <c r="N9" s="252">
        <v>5</v>
      </c>
      <c r="O9" s="3">
        <v>8.75</v>
      </c>
      <c r="P9" s="3" t="s">
        <v>179</v>
      </c>
    </row>
    <row r="10" spans="1:16" ht="13.2" x14ac:dyDescent="0.25">
      <c r="A10" s="14">
        <v>5</v>
      </c>
      <c r="B10" s="263" t="s">
        <v>153</v>
      </c>
      <c r="C10" s="264">
        <v>-60</v>
      </c>
      <c r="D10" s="265">
        <v>60</v>
      </c>
      <c r="F10" s="205" t="s">
        <v>164</v>
      </c>
      <c r="G10" s="28">
        <v>14</v>
      </c>
      <c r="H10" s="28" t="s">
        <v>213</v>
      </c>
      <c r="I10" s="28">
        <v>14</v>
      </c>
      <c r="J10" s="29"/>
      <c r="M10" s="193" t="s">
        <v>188</v>
      </c>
      <c r="N10" s="252">
        <v>14</v>
      </c>
      <c r="O10" s="3">
        <v>3.4</v>
      </c>
      <c r="P10" s="3" t="s">
        <v>180</v>
      </c>
    </row>
    <row r="11" spans="1:16" ht="13.2" x14ac:dyDescent="0.25">
      <c r="A11" s="14">
        <v>6</v>
      </c>
      <c r="B11" s="263" t="s">
        <v>1145</v>
      </c>
      <c r="C11" s="264">
        <v>-20</v>
      </c>
      <c r="D11" s="265">
        <v>20</v>
      </c>
      <c r="F11" s="27" t="s">
        <v>166</v>
      </c>
      <c r="G11" s="28">
        <v>14</v>
      </c>
      <c r="H11" s="28"/>
      <c r="I11" s="28"/>
      <c r="J11" s="29"/>
      <c r="M11" s="193" t="s">
        <v>194</v>
      </c>
      <c r="N11" s="252">
        <v>2.5499999999999998</v>
      </c>
      <c r="O11" s="3">
        <v>5.85</v>
      </c>
      <c r="P11" s="3" t="s">
        <v>181</v>
      </c>
    </row>
    <row r="12" spans="1:16" ht="13.2" x14ac:dyDescent="0.25">
      <c r="A12" s="14">
        <v>7</v>
      </c>
      <c r="B12" s="263" t="s">
        <v>154</v>
      </c>
      <c r="C12" s="264">
        <v>-20</v>
      </c>
      <c r="D12" s="265">
        <v>20</v>
      </c>
      <c r="F12" s="27" t="s">
        <v>175</v>
      </c>
      <c r="G12" s="28">
        <v>12</v>
      </c>
      <c r="H12" s="28"/>
      <c r="I12" s="28"/>
      <c r="J12" s="29"/>
      <c r="M12" s="193" t="s">
        <v>195</v>
      </c>
      <c r="N12" s="252">
        <v>14</v>
      </c>
      <c r="O12" s="3">
        <v>4.25</v>
      </c>
      <c r="P12" s="3" t="s">
        <v>1220</v>
      </c>
    </row>
    <row r="13" spans="1:16" ht="13.2" x14ac:dyDescent="0.25">
      <c r="A13" s="14">
        <v>8</v>
      </c>
      <c r="B13" s="263" t="s">
        <v>1152</v>
      </c>
      <c r="C13" s="264">
        <v>-100</v>
      </c>
      <c r="D13" s="265">
        <v>100</v>
      </c>
      <c r="E13" s="221"/>
      <c r="F13" s="27" t="s">
        <v>169</v>
      </c>
      <c r="G13" s="28">
        <v>20</v>
      </c>
      <c r="H13" s="28"/>
      <c r="I13" s="28"/>
      <c r="J13" s="29"/>
      <c r="M13" s="193" t="s">
        <v>188</v>
      </c>
      <c r="N13" s="252">
        <v>16</v>
      </c>
      <c r="O13" s="3">
        <v>7.49</v>
      </c>
      <c r="P13" s="3" t="s">
        <v>182</v>
      </c>
    </row>
    <row r="14" spans="1:16" x14ac:dyDescent="0.2">
      <c r="A14" s="14">
        <v>9</v>
      </c>
      <c r="B14" s="263" t="s">
        <v>1153</v>
      </c>
      <c r="C14" s="264">
        <v>-101</v>
      </c>
      <c r="D14" s="265">
        <v>101</v>
      </c>
      <c r="F14" s="205" t="s">
        <v>185</v>
      </c>
      <c r="G14" s="28">
        <v>12</v>
      </c>
      <c r="H14" s="28"/>
      <c r="I14" s="28"/>
      <c r="J14" s="29"/>
      <c r="M14" s="3" t="s">
        <v>197</v>
      </c>
      <c r="N14" s="3">
        <v>13</v>
      </c>
      <c r="O14" s="3">
        <v>13</v>
      </c>
      <c r="P14" s="3" t="s">
        <v>193</v>
      </c>
    </row>
    <row r="15" spans="1:16" ht="13.2" x14ac:dyDescent="0.25">
      <c r="A15" s="14">
        <v>10</v>
      </c>
      <c r="B15" s="263" t="s">
        <v>168</v>
      </c>
      <c r="C15" s="264">
        <v>-36</v>
      </c>
      <c r="D15" s="265">
        <v>36</v>
      </c>
      <c r="F15" s="27" t="s">
        <v>186</v>
      </c>
      <c r="G15" s="28">
        <v>14</v>
      </c>
      <c r="H15" s="28"/>
      <c r="I15" s="28"/>
      <c r="J15" s="29"/>
      <c r="M15" s="193" t="s">
        <v>199</v>
      </c>
      <c r="N15" s="252">
        <v>32</v>
      </c>
    </row>
    <row r="16" spans="1:16" ht="13.2" x14ac:dyDescent="0.25">
      <c r="A16" s="14">
        <v>11</v>
      </c>
      <c r="B16" s="263" t="s">
        <v>1155</v>
      </c>
      <c r="C16" s="264">
        <v>0</v>
      </c>
      <c r="D16" s="265">
        <v>0</v>
      </c>
      <c r="F16" s="27" t="s">
        <v>189</v>
      </c>
      <c r="G16" s="28">
        <v>18</v>
      </c>
      <c r="H16" s="28"/>
      <c r="I16" s="28"/>
      <c r="J16" s="29"/>
      <c r="M16" s="193" t="s">
        <v>200</v>
      </c>
      <c r="N16" s="252">
        <v>79</v>
      </c>
    </row>
    <row r="17" spans="1:16" ht="13.2" x14ac:dyDescent="0.25">
      <c r="A17" s="14">
        <v>12</v>
      </c>
      <c r="B17" s="263" t="s">
        <v>1162</v>
      </c>
      <c r="C17" s="264">
        <v>-96</v>
      </c>
      <c r="D17" s="265">
        <v>96</v>
      </c>
      <c r="F17" s="27" t="s">
        <v>190</v>
      </c>
      <c r="G17" s="28">
        <v>14</v>
      </c>
      <c r="H17" s="28"/>
      <c r="I17" s="28"/>
      <c r="J17" s="29"/>
      <c r="M17" s="193" t="s">
        <v>201</v>
      </c>
      <c r="N17" s="252">
        <v>30</v>
      </c>
    </row>
    <row r="18" spans="1:16" ht="13.2" x14ac:dyDescent="0.25">
      <c r="A18" s="14">
        <v>13</v>
      </c>
      <c r="B18" s="263" t="s">
        <v>1156</v>
      </c>
      <c r="C18" s="264">
        <v>-26</v>
      </c>
      <c r="D18" s="265">
        <v>26</v>
      </c>
      <c r="F18" s="27" t="s">
        <v>191</v>
      </c>
      <c r="G18" s="28">
        <v>14</v>
      </c>
      <c r="H18" s="28"/>
      <c r="I18" s="28"/>
      <c r="J18" s="29"/>
      <c r="M18" s="193" t="s">
        <v>202</v>
      </c>
      <c r="N18" s="252">
        <v>80</v>
      </c>
    </row>
    <row r="19" spans="1:16" ht="13.2" x14ac:dyDescent="0.25">
      <c r="A19" s="14">
        <v>14</v>
      </c>
      <c r="B19" s="263" t="s">
        <v>1157</v>
      </c>
      <c r="C19" s="264">
        <v>0</v>
      </c>
      <c r="D19" s="265">
        <v>0</v>
      </c>
      <c r="F19" s="27" t="s">
        <v>196</v>
      </c>
      <c r="G19" s="28">
        <v>14</v>
      </c>
      <c r="H19" s="28"/>
      <c r="I19" s="28"/>
      <c r="J19" s="29"/>
      <c r="M19" s="193" t="s">
        <v>203</v>
      </c>
      <c r="N19" s="252">
        <v>22</v>
      </c>
    </row>
    <row r="20" spans="1:16" ht="13.2" x14ac:dyDescent="0.25">
      <c r="A20" s="14">
        <v>15</v>
      </c>
      <c r="B20" s="263" t="s">
        <v>1158</v>
      </c>
      <c r="C20" s="264">
        <v>-230</v>
      </c>
      <c r="D20" s="265">
        <f>J22</f>
        <v>178</v>
      </c>
      <c r="F20" s="205" t="s">
        <v>204</v>
      </c>
      <c r="G20" s="28">
        <v>12</v>
      </c>
      <c r="H20" s="28"/>
      <c r="I20" s="28"/>
      <c r="J20" s="29"/>
      <c r="M20" s="193" t="s">
        <v>206</v>
      </c>
      <c r="N20" s="252">
        <v>15</v>
      </c>
    </row>
    <row r="21" spans="1:16" ht="13.8" thickBot="1" x14ac:dyDescent="0.3">
      <c r="A21" s="14">
        <v>16</v>
      </c>
      <c r="B21" s="263" t="s">
        <v>1159</v>
      </c>
      <c r="C21" s="264">
        <v>-550</v>
      </c>
      <c r="D21" s="265">
        <f>N40</f>
        <v>574</v>
      </c>
      <c r="F21" s="27" t="s">
        <v>211</v>
      </c>
      <c r="G21" s="28">
        <v>6</v>
      </c>
      <c r="H21" s="28"/>
      <c r="I21" s="28"/>
      <c r="J21" s="29"/>
      <c r="M21" s="193" t="s">
        <v>207</v>
      </c>
      <c r="N21" s="252">
        <v>30</v>
      </c>
    </row>
    <row r="22" spans="1:16" ht="12.6" thickBot="1" x14ac:dyDescent="0.3">
      <c r="A22" s="14">
        <v>17</v>
      </c>
      <c r="B22" s="263" t="s">
        <v>1160</v>
      </c>
      <c r="C22" s="264">
        <v>-120</v>
      </c>
      <c r="D22" s="265">
        <f>O40</f>
        <v>81</v>
      </c>
      <c r="F22" s="24"/>
      <c r="G22" s="25"/>
      <c r="H22" s="25"/>
      <c r="I22" s="25"/>
      <c r="J22" s="30">
        <f>SUM(G10:G21)+SUM(I10:I21)</f>
        <v>178</v>
      </c>
      <c r="M22" s="3" t="s">
        <v>208</v>
      </c>
      <c r="N22" s="55">
        <v>4</v>
      </c>
    </row>
    <row r="23" spans="1:16" x14ac:dyDescent="0.2">
      <c r="A23" s="14">
        <v>18</v>
      </c>
      <c r="B23" s="263" t="s">
        <v>1197</v>
      </c>
      <c r="C23" s="264">
        <v>-220</v>
      </c>
      <c r="D23" s="265">
        <v>183</v>
      </c>
      <c r="M23" s="3" t="s">
        <v>183</v>
      </c>
      <c r="N23" s="55">
        <v>45</v>
      </c>
      <c r="O23" s="55">
        <v>2.85</v>
      </c>
      <c r="P23" s="3" t="s">
        <v>1220</v>
      </c>
    </row>
    <row r="24" spans="1:16" ht="12" x14ac:dyDescent="0.25">
      <c r="A24" s="14">
        <v>19</v>
      </c>
      <c r="B24" s="263" t="s">
        <v>1927</v>
      </c>
      <c r="C24" s="264">
        <v>-40</v>
      </c>
      <c r="D24" s="265">
        <v>40</v>
      </c>
      <c r="E24" s="240">
        <f>SUM(D6:D24)</f>
        <v>1841</v>
      </c>
      <c r="N24" s="55"/>
      <c r="O24" s="55">
        <v>12.6</v>
      </c>
      <c r="P24" s="3" t="s">
        <v>209</v>
      </c>
    </row>
    <row r="25" spans="1:16" ht="3" customHeight="1" x14ac:dyDescent="0.2">
      <c r="A25" s="4"/>
      <c r="B25" s="51"/>
      <c r="C25" s="41"/>
      <c r="D25" s="45"/>
      <c r="E25" s="4"/>
      <c r="N25" s="55"/>
    </row>
    <row r="26" spans="1:16" x14ac:dyDescent="0.2">
      <c r="A26" s="15"/>
      <c r="B26" s="263" t="s">
        <v>66</v>
      </c>
      <c r="C26" s="264">
        <v>-716</v>
      </c>
      <c r="D26" s="265">
        <v>716</v>
      </c>
      <c r="N26" s="55"/>
      <c r="O26" s="3">
        <v>9.65</v>
      </c>
      <c r="P26" s="3" t="s">
        <v>210</v>
      </c>
    </row>
    <row r="27" spans="1:16" x14ac:dyDescent="0.2">
      <c r="A27" s="15"/>
      <c r="B27" s="263" t="s">
        <v>62</v>
      </c>
      <c r="C27" s="264">
        <v>-440</v>
      </c>
      <c r="D27" s="265">
        <v>440</v>
      </c>
      <c r="N27" s="55"/>
    </row>
    <row r="28" spans="1:16" ht="3" customHeight="1" x14ac:dyDescent="0.2">
      <c r="A28" s="4"/>
      <c r="B28" s="51"/>
      <c r="C28" s="41"/>
      <c r="D28" s="45"/>
      <c r="E28" s="4"/>
      <c r="N28" s="55"/>
    </row>
    <row r="29" spans="1:16" x14ac:dyDescent="0.2">
      <c r="A29" s="36"/>
      <c r="B29" s="263" t="s">
        <v>1433</v>
      </c>
      <c r="C29" s="264">
        <v>-30</v>
      </c>
      <c r="D29" s="264">
        <v>30</v>
      </c>
      <c r="F29" s="221"/>
      <c r="G29" s="221"/>
      <c r="H29" s="221"/>
      <c r="I29" s="193"/>
      <c r="J29" s="193"/>
      <c r="K29" s="221"/>
    </row>
    <row r="30" spans="1:16" x14ac:dyDescent="0.2">
      <c r="A30" s="36"/>
      <c r="B30" s="263" t="s">
        <v>184</v>
      </c>
      <c r="C30" s="264">
        <v>-10</v>
      </c>
      <c r="D30" s="264">
        <v>10</v>
      </c>
      <c r="F30" s="221"/>
      <c r="G30" s="221"/>
      <c r="H30" s="221"/>
      <c r="I30" s="193"/>
      <c r="J30" s="193"/>
      <c r="K30" s="221"/>
    </row>
    <row r="31" spans="1:16" x14ac:dyDescent="0.2">
      <c r="A31" s="36"/>
      <c r="B31" s="263" t="s">
        <v>192</v>
      </c>
      <c r="C31" s="264">
        <v>-189</v>
      </c>
      <c r="D31" s="264">
        <v>189</v>
      </c>
      <c r="F31" s="221"/>
      <c r="G31" s="221"/>
      <c r="H31" s="221"/>
      <c r="I31" s="193"/>
      <c r="J31" s="193"/>
      <c r="K31" s="221"/>
    </row>
    <row r="32" spans="1:16" x14ac:dyDescent="0.2">
      <c r="A32" s="36"/>
      <c r="B32" s="263" t="s">
        <v>198</v>
      </c>
      <c r="C32" s="264">
        <v>-6</v>
      </c>
      <c r="D32" s="264">
        <v>6</v>
      </c>
      <c r="F32" s="1943" t="s">
        <v>215</v>
      </c>
      <c r="G32" s="1944"/>
      <c r="H32" s="1944"/>
      <c r="I32" s="1944"/>
      <c r="J32" s="1944"/>
      <c r="K32" s="1945"/>
    </row>
    <row r="33" spans="1:16" x14ac:dyDescent="0.2">
      <c r="A33" s="36"/>
      <c r="B33" s="53"/>
      <c r="C33" s="42"/>
      <c r="D33" s="42"/>
      <c r="F33" s="1946"/>
      <c r="G33" s="1947"/>
      <c r="H33" s="1947"/>
      <c r="I33" s="1947"/>
      <c r="J33" s="1947"/>
      <c r="K33" s="1948"/>
    </row>
    <row r="34" spans="1:16" x14ac:dyDescent="0.2">
      <c r="A34" s="36"/>
      <c r="B34" s="53"/>
      <c r="C34" s="42"/>
      <c r="D34" s="42"/>
      <c r="F34" s="1946"/>
      <c r="G34" s="1947"/>
      <c r="H34" s="1947"/>
      <c r="I34" s="1947"/>
      <c r="J34" s="1947"/>
      <c r="K34" s="1948"/>
    </row>
    <row r="35" spans="1:16" x14ac:dyDescent="0.2">
      <c r="A35" s="36"/>
      <c r="B35" s="53"/>
      <c r="C35" s="42"/>
      <c r="D35" s="42"/>
      <c r="F35" s="1946"/>
      <c r="G35" s="1947"/>
      <c r="H35" s="1947"/>
      <c r="I35" s="1947"/>
      <c r="J35" s="1947"/>
      <c r="K35" s="1948"/>
    </row>
    <row r="36" spans="1:16" x14ac:dyDescent="0.2">
      <c r="A36" s="36"/>
      <c r="B36" s="53"/>
      <c r="C36" s="42"/>
      <c r="D36" s="42"/>
      <c r="F36" s="1949"/>
      <c r="G36" s="1950"/>
      <c r="H36" s="1950"/>
      <c r="I36" s="1950"/>
      <c r="J36" s="1950"/>
      <c r="K36" s="1951"/>
    </row>
    <row r="37" spans="1:16" x14ac:dyDescent="0.2">
      <c r="A37" s="36"/>
      <c r="B37" s="53"/>
      <c r="C37" s="42"/>
      <c r="D37" s="42"/>
      <c r="F37" s="221"/>
      <c r="G37" s="221"/>
      <c r="H37" s="221"/>
      <c r="I37" s="193"/>
      <c r="J37" s="193"/>
      <c r="K37" s="221"/>
    </row>
    <row r="38" spans="1:16" x14ac:dyDescent="0.2">
      <c r="A38" s="36"/>
      <c r="B38" s="50"/>
      <c r="C38" s="50"/>
      <c r="D38" s="50"/>
      <c r="F38" s="221"/>
      <c r="G38" s="221"/>
      <c r="H38" s="221"/>
      <c r="I38" s="221"/>
      <c r="J38" s="221"/>
      <c r="K38" s="221"/>
      <c r="N38" s="55"/>
    </row>
    <row r="39" spans="1:16" ht="12" thickBot="1" x14ac:dyDescent="0.25">
      <c r="A39" s="36"/>
      <c r="B39" s="53"/>
      <c r="C39" s="227"/>
      <c r="D39" s="42"/>
      <c r="F39" s="221"/>
      <c r="G39" s="221"/>
      <c r="H39" s="221"/>
      <c r="I39" s="221"/>
      <c r="J39" s="221"/>
      <c r="K39" s="221"/>
      <c r="N39" s="55">
        <v>0.45</v>
      </c>
      <c r="O39" s="3">
        <v>-0.39</v>
      </c>
    </row>
    <row r="40" spans="1:16" ht="21.6" thickBot="1" x14ac:dyDescent="0.45">
      <c r="B40" s="50" t="s">
        <v>1198</v>
      </c>
      <c r="C40" s="49">
        <f>SUM(C2:C39)</f>
        <v>-259</v>
      </c>
      <c r="D40" s="39">
        <f>SUM(D6:D39)</f>
        <v>3232</v>
      </c>
      <c r="E40" s="28"/>
      <c r="F40" s="221"/>
      <c r="G40" s="221"/>
      <c r="H40" s="221"/>
      <c r="I40" s="221"/>
      <c r="J40" s="221"/>
      <c r="K40" s="221"/>
      <c r="M40" s="55" t="s">
        <v>1233</v>
      </c>
      <c r="N40" s="253">
        <f>SUM(N2:N39)</f>
        <v>574</v>
      </c>
      <c r="O40" s="37">
        <f>SUM(O2:O39)</f>
        <v>81</v>
      </c>
      <c r="P40" s="3" t="s">
        <v>1232</v>
      </c>
    </row>
    <row r="41" spans="1:16" x14ac:dyDescent="0.2">
      <c r="F41" s="221"/>
      <c r="G41" s="221"/>
      <c r="H41" s="221"/>
      <c r="I41" s="221"/>
      <c r="J41" s="221"/>
      <c r="K41" s="221"/>
    </row>
    <row r="42" spans="1:16" x14ac:dyDescent="0.2">
      <c r="F42" s="221"/>
      <c r="G42" s="221"/>
      <c r="H42" s="221"/>
      <c r="I42" s="221"/>
      <c r="J42" s="221"/>
      <c r="K42" s="221"/>
    </row>
    <row r="43" spans="1:16" x14ac:dyDescent="0.2">
      <c r="F43" s="221"/>
      <c r="G43" s="221"/>
      <c r="H43" s="221"/>
      <c r="I43" s="221"/>
      <c r="J43" s="221"/>
      <c r="K43" s="221"/>
    </row>
    <row r="44" spans="1:16" x14ac:dyDescent="0.2">
      <c r="B44" s="193"/>
      <c r="C44" s="230"/>
      <c r="D44" s="230"/>
      <c r="F44" s="221"/>
      <c r="G44" s="221"/>
      <c r="H44" s="221"/>
      <c r="I44" s="221"/>
      <c r="J44" s="221"/>
      <c r="K44" s="221"/>
    </row>
    <row r="45" spans="1:16" x14ac:dyDescent="0.2">
      <c r="C45" s="3"/>
      <c r="F45" s="221"/>
      <c r="G45" s="221"/>
      <c r="H45" s="221"/>
      <c r="I45" s="221"/>
      <c r="J45" s="221"/>
      <c r="K45" s="221"/>
    </row>
    <row r="46" spans="1:16" x14ac:dyDescent="0.2">
      <c r="F46" s="221"/>
      <c r="G46" s="221"/>
      <c r="H46" s="221"/>
      <c r="I46" s="221"/>
      <c r="J46" s="221"/>
      <c r="K46" s="221"/>
    </row>
  </sheetData>
  <mergeCells count="1">
    <mergeCell ref="F32:K36"/>
  </mergeCells>
  <phoneticPr fontId="2" type="noConversion"/>
  <pageMargins left="0.47" right="0.37" top="0.19" bottom="0.31" header="0" footer="0"/>
  <pageSetup paperSize="9"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topLeftCell="A40" zoomScale="90" zoomScaleNormal="90" workbookViewId="0">
      <selection activeCell="A82" sqref="A82:XFD82"/>
    </sheetView>
  </sheetViews>
  <sheetFormatPr baseColWidth="10" defaultRowHeight="13.2" x14ac:dyDescent="0.25"/>
  <cols>
    <col min="1" max="1" width="8.6640625" customWidth="1"/>
    <col min="2" max="2" width="30.6640625" bestFit="1" customWidth="1"/>
  </cols>
  <sheetData>
    <row r="1" spans="1:2" x14ac:dyDescent="0.25">
      <c r="A1" s="1781">
        <v>100323</v>
      </c>
      <c r="B1" s="1781" t="s">
        <v>7434</v>
      </c>
    </row>
    <row r="2" spans="1:2" x14ac:dyDescent="0.25">
      <c r="A2" s="1781">
        <v>1300</v>
      </c>
      <c r="B2" s="1781" t="s">
        <v>7444</v>
      </c>
    </row>
    <row r="3" spans="1:2" x14ac:dyDescent="0.25">
      <c r="A3" s="1781">
        <v>500</v>
      </c>
      <c r="B3" s="1781" t="s">
        <v>7449</v>
      </c>
    </row>
    <row r="4" spans="1:2" x14ac:dyDescent="0.25">
      <c r="A4" s="1781">
        <v>923</v>
      </c>
      <c r="B4" s="1781" t="s">
        <v>7506</v>
      </c>
    </row>
    <row r="5" spans="1:2" x14ac:dyDescent="0.25">
      <c r="A5" s="1744">
        <v>0</v>
      </c>
      <c r="B5" s="1744" t="s">
        <v>7431</v>
      </c>
    </row>
    <row r="6" spans="1:2" x14ac:dyDescent="0.25">
      <c r="A6" s="1794">
        <v>-945</v>
      </c>
      <c r="B6" s="1794" t="s">
        <v>7510</v>
      </c>
    </row>
    <row r="7" spans="1:2" x14ac:dyDescent="0.25">
      <c r="A7" s="1635">
        <v>-1139</v>
      </c>
      <c r="B7" s="607" t="s">
        <v>7072</v>
      </c>
    </row>
    <row r="8" spans="1:2" x14ac:dyDescent="0.25">
      <c r="A8" s="1635">
        <v>-727</v>
      </c>
      <c r="B8" s="607" t="s">
        <v>3109</v>
      </c>
    </row>
    <row r="9" spans="1:2" x14ac:dyDescent="0.25">
      <c r="A9" s="1635">
        <v>-2231</v>
      </c>
      <c r="B9" s="607" t="s">
        <v>7247</v>
      </c>
    </row>
    <row r="10" spans="1:2" x14ac:dyDescent="0.25">
      <c r="A10" s="1635">
        <v>-310</v>
      </c>
      <c r="B10" s="607" t="s">
        <v>1162</v>
      </c>
    </row>
    <row r="11" spans="1:2" x14ac:dyDescent="0.25">
      <c r="A11" s="1635">
        <v>-672</v>
      </c>
      <c r="B11" s="607" t="s">
        <v>7248</v>
      </c>
    </row>
    <row r="12" spans="1:2" x14ac:dyDescent="0.25">
      <c r="A12" s="607">
        <v>0</v>
      </c>
      <c r="B12" s="607" t="s">
        <v>1155</v>
      </c>
    </row>
    <row r="13" spans="1:2" x14ac:dyDescent="0.25">
      <c r="A13" s="1635">
        <v>-910</v>
      </c>
      <c r="B13" s="607" t="s">
        <v>7250</v>
      </c>
    </row>
    <row r="14" spans="1:2" x14ac:dyDescent="0.25">
      <c r="A14" s="1635">
        <v>-1890</v>
      </c>
      <c r="B14" s="1635" t="s">
        <v>7409</v>
      </c>
    </row>
    <row r="15" spans="1:2" x14ac:dyDescent="0.25">
      <c r="A15" s="1635">
        <v>-810</v>
      </c>
      <c r="B15" s="1635" t="s">
        <v>6522</v>
      </c>
    </row>
    <row r="16" spans="1:2" x14ac:dyDescent="0.25">
      <c r="A16" s="1635">
        <v>-4534</v>
      </c>
      <c r="B16" s="607" t="s">
        <v>7437</v>
      </c>
    </row>
    <row r="17" spans="1:2" x14ac:dyDescent="0.25">
      <c r="A17" s="1635">
        <v>-13000</v>
      </c>
      <c r="B17" s="1635" t="s">
        <v>7430</v>
      </c>
    </row>
    <row r="18" spans="1:2" x14ac:dyDescent="0.25">
      <c r="A18" s="1635">
        <v>-1118</v>
      </c>
      <c r="B18" s="1635" t="s">
        <v>7415</v>
      </c>
    </row>
    <row r="19" spans="1:2" x14ac:dyDescent="0.25">
      <c r="A19" s="1635">
        <v>-450</v>
      </c>
      <c r="B19" s="1635" t="s">
        <v>7432</v>
      </c>
    </row>
    <row r="20" spans="1:2" x14ac:dyDescent="0.25">
      <c r="A20" s="1635">
        <v>-150</v>
      </c>
      <c r="B20" s="1635" t="s">
        <v>7433</v>
      </c>
    </row>
    <row r="21" spans="1:2" x14ac:dyDescent="0.25">
      <c r="A21" s="1635">
        <v>-1800</v>
      </c>
      <c r="B21" s="1635" t="s">
        <v>7408</v>
      </c>
    </row>
    <row r="22" spans="1:2" x14ac:dyDescent="0.25">
      <c r="A22" s="1635">
        <v>-950</v>
      </c>
      <c r="B22" s="1635" t="s">
        <v>7406</v>
      </c>
    </row>
    <row r="23" spans="1:2" x14ac:dyDescent="0.25">
      <c r="A23" s="1635">
        <v>-1050</v>
      </c>
      <c r="B23" s="1635" t="s">
        <v>7407</v>
      </c>
    </row>
    <row r="24" spans="1:2" x14ac:dyDescent="0.25">
      <c r="A24" s="1635">
        <v>-1750</v>
      </c>
      <c r="B24" s="1635" t="s">
        <v>7404</v>
      </c>
    </row>
    <row r="25" spans="1:2" x14ac:dyDescent="0.25">
      <c r="A25" s="1635">
        <v>-600</v>
      </c>
      <c r="B25" s="1635" t="s">
        <v>7399</v>
      </c>
    </row>
    <row r="26" spans="1:2" x14ac:dyDescent="0.25">
      <c r="A26" s="1635">
        <v>-580</v>
      </c>
      <c r="B26" s="1635" t="s">
        <v>7368</v>
      </c>
    </row>
    <row r="27" spans="1:2" x14ac:dyDescent="0.25">
      <c r="A27" s="1635">
        <v>-40</v>
      </c>
      <c r="B27" s="1635" t="s">
        <v>7400</v>
      </c>
    </row>
    <row r="28" spans="1:2" x14ac:dyDescent="0.25">
      <c r="A28" s="1635">
        <v>-260</v>
      </c>
      <c r="B28" s="1745" t="s">
        <v>7401</v>
      </c>
    </row>
    <row r="29" spans="1:2" x14ac:dyDescent="0.25">
      <c r="A29" s="1635">
        <v>-600</v>
      </c>
      <c r="B29" s="1635" t="s">
        <v>7402</v>
      </c>
    </row>
    <row r="30" spans="1:2" x14ac:dyDescent="0.25">
      <c r="A30" s="1635">
        <v>-600</v>
      </c>
      <c r="B30" s="1635" t="s">
        <v>7403</v>
      </c>
    </row>
    <row r="31" spans="1:2" x14ac:dyDescent="0.25">
      <c r="A31" s="1635">
        <v>-408</v>
      </c>
      <c r="B31" s="1635" t="s">
        <v>7405</v>
      </c>
    </row>
    <row r="32" spans="1:2" s="777" customFormat="1" x14ac:dyDescent="0.25">
      <c r="A32" s="1635">
        <v>-140</v>
      </c>
      <c r="B32" s="1745" t="s">
        <v>7410</v>
      </c>
    </row>
    <row r="33" spans="1:2" s="777" customFormat="1" x14ac:dyDescent="0.25">
      <c r="A33" s="1635">
        <v>-140</v>
      </c>
      <c r="B33" s="1635" t="s">
        <v>7422</v>
      </c>
    </row>
    <row r="34" spans="1:2" s="777" customFormat="1" x14ac:dyDescent="0.25">
      <c r="A34" s="1635">
        <v>-140</v>
      </c>
      <c r="B34" s="1635" t="s">
        <v>7423</v>
      </c>
    </row>
    <row r="35" spans="1:2" s="777" customFormat="1" x14ac:dyDescent="0.25">
      <c r="A35" s="1635">
        <v>-140</v>
      </c>
      <c r="B35" s="1635" t="s">
        <v>7424</v>
      </c>
    </row>
    <row r="36" spans="1:2" s="777" customFormat="1" x14ac:dyDescent="0.25">
      <c r="A36" s="1635">
        <v>-140</v>
      </c>
      <c r="B36" s="1635" t="s">
        <v>7425</v>
      </c>
    </row>
    <row r="37" spans="1:2" s="777" customFormat="1" x14ac:dyDescent="0.25">
      <c r="A37" s="1635">
        <v>-140</v>
      </c>
      <c r="B37" s="1635" t="s">
        <v>7426</v>
      </c>
    </row>
    <row r="38" spans="1:2" s="777" customFormat="1" x14ac:dyDescent="0.25">
      <c r="A38" s="1635">
        <v>-37</v>
      </c>
      <c r="B38" s="1635" t="s">
        <v>5091</v>
      </c>
    </row>
    <row r="39" spans="1:2" s="777" customFormat="1" x14ac:dyDescent="0.25">
      <c r="A39" s="1635">
        <v>-700</v>
      </c>
      <c r="B39" s="1635" t="s">
        <v>7419</v>
      </c>
    </row>
    <row r="40" spans="1:2" s="777" customFormat="1" x14ac:dyDescent="0.25">
      <c r="A40" s="1635">
        <v>-60</v>
      </c>
      <c r="B40" s="1635" t="s">
        <v>7420</v>
      </c>
    </row>
    <row r="41" spans="1:2" s="777" customFormat="1" x14ac:dyDescent="0.25">
      <c r="A41" s="1635">
        <v>-180</v>
      </c>
      <c r="B41" s="1635" t="s">
        <v>7421</v>
      </c>
    </row>
    <row r="42" spans="1:2" s="777" customFormat="1" x14ac:dyDescent="0.25">
      <c r="A42" s="1635">
        <v>-220</v>
      </c>
      <c r="B42" s="1635" t="s">
        <v>4524</v>
      </c>
    </row>
    <row r="43" spans="1:2" s="777" customFormat="1" x14ac:dyDescent="0.25">
      <c r="A43" s="1635">
        <v>-780</v>
      </c>
      <c r="B43" s="1635" t="s">
        <v>7427</v>
      </c>
    </row>
    <row r="44" spans="1:2" s="777" customFormat="1" x14ac:dyDescent="0.25">
      <c r="A44" s="1635">
        <v>-760</v>
      </c>
      <c r="B44" s="1635" t="s">
        <v>7418</v>
      </c>
    </row>
    <row r="45" spans="1:2" s="777" customFormat="1" x14ac:dyDescent="0.25">
      <c r="A45" s="1745">
        <v>-300</v>
      </c>
      <c r="B45" s="1745" t="s">
        <v>7435</v>
      </c>
    </row>
    <row r="46" spans="1:2" s="777" customFormat="1" x14ac:dyDescent="0.25">
      <c r="A46" s="1745">
        <v>-360</v>
      </c>
      <c r="B46" s="1745" t="s">
        <v>7436</v>
      </c>
    </row>
    <row r="47" spans="1:2" s="777" customFormat="1" x14ac:dyDescent="0.25">
      <c r="A47" s="1635">
        <v>-6000</v>
      </c>
      <c r="B47" s="1635" t="s">
        <v>7413</v>
      </c>
    </row>
    <row r="48" spans="1:2" s="777" customFormat="1" x14ac:dyDescent="0.25">
      <c r="A48" s="1635">
        <v>-5176</v>
      </c>
      <c r="B48" s="1635" t="s">
        <v>7417</v>
      </c>
    </row>
    <row r="49" spans="1:3" s="777" customFormat="1" x14ac:dyDescent="0.25">
      <c r="A49" s="1635">
        <v>-1875</v>
      </c>
      <c r="B49" s="1635" t="s">
        <v>7414</v>
      </c>
    </row>
    <row r="50" spans="1:3" s="777" customFormat="1" x14ac:dyDescent="0.25">
      <c r="A50" s="1635">
        <v>-140</v>
      </c>
      <c r="B50" s="1635" t="s">
        <v>7447</v>
      </c>
    </row>
    <row r="51" spans="1:3" s="777" customFormat="1" x14ac:dyDescent="0.25">
      <c r="A51" s="1635">
        <v>-500</v>
      </c>
      <c r="B51" s="1635" t="s">
        <v>7448</v>
      </c>
    </row>
    <row r="52" spans="1:3" s="777" customFormat="1" x14ac:dyDescent="0.25">
      <c r="A52" s="1745">
        <v>-1000</v>
      </c>
      <c r="B52" s="1771" t="s">
        <v>7456</v>
      </c>
    </row>
    <row r="53" spans="1:3" s="777" customFormat="1" x14ac:dyDescent="0.25">
      <c r="A53" s="1745">
        <v>-108</v>
      </c>
      <c r="B53" s="1745" t="s">
        <v>7446</v>
      </c>
    </row>
    <row r="54" spans="1:3" s="777" customFormat="1" x14ac:dyDescent="0.25">
      <c r="A54" s="1772">
        <v>-339</v>
      </c>
      <c r="B54" s="1771" t="s">
        <v>2933</v>
      </c>
      <c r="C54"/>
    </row>
    <row r="55" spans="1:3" s="777" customFormat="1" x14ac:dyDescent="0.25">
      <c r="A55" s="1745">
        <v>-8450</v>
      </c>
      <c r="B55" s="1771" t="s">
        <v>7465</v>
      </c>
    </row>
    <row r="56" spans="1:3" s="777" customFormat="1" x14ac:dyDescent="0.25">
      <c r="A56" s="1772">
        <v>-30</v>
      </c>
      <c r="B56" s="1745" t="s">
        <v>6618</v>
      </c>
      <c r="C56"/>
    </row>
    <row r="57" spans="1:3" s="777" customFormat="1" x14ac:dyDescent="0.25">
      <c r="A57" s="1745">
        <v>-300</v>
      </c>
      <c r="B57" s="1745" t="s">
        <v>7137</v>
      </c>
      <c r="C57"/>
    </row>
    <row r="58" spans="1:3" s="777" customFormat="1" x14ac:dyDescent="0.25">
      <c r="A58" s="1745">
        <v>-1140</v>
      </c>
      <c r="B58" s="1745" t="s">
        <v>7452</v>
      </c>
      <c r="C58" s="1770"/>
    </row>
    <row r="59" spans="1:3" s="777" customFormat="1" x14ac:dyDescent="0.25">
      <c r="A59" s="1745">
        <v>-400</v>
      </c>
      <c r="B59" s="1771" t="s">
        <v>7451</v>
      </c>
      <c r="C59" s="1770"/>
    </row>
    <row r="60" spans="1:3" s="777" customFormat="1" x14ac:dyDescent="0.25">
      <c r="A60" s="1745">
        <v>-400</v>
      </c>
      <c r="B60" s="1745" t="s">
        <v>7454</v>
      </c>
      <c r="C60" s="1770"/>
    </row>
    <row r="61" spans="1:3" s="777" customFormat="1" x14ac:dyDescent="0.25">
      <c r="A61" s="1745">
        <v>-300</v>
      </c>
      <c r="B61" s="1745" t="s">
        <v>6762</v>
      </c>
      <c r="C61" s="1770"/>
    </row>
    <row r="62" spans="1:3" s="777" customFormat="1" x14ac:dyDescent="0.25">
      <c r="A62" s="1745">
        <v>-420</v>
      </c>
      <c r="B62" s="1745" t="s">
        <v>7475</v>
      </c>
    </row>
    <row r="63" spans="1:3" s="777" customFormat="1" x14ac:dyDescent="0.25">
      <c r="A63" s="1745">
        <v>-400</v>
      </c>
      <c r="B63" s="1745" t="s">
        <v>7476</v>
      </c>
    </row>
    <row r="64" spans="1:3" s="777" customFormat="1" x14ac:dyDescent="0.25">
      <c r="A64" s="1745">
        <v>-450</v>
      </c>
      <c r="B64" s="1745" t="s">
        <v>7473</v>
      </c>
    </row>
    <row r="65" spans="1:2" s="777" customFormat="1" x14ac:dyDescent="0.25">
      <c r="A65" s="1745">
        <v>-30</v>
      </c>
      <c r="B65" s="1745" t="s">
        <v>7474</v>
      </c>
    </row>
    <row r="66" spans="1:2" s="777" customFormat="1" x14ac:dyDescent="0.25">
      <c r="A66" s="1745">
        <v>-140</v>
      </c>
      <c r="B66" s="1745" t="s">
        <v>7455</v>
      </c>
    </row>
    <row r="67" spans="1:2" s="777" customFormat="1" x14ac:dyDescent="0.25">
      <c r="A67" s="1745">
        <v>-140</v>
      </c>
      <c r="B67" s="1745" t="s">
        <v>7457</v>
      </c>
    </row>
    <row r="68" spans="1:2" s="777" customFormat="1" x14ac:dyDescent="0.25">
      <c r="A68" s="1745">
        <v>-140</v>
      </c>
      <c r="B68" s="1745" t="s">
        <v>7458</v>
      </c>
    </row>
    <row r="69" spans="1:2" s="777" customFormat="1" x14ac:dyDescent="0.25">
      <c r="A69" s="1745">
        <v>-140</v>
      </c>
      <c r="B69" s="1745" t="s">
        <v>7459</v>
      </c>
    </row>
    <row r="70" spans="1:2" s="777" customFormat="1" x14ac:dyDescent="0.25">
      <c r="A70" s="1745">
        <v>-140</v>
      </c>
      <c r="B70" s="1745" t="s">
        <v>7460</v>
      </c>
    </row>
    <row r="71" spans="1:2" s="777" customFormat="1" x14ac:dyDescent="0.25">
      <c r="A71" s="1745">
        <v>-140</v>
      </c>
      <c r="B71" s="1745" t="s">
        <v>7461</v>
      </c>
    </row>
    <row r="72" spans="1:2" s="777" customFormat="1" x14ac:dyDescent="0.25">
      <c r="A72" s="1745">
        <v>-140</v>
      </c>
      <c r="B72" s="1745" t="s">
        <v>7467</v>
      </c>
    </row>
    <row r="73" spans="1:2" s="777" customFormat="1" x14ac:dyDescent="0.25">
      <c r="A73" s="1745">
        <v>-500</v>
      </c>
      <c r="B73" s="1745" t="s">
        <v>7368</v>
      </c>
    </row>
    <row r="74" spans="1:2" s="777" customFormat="1" x14ac:dyDescent="0.25">
      <c r="A74" s="1745">
        <v>-270</v>
      </c>
      <c r="B74" s="1745" t="s">
        <v>7462</v>
      </c>
    </row>
    <row r="75" spans="1:2" s="777" customFormat="1" x14ac:dyDescent="0.25">
      <c r="A75" s="1773">
        <v>-5000</v>
      </c>
      <c r="B75" s="1773" t="s">
        <v>7464</v>
      </c>
    </row>
    <row r="76" spans="1:2" s="777" customFormat="1" x14ac:dyDescent="0.25">
      <c r="A76" s="1773">
        <v>-31</v>
      </c>
      <c r="B76" s="1773" t="s">
        <v>7441</v>
      </c>
    </row>
    <row r="77" spans="1:2" s="777" customFormat="1" x14ac:dyDescent="0.25">
      <c r="A77" s="1773">
        <v>-375</v>
      </c>
      <c r="B77" s="1773" t="s">
        <v>7440</v>
      </c>
    </row>
    <row r="78" spans="1:2" s="777" customFormat="1" x14ac:dyDescent="0.25">
      <c r="A78" s="1773">
        <v>-350</v>
      </c>
      <c r="B78" s="1773" t="s">
        <v>7439</v>
      </c>
    </row>
    <row r="79" spans="1:2" s="777" customFormat="1" x14ac:dyDescent="0.25">
      <c r="A79" s="1773">
        <v>-701</v>
      </c>
      <c r="B79" s="1773" t="s">
        <v>7438</v>
      </c>
    </row>
    <row r="80" spans="1:2" s="777" customFormat="1" x14ac:dyDescent="0.25">
      <c r="A80" s="1773">
        <v>-660</v>
      </c>
      <c r="B80" s="1773" t="s">
        <v>7453</v>
      </c>
    </row>
    <row r="81" spans="1:2" s="777" customFormat="1" x14ac:dyDescent="0.25">
      <c r="A81" s="1773">
        <v>-1000</v>
      </c>
      <c r="B81" s="1773" t="s">
        <v>7463</v>
      </c>
    </row>
    <row r="82" spans="1:2" s="777" customFormat="1" ht="13.8" x14ac:dyDescent="0.25">
      <c r="A82" s="1714">
        <f>SUM(A1:A81)</f>
        <v>23960</v>
      </c>
      <c r="B82"/>
    </row>
    <row r="83" spans="1:2" s="777" customFormat="1" x14ac:dyDescent="0.25"/>
    <row r="84" spans="1:2" s="777" customFormat="1" x14ac:dyDescent="0.25"/>
  </sheetData>
  <pageMargins left="0.7" right="0.7" top="0.75" bottom="0.75" header="0.3" footer="0.3"/>
  <pageSetup paperSize="9" orientation="portrait" horizontalDpi="4294967293" verticalDpi="4294967293" r:id="rId1"/>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9">
    <pageSetUpPr fitToPage="1"/>
  </sheetPr>
  <dimension ref="A1:P55"/>
  <sheetViews>
    <sheetView zoomScale="75" workbookViewId="0">
      <selection activeCell="F35" sqref="F35:K40"/>
    </sheetView>
  </sheetViews>
  <sheetFormatPr baseColWidth="10" defaultColWidth="11.44140625" defaultRowHeight="11.4" x14ac:dyDescent="0.2"/>
  <cols>
    <col min="1" max="1" width="2.6640625" style="3" customWidth="1"/>
    <col min="2" max="2" width="19.109375" style="3" customWidth="1"/>
    <col min="3" max="3" width="9.109375" style="5" bestFit="1" customWidth="1"/>
    <col min="4" max="4" width="6" style="3" customWidth="1"/>
    <col min="5" max="5" width="8.33203125" style="3" customWidth="1"/>
    <col min="6" max="6" width="5.44140625" style="3" customWidth="1"/>
    <col min="7" max="7" width="7.5546875" style="3" customWidth="1"/>
    <col min="8" max="10" width="5.6640625" style="3" customWidth="1"/>
    <col min="11" max="11" width="6.44140625" style="3" bestFit="1" customWidth="1"/>
    <col min="12" max="12" width="1.109375" style="3" customWidth="1"/>
    <col min="13" max="13" width="17.109375" style="3" bestFit="1" customWidth="1"/>
    <col min="14" max="14" width="8" style="3" customWidth="1"/>
    <col min="15" max="15" width="8.44140625" style="3" bestFit="1" customWidth="1"/>
    <col min="16" max="16" width="14.6640625" style="3" customWidth="1"/>
    <col min="17" max="17" width="4" style="3" customWidth="1"/>
    <col min="18" max="18" width="2.6640625" style="3" customWidth="1"/>
    <col min="19" max="19" width="2.88671875" style="3" customWidth="1"/>
    <col min="20" max="20" width="2.44140625" style="3" customWidth="1"/>
    <col min="21" max="16384" width="11.44140625" style="3"/>
  </cols>
  <sheetData>
    <row r="1" spans="1:16" ht="12" thickBot="1" x14ac:dyDescent="0.25">
      <c r="B1" s="50"/>
      <c r="C1" s="54" t="s">
        <v>1230</v>
      </c>
      <c r="D1" s="54" t="s">
        <v>1228</v>
      </c>
      <c r="M1" s="176" t="s">
        <v>1657</v>
      </c>
      <c r="N1" s="3" t="s">
        <v>1215</v>
      </c>
      <c r="O1" s="3" t="s">
        <v>1216</v>
      </c>
    </row>
    <row r="2" spans="1:16" x14ac:dyDescent="0.2">
      <c r="A2" s="16"/>
      <c r="B2" s="50" t="s">
        <v>1192</v>
      </c>
      <c r="C2" s="40">
        <v>4583</v>
      </c>
      <c r="D2" s="44"/>
      <c r="M2" s="3" t="s">
        <v>72</v>
      </c>
      <c r="N2" s="55">
        <v>54</v>
      </c>
    </row>
    <row r="3" spans="1:16" x14ac:dyDescent="0.2">
      <c r="A3" s="16"/>
      <c r="B3" s="50" t="s">
        <v>1193</v>
      </c>
      <c r="C3" s="40">
        <v>219</v>
      </c>
      <c r="D3" s="44"/>
      <c r="M3" s="3" t="s">
        <v>71</v>
      </c>
      <c r="N3" s="55">
        <v>22</v>
      </c>
    </row>
    <row r="4" spans="1:16" ht="12" x14ac:dyDescent="0.25">
      <c r="A4" s="16"/>
      <c r="B4" s="3" t="s">
        <v>1194</v>
      </c>
      <c r="C4" s="44"/>
      <c r="D4" s="44"/>
      <c r="E4" s="23">
        <f>C2+C3</f>
        <v>4802</v>
      </c>
      <c r="M4" s="3" t="s">
        <v>73</v>
      </c>
      <c r="N4" s="55">
        <v>21</v>
      </c>
    </row>
    <row r="5" spans="1:16" ht="3.75" customHeight="1" thickBot="1" x14ac:dyDescent="0.25">
      <c r="A5" s="4"/>
      <c r="B5" s="51"/>
      <c r="C5" s="41"/>
      <c r="D5" s="45"/>
      <c r="E5" s="4"/>
      <c r="N5" s="55"/>
    </row>
    <row r="6" spans="1:16" ht="13.2" x14ac:dyDescent="0.25">
      <c r="A6" s="14">
        <v>1</v>
      </c>
      <c r="B6" s="236" t="s">
        <v>1144</v>
      </c>
      <c r="C6" s="237">
        <v>-240</v>
      </c>
      <c r="D6" s="242">
        <f>F6+G6+H6+I6+J6</f>
        <v>200</v>
      </c>
      <c r="F6" s="38">
        <v>50</v>
      </c>
      <c r="G6" s="26">
        <v>50</v>
      </c>
      <c r="H6" s="26">
        <v>100</v>
      </c>
      <c r="I6" s="26"/>
      <c r="J6" s="26"/>
      <c r="K6" s="31" t="s">
        <v>1209</v>
      </c>
      <c r="M6" s="193" t="s">
        <v>77</v>
      </c>
      <c r="N6" s="252">
        <v>44</v>
      </c>
      <c r="O6" s="3">
        <v>8</v>
      </c>
      <c r="P6" s="3" t="s">
        <v>76</v>
      </c>
    </row>
    <row r="7" spans="1:16" ht="13.8" thickBot="1" x14ac:dyDescent="0.3">
      <c r="A7" s="14">
        <v>2</v>
      </c>
      <c r="B7" s="236" t="s">
        <v>63</v>
      </c>
      <c r="C7" s="237">
        <v>-22</v>
      </c>
      <c r="D7" s="238">
        <v>22</v>
      </c>
      <c r="F7" s="24" t="s">
        <v>69</v>
      </c>
      <c r="G7" s="241" t="s">
        <v>70</v>
      </c>
      <c r="H7" s="25" t="s">
        <v>98</v>
      </c>
      <c r="I7" s="25"/>
      <c r="J7" s="25"/>
      <c r="K7" s="32" t="s">
        <v>1210</v>
      </c>
      <c r="M7" s="193" t="s">
        <v>78</v>
      </c>
      <c r="N7" s="252">
        <v>10</v>
      </c>
    </row>
    <row r="8" spans="1:16" ht="13.8" thickBot="1" x14ac:dyDescent="0.3">
      <c r="A8" s="14">
        <v>3</v>
      </c>
      <c r="B8" s="236" t="s">
        <v>1163</v>
      </c>
      <c r="C8" s="237">
        <v>-79</v>
      </c>
      <c r="D8" s="238">
        <v>79</v>
      </c>
      <c r="M8" s="193" t="s">
        <v>1717</v>
      </c>
      <c r="N8" s="252">
        <v>6</v>
      </c>
    </row>
    <row r="9" spans="1:16" ht="13.8" thickBot="1" x14ac:dyDescent="0.3">
      <c r="A9" s="14">
        <v>4</v>
      </c>
      <c r="B9" s="236" t="s">
        <v>64</v>
      </c>
      <c r="C9" s="237">
        <v>-100</v>
      </c>
      <c r="D9" s="238">
        <v>100</v>
      </c>
      <c r="F9" s="173" t="s">
        <v>1211</v>
      </c>
      <c r="G9" s="174"/>
      <c r="H9" s="174"/>
      <c r="I9" s="174"/>
      <c r="J9" s="175"/>
      <c r="M9" s="193" t="s">
        <v>79</v>
      </c>
      <c r="N9" s="252">
        <v>50</v>
      </c>
    </row>
    <row r="10" spans="1:16" ht="13.2" x14ac:dyDescent="0.25">
      <c r="A10" s="14">
        <v>5</v>
      </c>
      <c r="B10" s="236" t="s">
        <v>111</v>
      </c>
      <c r="C10" s="237">
        <v>-106</v>
      </c>
      <c r="D10" s="238">
        <v>106</v>
      </c>
      <c r="F10" s="205" t="s">
        <v>69</v>
      </c>
      <c r="G10" s="28">
        <v>14</v>
      </c>
      <c r="H10" s="28"/>
      <c r="I10" s="28"/>
      <c r="J10" s="29"/>
      <c r="M10" s="193" t="s">
        <v>89</v>
      </c>
      <c r="N10" s="252">
        <v>8</v>
      </c>
    </row>
    <row r="11" spans="1:16" ht="13.2" x14ac:dyDescent="0.25">
      <c r="A11" s="14">
        <v>6</v>
      </c>
      <c r="B11" s="236" t="s">
        <v>1145</v>
      </c>
      <c r="C11" s="237">
        <v>-20</v>
      </c>
      <c r="D11" s="238">
        <v>20</v>
      </c>
      <c r="F11" s="27" t="s">
        <v>98</v>
      </c>
      <c r="G11" s="28">
        <v>14</v>
      </c>
      <c r="H11" s="28"/>
      <c r="I11" s="28"/>
      <c r="J11" s="29"/>
      <c r="M11" s="193" t="s">
        <v>99</v>
      </c>
      <c r="N11" s="252">
        <v>30</v>
      </c>
    </row>
    <row r="12" spans="1:16" ht="13.2" x14ac:dyDescent="0.25">
      <c r="A12" s="14">
        <v>7</v>
      </c>
      <c r="B12" s="236" t="s">
        <v>65</v>
      </c>
      <c r="C12" s="237">
        <v>-20</v>
      </c>
      <c r="D12" s="238">
        <v>20</v>
      </c>
      <c r="F12" s="27" t="s">
        <v>112</v>
      </c>
      <c r="G12" s="28">
        <v>3</v>
      </c>
      <c r="H12" s="28"/>
      <c r="I12" s="28"/>
      <c r="J12" s="29"/>
      <c r="M12" s="193" t="s">
        <v>100</v>
      </c>
      <c r="N12" s="252">
        <v>30</v>
      </c>
    </row>
    <row r="13" spans="1:16" ht="13.2" x14ac:dyDescent="0.25">
      <c r="A13" s="14">
        <v>8</v>
      </c>
      <c r="B13" s="236" t="s">
        <v>1152</v>
      </c>
      <c r="C13" s="237">
        <v>-150</v>
      </c>
      <c r="D13" s="238">
        <v>150</v>
      </c>
      <c r="F13" s="27" t="s">
        <v>131</v>
      </c>
      <c r="G13" s="28">
        <v>3</v>
      </c>
      <c r="H13" s="28"/>
      <c r="I13" s="28"/>
      <c r="J13" s="29"/>
      <c r="M13" s="193" t="s">
        <v>101</v>
      </c>
      <c r="N13" s="252">
        <v>27</v>
      </c>
    </row>
    <row r="14" spans="1:16" ht="13.2" x14ac:dyDescent="0.25">
      <c r="A14" s="14">
        <v>9</v>
      </c>
      <c r="B14" s="236" t="s">
        <v>1153</v>
      </c>
      <c r="C14" s="237">
        <v>-101</v>
      </c>
      <c r="D14" s="238">
        <v>101</v>
      </c>
      <c r="F14" s="205" t="s">
        <v>136</v>
      </c>
      <c r="G14" s="28">
        <v>14</v>
      </c>
      <c r="H14" s="28"/>
      <c r="I14" s="28"/>
      <c r="J14" s="29"/>
      <c r="M14" s="193" t="s">
        <v>96</v>
      </c>
      <c r="N14" s="252">
        <v>30</v>
      </c>
    </row>
    <row r="15" spans="1:16" ht="13.2" x14ac:dyDescent="0.25">
      <c r="A15" s="14">
        <v>10</v>
      </c>
      <c r="B15" s="236" t="s">
        <v>2046</v>
      </c>
      <c r="C15" s="237">
        <v>-31</v>
      </c>
      <c r="D15" s="238">
        <v>31</v>
      </c>
      <c r="F15" s="27" t="s">
        <v>132</v>
      </c>
      <c r="G15" s="28">
        <v>6</v>
      </c>
      <c r="H15" s="28"/>
      <c r="I15" s="28"/>
      <c r="J15" s="29"/>
      <c r="M15" s="193" t="s">
        <v>95</v>
      </c>
      <c r="N15" s="252">
        <v>18</v>
      </c>
    </row>
    <row r="16" spans="1:16" ht="13.2" x14ac:dyDescent="0.25">
      <c r="A16" s="14">
        <v>11</v>
      </c>
      <c r="B16" s="236" t="s">
        <v>1155</v>
      </c>
      <c r="C16" s="237">
        <v>0</v>
      </c>
      <c r="D16" s="238">
        <v>0</v>
      </c>
      <c r="F16" s="27" t="s">
        <v>140</v>
      </c>
      <c r="G16" s="28">
        <v>20</v>
      </c>
      <c r="H16" s="28"/>
      <c r="I16" s="28"/>
      <c r="J16" s="29"/>
      <c r="M16" s="193" t="s">
        <v>102</v>
      </c>
      <c r="N16" s="252">
        <v>23</v>
      </c>
    </row>
    <row r="17" spans="1:16" ht="13.2" x14ac:dyDescent="0.25">
      <c r="A17" s="14">
        <v>12</v>
      </c>
      <c r="B17" s="236" t="s">
        <v>1162</v>
      </c>
      <c r="C17" s="237">
        <v>0</v>
      </c>
      <c r="D17" s="238">
        <v>0</v>
      </c>
      <c r="F17" s="27" t="s">
        <v>142</v>
      </c>
      <c r="G17" s="28">
        <v>10</v>
      </c>
      <c r="H17" s="28"/>
      <c r="I17" s="28"/>
      <c r="J17" s="29"/>
      <c r="M17" s="193" t="s">
        <v>106</v>
      </c>
      <c r="N17" s="252">
        <v>83</v>
      </c>
      <c r="O17" s="3">
        <v>2.85</v>
      </c>
      <c r="P17" s="3" t="s">
        <v>1220</v>
      </c>
    </row>
    <row r="18" spans="1:16" ht="13.2" x14ac:dyDescent="0.25">
      <c r="A18" s="14">
        <v>13</v>
      </c>
      <c r="B18" s="236" t="s">
        <v>1156</v>
      </c>
      <c r="C18" s="237">
        <v>-36</v>
      </c>
      <c r="D18" s="238">
        <v>36</v>
      </c>
      <c r="F18" s="27" t="s">
        <v>146</v>
      </c>
      <c r="G18" s="28">
        <v>14</v>
      </c>
      <c r="H18" s="28"/>
      <c r="I18" s="28"/>
      <c r="J18" s="29"/>
      <c r="M18" s="193" t="s">
        <v>109</v>
      </c>
      <c r="N18" s="252">
        <v>6.65</v>
      </c>
      <c r="O18" s="3">
        <v>8.9499999999999993</v>
      </c>
      <c r="P18" s="3" t="s">
        <v>1218</v>
      </c>
    </row>
    <row r="19" spans="1:16" ht="13.2" x14ac:dyDescent="0.25">
      <c r="A19" s="14">
        <v>14</v>
      </c>
      <c r="B19" s="236" t="s">
        <v>1157</v>
      </c>
      <c r="C19" s="237">
        <v>0</v>
      </c>
      <c r="D19" s="238">
        <v>0</v>
      </c>
      <c r="F19" s="27" t="s">
        <v>147</v>
      </c>
      <c r="G19" s="28">
        <v>14</v>
      </c>
      <c r="H19" s="28"/>
      <c r="I19" s="28"/>
      <c r="J19" s="29"/>
      <c r="M19" s="193" t="s">
        <v>110</v>
      </c>
      <c r="N19" s="252">
        <v>6.75</v>
      </c>
      <c r="O19" s="3">
        <v>12.19</v>
      </c>
      <c r="P19" s="3" t="s">
        <v>103</v>
      </c>
    </row>
    <row r="20" spans="1:16" ht="13.2" x14ac:dyDescent="0.25">
      <c r="A20" s="14">
        <v>15</v>
      </c>
      <c r="B20" s="236" t="s">
        <v>1158</v>
      </c>
      <c r="C20" s="237">
        <v>-230</v>
      </c>
      <c r="D20" s="238">
        <f>J22</f>
        <v>134</v>
      </c>
      <c r="F20" s="205" t="s">
        <v>155</v>
      </c>
      <c r="G20" s="28">
        <v>8</v>
      </c>
      <c r="H20" s="28"/>
      <c r="I20" s="28"/>
      <c r="J20" s="29"/>
      <c r="M20" s="193" t="s">
        <v>126</v>
      </c>
      <c r="N20" s="252">
        <v>13</v>
      </c>
      <c r="O20" s="3">
        <v>5.7</v>
      </c>
      <c r="P20" s="3" t="s">
        <v>104</v>
      </c>
    </row>
    <row r="21" spans="1:16" ht="13.8" thickBot="1" x14ac:dyDescent="0.3">
      <c r="A21" s="14">
        <v>16</v>
      </c>
      <c r="B21" s="236" t="s">
        <v>1159</v>
      </c>
      <c r="C21" s="237">
        <v>-500</v>
      </c>
      <c r="D21" s="238">
        <f>N49</f>
        <v>728</v>
      </c>
      <c r="F21" s="27" t="s">
        <v>152</v>
      </c>
      <c r="G21" s="28">
        <v>14</v>
      </c>
      <c r="H21" s="28"/>
      <c r="I21" s="28"/>
      <c r="J21" s="29"/>
      <c r="M21" s="193" t="s">
        <v>130</v>
      </c>
      <c r="N21" s="252">
        <v>70</v>
      </c>
      <c r="O21" s="3">
        <v>10.35</v>
      </c>
      <c r="P21" s="3" t="s">
        <v>107</v>
      </c>
    </row>
    <row r="22" spans="1:16" ht="12.6" thickBot="1" x14ac:dyDescent="0.3">
      <c r="A22" s="14">
        <v>17</v>
      </c>
      <c r="B22" s="236" t="s">
        <v>1160</v>
      </c>
      <c r="C22" s="237">
        <v>-120</v>
      </c>
      <c r="D22" s="238">
        <f>O49</f>
        <v>65.999999999999986</v>
      </c>
      <c r="F22" s="24"/>
      <c r="G22" s="25"/>
      <c r="H22" s="25"/>
      <c r="I22" s="25"/>
      <c r="J22" s="30">
        <f>SUM(G10:G21)+SUM(I10:I21)</f>
        <v>134</v>
      </c>
      <c r="M22" s="3" t="s">
        <v>135</v>
      </c>
      <c r="N22" s="55">
        <v>35</v>
      </c>
      <c r="O22" s="3">
        <v>17.5</v>
      </c>
      <c r="P22" s="3" t="s">
        <v>134</v>
      </c>
    </row>
    <row r="23" spans="1:16" x14ac:dyDescent="0.2">
      <c r="A23" s="14">
        <v>18</v>
      </c>
      <c r="B23" s="236" t="s">
        <v>1197</v>
      </c>
      <c r="C23" s="237">
        <v>0</v>
      </c>
      <c r="D23" s="238">
        <v>0</v>
      </c>
      <c r="M23" s="3" t="s">
        <v>141</v>
      </c>
      <c r="N23" s="55">
        <v>30</v>
      </c>
      <c r="O23" s="55"/>
    </row>
    <row r="24" spans="1:16" ht="12" x14ac:dyDescent="0.25">
      <c r="A24" s="14">
        <v>19</v>
      </c>
      <c r="B24" s="236" t="s">
        <v>1927</v>
      </c>
      <c r="C24" s="237">
        <v>-40</v>
      </c>
      <c r="D24" s="238">
        <v>30</v>
      </c>
      <c r="E24" s="240">
        <f>SUM(D6:D24)</f>
        <v>1823</v>
      </c>
      <c r="M24" s="3" t="s">
        <v>135</v>
      </c>
      <c r="N24" s="55">
        <v>34</v>
      </c>
      <c r="O24" s="55"/>
    </row>
    <row r="25" spans="1:16" ht="3" customHeight="1" x14ac:dyDescent="0.2">
      <c r="A25" s="4"/>
      <c r="B25" s="51"/>
      <c r="C25" s="41"/>
      <c r="D25" s="45"/>
      <c r="E25" s="4"/>
      <c r="N25" s="55"/>
    </row>
    <row r="26" spans="1:16" x14ac:dyDescent="0.2">
      <c r="A26" s="15"/>
      <c r="B26" s="236" t="s">
        <v>62</v>
      </c>
      <c r="C26" s="237">
        <v>-700</v>
      </c>
      <c r="D26" s="238">
        <v>700</v>
      </c>
      <c r="M26" s="3" t="s">
        <v>151</v>
      </c>
      <c r="N26" s="55">
        <v>30</v>
      </c>
    </row>
    <row r="27" spans="1:16" x14ac:dyDescent="0.2">
      <c r="A27" s="15"/>
      <c r="B27" s="236" t="s">
        <v>66</v>
      </c>
      <c r="C27" s="237">
        <v>-700</v>
      </c>
      <c r="D27" s="238">
        <v>700</v>
      </c>
      <c r="M27" s="3" t="s">
        <v>158</v>
      </c>
      <c r="N27" s="55">
        <v>39</v>
      </c>
    </row>
    <row r="28" spans="1:16" x14ac:dyDescent="0.2">
      <c r="A28" s="15"/>
      <c r="B28" s="236" t="s">
        <v>74</v>
      </c>
      <c r="C28" s="237"/>
      <c r="D28" s="238">
        <v>756</v>
      </c>
      <c r="M28" s="3" t="s">
        <v>157</v>
      </c>
      <c r="N28" s="55">
        <v>8</v>
      </c>
    </row>
    <row r="29" spans="1:16" ht="3" customHeight="1" x14ac:dyDescent="0.2">
      <c r="A29" s="4"/>
      <c r="B29" s="51"/>
      <c r="C29" s="41"/>
      <c r="D29" s="45"/>
      <c r="E29" s="4"/>
      <c r="N29" s="55"/>
    </row>
    <row r="30" spans="1:16" x14ac:dyDescent="0.2">
      <c r="A30" s="36"/>
      <c r="B30" s="236" t="s">
        <v>1237</v>
      </c>
      <c r="C30" s="238">
        <v>-100</v>
      </c>
      <c r="D30" s="237">
        <v>100</v>
      </c>
      <c r="N30" s="55"/>
    </row>
    <row r="31" spans="1:16" x14ac:dyDescent="0.2">
      <c r="A31" s="36"/>
      <c r="B31" s="236" t="s">
        <v>2045</v>
      </c>
      <c r="C31" s="238">
        <v>-50</v>
      </c>
      <c r="D31" s="237">
        <v>50</v>
      </c>
    </row>
    <row r="32" spans="1:16" x14ac:dyDescent="0.2">
      <c r="A32" s="36"/>
      <c r="B32" s="236" t="s">
        <v>1892</v>
      </c>
      <c r="C32" s="237">
        <v>-2</v>
      </c>
      <c r="D32" s="237">
        <v>2</v>
      </c>
      <c r="F32" s="221"/>
      <c r="G32" s="193"/>
      <c r="H32" s="193"/>
      <c r="I32" s="221"/>
      <c r="J32" s="221"/>
      <c r="K32" s="221"/>
      <c r="N32" s="55"/>
    </row>
    <row r="33" spans="1:15" x14ac:dyDescent="0.2">
      <c r="A33" s="36"/>
      <c r="B33" s="236" t="s">
        <v>80</v>
      </c>
      <c r="C33" s="237">
        <v>-24</v>
      </c>
      <c r="D33" s="237">
        <v>24</v>
      </c>
      <c r="F33" s="221"/>
      <c r="G33" s="193"/>
      <c r="H33" s="193"/>
      <c r="I33" s="221"/>
      <c r="J33" s="221"/>
      <c r="K33" s="221"/>
      <c r="N33" s="55"/>
    </row>
    <row r="34" spans="1:15" x14ac:dyDescent="0.2">
      <c r="A34" s="36"/>
      <c r="B34" s="236" t="s">
        <v>85</v>
      </c>
      <c r="C34" s="237">
        <v>-25</v>
      </c>
      <c r="D34" s="237">
        <v>25</v>
      </c>
      <c r="F34" s="221"/>
      <c r="G34" s="193"/>
      <c r="H34" s="193"/>
      <c r="I34" s="221"/>
      <c r="J34" s="221"/>
      <c r="K34" s="221"/>
      <c r="N34" s="55"/>
    </row>
    <row r="35" spans="1:15" x14ac:dyDescent="0.2">
      <c r="A35" s="36"/>
      <c r="B35" s="236" t="s">
        <v>86</v>
      </c>
      <c r="C35" s="238">
        <v>-28</v>
      </c>
      <c r="D35" s="261">
        <v>28</v>
      </c>
      <c r="F35" s="1922" t="s">
        <v>163</v>
      </c>
      <c r="G35" s="1923"/>
      <c r="H35" s="1923"/>
      <c r="I35" s="1923"/>
      <c r="J35" s="1923"/>
      <c r="K35" s="1924"/>
      <c r="N35" s="55"/>
    </row>
    <row r="36" spans="1:15" x14ac:dyDescent="0.2">
      <c r="A36" s="36"/>
      <c r="B36" s="236" t="s">
        <v>87</v>
      </c>
      <c r="C36" s="237">
        <v>-20</v>
      </c>
      <c r="D36" s="237">
        <v>20</v>
      </c>
      <c r="F36" s="1925"/>
      <c r="G36" s="1926"/>
      <c r="H36" s="1926"/>
      <c r="I36" s="1926"/>
      <c r="J36" s="1926"/>
      <c r="K36" s="1927"/>
      <c r="N36" s="55"/>
    </row>
    <row r="37" spans="1:15" x14ac:dyDescent="0.2">
      <c r="A37" s="36"/>
      <c r="B37" s="236" t="s">
        <v>88</v>
      </c>
      <c r="C37" s="237">
        <v>-60</v>
      </c>
      <c r="D37" s="237">
        <v>60</v>
      </c>
      <c r="F37" s="1925"/>
      <c r="G37" s="1926"/>
      <c r="H37" s="1926"/>
      <c r="I37" s="1926"/>
      <c r="J37" s="1926"/>
      <c r="K37" s="1927"/>
      <c r="N37" s="55"/>
    </row>
    <row r="38" spans="1:15" x14ac:dyDescent="0.2">
      <c r="A38" s="36"/>
      <c r="B38" s="236" t="s">
        <v>97</v>
      </c>
      <c r="C38" s="237">
        <v>-12</v>
      </c>
      <c r="D38" s="237">
        <v>12</v>
      </c>
      <c r="F38" s="1925"/>
      <c r="G38" s="1926"/>
      <c r="H38" s="1926"/>
      <c r="I38" s="1926"/>
      <c r="J38" s="1926"/>
      <c r="K38" s="1927"/>
      <c r="N38" s="55"/>
    </row>
    <row r="39" spans="1:15" x14ac:dyDescent="0.2">
      <c r="A39" s="36"/>
      <c r="B39" s="236" t="s">
        <v>127</v>
      </c>
      <c r="C39" s="237">
        <v>-61</v>
      </c>
      <c r="D39" s="237">
        <v>61</v>
      </c>
      <c r="F39" s="1925"/>
      <c r="G39" s="1926"/>
      <c r="H39" s="1926"/>
      <c r="I39" s="1926"/>
      <c r="J39" s="1926"/>
      <c r="K39" s="1927"/>
    </row>
    <row r="40" spans="1:15" x14ac:dyDescent="0.2">
      <c r="A40" s="36"/>
      <c r="B40" s="236" t="s">
        <v>133</v>
      </c>
      <c r="C40" s="237">
        <v>-48</v>
      </c>
      <c r="D40" s="237">
        <v>48</v>
      </c>
      <c r="F40" s="1928"/>
      <c r="G40" s="1929"/>
      <c r="H40" s="1929"/>
      <c r="I40" s="1929"/>
      <c r="J40" s="1929"/>
      <c r="K40" s="1930"/>
    </row>
    <row r="41" spans="1:15" x14ac:dyDescent="0.2">
      <c r="A41" s="36"/>
      <c r="B41" s="236" t="s">
        <v>137</v>
      </c>
      <c r="C41" s="237">
        <v>-2</v>
      </c>
      <c r="D41" s="237">
        <v>2</v>
      </c>
      <c r="F41" s="221"/>
      <c r="G41" s="221"/>
      <c r="H41" s="221"/>
      <c r="I41" s="193"/>
      <c r="J41" s="193"/>
      <c r="K41" s="221"/>
    </row>
    <row r="42" spans="1:15" x14ac:dyDescent="0.2">
      <c r="A42" s="36"/>
      <c r="B42" s="236" t="s">
        <v>138</v>
      </c>
      <c r="C42" s="237">
        <v>-40</v>
      </c>
      <c r="D42" s="237">
        <v>40</v>
      </c>
      <c r="F42" s="221"/>
      <c r="G42" s="221"/>
      <c r="H42" s="221"/>
      <c r="I42" s="193"/>
      <c r="J42" s="193"/>
      <c r="K42" s="221"/>
    </row>
    <row r="43" spans="1:15" x14ac:dyDescent="0.2">
      <c r="A43" s="36"/>
      <c r="B43" s="236" t="s">
        <v>139</v>
      </c>
      <c r="C43" s="237">
        <v>-60</v>
      </c>
      <c r="D43" s="237">
        <v>60</v>
      </c>
      <c r="F43" s="221"/>
      <c r="G43" s="221"/>
      <c r="H43" s="221"/>
      <c r="I43" s="193"/>
      <c r="J43" s="193"/>
      <c r="K43" s="221"/>
    </row>
    <row r="44" spans="1:15" x14ac:dyDescent="0.2">
      <c r="A44" s="36"/>
      <c r="B44" s="236" t="s">
        <v>143</v>
      </c>
      <c r="C44" s="237">
        <v>-211</v>
      </c>
      <c r="D44" s="237">
        <v>211</v>
      </c>
      <c r="F44" s="221"/>
      <c r="G44" s="221"/>
      <c r="H44" s="221"/>
      <c r="I44" s="193"/>
      <c r="J44" s="193"/>
      <c r="K44" s="221"/>
    </row>
    <row r="45" spans="1:15" x14ac:dyDescent="0.2">
      <c r="A45" s="36"/>
      <c r="B45" s="236" t="s">
        <v>150</v>
      </c>
      <c r="C45" s="237">
        <v>-27</v>
      </c>
      <c r="D45" s="237">
        <v>27</v>
      </c>
      <c r="F45" s="221"/>
      <c r="G45" s="221"/>
      <c r="H45" s="221"/>
      <c r="I45" s="193"/>
      <c r="J45" s="193"/>
      <c r="K45" s="221"/>
    </row>
    <row r="46" spans="1:15" x14ac:dyDescent="0.2">
      <c r="A46" s="36"/>
      <c r="B46" s="236" t="s">
        <v>149</v>
      </c>
      <c r="C46" s="237">
        <v>-40</v>
      </c>
      <c r="D46" s="237">
        <v>40</v>
      </c>
      <c r="F46" s="221"/>
      <c r="G46" s="221"/>
      <c r="H46" s="221"/>
      <c r="I46" s="193"/>
      <c r="J46" s="193"/>
      <c r="K46" s="221"/>
    </row>
    <row r="47" spans="1:15" x14ac:dyDescent="0.2">
      <c r="A47" s="36"/>
      <c r="B47" s="236" t="s">
        <v>148</v>
      </c>
      <c r="C47" s="237">
        <v>-13</v>
      </c>
      <c r="D47" s="237">
        <v>13</v>
      </c>
      <c r="F47" s="221"/>
      <c r="G47" s="221"/>
      <c r="H47" s="221"/>
      <c r="I47" s="193"/>
      <c r="J47" s="193"/>
      <c r="K47" s="221"/>
    </row>
    <row r="48" spans="1:15" ht="12" thickBot="1" x14ac:dyDescent="0.25">
      <c r="A48" s="36"/>
      <c r="B48" s="53"/>
      <c r="C48" s="227"/>
      <c r="D48" s="42"/>
      <c r="F48" s="221"/>
      <c r="G48" s="221"/>
      <c r="H48" s="221"/>
      <c r="I48" s="221"/>
      <c r="J48" s="221"/>
      <c r="K48" s="221"/>
      <c r="N48" s="55">
        <v>-0.4</v>
      </c>
      <c r="O48" s="3">
        <v>0.46</v>
      </c>
    </row>
    <row r="49" spans="2:16" ht="21.6" thickBot="1" x14ac:dyDescent="0.45">
      <c r="B49" s="50" t="s">
        <v>1198</v>
      </c>
      <c r="C49" s="49">
        <f>SUM(C2:C48)</f>
        <v>784</v>
      </c>
      <c r="D49" s="39">
        <f>SUM(D6:D48)</f>
        <v>4802</v>
      </c>
      <c r="E49" s="28"/>
      <c r="F49" s="221"/>
      <c r="G49" s="221"/>
      <c r="H49" s="221"/>
      <c r="I49" s="221"/>
      <c r="J49" s="221"/>
      <c r="K49" s="221"/>
      <c r="M49" s="55" t="s">
        <v>1233</v>
      </c>
      <c r="N49" s="253">
        <f>SUM(N2:N48)</f>
        <v>728</v>
      </c>
      <c r="O49" s="37">
        <f>SUM(O2:O48)</f>
        <v>65.999999999999986</v>
      </c>
      <c r="P49" s="3" t="s">
        <v>1232</v>
      </c>
    </row>
    <row r="50" spans="2:16" x14ac:dyDescent="0.2">
      <c r="F50" s="221"/>
      <c r="G50" s="221"/>
      <c r="H50" s="221"/>
      <c r="I50" s="221"/>
      <c r="J50" s="221"/>
      <c r="K50" s="221"/>
    </row>
    <row r="51" spans="2:16" x14ac:dyDescent="0.2">
      <c r="F51" s="221"/>
      <c r="G51" s="221"/>
      <c r="H51" s="221"/>
      <c r="I51" s="221"/>
      <c r="J51" s="221"/>
      <c r="K51" s="221"/>
    </row>
    <row r="52" spans="2:16" x14ac:dyDescent="0.2">
      <c r="F52" s="221"/>
      <c r="G52" s="221"/>
      <c r="H52" s="221"/>
      <c r="I52" s="221"/>
      <c r="J52" s="221"/>
      <c r="K52" s="221"/>
    </row>
    <row r="53" spans="2:16" x14ac:dyDescent="0.2">
      <c r="B53" s="193"/>
      <c r="C53" s="230"/>
      <c r="D53" s="230"/>
      <c r="F53" s="221"/>
      <c r="G53" s="221"/>
      <c r="H53" s="221"/>
      <c r="I53" s="221"/>
      <c r="J53" s="221"/>
      <c r="K53" s="221"/>
    </row>
    <row r="54" spans="2:16" x14ac:dyDescent="0.2">
      <c r="C54" s="3"/>
      <c r="F54" s="221"/>
      <c r="G54" s="221"/>
      <c r="H54" s="221"/>
      <c r="I54" s="221"/>
      <c r="J54" s="221"/>
      <c r="K54" s="221"/>
    </row>
    <row r="55" spans="2:16" x14ac:dyDescent="0.2">
      <c r="F55" s="221"/>
      <c r="G55" s="221"/>
      <c r="H55" s="221"/>
      <c r="I55" s="221"/>
      <c r="J55" s="221"/>
      <c r="K55" s="221"/>
    </row>
  </sheetData>
  <mergeCells count="1">
    <mergeCell ref="F35:K40"/>
  </mergeCells>
  <phoneticPr fontId="2" type="noConversion"/>
  <pageMargins left="0.31" right="0.25" top="0.19" bottom="0.16" header="0" footer="0"/>
  <pageSetup paperSize="9" scale="99" orientation="landscape" r:id="rId1"/>
  <headerFooter alignWithMargins="0"/>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8">
    <pageSetUpPr fitToPage="1"/>
  </sheetPr>
  <dimension ref="A1:P53"/>
  <sheetViews>
    <sheetView zoomScale="75" workbookViewId="0">
      <selection activeCell="B72" sqref="B72"/>
    </sheetView>
  </sheetViews>
  <sheetFormatPr baseColWidth="10" defaultColWidth="11.44140625" defaultRowHeight="11.4" x14ac:dyDescent="0.2"/>
  <cols>
    <col min="1" max="1" width="2.6640625" style="3" customWidth="1"/>
    <col min="2" max="2" width="19.109375" style="3" customWidth="1"/>
    <col min="3" max="3" width="9.109375" style="5" bestFit="1" customWidth="1"/>
    <col min="4" max="4" width="6" style="3" customWidth="1"/>
    <col min="5" max="5" width="8.33203125" style="3" customWidth="1"/>
    <col min="6" max="6" width="5.44140625" style="3" customWidth="1"/>
    <col min="7" max="7" width="7.5546875" style="3" customWidth="1"/>
    <col min="8" max="10" width="5.6640625" style="3" customWidth="1"/>
    <col min="11" max="11" width="6.44140625" style="3" bestFit="1" customWidth="1"/>
    <col min="12" max="12" width="1.109375" style="3" customWidth="1"/>
    <col min="13" max="13" width="17.109375" style="3" bestFit="1" customWidth="1"/>
    <col min="14" max="14" width="8" style="3" customWidth="1"/>
    <col min="15" max="15" width="8.44140625" style="3" bestFit="1" customWidth="1"/>
    <col min="16" max="16" width="14.6640625" style="3" customWidth="1"/>
    <col min="17" max="17" width="4" style="3" customWidth="1"/>
    <col min="18" max="18" width="2.6640625" style="3" customWidth="1"/>
    <col min="19" max="19" width="2.88671875" style="3" customWidth="1"/>
    <col min="20" max="20" width="2.44140625" style="3" customWidth="1"/>
    <col min="21" max="16384" width="11.44140625" style="3"/>
  </cols>
  <sheetData>
    <row r="1" spans="1:16" ht="12" thickBot="1" x14ac:dyDescent="0.25">
      <c r="B1" s="50"/>
      <c r="C1" s="54" t="s">
        <v>1230</v>
      </c>
      <c r="D1" s="54" t="s">
        <v>1228</v>
      </c>
      <c r="M1" s="176" t="s">
        <v>1657</v>
      </c>
      <c r="N1" s="3" t="s">
        <v>1215</v>
      </c>
      <c r="O1" s="3" t="s">
        <v>1216</v>
      </c>
    </row>
    <row r="2" spans="1:16" x14ac:dyDescent="0.2">
      <c r="A2" s="16"/>
      <c r="B2" s="50" t="s">
        <v>1192</v>
      </c>
      <c r="C2" s="40">
        <v>2940</v>
      </c>
      <c r="D2" s="44"/>
      <c r="M2" s="3" t="s">
        <v>2064</v>
      </c>
      <c r="N2" s="55">
        <v>48</v>
      </c>
    </row>
    <row r="3" spans="1:16" x14ac:dyDescent="0.2">
      <c r="A3" s="16"/>
      <c r="B3" s="50" t="s">
        <v>1193</v>
      </c>
      <c r="C3" s="40">
        <v>154</v>
      </c>
      <c r="D3" s="44"/>
      <c r="M3" s="3" t="s">
        <v>2065</v>
      </c>
      <c r="N3" s="55">
        <v>5</v>
      </c>
    </row>
    <row r="4" spans="1:16" ht="12" x14ac:dyDescent="0.25">
      <c r="A4" s="16"/>
      <c r="B4" s="3" t="s">
        <v>1194</v>
      </c>
      <c r="C4" s="44"/>
      <c r="D4" s="44"/>
      <c r="E4" s="23">
        <f>C2+C3</f>
        <v>3094</v>
      </c>
      <c r="M4" s="3" t="s">
        <v>2066</v>
      </c>
      <c r="N4" s="55">
        <v>4</v>
      </c>
    </row>
    <row r="5" spans="1:16" ht="3.75" customHeight="1" thickBot="1" x14ac:dyDescent="0.25">
      <c r="A5" s="4"/>
      <c r="B5" s="51"/>
      <c r="C5" s="41"/>
      <c r="D5" s="45"/>
      <c r="E5" s="4"/>
      <c r="N5" s="55"/>
    </row>
    <row r="6" spans="1:16" ht="13.2" x14ac:dyDescent="0.25">
      <c r="A6" s="14">
        <v>1</v>
      </c>
      <c r="B6" s="249" t="s">
        <v>1144</v>
      </c>
      <c r="C6" s="250">
        <v>-240</v>
      </c>
      <c r="D6" s="251">
        <v>107</v>
      </c>
      <c r="F6" s="38">
        <v>107</v>
      </c>
      <c r="G6" s="26"/>
      <c r="H6" s="26"/>
      <c r="I6" s="26"/>
      <c r="J6" s="26"/>
      <c r="K6" s="31" t="s">
        <v>1209</v>
      </c>
      <c r="M6" s="193" t="s">
        <v>2071</v>
      </c>
      <c r="N6" s="252">
        <v>16</v>
      </c>
    </row>
    <row r="7" spans="1:16" ht="13.8" thickBot="1" x14ac:dyDescent="0.3">
      <c r="A7" s="14">
        <v>2</v>
      </c>
      <c r="B7" s="249" t="s">
        <v>2053</v>
      </c>
      <c r="C7" s="250">
        <v>-22</v>
      </c>
      <c r="D7" s="251">
        <v>22</v>
      </c>
      <c r="F7" s="24" t="s">
        <v>2061</v>
      </c>
      <c r="G7" s="241"/>
      <c r="H7" s="25"/>
      <c r="I7" s="25"/>
      <c r="J7" s="25"/>
      <c r="K7" s="32" t="s">
        <v>1210</v>
      </c>
      <c r="M7" s="193" t="s">
        <v>2072</v>
      </c>
      <c r="N7" s="252">
        <v>25</v>
      </c>
    </row>
    <row r="8" spans="1:16" ht="13.8" thickBot="1" x14ac:dyDescent="0.3">
      <c r="A8" s="14">
        <v>3</v>
      </c>
      <c r="B8" s="249" t="s">
        <v>1163</v>
      </c>
      <c r="C8" s="250">
        <v>-79</v>
      </c>
      <c r="D8" s="251">
        <v>79</v>
      </c>
      <c r="M8" s="193" t="s">
        <v>2074</v>
      </c>
      <c r="N8" s="252">
        <v>5</v>
      </c>
    </row>
    <row r="9" spans="1:16" ht="13.8" thickBot="1" x14ac:dyDescent="0.3">
      <c r="A9" s="14">
        <v>4</v>
      </c>
      <c r="B9" s="249" t="s">
        <v>2054</v>
      </c>
      <c r="C9" s="250">
        <v>-100</v>
      </c>
      <c r="D9" s="251">
        <v>100</v>
      </c>
      <c r="F9" s="173" t="s">
        <v>1211</v>
      </c>
      <c r="G9" s="174"/>
      <c r="H9" s="174"/>
      <c r="I9" s="174"/>
      <c r="J9" s="175"/>
      <c r="M9" s="193" t="s">
        <v>2075</v>
      </c>
      <c r="N9" s="252">
        <v>14</v>
      </c>
    </row>
    <row r="10" spans="1:16" ht="13.2" x14ac:dyDescent="0.25">
      <c r="A10" s="14">
        <v>5</v>
      </c>
      <c r="B10" s="249" t="s">
        <v>2055</v>
      </c>
      <c r="C10" s="250">
        <v>-95</v>
      </c>
      <c r="D10" s="251">
        <v>95</v>
      </c>
      <c r="F10" s="205" t="s">
        <v>2059</v>
      </c>
      <c r="G10" s="28">
        <v>12</v>
      </c>
      <c r="H10" s="28"/>
      <c r="I10" s="28"/>
      <c r="J10" s="29"/>
      <c r="M10" s="193" t="s">
        <v>1963</v>
      </c>
      <c r="N10" s="252">
        <v>35</v>
      </c>
    </row>
    <row r="11" spans="1:16" ht="13.2" x14ac:dyDescent="0.25">
      <c r="A11" s="14">
        <v>6</v>
      </c>
      <c r="B11" s="249" t="s">
        <v>1145</v>
      </c>
      <c r="C11" s="250">
        <v>-20</v>
      </c>
      <c r="D11" s="251">
        <v>20</v>
      </c>
      <c r="F11" s="27" t="s">
        <v>2060</v>
      </c>
      <c r="G11" s="28">
        <v>14</v>
      </c>
      <c r="H11" s="28"/>
      <c r="I11" s="28"/>
      <c r="J11" s="29"/>
      <c r="M11" s="193" t="s">
        <v>2100</v>
      </c>
      <c r="N11" s="252">
        <v>5.9</v>
      </c>
      <c r="O11" s="3">
        <v>3.35</v>
      </c>
      <c r="P11" s="3" t="s">
        <v>2088</v>
      </c>
    </row>
    <row r="12" spans="1:16" ht="13.2" x14ac:dyDescent="0.25">
      <c r="A12" s="14">
        <v>7</v>
      </c>
      <c r="B12" s="249" t="s">
        <v>2056</v>
      </c>
      <c r="C12" s="250">
        <v>-20</v>
      </c>
      <c r="D12" s="251">
        <v>20</v>
      </c>
      <c r="F12" s="27" t="s">
        <v>2061</v>
      </c>
      <c r="G12" s="28">
        <v>12</v>
      </c>
      <c r="H12" s="28"/>
      <c r="I12" s="28"/>
      <c r="J12" s="29"/>
      <c r="M12" s="193" t="s">
        <v>1399</v>
      </c>
      <c r="N12" s="252">
        <v>1.59</v>
      </c>
      <c r="O12" s="3">
        <v>2.2999999999999998</v>
      </c>
      <c r="P12" s="3" t="s">
        <v>2089</v>
      </c>
    </row>
    <row r="13" spans="1:16" ht="13.2" x14ac:dyDescent="0.25">
      <c r="A13" s="14">
        <v>8</v>
      </c>
      <c r="B13" s="249" t="s">
        <v>1152</v>
      </c>
      <c r="C13" s="250">
        <v>-100</v>
      </c>
      <c r="D13" s="251">
        <v>100</v>
      </c>
      <c r="F13" s="27" t="s">
        <v>2062</v>
      </c>
      <c r="G13" s="28">
        <v>14</v>
      </c>
      <c r="H13" s="28"/>
      <c r="I13" s="28"/>
      <c r="J13" s="29"/>
      <c r="M13" s="193" t="s">
        <v>1973</v>
      </c>
      <c r="N13" s="252">
        <v>2.99</v>
      </c>
      <c r="O13" s="3">
        <v>4.5</v>
      </c>
      <c r="P13" s="3" t="s">
        <v>2090</v>
      </c>
    </row>
    <row r="14" spans="1:16" ht="13.2" x14ac:dyDescent="0.25">
      <c r="A14" s="14">
        <v>9</v>
      </c>
      <c r="B14" s="249" t="s">
        <v>1153</v>
      </c>
      <c r="C14" s="250">
        <v>-101</v>
      </c>
      <c r="D14" s="251">
        <v>101</v>
      </c>
      <c r="F14" s="205" t="s">
        <v>2073</v>
      </c>
      <c r="G14" s="28">
        <v>12</v>
      </c>
      <c r="H14" s="28"/>
      <c r="I14" s="28"/>
      <c r="J14" s="29"/>
      <c r="M14" s="193" t="s">
        <v>0</v>
      </c>
      <c r="N14" s="252">
        <v>6.65</v>
      </c>
      <c r="O14" s="3">
        <v>3.15</v>
      </c>
      <c r="P14" s="3" t="s">
        <v>2091</v>
      </c>
    </row>
    <row r="15" spans="1:16" ht="13.2" x14ac:dyDescent="0.25">
      <c r="A15" s="14">
        <v>10</v>
      </c>
      <c r="B15" s="249" t="s">
        <v>2046</v>
      </c>
      <c r="C15" s="250">
        <v>-32</v>
      </c>
      <c r="D15" s="251">
        <v>32</v>
      </c>
      <c r="F15" s="27" t="s">
        <v>2096</v>
      </c>
      <c r="G15" s="28">
        <v>14</v>
      </c>
      <c r="H15" s="28"/>
      <c r="I15" s="28"/>
      <c r="J15" s="29"/>
      <c r="M15" s="193" t="s">
        <v>2099</v>
      </c>
      <c r="N15" s="252">
        <v>11.7</v>
      </c>
      <c r="O15" s="3">
        <v>1.89</v>
      </c>
      <c r="P15" s="3" t="s">
        <v>2092</v>
      </c>
    </row>
    <row r="16" spans="1:16" ht="13.2" x14ac:dyDescent="0.25">
      <c r="A16" s="14">
        <v>11</v>
      </c>
      <c r="B16" s="249" t="s">
        <v>1155</v>
      </c>
      <c r="C16" s="250">
        <v>0</v>
      </c>
      <c r="D16" s="251">
        <v>0</v>
      </c>
      <c r="F16" s="27" t="s">
        <v>34</v>
      </c>
      <c r="G16" s="28">
        <v>18</v>
      </c>
      <c r="H16" s="28"/>
      <c r="I16" s="28"/>
      <c r="J16" s="29"/>
      <c r="M16" s="193" t="s">
        <v>1</v>
      </c>
      <c r="N16" s="252">
        <v>2.9</v>
      </c>
      <c r="O16" s="3">
        <v>4.55</v>
      </c>
      <c r="P16" s="3" t="s">
        <v>2093</v>
      </c>
    </row>
    <row r="17" spans="1:16" ht="13.2" x14ac:dyDescent="0.25">
      <c r="A17" s="14">
        <v>12</v>
      </c>
      <c r="B17" s="249" t="s">
        <v>1162</v>
      </c>
      <c r="C17" s="250">
        <v>-78</v>
      </c>
      <c r="D17" s="251">
        <v>78</v>
      </c>
      <c r="F17" s="27" t="s">
        <v>60</v>
      </c>
      <c r="G17" s="28">
        <v>15</v>
      </c>
      <c r="H17" s="28"/>
      <c r="I17" s="28"/>
      <c r="J17" s="29"/>
      <c r="M17" s="193" t="s">
        <v>2</v>
      </c>
      <c r="N17" s="252">
        <v>3.6</v>
      </c>
      <c r="O17" s="3">
        <v>4.59</v>
      </c>
      <c r="P17" s="3" t="s">
        <v>2094</v>
      </c>
    </row>
    <row r="18" spans="1:16" ht="13.2" x14ac:dyDescent="0.25">
      <c r="A18" s="14">
        <v>13</v>
      </c>
      <c r="B18" s="249" t="s">
        <v>1156</v>
      </c>
      <c r="C18" s="250">
        <v>-58</v>
      </c>
      <c r="D18" s="251">
        <v>58</v>
      </c>
      <c r="F18" s="27" t="s">
        <v>67</v>
      </c>
      <c r="G18" s="28">
        <v>12</v>
      </c>
      <c r="H18" s="28"/>
      <c r="I18" s="28"/>
      <c r="J18" s="29"/>
      <c r="M18" s="193" t="s">
        <v>3</v>
      </c>
      <c r="N18" s="252">
        <v>2.4500000000000002</v>
      </c>
      <c r="O18" s="3">
        <v>8.35</v>
      </c>
      <c r="P18" s="3" t="s">
        <v>2095</v>
      </c>
    </row>
    <row r="19" spans="1:16" ht="13.2" x14ac:dyDescent="0.25">
      <c r="A19" s="14">
        <v>14</v>
      </c>
      <c r="B19" s="249" t="s">
        <v>1157</v>
      </c>
      <c r="C19" s="250">
        <v>-22</v>
      </c>
      <c r="D19" s="251">
        <v>0</v>
      </c>
      <c r="F19" s="27"/>
      <c r="G19" s="28"/>
      <c r="H19" s="28"/>
      <c r="I19" s="28"/>
      <c r="J19" s="29"/>
      <c r="M19" s="193" t="s">
        <v>4</v>
      </c>
      <c r="N19" s="252">
        <v>7.99</v>
      </c>
      <c r="O19" s="3">
        <v>2.85</v>
      </c>
      <c r="P19" s="3" t="s">
        <v>1220</v>
      </c>
    </row>
    <row r="20" spans="1:16" ht="13.2" x14ac:dyDescent="0.25">
      <c r="A20" s="14">
        <v>15</v>
      </c>
      <c r="B20" s="249" t="s">
        <v>1158</v>
      </c>
      <c r="C20" s="250">
        <v>-230</v>
      </c>
      <c r="D20" s="251">
        <f>J22</f>
        <v>123</v>
      </c>
      <c r="F20" s="205"/>
      <c r="G20" s="28"/>
      <c r="H20" s="28"/>
      <c r="I20" s="28"/>
      <c r="J20" s="29"/>
      <c r="M20" s="193" t="s">
        <v>5</v>
      </c>
      <c r="N20" s="252">
        <v>6.2</v>
      </c>
      <c r="O20" s="3">
        <v>8.9499999999999993</v>
      </c>
      <c r="P20" s="3" t="s">
        <v>1218</v>
      </c>
    </row>
    <row r="21" spans="1:16" ht="13.8" thickBot="1" x14ac:dyDescent="0.3">
      <c r="A21" s="14">
        <v>16</v>
      </c>
      <c r="B21" s="249" t="s">
        <v>1159</v>
      </c>
      <c r="C21" s="250">
        <v>-500</v>
      </c>
      <c r="D21" s="251">
        <f>N48</f>
        <v>382</v>
      </c>
      <c r="F21" s="27"/>
      <c r="G21" s="28"/>
      <c r="H21" s="28"/>
      <c r="I21" s="28"/>
      <c r="J21" s="29"/>
      <c r="M21" s="193" t="s">
        <v>6</v>
      </c>
      <c r="N21" s="252">
        <v>7.65</v>
      </c>
    </row>
    <row r="22" spans="1:16" ht="12.6" thickBot="1" x14ac:dyDescent="0.3">
      <c r="A22" s="14">
        <v>17</v>
      </c>
      <c r="B22" s="249" t="s">
        <v>1160</v>
      </c>
      <c r="C22" s="250">
        <v>-120</v>
      </c>
      <c r="D22" s="251">
        <f>O48</f>
        <v>72.000000000000014</v>
      </c>
      <c r="F22" s="24"/>
      <c r="G22" s="25"/>
      <c r="H22" s="25"/>
      <c r="I22" s="25"/>
      <c r="J22" s="30">
        <f>SUM(G10:G21)+SUM(I10:I21)</f>
        <v>123</v>
      </c>
      <c r="M22" s="3" t="s">
        <v>2097</v>
      </c>
      <c r="N22" s="55">
        <v>6.65</v>
      </c>
    </row>
    <row r="23" spans="1:16" x14ac:dyDescent="0.2">
      <c r="A23" s="14">
        <v>18</v>
      </c>
      <c r="B23" s="249" t="s">
        <v>1197</v>
      </c>
      <c r="C23" s="250">
        <v>-210</v>
      </c>
      <c r="D23" s="251">
        <v>106</v>
      </c>
      <c r="M23" s="3" t="s">
        <v>1561</v>
      </c>
      <c r="N23" s="55">
        <v>2.4900000000000002</v>
      </c>
      <c r="O23" s="55"/>
    </row>
    <row r="24" spans="1:16" ht="12" x14ac:dyDescent="0.25">
      <c r="A24" s="14">
        <v>19</v>
      </c>
      <c r="B24" s="249" t="s">
        <v>1927</v>
      </c>
      <c r="C24" s="250">
        <v>-30</v>
      </c>
      <c r="D24" s="251">
        <v>20</v>
      </c>
      <c r="E24" s="240">
        <f>SUM(D6:D24)</f>
        <v>1515</v>
      </c>
      <c r="M24" s="3" t="s">
        <v>1995</v>
      </c>
      <c r="N24" s="55">
        <v>4.25</v>
      </c>
      <c r="O24" s="55"/>
    </row>
    <row r="25" spans="1:16" ht="3" customHeight="1" x14ac:dyDescent="0.2">
      <c r="A25" s="4"/>
      <c r="B25" s="51"/>
      <c r="C25" s="41"/>
      <c r="D25" s="45"/>
      <c r="E25" s="4"/>
      <c r="N25" s="55"/>
    </row>
    <row r="26" spans="1:16" x14ac:dyDescent="0.2">
      <c r="A26" s="15"/>
      <c r="B26" s="249" t="s">
        <v>2044</v>
      </c>
      <c r="C26" s="250">
        <v>-600</v>
      </c>
      <c r="D26" s="251">
        <v>603</v>
      </c>
      <c r="M26" s="3" t="s">
        <v>2099</v>
      </c>
      <c r="N26" s="55">
        <v>11.7</v>
      </c>
    </row>
    <row r="27" spans="1:16" x14ac:dyDescent="0.2">
      <c r="A27" s="15"/>
      <c r="B27" s="249" t="s">
        <v>74</v>
      </c>
      <c r="C27" s="250"/>
      <c r="D27" s="251">
        <v>710</v>
      </c>
      <c r="N27" s="55"/>
    </row>
    <row r="28" spans="1:16" ht="3" customHeight="1" x14ac:dyDescent="0.2">
      <c r="A28" s="4"/>
      <c r="B28" s="51"/>
      <c r="C28" s="41"/>
      <c r="D28" s="45"/>
      <c r="E28" s="4"/>
      <c r="N28" s="55"/>
    </row>
    <row r="29" spans="1:16" x14ac:dyDescent="0.2">
      <c r="A29" s="36"/>
      <c r="B29" s="259" t="s">
        <v>1433</v>
      </c>
      <c r="C29" s="250">
        <v>-30</v>
      </c>
      <c r="D29" s="250">
        <v>30</v>
      </c>
      <c r="M29" s="3" t="s">
        <v>14</v>
      </c>
      <c r="N29" s="55">
        <v>6</v>
      </c>
    </row>
    <row r="30" spans="1:16" x14ac:dyDescent="0.2">
      <c r="A30" s="36"/>
      <c r="B30" s="249" t="s">
        <v>1949</v>
      </c>
      <c r="C30" s="250">
        <v>-50</v>
      </c>
      <c r="D30" s="250">
        <v>50</v>
      </c>
      <c r="M30" s="3" t="s">
        <v>15</v>
      </c>
      <c r="N30" s="3">
        <v>29</v>
      </c>
      <c r="O30" s="3">
        <v>17.48</v>
      </c>
      <c r="P30" s="3" t="s">
        <v>17</v>
      </c>
    </row>
    <row r="31" spans="1:16" x14ac:dyDescent="0.2">
      <c r="A31" s="36"/>
      <c r="B31" s="249" t="s">
        <v>2069</v>
      </c>
      <c r="C31" s="250">
        <v>-30</v>
      </c>
      <c r="D31" s="250">
        <v>30</v>
      </c>
      <c r="M31" s="3" t="s">
        <v>14</v>
      </c>
      <c r="N31" s="3">
        <v>3.1</v>
      </c>
      <c r="O31" s="3">
        <v>1.89</v>
      </c>
      <c r="P31" s="3" t="s">
        <v>18</v>
      </c>
    </row>
    <row r="32" spans="1:16" x14ac:dyDescent="0.2">
      <c r="A32" s="36"/>
      <c r="B32" s="249" t="s">
        <v>2082</v>
      </c>
      <c r="C32" s="250">
        <v>-30</v>
      </c>
      <c r="D32" s="250">
        <v>30</v>
      </c>
      <c r="M32" s="3" t="s">
        <v>29</v>
      </c>
      <c r="N32" s="3">
        <v>4.99</v>
      </c>
      <c r="O32" s="3">
        <v>5.26</v>
      </c>
      <c r="P32" s="3" t="s">
        <v>1213</v>
      </c>
    </row>
    <row r="33" spans="1:16" x14ac:dyDescent="0.2">
      <c r="A33" s="36"/>
      <c r="B33" s="249" t="s">
        <v>16</v>
      </c>
      <c r="C33" s="250">
        <v>-5</v>
      </c>
      <c r="D33" s="250">
        <v>5</v>
      </c>
      <c r="M33" s="3" t="s">
        <v>28</v>
      </c>
      <c r="N33" s="3">
        <v>10.24</v>
      </c>
      <c r="O33" s="3">
        <v>6.95</v>
      </c>
      <c r="P33" s="3" t="s">
        <v>19</v>
      </c>
    </row>
    <row r="34" spans="1:16" x14ac:dyDescent="0.2">
      <c r="A34" s="36"/>
      <c r="B34" s="249" t="s">
        <v>21</v>
      </c>
      <c r="C34" s="250">
        <v>-30</v>
      </c>
      <c r="D34" s="250">
        <v>30</v>
      </c>
      <c r="G34" s="193"/>
      <c r="H34" s="193"/>
      <c r="I34" s="193"/>
      <c r="J34" s="193"/>
      <c r="M34" s="3" t="s">
        <v>27</v>
      </c>
      <c r="N34" s="55">
        <v>3.89</v>
      </c>
      <c r="O34" s="3">
        <v>-4.55</v>
      </c>
      <c r="P34" s="3" t="s">
        <v>20</v>
      </c>
    </row>
    <row r="35" spans="1:16" x14ac:dyDescent="0.2">
      <c r="A35" s="36"/>
      <c r="B35" s="249" t="s">
        <v>33</v>
      </c>
      <c r="C35" s="250">
        <v>-10</v>
      </c>
      <c r="D35" s="250">
        <v>10</v>
      </c>
      <c r="G35" s="193"/>
      <c r="H35" s="193"/>
      <c r="I35" s="193"/>
      <c r="J35" s="193"/>
      <c r="M35" s="3" t="s">
        <v>26</v>
      </c>
      <c r="N35" s="55">
        <v>2.8</v>
      </c>
    </row>
    <row r="36" spans="1:16" x14ac:dyDescent="0.2">
      <c r="A36" s="36"/>
      <c r="B36" s="249" t="s">
        <v>31</v>
      </c>
      <c r="C36" s="250">
        <v>-40</v>
      </c>
      <c r="D36" s="250">
        <v>40</v>
      </c>
      <c r="G36" s="193"/>
      <c r="H36" s="193"/>
      <c r="I36" s="193"/>
      <c r="J36" s="193"/>
      <c r="M36" s="3" t="s">
        <v>25</v>
      </c>
      <c r="N36" s="55">
        <v>2.4900000000000002</v>
      </c>
    </row>
    <row r="37" spans="1:16" x14ac:dyDescent="0.2">
      <c r="A37" s="36"/>
      <c r="B37" s="249" t="s">
        <v>30</v>
      </c>
      <c r="C37" s="250">
        <v>-40</v>
      </c>
      <c r="D37" s="250">
        <v>40</v>
      </c>
      <c r="F37" s="1931" t="s">
        <v>90</v>
      </c>
      <c r="G37" s="1932"/>
      <c r="H37" s="1932"/>
      <c r="I37" s="1932"/>
      <c r="J37" s="1932"/>
      <c r="K37" s="1933"/>
      <c r="M37" s="3" t="s">
        <v>24</v>
      </c>
      <c r="N37" s="55">
        <v>1.59</v>
      </c>
    </row>
    <row r="38" spans="1:16" x14ac:dyDescent="0.2">
      <c r="A38" s="36"/>
      <c r="B38" s="53"/>
      <c r="C38" s="46"/>
      <c r="D38" s="42"/>
      <c r="F38" s="1934"/>
      <c r="G38" s="1935"/>
      <c r="H38" s="1935"/>
      <c r="I38" s="1935"/>
      <c r="J38" s="1935"/>
      <c r="K38" s="1936"/>
      <c r="M38" s="3" t="s">
        <v>23</v>
      </c>
      <c r="N38" s="55">
        <v>3.53</v>
      </c>
    </row>
    <row r="39" spans="1:16" x14ac:dyDescent="0.2">
      <c r="A39" s="36"/>
      <c r="B39" s="53"/>
      <c r="C39" s="46"/>
      <c r="D39" s="42"/>
      <c r="F39" s="1934"/>
      <c r="G39" s="1935"/>
      <c r="H39" s="1935"/>
      <c r="I39" s="1935"/>
      <c r="J39" s="1935"/>
      <c r="K39" s="1936"/>
      <c r="M39" s="3" t="s">
        <v>22</v>
      </c>
      <c r="N39" s="55">
        <v>4.7</v>
      </c>
    </row>
    <row r="40" spans="1:16" x14ac:dyDescent="0.2">
      <c r="A40" s="36"/>
      <c r="B40" s="229"/>
      <c r="C40" s="46"/>
      <c r="D40" s="46"/>
      <c r="F40" s="1934"/>
      <c r="G40" s="1935"/>
      <c r="H40" s="1935"/>
      <c r="I40" s="1935"/>
      <c r="J40" s="1935"/>
      <c r="K40" s="1936"/>
      <c r="M40" s="3" t="s">
        <v>1523</v>
      </c>
      <c r="N40" s="55">
        <v>1.7</v>
      </c>
    </row>
    <row r="41" spans="1:16" x14ac:dyDescent="0.2">
      <c r="A41" s="36"/>
      <c r="B41" s="50"/>
      <c r="C41" s="44"/>
      <c r="D41" s="44"/>
      <c r="F41" s="1934"/>
      <c r="G41" s="1935"/>
      <c r="H41" s="1935"/>
      <c r="I41" s="1935"/>
      <c r="J41" s="1935"/>
      <c r="K41" s="1936"/>
      <c r="M41" s="3" t="s">
        <v>15</v>
      </c>
      <c r="N41" s="55">
        <v>29</v>
      </c>
    </row>
    <row r="42" spans="1:16" x14ac:dyDescent="0.2">
      <c r="A42" s="36"/>
      <c r="B42" s="50"/>
      <c r="C42" s="44"/>
      <c r="D42" s="44"/>
      <c r="F42" s="1937"/>
      <c r="G42" s="1938"/>
      <c r="H42" s="1938"/>
      <c r="I42" s="1938"/>
      <c r="J42" s="1938"/>
      <c r="K42" s="1939"/>
      <c r="M42" s="3" t="s">
        <v>35</v>
      </c>
      <c r="N42" s="55">
        <v>20</v>
      </c>
    </row>
    <row r="43" spans="1:16" x14ac:dyDescent="0.2">
      <c r="A43" s="36"/>
      <c r="B43" s="50"/>
      <c r="C43" s="44"/>
      <c r="D43" s="44"/>
      <c r="M43" s="3" t="s">
        <v>61</v>
      </c>
      <c r="N43" s="55">
        <v>12</v>
      </c>
    </row>
    <row r="44" spans="1:16" x14ac:dyDescent="0.2">
      <c r="A44" s="36"/>
      <c r="B44" s="53"/>
      <c r="C44" s="46"/>
      <c r="D44" s="46"/>
      <c r="M44" s="3" t="s">
        <v>2074</v>
      </c>
      <c r="N44" s="55">
        <v>5</v>
      </c>
    </row>
    <row r="45" spans="1:16" x14ac:dyDescent="0.2">
      <c r="A45" s="36"/>
      <c r="B45" s="53"/>
      <c r="C45" s="42"/>
      <c r="D45" s="42"/>
      <c r="M45" s="3" t="s">
        <v>68</v>
      </c>
      <c r="N45" s="55">
        <v>5</v>
      </c>
    </row>
    <row r="46" spans="1:16" x14ac:dyDescent="0.2">
      <c r="A46" s="36"/>
      <c r="B46" s="50"/>
      <c r="C46" s="50"/>
      <c r="D46" s="50"/>
      <c r="N46" s="55"/>
    </row>
    <row r="47" spans="1:16" ht="12" thickBot="1" x14ac:dyDescent="0.25">
      <c r="A47" s="36"/>
      <c r="B47" s="53"/>
      <c r="C47" s="227"/>
      <c r="D47" s="42"/>
      <c r="N47" s="55">
        <v>0.26</v>
      </c>
      <c r="O47" s="3">
        <v>0.49</v>
      </c>
    </row>
    <row r="48" spans="1:16" ht="21.6" thickBot="1" x14ac:dyDescent="0.45">
      <c r="B48" s="50" t="s">
        <v>1198</v>
      </c>
      <c r="C48" s="49">
        <f>SUM(C2:C47)</f>
        <v>172</v>
      </c>
      <c r="D48" s="39">
        <f>SUM(D6:D47)</f>
        <v>3093</v>
      </c>
      <c r="E48" s="28"/>
      <c r="M48" s="55" t="s">
        <v>1233</v>
      </c>
      <c r="N48" s="253">
        <f>SUM(N2:N47)</f>
        <v>382</v>
      </c>
      <c r="O48" s="37">
        <f>SUM(O2:O47)</f>
        <v>72.000000000000014</v>
      </c>
      <c r="P48" s="3" t="s">
        <v>1232</v>
      </c>
    </row>
    <row r="52" spans="2:4" x14ac:dyDescent="0.2">
      <c r="B52" s="193"/>
      <c r="C52" s="230"/>
      <c r="D52" s="230"/>
    </row>
    <row r="53" spans="2:4" x14ac:dyDescent="0.2">
      <c r="C53" s="3"/>
    </row>
  </sheetData>
  <mergeCells count="1">
    <mergeCell ref="F37:K42"/>
  </mergeCells>
  <phoneticPr fontId="2" type="noConversion"/>
  <pageMargins left="0.36" right="0.46" top="0.18" bottom="0.42" header="0" footer="0"/>
  <pageSetup paperSize="9" scale="98" orientation="landscape" r:id="rId1"/>
  <headerFooter alignWithMargins="0"/>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7">
    <pageSetUpPr fitToPage="1"/>
  </sheetPr>
  <dimension ref="A1:P79"/>
  <sheetViews>
    <sheetView zoomScale="75" workbookViewId="0">
      <selection activeCell="G49" sqref="G49"/>
    </sheetView>
  </sheetViews>
  <sheetFormatPr baseColWidth="10" defaultColWidth="11.44140625" defaultRowHeight="11.4" x14ac:dyDescent="0.2"/>
  <cols>
    <col min="1" max="1" width="2.6640625" style="3" customWidth="1"/>
    <col min="2" max="2" width="19.109375" style="3" customWidth="1"/>
    <col min="3" max="3" width="9.109375" style="5" bestFit="1" customWidth="1"/>
    <col min="4" max="4" width="6" style="3" customWidth="1"/>
    <col min="5" max="5" width="8.33203125" style="3" customWidth="1"/>
    <col min="6" max="6" width="5.44140625" style="3" customWidth="1"/>
    <col min="7" max="10" width="5.6640625" style="3" customWidth="1"/>
    <col min="11" max="11" width="6.44140625" style="3" bestFit="1" customWidth="1"/>
    <col min="12" max="12" width="1.109375" style="3" customWidth="1"/>
    <col min="13" max="13" width="17.109375" style="3" bestFit="1" customWidth="1"/>
    <col min="14" max="14" width="6.109375" style="3" customWidth="1"/>
    <col min="15" max="15" width="8.44140625" style="3" bestFit="1" customWidth="1"/>
    <col min="16" max="16" width="14.6640625" style="3" customWidth="1"/>
    <col min="17" max="17" width="4" style="3" customWidth="1"/>
    <col min="18" max="18" width="2.6640625" style="3" customWidth="1"/>
    <col min="19" max="19" width="2.88671875" style="3" customWidth="1"/>
    <col min="20" max="20" width="2.44140625" style="3" customWidth="1"/>
    <col min="21" max="16384" width="11.44140625" style="3"/>
  </cols>
  <sheetData>
    <row r="1" spans="1:16" ht="12" thickBot="1" x14ac:dyDescent="0.25">
      <c r="B1" s="50"/>
      <c r="C1" s="54" t="s">
        <v>1230</v>
      </c>
      <c r="D1" s="54" t="s">
        <v>1228</v>
      </c>
      <c r="M1" s="176" t="s">
        <v>1657</v>
      </c>
      <c r="N1" s="3" t="s">
        <v>1215</v>
      </c>
      <c r="O1" s="3" t="s">
        <v>1216</v>
      </c>
    </row>
    <row r="2" spans="1:16" x14ac:dyDescent="0.2">
      <c r="A2" s="16"/>
      <c r="B2" s="50" t="s">
        <v>1192</v>
      </c>
      <c r="C2" s="40">
        <v>3064</v>
      </c>
      <c r="D2" s="44"/>
      <c r="M2" s="3" t="s">
        <v>1960</v>
      </c>
      <c r="N2" s="3">
        <v>2</v>
      </c>
    </row>
    <row r="3" spans="1:16" x14ac:dyDescent="0.2">
      <c r="A3" s="16"/>
      <c r="B3" s="50" t="s">
        <v>1193</v>
      </c>
      <c r="C3" s="40">
        <v>154</v>
      </c>
      <c r="D3" s="44"/>
      <c r="M3" s="3" t="s">
        <v>1961</v>
      </c>
      <c r="N3" s="3">
        <v>2</v>
      </c>
    </row>
    <row r="4" spans="1:16" ht="12" x14ac:dyDescent="0.25">
      <c r="A4" s="16"/>
      <c r="B4" s="50" t="s">
        <v>2028</v>
      </c>
      <c r="C4" s="40">
        <v>500</v>
      </c>
      <c r="D4" s="44"/>
      <c r="E4" s="23"/>
      <c r="M4" s="3" t="s">
        <v>1963</v>
      </c>
      <c r="N4" s="3">
        <v>20</v>
      </c>
    </row>
    <row r="5" spans="1:16" ht="12" x14ac:dyDescent="0.25">
      <c r="A5" s="16"/>
      <c r="B5" s="3" t="s">
        <v>1194</v>
      </c>
      <c r="C5" s="44"/>
      <c r="D5" s="44"/>
      <c r="E5" s="23"/>
    </row>
    <row r="6" spans="1:16" ht="3.75" customHeight="1" thickBot="1" x14ac:dyDescent="0.25">
      <c r="A6" s="4"/>
      <c r="B6" s="51"/>
      <c r="C6" s="41"/>
      <c r="D6" s="45"/>
      <c r="E6" s="4"/>
    </row>
    <row r="7" spans="1:16" x14ac:dyDescent="0.2">
      <c r="A7" s="14">
        <v>1</v>
      </c>
      <c r="B7" s="236" t="s">
        <v>1144</v>
      </c>
      <c r="C7" s="237">
        <v>-250</v>
      </c>
      <c r="D7" s="242">
        <f>F7+G7+H7+I7</f>
        <v>80</v>
      </c>
      <c r="F7" s="38">
        <v>50</v>
      </c>
      <c r="G7" s="26">
        <v>30</v>
      </c>
      <c r="H7" s="26"/>
      <c r="I7" s="26"/>
      <c r="J7" s="26"/>
      <c r="K7" s="31" t="s">
        <v>1209</v>
      </c>
      <c r="M7" s="3" t="s">
        <v>1962</v>
      </c>
      <c r="N7" s="3">
        <v>5</v>
      </c>
    </row>
    <row r="8" spans="1:16" ht="12" thickBot="1" x14ac:dyDescent="0.25">
      <c r="A8" s="14">
        <v>2</v>
      </c>
      <c r="B8" s="236" t="s">
        <v>1684</v>
      </c>
      <c r="C8" s="237">
        <v>-22</v>
      </c>
      <c r="D8" s="238">
        <v>22</v>
      </c>
      <c r="F8" s="24" t="s">
        <v>1980</v>
      </c>
      <c r="G8" s="241" t="s">
        <v>2032</v>
      </c>
      <c r="H8" s="25"/>
      <c r="I8" s="25"/>
      <c r="J8" s="25"/>
      <c r="K8" s="32" t="s">
        <v>1210</v>
      </c>
      <c r="M8" s="3" t="s">
        <v>1965</v>
      </c>
    </row>
    <row r="9" spans="1:16" ht="12" thickBot="1" x14ac:dyDescent="0.25">
      <c r="A9" s="14">
        <v>3</v>
      </c>
      <c r="B9" s="236" t="s">
        <v>1163</v>
      </c>
      <c r="C9" s="237">
        <v>-79</v>
      </c>
      <c r="D9" s="238">
        <v>79</v>
      </c>
      <c r="M9" s="3" t="s">
        <v>1899</v>
      </c>
      <c r="N9" s="3">
        <v>7.99</v>
      </c>
      <c r="O9" s="3">
        <v>8.9499999999999993</v>
      </c>
      <c r="P9" s="3" t="s">
        <v>1218</v>
      </c>
    </row>
    <row r="10" spans="1:16" ht="12" thickBot="1" x14ac:dyDescent="0.25">
      <c r="A10" s="14">
        <v>4</v>
      </c>
      <c r="B10" s="236" t="s">
        <v>1950</v>
      </c>
      <c r="C10" s="237">
        <v>-100</v>
      </c>
      <c r="D10" s="238">
        <v>100</v>
      </c>
      <c r="F10" s="173" t="s">
        <v>1211</v>
      </c>
      <c r="G10" s="174"/>
      <c r="H10" s="174"/>
      <c r="I10" s="174"/>
      <c r="J10" s="175"/>
      <c r="M10" s="221" t="s">
        <v>1966</v>
      </c>
      <c r="N10" s="3">
        <v>4.25</v>
      </c>
      <c r="O10" s="3">
        <v>4.59</v>
      </c>
      <c r="P10" s="3" t="s">
        <v>1975</v>
      </c>
    </row>
    <row r="11" spans="1:16" x14ac:dyDescent="0.2">
      <c r="A11" s="14">
        <v>5</v>
      </c>
      <c r="B11" s="236" t="s">
        <v>1951</v>
      </c>
      <c r="C11" s="237">
        <v>-50</v>
      </c>
      <c r="D11" s="238">
        <v>50</v>
      </c>
      <c r="F11" s="205" t="s">
        <v>1959</v>
      </c>
      <c r="G11" s="28">
        <v>12</v>
      </c>
      <c r="H11" s="28" t="s">
        <v>2011</v>
      </c>
      <c r="I11" s="28">
        <v>12</v>
      </c>
      <c r="J11" s="29"/>
      <c r="M11" s="221" t="s">
        <v>1967</v>
      </c>
      <c r="N11" s="3">
        <v>5.05</v>
      </c>
    </row>
    <row r="12" spans="1:16" x14ac:dyDescent="0.2">
      <c r="A12" s="14">
        <v>6</v>
      </c>
      <c r="B12" s="236" t="s">
        <v>1145</v>
      </c>
      <c r="C12" s="237">
        <v>-20</v>
      </c>
      <c r="D12" s="238">
        <v>20</v>
      </c>
      <c r="F12" s="27" t="s">
        <v>1964</v>
      </c>
      <c r="G12" s="28">
        <v>12</v>
      </c>
      <c r="H12" s="28" t="s">
        <v>2012</v>
      </c>
      <c r="I12" s="28">
        <v>14</v>
      </c>
      <c r="J12" s="29"/>
      <c r="M12" s="221" t="s">
        <v>1968</v>
      </c>
      <c r="N12" s="3">
        <v>5.15</v>
      </c>
    </row>
    <row r="13" spans="1:16" x14ac:dyDescent="0.2">
      <c r="A13" s="14">
        <v>7</v>
      </c>
      <c r="B13" s="236" t="s">
        <v>1687</v>
      </c>
      <c r="C13" s="237">
        <v>-20</v>
      </c>
      <c r="D13" s="238">
        <v>20</v>
      </c>
      <c r="F13" s="27" t="s">
        <v>1977</v>
      </c>
      <c r="G13" s="28">
        <v>30</v>
      </c>
      <c r="H13" s="28" t="s">
        <v>2023</v>
      </c>
      <c r="I13" s="28">
        <v>14</v>
      </c>
      <c r="J13" s="29"/>
      <c r="M13" s="221" t="s">
        <v>1969</v>
      </c>
      <c r="N13" s="3">
        <v>5.95</v>
      </c>
    </row>
    <row r="14" spans="1:16" x14ac:dyDescent="0.2">
      <c r="A14" s="14">
        <v>8</v>
      </c>
      <c r="B14" s="236" t="s">
        <v>1152</v>
      </c>
      <c r="C14" s="237">
        <v>-100</v>
      </c>
      <c r="D14" s="238">
        <v>100</v>
      </c>
      <c r="F14" s="27" t="s">
        <v>1982</v>
      </c>
      <c r="G14" s="28">
        <v>3</v>
      </c>
      <c r="H14" s="28" t="s">
        <v>2025</v>
      </c>
      <c r="I14" s="28">
        <v>7</v>
      </c>
      <c r="J14" s="29"/>
      <c r="M14" s="221" t="s">
        <v>1561</v>
      </c>
      <c r="N14" s="3">
        <v>2.39</v>
      </c>
    </row>
    <row r="15" spans="1:16" x14ac:dyDescent="0.2">
      <c r="A15" s="14">
        <v>9</v>
      </c>
      <c r="B15" s="236" t="s">
        <v>1153</v>
      </c>
      <c r="C15" s="237">
        <v>-97</v>
      </c>
      <c r="D15" s="238">
        <v>97</v>
      </c>
      <c r="F15" s="27" t="s">
        <v>1983</v>
      </c>
      <c r="G15" s="28">
        <v>14</v>
      </c>
      <c r="H15" s="28" t="s">
        <v>2026</v>
      </c>
      <c r="I15" s="28">
        <v>12</v>
      </c>
      <c r="J15" s="29"/>
      <c r="M15" s="221" t="s">
        <v>1970</v>
      </c>
      <c r="N15" s="3">
        <v>11.7</v>
      </c>
    </row>
    <row r="16" spans="1:16" x14ac:dyDescent="0.2">
      <c r="A16" s="14">
        <v>10</v>
      </c>
      <c r="B16" s="236" t="s">
        <v>1686</v>
      </c>
      <c r="C16" s="237">
        <v>-28</v>
      </c>
      <c r="D16" s="238">
        <v>28</v>
      </c>
      <c r="F16" s="27" t="s">
        <v>1985</v>
      </c>
      <c r="G16" s="28">
        <v>12</v>
      </c>
      <c r="H16" s="28" t="s">
        <v>2029</v>
      </c>
      <c r="I16" s="28">
        <v>14</v>
      </c>
      <c r="J16" s="29"/>
      <c r="M16" s="221" t="s">
        <v>1971</v>
      </c>
      <c r="N16" s="3">
        <v>8.4499999999999993</v>
      </c>
    </row>
    <row r="17" spans="1:15" x14ac:dyDescent="0.2">
      <c r="A17" s="14">
        <v>11</v>
      </c>
      <c r="B17" s="236" t="s">
        <v>1155</v>
      </c>
      <c r="C17" s="237">
        <v>0</v>
      </c>
      <c r="D17" s="238">
        <v>0</v>
      </c>
      <c r="F17" s="27" t="s">
        <v>1987</v>
      </c>
      <c r="G17" s="28">
        <v>14</v>
      </c>
      <c r="H17" s="28" t="s">
        <v>2033</v>
      </c>
      <c r="I17" s="28">
        <v>12</v>
      </c>
      <c r="J17" s="29"/>
      <c r="M17" s="221" t="s">
        <v>1972</v>
      </c>
      <c r="N17" s="3">
        <v>2.9</v>
      </c>
    </row>
    <row r="18" spans="1:15" x14ac:dyDescent="0.2">
      <c r="A18" s="14">
        <v>12</v>
      </c>
      <c r="B18" s="236" t="s">
        <v>1162</v>
      </c>
      <c r="C18" s="237">
        <v>0</v>
      </c>
      <c r="D18" s="238">
        <v>0</v>
      </c>
      <c r="F18" s="27" t="s">
        <v>1991</v>
      </c>
      <c r="G18" s="28">
        <v>12</v>
      </c>
      <c r="H18" s="28" t="s">
        <v>2043</v>
      </c>
      <c r="I18" s="28">
        <v>14</v>
      </c>
      <c r="J18" s="29"/>
      <c r="M18" s="3" t="s">
        <v>1914</v>
      </c>
      <c r="N18" s="3">
        <v>3.75</v>
      </c>
    </row>
    <row r="19" spans="1:15" x14ac:dyDescent="0.2">
      <c r="A19" s="14">
        <v>13</v>
      </c>
      <c r="B19" s="236" t="s">
        <v>1156</v>
      </c>
      <c r="C19" s="237">
        <v>-73</v>
      </c>
      <c r="D19" s="238">
        <v>73</v>
      </c>
      <c r="F19" s="27" t="s">
        <v>2004</v>
      </c>
      <c r="G19" s="28">
        <v>12</v>
      </c>
      <c r="H19" s="28"/>
      <c r="I19" s="28"/>
      <c r="J19" s="29"/>
      <c r="M19" s="3" t="s">
        <v>1973</v>
      </c>
      <c r="N19" s="3">
        <v>3.49</v>
      </c>
    </row>
    <row r="20" spans="1:15" x14ac:dyDescent="0.2">
      <c r="A20" s="14">
        <v>14</v>
      </c>
      <c r="B20" s="236" t="s">
        <v>1157</v>
      </c>
      <c r="C20" s="237">
        <v>-15</v>
      </c>
      <c r="D20" s="238">
        <v>0</v>
      </c>
      <c r="F20" s="27" t="s">
        <v>2006</v>
      </c>
      <c r="G20" s="28">
        <v>14</v>
      </c>
      <c r="H20" s="28"/>
      <c r="I20" s="28"/>
      <c r="J20" s="29"/>
      <c r="M20" s="3" t="s">
        <v>1974</v>
      </c>
      <c r="N20" s="3">
        <v>4.83</v>
      </c>
    </row>
    <row r="21" spans="1:15" x14ac:dyDescent="0.2">
      <c r="A21" s="14">
        <v>15</v>
      </c>
      <c r="B21" s="236" t="s">
        <v>1158</v>
      </c>
      <c r="C21" s="237">
        <v>-200</v>
      </c>
      <c r="D21" s="238">
        <f>J23</f>
        <v>258</v>
      </c>
      <c r="F21" s="205" t="s">
        <v>2007</v>
      </c>
      <c r="G21" s="28">
        <v>12</v>
      </c>
      <c r="H21" s="28"/>
      <c r="I21" s="28"/>
      <c r="J21" s="29"/>
      <c r="M21" s="3" t="s">
        <v>1979</v>
      </c>
      <c r="N21" s="3">
        <v>19</v>
      </c>
    </row>
    <row r="22" spans="1:15" ht="12" thickBot="1" x14ac:dyDescent="0.25">
      <c r="A22" s="14">
        <v>16</v>
      </c>
      <c r="B22" s="236" t="s">
        <v>1159</v>
      </c>
      <c r="C22" s="237">
        <v>-450</v>
      </c>
      <c r="D22" s="238">
        <f>N74</f>
        <v>604.96999999999991</v>
      </c>
      <c r="F22" s="27" t="s">
        <v>2010</v>
      </c>
      <c r="G22" s="28">
        <v>12</v>
      </c>
      <c r="H22" s="28"/>
      <c r="I22" s="28"/>
      <c r="J22" s="29"/>
      <c r="M22" s="3" t="s">
        <v>1978</v>
      </c>
      <c r="N22" s="3">
        <v>9</v>
      </c>
    </row>
    <row r="23" spans="1:15" ht="12.6" thickBot="1" x14ac:dyDescent="0.3">
      <c r="A23" s="14">
        <v>17</v>
      </c>
      <c r="B23" s="236" t="s">
        <v>1160</v>
      </c>
      <c r="C23" s="237">
        <v>-120</v>
      </c>
      <c r="D23" s="238">
        <f>O74</f>
        <v>46</v>
      </c>
      <c r="F23" s="24"/>
      <c r="G23" s="25"/>
      <c r="H23" s="25"/>
      <c r="I23" s="25"/>
      <c r="J23" s="30">
        <f>SUM(G11:G22)+SUM(I11:I22)</f>
        <v>258</v>
      </c>
      <c r="M23" s="3" t="s">
        <v>1981</v>
      </c>
      <c r="N23" s="3">
        <v>50</v>
      </c>
    </row>
    <row r="24" spans="1:15" x14ac:dyDescent="0.2">
      <c r="A24" s="14">
        <v>18</v>
      </c>
      <c r="B24" s="236" t="s">
        <v>1197</v>
      </c>
      <c r="C24" s="237">
        <v>-200</v>
      </c>
      <c r="D24" s="238">
        <v>0</v>
      </c>
      <c r="M24" s="3" t="s">
        <v>1984</v>
      </c>
      <c r="N24" s="3">
        <v>26</v>
      </c>
      <c r="O24" s="55"/>
    </row>
    <row r="25" spans="1:15" ht="12" x14ac:dyDescent="0.25">
      <c r="A25" s="14">
        <v>19</v>
      </c>
      <c r="B25" s="236" t="s">
        <v>1927</v>
      </c>
      <c r="C25" s="237">
        <v>-40</v>
      </c>
      <c r="D25" s="238">
        <v>40</v>
      </c>
      <c r="E25" s="240">
        <f>SUM(D7:D25)</f>
        <v>1617.9699999999998</v>
      </c>
      <c r="M25" s="3" t="s">
        <v>1986</v>
      </c>
      <c r="N25" s="3">
        <v>15</v>
      </c>
      <c r="O25" s="55"/>
    </row>
    <row r="26" spans="1:15" ht="3" customHeight="1" x14ac:dyDescent="0.2">
      <c r="A26" s="4"/>
      <c r="B26" s="51"/>
      <c r="C26" s="41"/>
      <c r="D26" s="45"/>
      <c r="E26" s="4"/>
    </row>
    <row r="27" spans="1:15" x14ac:dyDescent="0.2">
      <c r="A27" s="15"/>
      <c r="B27" s="236" t="s">
        <v>1165</v>
      </c>
      <c r="C27" s="237">
        <v>-341</v>
      </c>
      <c r="D27" s="238">
        <v>341</v>
      </c>
      <c r="M27" s="3" t="s">
        <v>1988</v>
      </c>
      <c r="N27" s="3">
        <v>15</v>
      </c>
    </row>
    <row r="28" spans="1:15" x14ac:dyDescent="0.2">
      <c r="A28" s="15"/>
      <c r="B28" s="236" t="s">
        <v>1885</v>
      </c>
      <c r="C28" s="237">
        <v>-341</v>
      </c>
      <c r="D28" s="238">
        <v>341</v>
      </c>
      <c r="M28" s="3" t="s">
        <v>1989</v>
      </c>
      <c r="N28" s="3">
        <v>19</v>
      </c>
    </row>
    <row r="29" spans="1:15" x14ac:dyDescent="0.2">
      <c r="A29" s="15"/>
      <c r="B29" s="236" t="s">
        <v>2063</v>
      </c>
      <c r="C29" s="237">
        <v>-930</v>
      </c>
      <c r="D29" s="238">
        <v>930</v>
      </c>
    </row>
    <row r="30" spans="1:15" ht="3" customHeight="1" x14ac:dyDescent="0.2">
      <c r="A30" s="4"/>
      <c r="B30" s="51"/>
      <c r="C30" s="41"/>
      <c r="D30" s="45"/>
      <c r="E30" s="4"/>
    </row>
    <row r="31" spans="1:15" x14ac:dyDescent="0.2">
      <c r="A31" s="36"/>
      <c r="B31" s="236" t="s">
        <v>1926</v>
      </c>
      <c r="C31" s="237">
        <v>-175</v>
      </c>
      <c r="D31" s="238">
        <v>211</v>
      </c>
      <c r="M31" s="3" t="s">
        <v>1990</v>
      </c>
      <c r="N31" s="3">
        <v>6</v>
      </c>
    </row>
    <row r="32" spans="1:15" x14ac:dyDescent="0.2">
      <c r="A32" s="36"/>
      <c r="B32" s="236" t="s">
        <v>1933</v>
      </c>
      <c r="C32" s="237">
        <v>-92</v>
      </c>
      <c r="D32" s="238">
        <v>92</v>
      </c>
      <c r="M32" s="3" t="s">
        <v>1993</v>
      </c>
      <c r="N32" s="3">
        <v>20</v>
      </c>
    </row>
    <row r="33" spans="1:16" x14ac:dyDescent="0.2">
      <c r="A33" s="36"/>
      <c r="B33" s="239" t="s">
        <v>1433</v>
      </c>
      <c r="C33" s="237">
        <v>-30</v>
      </c>
      <c r="D33" s="237">
        <v>30</v>
      </c>
      <c r="M33" s="3" t="s">
        <v>1446</v>
      </c>
      <c r="N33" s="3">
        <v>29</v>
      </c>
    </row>
    <row r="34" spans="1:16" x14ac:dyDescent="0.2">
      <c r="A34" s="36"/>
      <c r="B34" s="239" t="s">
        <v>1928</v>
      </c>
      <c r="C34" s="237">
        <v>-40</v>
      </c>
      <c r="D34" s="237">
        <v>40</v>
      </c>
      <c r="M34" s="3" t="s">
        <v>1994</v>
      </c>
      <c r="N34" s="3">
        <v>4</v>
      </c>
    </row>
    <row r="35" spans="1:16" ht="12" thickBot="1" x14ac:dyDescent="0.25">
      <c r="A35" s="36"/>
      <c r="B35" s="243" t="s">
        <v>1930</v>
      </c>
      <c r="C35" s="244">
        <v>-50</v>
      </c>
      <c r="D35" s="245">
        <v>50</v>
      </c>
      <c r="M35" s="3" t="s">
        <v>1736</v>
      </c>
      <c r="N35" s="3">
        <v>4.26</v>
      </c>
    </row>
    <row r="36" spans="1:16" x14ac:dyDescent="0.2">
      <c r="A36" s="36"/>
      <c r="B36" s="236" t="s">
        <v>2000</v>
      </c>
      <c r="C36" s="237">
        <v>-10</v>
      </c>
      <c r="D36" s="237">
        <v>10</v>
      </c>
      <c r="H36" s="3" t="s">
        <v>2070</v>
      </c>
      <c r="M36" s="3" t="s">
        <v>1422</v>
      </c>
      <c r="N36" s="3">
        <v>2.0699999999999998</v>
      </c>
    </row>
    <row r="37" spans="1:16" x14ac:dyDescent="0.2">
      <c r="A37" s="36"/>
      <c r="B37" s="236" t="s">
        <v>2001</v>
      </c>
      <c r="C37" s="237">
        <v>-20</v>
      </c>
      <c r="D37" s="237">
        <v>20</v>
      </c>
      <c r="M37" s="3" t="s">
        <v>1995</v>
      </c>
      <c r="N37" s="3">
        <v>4.25</v>
      </c>
    </row>
    <row r="38" spans="1:16" x14ac:dyDescent="0.2">
      <c r="A38" s="36"/>
      <c r="B38" s="236" t="s">
        <v>1992</v>
      </c>
      <c r="C38" s="237">
        <v>-10</v>
      </c>
      <c r="D38" s="237">
        <v>10</v>
      </c>
      <c r="M38" s="3" t="s">
        <v>1996</v>
      </c>
      <c r="N38" s="3">
        <v>5.15</v>
      </c>
    </row>
    <row r="39" spans="1:16" x14ac:dyDescent="0.2">
      <c r="A39" s="36"/>
      <c r="B39" s="236" t="s">
        <v>2017</v>
      </c>
      <c r="C39" s="237"/>
      <c r="D39" s="237">
        <v>8</v>
      </c>
      <c r="M39" s="3" t="s">
        <v>1899</v>
      </c>
      <c r="N39" s="3">
        <v>7.99</v>
      </c>
    </row>
    <row r="40" spans="1:16" x14ac:dyDescent="0.2">
      <c r="A40" s="36"/>
      <c r="B40" s="236" t="s">
        <v>2018</v>
      </c>
      <c r="C40" s="237"/>
      <c r="D40" s="237">
        <v>4</v>
      </c>
      <c r="M40" s="3" t="s">
        <v>1997</v>
      </c>
      <c r="N40" s="3">
        <v>8.34</v>
      </c>
    </row>
    <row r="41" spans="1:16" x14ac:dyDescent="0.2">
      <c r="A41" s="36"/>
      <c r="B41" s="236" t="s">
        <v>2019</v>
      </c>
      <c r="C41" s="237"/>
      <c r="D41" s="237">
        <v>9</v>
      </c>
      <c r="M41" s="3" t="s">
        <v>1998</v>
      </c>
      <c r="N41" s="3">
        <v>4.25</v>
      </c>
    </row>
    <row r="42" spans="1:16" x14ac:dyDescent="0.2">
      <c r="A42" s="36"/>
      <c r="B42" s="236" t="s">
        <v>2020</v>
      </c>
      <c r="C42" s="237"/>
      <c r="D42" s="237">
        <v>5</v>
      </c>
      <c r="M42" s="3" t="s">
        <v>1561</v>
      </c>
      <c r="N42" s="3">
        <v>2.4900000000000002</v>
      </c>
    </row>
    <row r="43" spans="1:16" x14ac:dyDescent="0.2">
      <c r="A43" s="36"/>
      <c r="B43" s="53"/>
      <c r="C43" s="42"/>
      <c r="D43" s="42"/>
      <c r="M43" s="3" t="s">
        <v>1999</v>
      </c>
      <c r="N43" s="3">
        <v>3.89</v>
      </c>
    </row>
    <row r="44" spans="1:16" x14ac:dyDescent="0.2">
      <c r="A44" s="36"/>
      <c r="B44" s="53"/>
      <c r="C44" s="42"/>
      <c r="D44" s="42"/>
      <c r="M44" s="3" t="s">
        <v>2005</v>
      </c>
      <c r="N44" s="3">
        <v>15</v>
      </c>
    </row>
    <row r="45" spans="1:16" x14ac:dyDescent="0.2">
      <c r="A45" s="36"/>
      <c r="B45" s="53"/>
      <c r="C45" s="42"/>
      <c r="D45" s="42"/>
      <c r="M45" s="3" t="s">
        <v>2008</v>
      </c>
      <c r="N45" s="3">
        <v>15</v>
      </c>
    </row>
    <row r="46" spans="1:16" x14ac:dyDescent="0.2">
      <c r="A46" s="36"/>
      <c r="B46" s="53"/>
      <c r="C46" s="42"/>
      <c r="D46" s="42"/>
      <c r="M46" s="3" t="s">
        <v>2009</v>
      </c>
      <c r="N46" s="3">
        <v>7</v>
      </c>
    </row>
    <row r="47" spans="1:16" x14ac:dyDescent="0.2">
      <c r="A47" s="36"/>
      <c r="B47" s="53"/>
      <c r="C47" s="42"/>
      <c r="D47" s="42"/>
      <c r="M47" s="3" t="s">
        <v>2013</v>
      </c>
      <c r="N47" s="3">
        <v>5</v>
      </c>
    </row>
    <row r="48" spans="1:16" x14ac:dyDescent="0.2">
      <c r="A48" s="36"/>
      <c r="B48" s="53"/>
      <c r="C48" s="42"/>
      <c r="D48" s="42"/>
      <c r="M48" s="3" t="s">
        <v>1422</v>
      </c>
      <c r="N48" s="3">
        <v>2.0699999999999998</v>
      </c>
      <c r="O48" s="3">
        <v>2.85</v>
      </c>
      <c r="P48" s="3" t="s">
        <v>1220</v>
      </c>
    </row>
    <row r="49" spans="1:16" x14ac:dyDescent="0.2">
      <c r="A49" s="36"/>
      <c r="B49" s="53"/>
      <c r="C49" s="42"/>
      <c r="D49" s="42"/>
      <c r="M49" s="3" t="s">
        <v>1899</v>
      </c>
      <c r="N49" s="3">
        <v>7.99</v>
      </c>
      <c r="O49" s="3">
        <v>9.65</v>
      </c>
      <c r="P49" s="3" t="s">
        <v>1219</v>
      </c>
    </row>
    <row r="50" spans="1:16" x14ac:dyDescent="0.2">
      <c r="A50" s="36"/>
      <c r="B50" s="53"/>
      <c r="C50" s="42"/>
      <c r="D50" s="42"/>
      <c r="M50" s="3" t="s">
        <v>2014</v>
      </c>
      <c r="N50" s="3">
        <v>2.9</v>
      </c>
    </row>
    <row r="51" spans="1:16" x14ac:dyDescent="0.2">
      <c r="A51" s="36"/>
      <c r="B51" s="53"/>
      <c r="C51" s="42"/>
      <c r="D51" s="42"/>
      <c r="M51" s="3" t="s">
        <v>2021</v>
      </c>
      <c r="N51" s="3">
        <v>5</v>
      </c>
    </row>
    <row r="52" spans="1:16" x14ac:dyDescent="0.2">
      <c r="A52" s="36"/>
      <c r="B52" s="53"/>
      <c r="C52" s="42"/>
      <c r="D52" s="42"/>
      <c r="M52" s="3" t="s">
        <v>2022</v>
      </c>
      <c r="N52" s="3">
        <v>14</v>
      </c>
    </row>
    <row r="53" spans="1:16" x14ac:dyDescent="0.2">
      <c r="A53" s="36"/>
      <c r="B53" s="53"/>
      <c r="C53" s="42"/>
      <c r="D53" s="42"/>
      <c r="M53" s="3" t="s">
        <v>2024</v>
      </c>
      <c r="N53" s="3">
        <v>30</v>
      </c>
    </row>
    <row r="54" spans="1:16" x14ac:dyDescent="0.2">
      <c r="A54" s="36"/>
      <c r="B54" s="53"/>
      <c r="C54" s="42"/>
      <c r="D54" s="42"/>
      <c r="M54" s="3" t="s">
        <v>2027</v>
      </c>
      <c r="N54" s="3">
        <v>15</v>
      </c>
    </row>
    <row r="55" spans="1:16" x14ac:dyDescent="0.2">
      <c r="A55" s="36"/>
      <c r="B55" s="53"/>
      <c r="C55" s="42"/>
      <c r="D55" s="42"/>
      <c r="M55" s="3" t="s">
        <v>1990</v>
      </c>
      <c r="N55" s="3">
        <v>5</v>
      </c>
    </row>
    <row r="56" spans="1:16" x14ac:dyDescent="0.2">
      <c r="A56" s="36"/>
      <c r="B56" s="53"/>
      <c r="C56" s="42"/>
      <c r="D56" s="42"/>
      <c r="M56" s="3" t="s">
        <v>2030</v>
      </c>
      <c r="N56" s="3">
        <v>5</v>
      </c>
    </row>
    <row r="57" spans="1:16" x14ac:dyDescent="0.2">
      <c r="A57" s="36"/>
      <c r="B57" s="53"/>
      <c r="C57" s="42"/>
      <c r="D57" s="42"/>
      <c r="M57" s="3" t="s">
        <v>2034</v>
      </c>
      <c r="N57" s="3">
        <v>6</v>
      </c>
    </row>
    <row r="58" spans="1:16" x14ac:dyDescent="0.2">
      <c r="A58" s="36"/>
      <c r="B58" s="53"/>
      <c r="C58" s="42"/>
      <c r="D58" s="42"/>
      <c r="M58" s="3" t="s">
        <v>2031</v>
      </c>
      <c r="N58" s="3">
        <v>28</v>
      </c>
    </row>
    <row r="59" spans="1:16" x14ac:dyDescent="0.2">
      <c r="A59" s="36"/>
      <c r="B59" s="53"/>
      <c r="C59" s="42"/>
      <c r="D59" s="42"/>
      <c r="M59" s="3" t="s">
        <v>2035</v>
      </c>
      <c r="N59" s="3">
        <v>10</v>
      </c>
    </row>
    <row r="60" spans="1:16" x14ac:dyDescent="0.2">
      <c r="A60" s="36"/>
      <c r="B60" s="53"/>
      <c r="C60" s="42"/>
      <c r="D60" s="42"/>
      <c r="M60" s="3" t="s">
        <v>2036</v>
      </c>
      <c r="N60" s="3">
        <v>16</v>
      </c>
    </row>
    <row r="61" spans="1:16" x14ac:dyDescent="0.2">
      <c r="A61" s="36"/>
      <c r="B61" s="53"/>
      <c r="C61" s="42"/>
      <c r="D61" s="42"/>
      <c r="M61" s="3" t="s">
        <v>2038</v>
      </c>
      <c r="N61" s="3">
        <v>6.2</v>
      </c>
      <c r="O61" s="3">
        <v>10.35</v>
      </c>
      <c r="P61" s="3" t="s">
        <v>2037</v>
      </c>
    </row>
    <row r="62" spans="1:16" x14ac:dyDescent="0.2">
      <c r="A62" s="36"/>
      <c r="B62" s="53"/>
      <c r="C62" s="42"/>
      <c r="D62" s="42"/>
      <c r="M62" s="3" t="s">
        <v>1972</v>
      </c>
      <c r="N62" s="3">
        <v>2.9</v>
      </c>
      <c r="O62" s="3">
        <v>9.65</v>
      </c>
      <c r="P62" s="3" t="s">
        <v>1219</v>
      </c>
    </row>
    <row r="63" spans="1:16" x14ac:dyDescent="0.2">
      <c r="A63" s="36"/>
      <c r="B63" s="53"/>
      <c r="C63" s="42"/>
      <c r="D63" s="42"/>
      <c r="M63" s="3" t="s">
        <v>1970</v>
      </c>
      <c r="N63" s="3">
        <v>11.7</v>
      </c>
    </row>
    <row r="64" spans="1:16" x14ac:dyDescent="0.2">
      <c r="A64" s="36"/>
      <c r="B64" s="53"/>
      <c r="C64" s="42"/>
      <c r="D64" s="42"/>
      <c r="M64" s="3" t="s">
        <v>2009</v>
      </c>
      <c r="N64" s="3">
        <v>3.25</v>
      </c>
    </row>
    <row r="65" spans="1:16" x14ac:dyDescent="0.2">
      <c r="A65" s="36"/>
      <c r="B65" s="53"/>
      <c r="C65" s="42"/>
      <c r="D65" s="42"/>
      <c r="M65" s="3" t="s">
        <v>2039</v>
      </c>
      <c r="N65" s="3">
        <v>2.5299999999999998</v>
      </c>
    </row>
    <row r="66" spans="1:16" x14ac:dyDescent="0.2">
      <c r="A66" s="36"/>
      <c r="B66" s="53"/>
      <c r="C66" s="42"/>
      <c r="D66" s="42"/>
      <c r="M66" s="3" t="s">
        <v>2040</v>
      </c>
      <c r="N66" s="3">
        <v>7.67</v>
      </c>
    </row>
    <row r="67" spans="1:16" x14ac:dyDescent="0.2">
      <c r="A67" s="36"/>
      <c r="B67" s="53"/>
      <c r="C67" s="42"/>
      <c r="D67" s="42"/>
      <c r="M67" s="3" t="s">
        <v>1999</v>
      </c>
      <c r="N67" s="3">
        <v>3.89</v>
      </c>
    </row>
    <row r="68" spans="1:16" x14ac:dyDescent="0.2">
      <c r="A68" s="36"/>
      <c r="B68" s="53"/>
      <c r="C68" s="42"/>
      <c r="D68" s="42"/>
      <c r="M68" s="3" t="s">
        <v>2041</v>
      </c>
      <c r="N68" s="3">
        <v>3.49</v>
      </c>
    </row>
    <row r="69" spans="1:16" x14ac:dyDescent="0.2">
      <c r="A69" s="36"/>
      <c r="B69" s="53"/>
      <c r="C69" s="42"/>
      <c r="D69" s="42"/>
      <c r="M69" s="3" t="s">
        <v>1523</v>
      </c>
      <c r="N69" s="3">
        <v>1.38</v>
      </c>
    </row>
    <row r="70" spans="1:16" x14ac:dyDescent="0.2">
      <c r="A70" s="36"/>
      <c r="B70" s="53"/>
      <c r="C70" s="42"/>
      <c r="D70" s="42"/>
      <c r="M70" s="3" t="s">
        <v>2042</v>
      </c>
      <c r="N70" s="3">
        <v>1.3</v>
      </c>
    </row>
    <row r="71" spans="1:16" x14ac:dyDescent="0.2">
      <c r="A71" s="36"/>
      <c r="B71" s="53"/>
      <c r="C71" s="42"/>
      <c r="D71" s="42"/>
      <c r="M71" s="3" t="s">
        <v>1733</v>
      </c>
      <c r="N71" s="3">
        <v>2.21</v>
      </c>
    </row>
    <row r="72" spans="1:16" x14ac:dyDescent="0.2">
      <c r="A72" s="36"/>
      <c r="B72" s="50"/>
      <c r="C72" s="50"/>
      <c r="D72" s="50"/>
      <c r="M72" s="3" t="s">
        <v>2049</v>
      </c>
      <c r="N72" s="3">
        <v>20</v>
      </c>
    </row>
    <row r="73" spans="1:16" ht="12" thickBot="1" x14ac:dyDescent="0.25">
      <c r="A73" s="36"/>
      <c r="B73" s="53"/>
      <c r="C73" s="227"/>
      <c r="D73" s="42"/>
      <c r="M73" s="3" t="s">
        <v>1976</v>
      </c>
      <c r="N73" s="3">
        <v>-0.1</v>
      </c>
      <c r="O73" s="3">
        <v>-0.04</v>
      </c>
    </row>
    <row r="74" spans="1:16" ht="21.6" thickBot="1" x14ac:dyDescent="0.45">
      <c r="B74" s="50" t="s">
        <v>1198</v>
      </c>
      <c r="C74" s="49">
        <f>SUM(C2:C73)</f>
        <v>-185</v>
      </c>
      <c r="D74" s="39">
        <f>SUM(D7:D73)</f>
        <v>3718.97</v>
      </c>
      <c r="E74" s="28"/>
      <c r="M74" s="55" t="s">
        <v>1233</v>
      </c>
      <c r="N74" s="37">
        <f>SUM(N2:N73)</f>
        <v>604.96999999999991</v>
      </c>
      <c r="O74" s="37">
        <f>SUM(O2:O73)</f>
        <v>46</v>
      </c>
      <c r="P74" s="3" t="s">
        <v>1232</v>
      </c>
    </row>
    <row r="78" spans="1:16" x14ac:dyDescent="0.2">
      <c r="B78" s="193"/>
      <c r="C78" s="230"/>
      <c r="D78" s="230"/>
    </row>
    <row r="79" spans="1:16" x14ac:dyDescent="0.2">
      <c r="B79" s="28"/>
      <c r="C79" s="231"/>
      <c r="D79" s="28"/>
    </row>
  </sheetData>
  <phoneticPr fontId="2" type="noConversion"/>
  <pageMargins left="0.24" right="0.25" top="0.33" bottom="0.37" header="0" footer="0"/>
  <pageSetup paperSize="9" scale="10" orientation="portrait" r:id="rId1"/>
  <headerFooter alignWithMargins="0"/>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6">
    <pageSetUpPr fitToPage="1"/>
  </sheetPr>
  <dimension ref="A1:P56"/>
  <sheetViews>
    <sheetView zoomScale="75" workbookViewId="0">
      <selection activeCell="D27" sqref="D27"/>
    </sheetView>
  </sheetViews>
  <sheetFormatPr baseColWidth="10" defaultColWidth="11.44140625" defaultRowHeight="11.4" x14ac:dyDescent="0.2"/>
  <cols>
    <col min="1" max="1" width="2.6640625" style="3" customWidth="1"/>
    <col min="2" max="2" width="19.109375" style="3" customWidth="1"/>
    <col min="3" max="3" width="9.109375" style="5" bestFit="1" customWidth="1"/>
    <col min="4" max="4" width="7" style="3" bestFit="1" customWidth="1"/>
    <col min="5" max="5" width="6.88671875" style="3" bestFit="1" customWidth="1"/>
    <col min="6" max="10" width="5.6640625" style="3" customWidth="1"/>
    <col min="11" max="11" width="6.44140625" style="3" bestFit="1" customWidth="1"/>
    <col min="12" max="12" width="1.109375" style="3" customWidth="1"/>
    <col min="13" max="13" width="17.109375" style="3" bestFit="1" customWidth="1"/>
    <col min="14" max="14" width="6" style="3" bestFit="1" customWidth="1"/>
    <col min="15" max="15" width="8.44140625" style="3" bestFit="1" customWidth="1"/>
    <col min="16" max="16" width="15.6640625" style="3" customWidth="1"/>
    <col min="17" max="17" width="4" style="3" customWidth="1"/>
    <col min="18" max="18" width="2.6640625" style="3" customWidth="1"/>
    <col min="19" max="19" width="2.88671875" style="3" customWidth="1"/>
    <col min="20" max="20" width="2.44140625" style="3" customWidth="1"/>
    <col min="21" max="16384" width="11.44140625" style="3"/>
  </cols>
  <sheetData>
    <row r="1" spans="1:16" ht="12" thickBot="1" x14ac:dyDescent="0.25">
      <c r="B1" s="50"/>
      <c r="C1" s="54" t="s">
        <v>1230</v>
      </c>
      <c r="D1" s="54" t="s">
        <v>1228</v>
      </c>
      <c r="M1" s="176" t="s">
        <v>1657</v>
      </c>
      <c r="N1" s="3" t="s">
        <v>1215</v>
      </c>
      <c r="O1" s="3" t="s">
        <v>1216</v>
      </c>
    </row>
    <row r="2" spans="1:16" x14ac:dyDescent="0.2">
      <c r="A2" s="16"/>
      <c r="B2" s="50" t="s">
        <v>1192</v>
      </c>
      <c r="C2" s="40">
        <v>4377</v>
      </c>
      <c r="D2" s="44"/>
      <c r="M2" s="3" t="s">
        <v>1823</v>
      </c>
      <c r="N2" s="3">
        <v>26</v>
      </c>
      <c r="O2" s="3">
        <v>3.68</v>
      </c>
      <c r="P2" s="3" t="s">
        <v>1825</v>
      </c>
    </row>
    <row r="3" spans="1:16" x14ac:dyDescent="0.2">
      <c r="A3" s="16"/>
      <c r="B3" s="50" t="s">
        <v>1193</v>
      </c>
      <c r="C3" s="40">
        <v>485</v>
      </c>
      <c r="D3" s="44"/>
      <c r="M3" s="3" t="s">
        <v>1851</v>
      </c>
      <c r="O3" s="3">
        <v>9.0399999999999991</v>
      </c>
      <c r="P3" s="3" t="s">
        <v>1826</v>
      </c>
    </row>
    <row r="4" spans="1:16" ht="12" x14ac:dyDescent="0.25">
      <c r="A4" s="16"/>
      <c r="B4" s="50" t="s">
        <v>1194</v>
      </c>
      <c r="C4" s="40"/>
      <c r="D4" s="44"/>
      <c r="E4" s="23"/>
      <c r="M4" s="3" t="s">
        <v>1364</v>
      </c>
      <c r="N4" s="3">
        <v>4.42</v>
      </c>
      <c r="O4" s="3">
        <v>1.62</v>
      </c>
      <c r="P4" s="3" t="s">
        <v>1827</v>
      </c>
    </row>
    <row r="5" spans="1:16" ht="3.75" customHeight="1" thickBot="1" x14ac:dyDescent="0.25">
      <c r="A5" s="4"/>
      <c r="B5" s="51"/>
      <c r="C5" s="41"/>
      <c r="D5" s="45"/>
      <c r="E5" s="4"/>
    </row>
    <row r="6" spans="1:16" x14ac:dyDescent="0.2">
      <c r="A6" s="14">
        <v>1</v>
      </c>
      <c r="B6" s="218" t="s">
        <v>1144</v>
      </c>
      <c r="C6" s="219">
        <v>-250</v>
      </c>
      <c r="D6" s="234">
        <f>F6+G6+H6+I6+J6</f>
        <v>145</v>
      </c>
      <c r="F6" s="38">
        <v>115</v>
      </c>
      <c r="G6" s="170">
        <v>30</v>
      </c>
      <c r="H6" s="26"/>
      <c r="I6" s="26"/>
      <c r="J6" s="26"/>
      <c r="K6" s="31" t="s">
        <v>1209</v>
      </c>
      <c r="M6" s="3" t="s">
        <v>1807</v>
      </c>
      <c r="N6" s="3">
        <v>8.77</v>
      </c>
      <c r="O6" s="3">
        <v>8.44</v>
      </c>
      <c r="P6" s="3" t="s">
        <v>1828</v>
      </c>
    </row>
    <row r="7" spans="1:16" ht="12" thickBot="1" x14ac:dyDescent="0.25">
      <c r="A7" s="14">
        <v>2</v>
      </c>
      <c r="B7" s="218" t="s">
        <v>1684</v>
      </c>
      <c r="C7" s="219">
        <v>-23</v>
      </c>
      <c r="D7" s="220">
        <v>23</v>
      </c>
      <c r="F7" s="24" t="s">
        <v>1841</v>
      </c>
      <c r="G7" s="25" t="s">
        <v>1934</v>
      </c>
      <c r="H7" s="25"/>
      <c r="I7" s="25"/>
      <c r="J7" s="25"/>
      <c r="K7" s="32" t="s">
        <v>1210</v>
      </c>
      <c r="M7" s="3" t="s">
        <v>1852</v>
      </c>
      <c r="N7" s="3">
        <v>11.97</v>
      </c>
      <c r="O7" s="3">
        <v>2.36</v>
      </c>
      <c r="P7" s="3" t="s">
        <v>1829</v>
      </c>
    </row>
    <row r="8" spans="1:16" ht="12" thickBot="1" x14ac:dyDescent="0.25">
      <c r="A8" s="14">
        <v>3</v>
      </c>
      <c r="B8" s="218" t="s">
        <v>1163</v>
      </c>
      <c r="C8" s="219">
        <v>-72</v>
      </c>
      <c r="D8" s="235">
        <v>79</v>
      </c>
      <c r="M8" s="3" t="s">
        <v>1853</v>
      </c>
      <c r="N8" s="3">
        <v>3.58</v>
      </c>
      <c r="O8" s="3">
        <v>13.02</v>
      </c>
      <c r="P8" s="3" t="s">
        <v>1830</v>
      </c>
    </row>
    <row r="9" spans="1:16" ht="12" thickBot="1" x14ac:dyDescent="0.25">
      <c r="A9" s="14">
        <v>4</v>
      </c>
      <c r="B9" s="218" t="s">
        <v>1200</v>
      </c>
      <c r="C9" s="219">
        <v>-100</v>
      </c>
      <c r="D9" s="220">
        <v>100</v>
      </c>
      <c r="F9" s="173" t="s">
        <v>1211</v>
      </c>
      <c r="G9" s="174"/>
      <c r="H9" s="174"/>
      <c r="I9" s="174"/>
      <c r="J9" s="175"/>
      <c r="M9" s="221" t="s">
        <v>1854</v>
      </c>
      <c r="N9" s="3">
        <v>6.64</v>
      </c>
      <c r="O9" s="3">
        <v>4.6399999999999997</v>
      </c>
      <c r="P9" s="3" t="s">
        <v>1213</v>
      </c>
    </row>
    <row r="10" spans="1:16" x14ac:dyDescent="0.2">
      <c r="A10" s="14">
        <v>5</v>
      </c>
      <c r="B10" s="218" t="s">
        <v>1685</v>
      </c>
      <c r="C10" s="219">
        <v>-47</v>
      </c>
      <c r="D10" s="235">
        <v>54</v>
      </c>
      <c r="F10" s="205" t="s">
        <v>1824</v>
      </c>
      <c r="G10" s="28">
        <v>12</v>
      </c>
      <c r="H10" s="28" t="s">
        <v>1925</v>
      </c>
      <c r="I10" s="28">
        <v>10</v>
      </c>
      <c r="J10" s="29"/>
      <c r="M10" s="221" t="s">
        <v>1809</v>
      </c>
      <c r="N10" s="3">
        <v>7.78</v>
      </c>
      <c r="O10" s="3">
        <v>6.04</v>
      </c>
      <c r="P10" s="3" t="s">
        <v>1831</v>
      </c>
    </row>
    <row r="11" spans="1:16" x14ac:dyDescent="0.2">
      <c r="A11" s="14">
        <v>6</v>
      </c>
      <c r="B11" s="218" t="s">
        <v>1145</v>
      </c>
      <c r="C11" s="219">
        <v>-15</v>
      </c>
      <c r="D11" s="220">
        <v>15</v>
      </c>
      <c r="F11" s="27" t="s">
        <v>1860</v>
      </c>
      <c r="G11" s="28">
        <v>10</v>
      </c>
      <c r="H11" s="28" t="s">
        <v>1929</v>
      </c>
      <c r="I11" s="28">
        <v>14</v>
      </c>
      <c r="J11" s="29"/>
      <c r="M11" s="221" t="s">
        <v>1855</v>
      </c>
      <c r="N11" s="3">
        <v>3.72</v>
      </c>
      <c r="O11" s="3">
        <v>9.42</v>
      </c>
      <c r="P11" s="3" t="s">
        <v>1832</v>
      </c>
    </row>
    <row r="12" spans="1:16" x14ac:dyDescent="0.2">
      <c r="A12" s="14">
        <v>7</v>
      </c>
      <c r="B12" s="218" t="s">
        <v>1687</v>
      </c>
      <c r="C12" s="219">
        <v>-20</v>
      </c>
      <c r="D12" s="220">
        <v>20</v>
      </c>
      <c r="F12" s="27" t="s">
        <v>1861</v>
      </c>
      <c r="G12" s="28">
        <v>5</v>
      </c>
      <c r="H12" s="28" t="s">
        <v>1932</v>
      </c>
      <c r="I12" s="28">
        <v>12</v>
      </c>
      <c r="J12" s="29"/>
      <c r="M12" s="221" t="s">
        <v>1856</v>
      </c>
      <c r="N12" s="3">
        <v>7.02</v>
      </c>
      <c r="O12" s="3">
        <v>2.23</v>
      </c>
      <c r="P12" s="3" t="s">
        <v>1217</v>
      </c>
    </row>
    <row r="13" spans="1:16" x14ac:dyDescent="0.2">
      <c r="A13" s="14">
        <v>8</v>
      </c>
      <c r="B13" s="218" t="s">
        <v>1152</v>
      </c>
      <c r="C13" s="219">
        <v>-100</v>
      </c>
      <c r="D13" s="220">
        <v>100</v>
      </c>
      <c r="F13" s="27" t="s">
        <v>1869</v>
      </c>
      <c r="G13" s="28">
        <v>10</v>
      </c>
      <c r="H13" s="28" t="s">
        <v>1934</v>
      </c>
      <c r="I13" s="28">
        <v>12</v>
      </c>
      <c r="J13" s="29"/>
      <c r="M13" s="221" t="s">
        <v>1857</v>
      </c>
      <c r="N13" s="3">
        <v>4.75</v>
      </c>
      <c r="O13" s="3">
        <v>3.76</v>
      </c>
      <c r="P13" s="3" t="s">
        <v>1833</v>
      </c>
    </row>
    <row r="14" spans="1:16" x14ac:dyDescent="0.2">
      <c r="A14" s="14">
        <v>9</v>
      </c>
      <c r="B14" s="218" t="s">
        <v>1153</v>
      </c>
      <c r="C14" s="219">
        <v>-97</v>
      </c>
      <c r="D14" s="220">
        <v>97</v>
      </c>
      <c r="F14" s="27" t="s">
        <v>1870</v>
      </c>
      <c r="G14" s="28">
        <v>10</v>
      </c>
      <c r="H14" s="28" t="s">
        <v>1946</v>
      </c>
      <c r="I14" s="28">
        <v>5</v>
      </c>
      <c r="J14" s="29"/>
      <c r="M14" s="221" t="s">
        <v>1858</v>
      </c>
      <c r="N14" s="3">
        <v>7.9</v>
      </c>
      <c r="O14" s="3">
        <v>15.88</v>
      </c>
      <c r="P14" s="3" t="s">
        <v>1834</v>
      </c>
    </row>
    <row r="15" spans="1:16" x14ac:dyDescent="0.2">
      <c r="A15" s="14">
        <v>10</v>
      </c>
      <c r="B15" s="218" t="s">
        <v>1686</v>
      </c>
      <c r="C15" s="219">
        <v>-27</v>
      </c>
      <c r="D15" s="220">
        <v>27</v>
      </c>
      <c r="F15" s="27" t="s">
        <v>1872</v>
      </c>
      <c r="G15" s="28">
        <v>10</v>
      </c>
      <c r="H15" s="28" t="s">
        <v>1947</v>
      </c>
      <c r="I15" s="28">
        <v>12</v>
      </c>
      <c r="J15" s="29"/>
      <c r="M15" s="221" t="s">
        <v>1859</v>
      </c>
      <c r="N15" s="3">
        <v>3.1</v>
      </c>
      <c r="O15" s="3">
        <v>8.36</v>
      </c>
      <c r="P15" s="3" t="s">
        <v>1218</v>
      </c>
    </row>
    <row r="16" spans="1:16" x14ac:dyDescent="0.2">
      <c r="A16" s="14">
        <v>11</v>
      </c>
      <c r="B16" s="218" t="s">
        <v>1155</v>
      </c>
      <c r="C16" s="219">
        <v>0</v>
      </c>
      <c r="D16" s="220">
        <v>0</v>
      </c>
      <c r="F16" s="27" t="s">
        <v>1881</v>
      </c>
      <c r="G16" s="28">
        <v>10</v>
      </c>
      <c r="H16" s="28"/>
      <c r="I16" s="28"/>
      <c r="J16" s="29"/>
      <c r="M16" s="221" t="s">
        <v>1561</v>
      </c>
      <c r="N16" s="3">
        <v>2.39</v>
      </c>
      <c r="O16" s="3">
        <v>5.53</v>
      </c>
      <c r="P16" s="3" t="s">
        <v>1835</v>
      </c>
    </row>
    <row r="17" spans="1:16" x14ac:dyDescent="0.2">
      <c r="A17" s="14">
        <v>12</v>
      </c>
      <c r="B17" s="218" t="s">
        <v>1162</v>
      </c>
      <c r="C17" s="219">
        <v>-170</v>
      </c>
      <c r="D17" s="220">
        <v>168</v>
      </c>
      <c r="F17" s="27" t="s">
        <v>1886</v>
      </c>
      <c r="G17" s="28">
        <v>6</v>
      </c>
      <c r="H17" s="28"/>
      <c r="I17" s="28"/>
      <c r="J17" s="29"/>
      <c r="M17" s="3" t="s">
        <v>1428</v>
      </c>
      <c r="N17" s="3">
        <v>3.38</v>
      </c>
      <c r="O17" s="3">
        <v>4.32</v>
      </c>
      <c r="P17" s="3" t="s">
        <v>1836</v>
      </c>
    </row>
    <row r="18" spans="1:16" x14ac:dyDescent="0.2">
      <c r="A18" s="14">
        <v>13</v>
      </c>
      <c r="B18" s="218" t="s">
        <v>1156</v>
      </c>
      <c r="C18" s="219">
        <v>-60</v>
      </c>
      <c r="D18" s="220">
        <v>60</v>
      </c>
      <c r="F18" s="27" t="s">
        <v>1893</v>
      </c>
      <c r="G18" s="28">
        <v>10</v>
      </c>
      <c r="H18" s="28"/>
      <c r="I18" s="28"/>
      <c r="J18" s="29"/>
      <c r="M18" s="3" t="s">
        <v>1844</v>
      </c>
      <c r="N18" s="3">
        <v>3.8</v>
      </c>
      <c r="O18" s="3">
        <v>6.83</v>
      </c>
      <c r="P18" s="3" t="s">
        <v>1837</v>
      </c>
    </row>
    <row r="19" spans="1:16" x14ac:dyDescent="0.2">
      <c r="A19" s="14">
        <v>14</v>
      </c>
      <c r="B19" s="218" t="s">
        <v>1157</v>
      </c>
      <c r="C19" s="219">
        <v>-12</v>
      </c>
      <c r="D19" s="220">
        <v>0</v>
      </c>
      <c r="F19" s="27" t="s">
        <v>1895</v>
      </c>
      <c r="G19" s="28">
        <v>10</v>
      </c>
      <c r="H19" s="28"/>
      <c r="I19" s="28"/>
      <c r="J19" s="29"/>
      <c r="M19" s="3" t="s">
        <v>1845</v>
      </c>
      <c r="N19" s="3">
        <v>5.05</v>
      </c>
      <c r="O19" s="3">
        <v>4.88</v>
      </c>
      <c r="P19" s="3" t="s">
        <v>1471</v>
      </c>
    </row>
    <row r="20" spans="1:16" x14ac:dyDescent="0.2">
      <c r="A20" s="14">
        <v>15</v>
      </c>
      <c r="B20" s="218" t="s">
        <v>1158</v>
      </c>
      <c r="C20" s="219">
        <v>-200</v>
      </c>
      <c r="D20" s="234">
        <f>J22</f>
        <v>180</v>
      </c>
      <c r="F20" s="27" t="s">
        <v>1921</v>
      </c>
      <c r="G20" s="28">
        <v>12</v>
      </c>
      <c r="H20" s="28"/>
      <c r="I20" s="28"/>
      <c r="J20" s="29"/>
      <c r="M20" s="3" t="s">
        <v>1846</v>
      </c>
      <c r="N20" s="3">
        <v>1.65</v>
      </c>
      <c r="O20" s="3">
        <v>4.97</v>
      </c>
      <c r="P20" s="3" t="s">
        <v>1838</v>
      </c>
    </row>
    <row r="21" spans="1:16" ht="12" thickBot="1" x14ac:dyDescent="0.25">
      <c r="A21" s="14">
        <v>16</v>
      </c>
      <c r="B21" s="218" t="s">
        <v>1159</v>
      </c>
      <c r="C21" s="219">
        <v>-400</v>
      </c>
      <c r="D21" s="235">
        <f>N51</f>
        <v>477.99999999999994</v>
      </c>
      <c r="F21" s="27" t="s">
        <v>1923</v>
      </c>
      <c r="G21" s="28">
        <v>10</v>
      </c>
      <c r="H21" s="28"/>
      <c r="I21" s="28"/>
      <c r="J21" s="29"/>
      <c r="M21" s="3" t="s">
        <v>1847</v>
      </c>
      <c r="N21" s="3">
        <v>6.2</v>
      </c>
      <c r="O21" s="3">
        <v>19.68</v>
      </c>
      <c r="P21" s="3" t="s">
        <v>1839</v>
      </c>
    </row>
    <row r="22" spans="1:16" ht="12.6" thickBot="1" x14ac:dyDescent="0.3">
      <c r="A22" s="14">
        <v>17</v>
      </c>
      <c r="B22" s="218" t="s">
        <v>1160</v>
      </c>
      <c r="C22" s="219">
        <v>-120</v>
      </c>
      <c r="D22" s="235">
        <f>O51</f>
        <v>135</v>
      </c>
      <c r="F22" s="24"/>
      <c r="G22" s="25"/>
      <c r="H22" s="25"/>
      <c r="I22" s="25"/>
      <c r="J22" s="30">
        <f>SUM(G10:G21)+SUM(I10:I21)</f>
        <v>180</v>
      </c>
      <c r="M22" s="3" t="s">
        <v>1848</v>
      </c>
      <c r="N22" s="3">
        <v>4.25</v>
      </c>
    </row>
    <row r="23" spans="1:16" x14ac:dyDescent="0.2">
      <c r="A23" s="14">
        <v>18</v>
      </c>
      <c r="B23" s="218" t="s">
        <v>1197</v>
      </c>
      <c r="C23" s="219">
        <v>-180</v>
      </c>
      <c r="D23" s="235">
        <v>225</v>
      </c>
      <c r="E23" s="232">
        <f>SUM(D6:D23)</f>
        <v>1906</v>
      </c>
      <c r="M23" s="3" t="s">
        <v>1849</v>
      </c>
      <c r="N23" s="3">
        <v>6.43</v>
      </c>
      <c r="O23" s="55"/>
    </row>
    <row r="24" spans="1:16" ht="3" customHeight="1" x14ac:dyDescent="0.2">
      <c r="A24" s="4"/>
      <c r="B24" s="51"/>
      <c r="C24" s="41"/>
      <c r="D24" s="45"/>
      <c r="E24" s="4"/>
    </row>
    <row r="25" spans="1:16" x14ac:dyDescent="0.2">
      <c r="A25" s="15"/>
      <c r="B25" s="218" t="s">
        <v>1165</v>
      </c>
      <c r="C25" s="219">
        <v>-930</v>
      </c>
      <c r="D25" s="220">
        <v>955</v>
      </c>
      <c r="M25" s="3" t="s">
        <v>1850</v>
      </c>
      <c r="N25" s="3">
        <v>2.65</v>
      </c>
    </row>
    <row r="26" spans="1:16" x14ac:dyDescent="0.2">
      <c r="A26" s="15"/>
      <c r="B26" s="218" t="s">
        <v>1683</v>
      </c>
      <c r="C26" s="219">
        <v>-772</v>
      </c>
      <c r="D26" s="220">
        <v>772</v>
      </c>
      <c r="M26" s="3" t="s">
        <v>1840</v>
      </c>
      <c r="N26" s="3">
        <v>20</v>
      </c>
    </row>
    <row r="27" spans="1:16" x14ac:dyDescent="0.2">
      <c r="A27" s="15"/>
      <c r="B27" s="218" t="s">
        <v>1885</v>
      </c>
      <c r="C27" s="219">
        <v>-320</v>
      </c>
      <c r="D27" s="220">
        <v>325</v>
      </c>
      <c r="M27" s="3" t="s">
        <v>1842</v>
      </c>
      <c r="N27" s="3">
        <v>11</v>
      </c>
    </row>
    <row r="28" spans="1:16" x14ac:dyDescent="0.2">
      <c r="A28" s="15"/>
      <c r="B28" s="218" t="s">
        <v>1958</v>
      </c>
      <c r="C28" s="219">
        <v>-228</v>
      </c>
      <c r="D28" s="220">
        <v>228</v>
      </c>
    </row>
    <row r="29" spans="1:16" ht="3" customHeight="1" x14ac:dyDescent="0.2">
      <c r="A29" s="4"/>
      <c r="B29" s="51"/>
      <c r="C29" s="41"/>
      <c r="D29" s="45"/>
      <c r="E29" s="4"/>
    </row>
    <row r="30" spans="1:16" x14ac:dyDescent="0.2">
      <c r="A30" s="36"/>
      <c r="B30" s="218" t="s">
        <v>1234</v>
      </c>
      <c r="C30" s="219">
        <v>-200</v>
      </c>
      <c r="D30" s="220">
        <v>175</v>
      </c>
      <c r="M30" s="3" t="s">
        <v>1843</v>
      </c>
      <c r="N30" s="3">
        <v>25</v>
      </c>
    </row>
    <row r="31" spans="1:16" x14ac:dyDescent="0.2">
      <c r="A31" s="36"/>
      <c r="B31" s="218" t="s">
        <v>1812</v>
      </c>
      <c r="C31" s="219">
        <v>-27</v>
      </c>
      <c r="D31" s="220">
        <v>26</v>
      </c>
      <c r="M31" s="3" t="s">
        <v>1862</v>
      </c>
      <c r="N31" s="3">
        <v>17</v>
      </c>
    </row>
    <row r="32" spans="1:16" x14ac:dyDescent="0.2">
      <c r="A32" s="36"/>
      <c r="B32" s="218" t="s">
        <v>1820</v>
      </c>
      <c r="C32" s="219">
        <v>-43</v>
      </c>
      <c r="D32" s="220">
        <v>42</v>
      </c>
      <c r="M32" s="3" t="s">
        <v>1871</v>
      </c>
      <c r="N32" s="3">
        <v>14</v>
      </c>
    </row>
    <row r="33" spans="1:14" x14ac:dyDescent="0.2">
      <c r="A33" s="36"/>
      <c r="B33" s="228" t="s">
        <v>1863</v>
      </c>
      <c r="C33" s="219">
        <v>-46</v>
      </c>
      <c r="D33" s="219">
        <v>46</v>
      </c>
      <c r="M33" s="3" t="s">
        <v>1874</v>
      </c>
      <c r="N33" s="3">
        <v>40</v>
      </c>
    </row>
    <row r="34" spans="1:14" x14ac:dyDescent="0.2">
      <c r="A34" s="36"/>
      <c r="B34" s="228" t="s">
        <v>1873</v>
      </c>
      <c r="C34" s="219">
        <v>-4</v>
      </c>
      <c r="D34" s="219">
        <v>4</v>
      </c>
      <c r="M34" s="3" t="s">
        <v>1884</v>
      </c>
      <c r="N34" s="3">
        <v>15</v>
      </c>
    </row>
    <row r="35" spans="1:14" x14ac:dyDescent="0.2">
      <c r="A35" s="36"/>
      <c r="B35" s="228" t="s">
        <v>1880</v>
      </c>
      <c r="C35" s="219">
        <v>-24</v>
      </c>
      <c r="D35" s="219">
        <v>24</v>
      </c>
      <c r="M35" s="3" t="s">
        <v>1887</v>
      </c>
      <c r="N35" s="3">
        <v>25</v>
      </c>
    </row>
    <row r="36" spans="1:14" x14ac:dyDescent="0.2">
      <c r="A36" s="36"/>
      <c r="B36" s="218" t="s">
        <v>1865</v>
      </c>
      <c r="C36" s="219">
        <v>-47</v>
      </c>
      <c r="D36" s="220">
        <v>47</v>
      </c>
      <c r="M36" s="3" t="s">
        <v>1894</v>
      </c>
      <c r="N36" s="3">
        <v>13</v>
      </c>
    </row>
    <row r="37" spans="1:14" x14ac:dyDescent="0.2">
      <c r="A37" s="36"/>
      <c r="B37" s="218" t="s">
        <v>1866</v>
      </c>
      <c r="C37" s="219">
        <v>-30</v>
      </c>
      <c r="D37" s="220">
        <v>30</v>
      </c>
      <c r="M37" s="3" t="s">
        <v>1896</v>
      </c>
      <c r="N37" s="3">
        <v>6.21</v>
      </c>
    </row>
    <row r="38" spans="1:14" x14ac:dyDescent="0.2">
      <c r="A38" s="36"/>
      <c r="B38" s="218" t="s">
        <v>1864</v>
      </c>
      <c r="C38" s="219">
        <v>-35</v>
      </c>
      <c r="D38" s="220">
        <v>35</v>
      </c>
      <c r="M38" s="3" t="s">
        <v>1897</v>
      </c>
      <c r="N38" s="3">
        <v>5.09</v>
      </c>
    </row>
    <row r="39" spans="1:14" x14ac:dyDescent="0.2">
      <c r="A39" s="36"/>
      <c r="B39" s="218" t="s">
        <v>1868</v>
      </c>
      <c r="C39" s="219">
        <v>-35</v>
      </c>
      <c r="D39" s="220">
        <v>35</v>
      </c>
      <c r="M39" s="3" t="s">
        <v>1898</v>
      </c>
      <c r="N39" s="3">
        <v>1.89</v>
      </c>
    </row>
    <row r="40" spans="1:14" x14ac:dyDescent="0.2">
      <c r="A40" s="36"/>
      <c r="B40" s="218" t="s">
        <v>1867</v>
      </c>
      <c r="C40" s="219">
        <v>-33</v>
      </c>
      <c r="D40" s="220">
        <v>33</v>
      </c>
      <c r="M40" s="3" t="s">
        <v>1899</v>
      </c>
      <c r="N40" s="3">
        <v>7.99</v>
      </c>
    </row>
    <row r="41" spans="1:14" x14ac:dyDescent="0.2">
      <c r="A41" s="36"/>
      <c r="B41" s="218" t="s">
        <v>1918</v>
      </c>
      <c r="C41" s="219">
        <v>-36</v>
      </c>
      <c r="D41" s="220">
        <v>36</v>
      </c>
      <c r="M41" s="3" t="s">
        <v>1914</v>
      </c>
      <c r="N41" s="3">
        <v>3.89</v>
      </c>
    </row>
    <row r="42" spans="1:14" x14ac:dyDescent="0.2">
      <c r="A42" s="36"/>
      <c r="B42" s="218" t="s">
        <v>1919</v>
      </c>
      <c r="C42" s="219">
        <v>-10</v>
      </c>
      <c r="D42" s="220">
        <v>10</v>
      </c>
      <c r="M42" s="3" t="s">
        <v>1342</v>
      </c>
      <c r="N42" s="3">
        <v>2.39</v>
      </c>
    </row>
    <row r="43" spans="1:14" x14ac:dyDescent="0.2">
      <c r="A43" s="36"/>
      <c r="B43" s="228" t="s">
        <v>1892</v>
      </c>
      <c r="C43" s="219">
        <v>-2</v>
      </c>
      <c r="D43" s="219">
        <v>2</v>
      </c>
      <c r="M43" s="3" t="s">
        <v>1915</v>
      </c>
      <c r="N43" s="3">
        <v>9.1199999999999992</v>
      </c>
    </row>
    <row r="44" spans="1:14" x14ac:dyDescent="0.2">
      <c r="A44" s="36"/>
      <c r="B44" s="228" t="s">
        <v>1798</v>
      </c>
      <c r="C44" s="219">
        <v>-50</v>
      </c>
      <c r="D44" s="219">
        <v>50</v>
      </c>
      <c r="M44" s="3" t="s">
        <v>1920</v>
      </c>
      <c r="N44" s="3">
        <v>32</v>
      </c>
    </row>
    <row r="45" spans="1:14" x14ac:dyDescent="0.2">
      <c r="A45" s="36"/>
      <c r="B45" s="228" t="s">
        <v>1935</v>
      </c>
      <c r="C45" s="219">
        <v>-11</v>
      </c>
      <c r="D45" s="219">
        <v>11</v>
      </c>
      <c r="M45" s="3" t="s">
        <v>1922</v>
      </c>
      <c r="N45" s="3">
        <v>11</v>
      </c>
    </row>
    <row r="46" spans="1:14" x14ac:dyDescent="0.2">
      <c r="A46" s="36"/>
      <c r="B46" s="229"/>
      <c r="C46" s="42"/>
      <c r="D46" s="42"/>
      <c r="M46" s="3" t="s">
        <v>1924</v>
      </c>
      <c r="N46" s="3">
        <v>19</v>
      </c>
    </row>
    <row r="47" spans="1:14" x14ac:dyDescent="0.2">
      <c r="A47" s="36"/>
      <c r="B47" s="229"/>
      <c r="C47" s="42"/>
      <c r="D47" s="42"/>
      <c r="M47" s="3" t="s">
        <v>1931</v>
      </c>
      <c r="N47" s="3">
        <v>53</v>
      </c>
    </row>
    <row r="48" spans="1:14" x14ac:dyDescent="0.2">
      <c r="A48" s="36"/>
      <c r="B48" s="229"/>
      <c r="C48" s="42"/>
      <c r="D48" s="42"/>
      <c r="M48" s="3" t="s">
        <v>1948</v>
      </c>
      <c r="N48" s="3">
        <v>15</v>
      </c>
    </row>
    <row r="49" spans="1:16" x14ac:dyDescent="0.2">
      <c r="A49" s="36"/>
      <c r="B49" s="50"/>
      <c r="C49" s="50"/>
      <c r="D49" s="50"/>
    </row>
    <row r="50" spans="1:16" ht="12" thickBot="1" x14ac:dyDescent="0.25">
      <c r="A50" s="36"/>
      <c r="B50" s="53"/>
      <c r="C50" s="227"/>
      <c r="D50" s="42"/>
      <c r="N50" s="3">
        <v>-0.03</v>
      </c>
      <c r="O50" s="3">
        <v>0.3</v>
      </c>
    </row>
    <row r="51" spans="1:16" ht="21.6" thickBot="1" x14ac:dyDescent="0.45">
      <c r="B51" s="50" t="s">
        <v>1198</v>
      </c>
      <c r="C51" s="49">
        <f>SUM(C2:C50)</f>
        <v>86</v>
      </c>
      <c r="D51" s="233">
        <f>SUM(D6:D50)</f>
        <v>4792</v>
      </c>
      <c r="E51" s="28"/>
      <c r="M51" s="55" t="s">
        <v>1233</v>
      </c>
      <c r="N51" s="37">
        <f>SUM(N2:N50)</f>
        <v>477.99999999999994</v>
      </c>
      <c r="O51" s="37">
        <f>SUM(O2:O50)</f>
        <v>135</v>
      </c>
      <c r="P51" s="3" t="s">
        <v>1232</v>
      </c>
    </row>
    <row r="55" spans="1:16" x14ac:dyDescent="0.2">
      <c r="B55" s="193"/>
      <c r="C55" s="230"/>
      <c r="D55" s="230"/>
    </row>
    <row r="56" spans="1:16" x14ac:dyDescent="0.2">
      <c r="B56" s="28"/>
      <c r="C56" s="231"/>
      <c r="D56" s="28"/>
    </row>
  </sheetData>
  <phoneticPr fontId="2" type="noConversion"/>
  <pageMargins left="0.34" right="0.26" top="0.17" bottom="0.16" header="0" footer="0"/>
  <pageSetup paperSize="9" scale="97" orientation="landscape" r:id="rId1"/>
  <headerFooter alignWithMargins="0"/>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5">
    <pageSetUpPr fitToPage="1"/>
  </sheetPr>
  <dimension ref="A1:P70"/>
  <sheetViews>
    <sheetView zoomScale="75" workbookViewId="0">
      <selection activeCell="J43" sqref="J43"/>
    </sheetView>
  </sheetViews>
  <sheetFormatPr baseColWidth="10" defaultColWidth="11.44140625" defaultRowHeight="11.4" x14ac:dyDescent="0.2"/>
  <cols>
    <col min="1" max="1" width="2.6640625" style="3" customWidth="1"/>
    <col min="2" max="2" width="18.6640625" style="3" bestFit="1" customWidth="1"/>
    <col min="3" max="3" width="8.6640625" style="5" bestFit="1" customWidth="1"/>
    <col min="4" max="4" width="6.33203125" style="3" customWidth="1"/>
    <col min="5" max="6" width="5.6640625" style="3" customWidth="1"/>
    <col min="7" max="7" width="5.5546875" style="3" customWidth="1"/>
    <col min="8" max="10" width="5.6640625" style="3" customWidth="1"/>
    <col min="11" max="11" width="6.44140625" style="3" bestFit="1" customWidth="1"/>
    <col min="12" max="12" width="1.109375" style="3" customWidth="1"/>
    <col min="13" max="13" width="17.109375" style="3" bestFit="1" customWidth="1"/>
    <col min="14" max="14" width="11.109375" style="3" customWidth="1"/>
    <col min="15" max="15" width="8.44140625" style="3" bestFit="1" customWidth="1"/>
    <col min="16" max="16" width="12.33203125" style="3" customWidth="1"/>
    <col min="17" max="17" width="2.44140625" style="3" customWidth="1"/>
    <col min="18" max="18" width="2.6640625" style="3" customWidth="1"/>
    <col min="19" max="19" width="2.88671875" style="3" customWidth="1"/>
    <col min="20" max="20" width="2.44140625" style="3" customWidth="1"/>
    <col min="21" max="21" width="2.33203125" style="3" customWidth="1"/>
    <col min="22" max="16384" width="11.44140625" style="3"/>
  </cols>
  <sheetData>
    <row r="1" spans="1:16" ht="12" thickBot="1" x14ac:dyDescent="0.25">
      <c r="B1" s="50"/>
      <c r="C1" s="54" t="s">
        <v>1230</v>
      </c>
      <c r="D1" s="54" t="s">
        <v>1228</v>
      </c>
      <c r="M1" s="176" t="s">
        <v>1657</v>
      </c>
      <c r="N1" s="3" t="s">
        <v>1215</v>
      </c>
      <c r="O1" s="3" t="s">
        <v>1216</v>
      </c>
    </row>
    <row r="2" spans="1:16" x14ac:dyDescent="0.2">
      <c r="A2" s="16"/>
      <c r="B2" s="50" t="s">
        <v>1192</v>
      </c>
      <c r="C2" s="40">
        <v>3064</v>
      </c>
      <c r="D2" s="44"/>
      <c r="M2" s="3" t="s">
        <v>1711</v>
      </c>
      <c r="N2" s="3">
        <v>26</v>
      </c>
    </row>
    <row r="3" spans="1:16" x14ac:dyDescent="0.2">
      <c r="A3" s="16"/>
      <c r="B3" s="50" t="s">
        <v>1193</v>
      </c>
      <c r="C3" s="40">
        <v>185</v>
      </c>
      <c r="D3" s="44"/>
      <c r="M3" s="3" t="s">
        <v>1712</v>
      </c>
      <c r="N3" s="3">
        <v>20</v>
      </c>
    </row>
    <row r="4" spans="1:16" ht="12" x14ac:dyDescent="0.25">
      <c r="A4" s="16"/>
      <c r="B4" s="50" t="s">
        <v>1194</v>
      </c>
      <c r="C4" s="40"/>
      <c r="D4" s="44"/>
      <c r="E4" s="23"/>
      <c r="M4" s="3" t="s">
        <v>1718</v>
      </c>
      <c r="N4" s="3">
        <v>30</v>
      </c>
    </row>
    <row r="5" spans="1:16" ht="12" x14ac:dyDescent="0.25">
      <c r="A5" s="16"/>
      <c r="B5" s="50" t="s">
        <v>1683</v>
      </c>
      <c r="C5" s="40">
        <v>772</v>
      </c>
      <c r="D5" s="44"/>
      <c r="E5" s="23"/>
      <c r="M5" s="3" t="s">
        <v>1717</v>
      </c>
      <c r="N5" s="3">
        <v>4</v>
      </c>
    </row>
    <row r="6" spans="1:16" ht="12" x14ac:dyDescent="0.25">
      <c r="A6" s="16"/>
      <c r="B6" s="50" t="s">
        <v>1767</v>
      </c>
      <c r="C6" s="40">
        <v>100</v>
      </c>
      <c r="D6" s="44"/>
      <c r="E6" s="23"/>
      <c r="M6" s="3" t="s">
        <v>1719</v>
      </c>
      <c r="N6" s="3">
        <v>10</v>
      </c>
    </row>
    <row r="7" spans="1:16" ht="3.75" customHeight="1" thickBot="1" x14ac:dyDescent="0.25">
      <c r="A7" s="4"/>
      <c r="B7" s="51"/>
      <c r="C7" s="41"/>
      <c r="D7" s="45"/>
      <c r="E7" s="4"/>
    </row>
    <row r="8" spans="1:16" x14ac:dyDescent="0.2">
      <c r="A8" s="14">
        <v>1</v>
      </c>
      <c r="B8" s="52" t="s">
        <v>1144</v>
      </c>
      <c r="C8" s="43">
        <v>-250</v>
      </c>
      <c r="D8" s="213">
        <f>F8+G8+H8+I8+J8</f>
        <v>205</v>
      </c>
      <c r="E8" s="3">
        <v>45</v>
      </c>
      <c r="F8" s="38">
        <v>105</v>
      </c>
      <c r="G8" s="170">
        <v>30</v>
      </c>
      <c r="H8" s="170">
        <v>40</v>
      </c>
      <c r="I8" s="170">
        <v>30</v>
      </c>
      <c r="J8" s="26"/>
      <c r="K8" s="31" t="s">
        <v>1209</v>
      </c>
      <c r="M8" s="3" t="s">
        <v>1721</v>
      </c>
      <c r="N8" s="3">
        <v>14</v>
      </c>
    </row>
    <row r="9" spans="1:16" ht="12" thickBot="1" x14ac:dyDescent="0.25">
      <c r="A9" s="14">
        <v>2</v>
      </c>
      <c r="B9" s="52" t="s">
        <v>1684</v>
      </c>
      <c r="C9" s="43">
        <v>-23</v>
      </c>
      <c r="D9" s="47">
        <v>23</v>
      </c>
      <c r="F9" s="24" t="s">
        <v>1714</v>
      </c>
      <c r="G9" s="25" t="s">
        <v>1776</v>
      </c>
      <c r="H9" s="25" t="s">
        <v>1787</v>
      </c>
      <c r="I9" s="25" t="s">
        <v>1790</v>
      </c>
      <c r="J9" s="25"/>
      <c r="K9" s="32" t="s">
        <v>1210</v>
      </c>
      <c r="M9" s="3" t="s">
        <v>1725</v>
      </c>
      <c r="N9" s="3">
        <v>3.05</v>
      </c>
      <c r="O9" s="3">
        <v>8.65</v>
      </c>
      <c r="P9" s="3" t="s">
        <v>1218</v>
      </c>
    </row>
    <row r="10" spans="1:16" ht="12" thickBot="1" x14ac:dyDescent="0.25">
      <c r="A10" s="14">
        <v>3</v>
      </c>
      <c r="B10" s="52" t="s">
        <v>1163</v>
      </c>
      <c r="C10" s="43">
        <v>-72</v>
      </c>
      <c r="D10" s="47">
        <v>72</v>
      </c>
      <c r="M10" s="3" t="s">
        <v>1726</v>
      </c>
      <c r="N10" s="3">
        <v>5.59</v>
      </c>
      <c r="O10" s="3">
        <v>4.3600000000000003</v>
      </c>
      <c r="P10" s="3" t="s">
        <v>1220</v>
      </c>
    </row>
    <row r="11" spans="1:16" ht="12" thickBot="1" x14ac:dyDescent="0.25">
      <c r="A11" s="14">
        <v>4</v>
      </c>
      <c r="B11" s="52" t="s">
        <v>1200</v>
      </c>
      <c r="C11" s="43">
        <v>-100</v>
      </c>
      <c r="D11" s="47">
        <v>100</v>
      </c>
      <c r="F11" s="173" t="s">
        <v>1211</v>
      </c>
      <c r="G11" s="174"/>
      <c r="H11" s="174"/>
      <c r="I11" s="174"/>
      <c r="J11" s="175"/>
      <c r="M11" s="3" t="s">
        <v>1727</v>
      </c>
      <c r="N11" s="3">
        <v>2.4500000000000002</v>
      </c>
    </row>
    <row r="12" spans="1:16" x14ac:dyDescent="0.2">
      <c r="A12" s="14">
        <v>5</v>
      </c>
      <c r="B12" s="52" t="s">
        <v>1685</v>
      </c>
      <c r="C12" s="43">
        <v>-47</v>
      </c>
      <c r="D12" s="47">
        <v>47</v>
      </c>
      <c r="F12" s="205" t="s">
        <v>1713</v>
      </c>
      <c r="G12" s="28">
        <v>14</v>
      </c>
      <c r="H12" s="28" t="s">
        <v>1811</v>
      </c>
      <c r="I12" s="28">
        <v>5</v>
      </c>
      <c r="J12" s="29"/>
      <c r="M12" s="3" t="s">
        <v>1728</v>
      </c>
      <c r="N12" s="3">
        <v>2.19</v>
      </c>
    </row>
    <row r="13" spans="1:16" x14ac:dyDescent="0.2">
      <c r="A13" s="14">
        <v>6</v>
      </c>
      <c r="B13" s="52" t="s">
        <v>1145</v>
      </c>
      <c r="C13" s="43">
        <v>-15</v>
      </c>
      <c r="D13" s="47">
        <v>15</v>
      </c>
      <c r="F13" s="27" t="s">
        <v>1716</v>
      </c>
      <c r="G13" s="28">
        <v>25</v>
      </c>
      <c r="H13" s="28" t="s">
        <v>1818</v>
      </c>
      <c r="I13" s="28">
        <v>10</v>
      </c>
      <c r="J13" s="29"/>
      <c r="M13" s="3" t="s">
        <v>1729</v>
      </c>
      <c r="N13" s="3">
        <v>4.8899999999999997</v>
      </c>
    </row>
    <row r="14" spans="1:16" x14ac:dyDescent="0.2">
      <c r="A14" s="14">
        <v>7</v>
      </c>
      <c r="B14" s="52" t="s">
        <v>1687</v>
      </c>
      <c r="C14" s="43">
        <v>-20</v>
      </c>
      <c r="D14" s="47">
        <v>20</v>
      </c>
      <c r="F14" s="27" t="s">
        <v>1722</v>
      </c>
      <c r="G14" s="28">
        <v>10</v>
      </c>
      <c r="H14" s="28"/>
      <c r="I14" s="28"/>
      <c r="J14" s="29"/>
      <c r="M14" s="3" t="s">
        <v>1730</v>
      </c>
      <c r="N14" s="3">
        <v>3.55</v>
      </c>
    </row>
    <row r="15" spans="1:16" x14ac:dyDescent="0.2">
      <c r="A15" s="14">
        <v>8</v>
      </c>
      <c r="B15" s="52" t="s">
        <v>1152</v>
      </c>
      <c r="C15" s="43">
        <v>-100</v>
      </c>
      <c r="D15" s="47">
        <v>100</v>
      </c>
      <c r="F15" s="27" t="s">
        <v>1780</v>
      </c>
      <c r="G15" s="28">
        <v>13</v>
      </c>
      <c r="H15" s="28"/>
      <c r="I15" s="28"/>
      <c r="J15" s="29"/>
      <c r="M15" s="3" t="s">
        <v>1731</v>
      </c>
      <c r="N15" s="3">
        <v>4.5</v>
      </c>
    </row>
    <row r="16" spans="1:16" x14ac:dyDescent="0.2">
      <c r="A16" s="14">
        <v>9</v>
      </c>
      <c r="B16" s="52" t="s">
        <v>1153</v>
      </c>
      <c r="C16" s="43">
        <v>-97</v>
      </c>
      <c r="D16" s="47">
        <v>97</v>
      </c>
      <c r="F16" s="27" t="s">
        <v>1781</v>
      </c>
      <c r="G16" s="28">
        <v>5</v>
      </c>
      <c r="H16" s="28"/>
      <c r="I16" s="28"/>
      <c r="J16" s="29"/>
      <c r="M16" s="3" t="s">
        <v>1732</v>
      </c>
      <c r="N16" s="3">
        <v>7.15</v>
      </c>
    </row>
    <row r="17" spans="1:16" x14ac:dyDescent="0.2">
      <c r="A17" s="14">
        <v>10</v>
      </c>
      <c r="B17" s="52" t="s">
        <v>1686</v>
      </c>
      <c r="C17" s="43">
        <v>-29</v>
      </c>
      <c r="D17" s="47">
        <v>29</v>
      </c>
      <c r="F17" s="27" t="s">
        <v>1782</v>
      </c>
      <c r="G17" s="28">
        <v>10</v>
      </c>
      <c r="H17" s="28"/>
      <c r="I17" s="28"/>
      <c r="J17" s="29"/>
      <c r="M17" s="3" t="s">
        <v>1733</v>
      </c>
      <c r="N17" s="3">
        <v>1.74</v>
      </c>
    </row>
    <row r="18" spans="1:16" x14ac:dyDescent="0.2">
      <c r="A18" s="14">
        <v>11</v>
      </c>
      <c r="B18" s="52" t="s">
        <v>1155</v>
      </c>
      <c r="C18" s="43">
        <v>-21</v>
      </c>
      <c r="D18" s="47">
        <v>21</v>
      </c>
      <c r="F18" s="27" t="s">
        <v>1783</v>
      </c>
      <c r="G18" s="28">
        <v>12</v>
      </c>
      <c r="H18" s="28"/>
      <c r="I18" s="28"/>
      <c r="J18" s="29"/>
      <c r="M18" s="3" t="s">
        <v>1734</v>
      </c>
      <c r="N18" s="3">
        <v>1.99</v>
      </c>
    </row>
    <row r="19" spans="1:16" x14ac:dyDescent="0.2">
      <c r="A19" s="14">
        <v>12</v>
      </c>
      <c r="B19" s="52" t="s">
        <v>1162</v>
      </c>
      <c r="C19" s="43">
        <v>0</v>
      </c>
      <c r="D19" s="47">
        <v>0</v>
      </c>
      <c r="F19" s="27" t="s">
        <v>1784</v>
      </c>
      <c r="G19" s="28">
        <v>12</v>
      </c>
      <c r="H19" s="28"/>
      <c r="I19" s="28"/>
      <c r="J19" s="29"/>
      <c r="M19" s="3" t="s">
        <v>1664</v>
      </c>
      <c r="N19" s="3">
        <v>2.0499999999999998</v>
      </c>
    </row>
    <row r="20" spans="1:16" x14ac:dyDescent="0.2">
      <c r="A20" s="14">
        <v>13</v>
      </c>
      <c r="B20" s="52" t="s">
        <v>1156</v>
      </c>
      <c r="C20" s="43">
        <v>-50</v>
      </c>
      <c r="D20" s="204">
        <v>48</v>
      </c>
      <c r="F20" s="27" t="s">
        <v>1788</v>
      </c>
      <c r="G20" s="28">
        <v>10</v>
      </c>
      <c r="H20" s="28"/>
      <c r="I20" s="28"/>
      <c r="J20" s="29"/>
      <c r="M20" s="3" t="s">
        <v>1425</v>
      </c>
      <c r="N20" s="3">
        <v>4.25</v>
      </c>
    </row>
    <row r="21" spans="1:16" x14ac:dyDescent="0.2">
      <c r="A21" s="14">
        <v>14</v>
      </c>
      <c r="B21" s="52" t="s">
        <v>1157</v>
      </c>
      <c r="C21" s="43">
        <v>-12</v>
      </c>
      <c r="D21" s="204">
        <v>0</v>
      </c>
      <c r="F21" s="27" t="s">
        <v>1795</v>
      </c>
      <c r="G21" s="28">
        <v>10</v>
      </c>
      <c r="H21" s="28"/>
      <c r="I21" s="28"/>
      <c r="J21" s="29"/>
      <c r="M21" s="3" t="s">
        <v>1735</v>
      </c>
      <c r="N21" s="3">
        <v>7.8</v>
      </c>
    </row>
    <row r="22" spans="1:16" x14ac:dyDescent="0.2">
      <c r="A22" s="14">
        <v>15</v>
      </c>
      <c r="B22" s="52" t="s">
        <v>1158</v>
      </c>
      <c r="C22" s="43">
        <v>-200</v>
      </c>
      <c r="D22" s="204">
        <f>J24</f>
        <v>156</v>
      </c>
      <c r="F22" s="27" t="s">
        <v>1800</v>
      </c>
      <c r="G22" s="28">
        <v>10</v>
      </c>
      <c r="H22" s="28"/>
      <c r="I22" s="28"/>
      <c r="J22" s="29"/>
      <c r="M22" s="3" t="s">
        <v>1736</v>
      </c>
      <c r="N22" s="3">
        <v>6.15</v>
      </c>
      <c r="O22" s="3">
        <v>3.59</v>
      </c>
      <c r="P22" s="3" t="s">
        <v>1737</v>
      </c>
    </row>
    <row r="23" spans="1:16" ht="12" thickBot="1" x14ac:dyDescent="0.25">
      <c r="A23" s="14">
        <v>16</v>
      </c>
      <c r="B23" s="52" t="s">
        <v>1159</v>
      </c>
      <c r="C23" s="43">
        <v>-370</v>
      </c>
      <c r="D23" s="194">
        <f>N70</f>
        <v>520.00000000000011</v>
      </c>
      <c r="F23" s="27" t="s">
        <v>1801</v>
      </c>
      <c r="G23" s="28">
        <v>10</v>
      </c>
      <c r="H23" s="28"/>
      <c r="I23" s="28"/>
      <c r="J23" s="29"/>
      <c r="M23" s="3" t="s">
        <v>1738</v>
      </c>
      <c r="N23" s="3">
        <v>3.4</v>
      </c>
      <c r="O23" s="55"/>
    </row>
    <row r="24" spans="1:16" ht="12.6" thickBot="1" x14ac:dyDescent="0.3">
      <c r="A24" s="14">
        <v>17</v>
      </c>
      <c r="B24" s="52" t="s">
        <v>1160</v>
      </c>
      <c r="C24" s="43">
        <v>-120</v>
      </c>
      <c r="D24" s="204">
        <f>O70</f>
        <v>17</v>
      </c>
      <c r="F24" s="24"/>
      <c r="G24" s="25"/>
      <c r="H24" s="25"/>
      <c r="I24" s="25"/>
      <c r="J24" s="30">
        <f>SUM(G12:G23)+SUM(I12:I23)</f>
        <v>156</v>
      </c>
      <c r="M24" s="3" t="s">
        <v>1725</v>
      </c>
      <c r="N24" s="3">
        <v>3.05</v>
      </c>
    </row>
    <row r="25" spans="1:16" x14ac:dyDescent="0.2">
      <c r="A25" s="14">
        <v>18</v>
      </c>
      <c r="B25" s="52" t="s">
        <v>1197</v>
      </c>
      <c r="C25" s="43">
        <v>-180</v>
      </c>
      <c r="D25" s="204">
        <v>112</v>
      </c>
      <c r="E25" s="3">
        <f>SUM(D8:D25)</f>
        <v>1582</v>
      </c>
      <c r="M25" s="3" t="s">
        <v>1739</v>
      </c>
      <c r="N25" s="3">
        <v>3.8</v>
      </c>
    </row>
    <row r="26" spans="1:16" ht="3" customHeight="1" x14ac:dyDescent="0.2">
      <c r="A26" s="4"/>
      <c r="B26" s="51"/>
      <c r="C26" s="41"/>
      <c r="D26" s="45"/>
      <c r="E26" s="4"/>
    </row>
    <row r="27" spans="1:16" x14ac:dyDescent="0.2">
      <c r="A27" s="15"/>
      <c r="B27" s="52" t="s">
        <v>1165</v>
      </c>
      <c r="C27" s="43">
        <v>-610</v>
      </c>
      <c r="D27" s="204">
        <v>305</v>
      </c>
      <c r="M27" s="3" t="s">
        <v>1740</v>
      </c>
      <c r="N27" s="3">
        <v>7.3</v>
      </c>
    </row>
    <row r="28" spans="1:16" x14ac:dyDescent="0.2">
      <c r="A28" s="15"/>
      <c r="B28" s="52" t="s">
        <v>1683</v>
      </c>
      <c r="C28" s="43">
        <v>-612</v>
      </c>
      <c r="D28" s="47">
        <v>612</v>
      </c>
      <c r="M28" s="3" t="s">
        <v>1751</v>
      </c>
      <c r="N28" s="3">
        <v>6.28</v>
      </c>
    </row>
    <row r="29" spans="1:16" ht="3.75" customHeight="1" x14ac:dyDescent="0.2">
      <c r="A29" s="4"/>
      <c r="B29" s="51"/>
      <c r="C29" s="41"/>
      <c r="D29" s="45"/>
      <c r="E29" s="4"/>
    </row>
    <row r="30" spans="1:16" ht="11.25" customHeight="1" x14ac:dyDescent="0.2">
      <c r="A30" s="36"/>
      <c r="B30" s="52" t="s">
        <v>1433</v>
      </c>
      <c r="C30" s="43">
        <v>-28</v>
      </c>
      <c r="D30" s="47">
        <v>28</v>
      </c>
      <c r="M30" s="3" t="s">
        <v>1723</v>
      </c>
      <c r="N30" s="3">
        <v>4</v>
      </c>
    </row>
    <row r="31" spans="1:16" x14ac:dyDescent="0.2">
      <c r="A31" s="36"/>
      <c r="B31" s="52" t="s">
        <v>1715</v>
      </c>
      <c r="C31" s="43">
        <v>-20</v>
      </c>
      <c r="D31" s="47">
        <v>20</v>
      </c>
      <c r="M31" s="3" t="s">
        <v>1764</v>
      </c>
      <c r="N31" s="3">
        <v>50</v>
      </c>
    </row>
    <row r="32" spans="1:16" x14ac:dyDescent="0.2">
      <c r="A32" s="36"/>
      <c r="B32" s="52" t="s">
        <v>1720</v>
      </c>
      <c r="C32" s="43">
        <v>-10</v>
      </c>
      <c r="D32" s="47">
        <v>10</v>
      </c>
      <c r="M32" s="3" t="s">
        <v>1765</v>
      </c>
      <c r="N32" s="3">
        <v>12</v>
      </c>
    </row>
    <row r="33" spans="1:14" x14ac:dyDescent="0.2">
      <c r="A33" s="36"/>
      <c r="B33" s="52" t="s">
        <v>1773</v>
      </c>
      <c r="C33" s="43">
        <v>-8</v>
      </c>
      <c r="D33" s="47">
        <v>8</v>
      </c>
      <c r="M33" s="3" t="s">
        <v>1766</v>
      </c>
      <c r="N33" s="3">
        <v>6</v>
      </c>
    </row>
    <row r="34" spans="1:14" x14ac:dyDescent="0.2">
      <c r="A34" s="36"/>
      <c r="B34" s="52" t="s">
        <v>1771</v>
      </c>
      <c r="C34" s="43">
        <v>-195</v>
      </c>
      <c r="D34" s="47">
        <v>195</v>
      </c>
      <c r="M34" s="3" t="s">
        <v>1768</v>
      </c>
      <c r="N34" s="3">
        <v>42</v>
      </c>
    </row>
    <row r="35" spans="1:14" x14ac:dyDescent="0.2">
      <c r="A35" s="36"/>
      <c r="B35" s="52" t="s">
        <v>1772</v>
      </c>
      <c r="C35" s="43">
        <v>-7</v>
      </c>
      <c r="D35" s="47">
        <v>7</v>
      </c>
      <c r="M35" s="3" t="s">
        <v>1769</v>
      </c>
      <c r="N35" s="3">
        <v>5</v>
      </c>
    </row>
    <row r="36" spans="1:14" x14ac:dyDescent="0.2">
      <c r="A36" s="36"/>
      <c r="B36" s="52" t="s">
        <v>1774</v>
      </c>
      <c r="C36" s="43">
        <v>-70</v>
      </c>
      <c r="D36" s="47">
        <v>70</v>
      </c>
      <c r="M36" s="3" t="s">
        <v>1775</v>
      </c>
      <c r="N36" s="3">
        <v>4</v>
      </c>
    </row>
    <row r="37" spans="1:14" x14ac:dyDescent="0.2">
      <c r="A37" s="36"/>
      <c r="B37" s="52" t="s">
        <v>1791</v>
      </c>
      <c r="C37" s="47">
        <v>-12</v>
      </c>
      <c r="D37" s="47">
        <v>12</v>
      </c>
      <c r="M37" s="3" t="s">
        <v>1777</v>
      </c>
      <c r="N37" s="3">
        <v>14</v>
      </c>
    </row>
    <row r="38" spans="1:14" x14ac:dyDescent="0.2">
      <c r="A38" s="36"/>
      <c r="B38" s="52" t="s">
        <v>1794</v>
      </c>
      <c r="C38" s="47">
        <v>-125</v>
      </c>
      <c r="D38" s="47">
        <v>125</v>
      </c>
      <c r="M38" s="3" t="s">
        <v>1778</v>
      </c>
      <c r="N38" s="3">
        <v>17</v>
      </c>
    </row>
    <row r="39" spans="1:14" x14ac:dyDescent="0.2">
      <c r="A39" s="36"/>
      <c r="B39" s="52" t="s">
        <v>1798</v>
      </c>
      <c r="C39" s="47">
        <v>-20</v>
      </c>
      <c r="D39" s="47">
        <v>20</v>
      </c>
      <c r="M39" s="3" t="s">
        <v>1779</v>
      </c>
      <c r="N39" s="3">
        <v>3</v>
      </c>
    </row>
    <row r="40" spans="1:14" x14ac:dyDescent="0.2">
      <c r="A40" s="36"/>
      <c r="B40" s="214" t="s">
        <v>1822</v>
      </c>
      <c r="C40" s="215">
        <v>-1000</v>
      </c>
      <c r="D40" s="215">
        <v>1000</v>
      </c>
      <c r="M40" s="3" t="s">
        <v>1785</v>
      </c>
      <c r="N40" s="3">
        <v>5</v>
      </c>
    </row>
    <row r="41" spans="1:14" x14ac:dyDescent="0.2">
      <c r="A41" s="36"/>
      <c r="B41" s="214" t="s">
        <v>1821</v>
      </c>
      <c r="C41" s="216"/>
      <c r="D41" s="215"/>
      <c r="E41" s="217">
        <v>150</v>
      </c>
      <c r="M41" s="3" t="s">
        <v>1786</v>
      </c>
      <c r="N41" s="3">
        <v>14</v>
      </c>
    </row>
    <row r="42" spans="1:14" ht="12" thickBot="1" x14ac:dyDescent="0.25">
      <c r="A42" s="36"/>
      <c r="B42" s="50"/>
      <c r="C42" s="209"/>
      <c r="D42" s="210"/>
      <c r="E42" s="3" t="s">
        <v>1793</v>
      </c>
      <c r="M42" s="3" t="s">
        <v>1789</v>
      </c>
      <c r="N42" s="3">
        <v>6</v>
      </c>
    </row>
    <row r="43" spans="1:14" ht="21.6" thickBot="1" x14ac:dyDescent="0.45">
      <c r="B43" s="50" t="s">
        <v>1198</v>
      </c>
      <c r="C43" s="49">
        <f>SUM(C2:C41)</f>
        <v>-302</v>
      </c>
      <c r="D43" s="39">
        <f>SUM(D8:D41)</f>
        <v>3994</v>
      </c>
      <c r="M43" s="3" t="s">
        <v>1792</v>
      </c>
      <c r="N43" s="3">
        <v>20</v>
      </c>
    </row>
    <row r="44" spans="1:14" x14ac:dyDescent="0.2">
      <c r="M44" s="3" t="s">
        <v>1796</v>
      </c>
      <c r="N44" s="3">
        <v>7.8</v>
      </c>
    </row>
    <row r="45" spans="1:14" ht="12" customHeight="1" x14ac:dyDescent="0.4">
      <c r="B45" s="28"/>
      <c r="C45" s="211"/>
      <c r="D45" s="212"/>
      <c r="M45" s="3" t="s">
        <v>1797</v>
      </c>
      <c r="N45" s="3">
        <v>2.09</v>
      </c>
    </row>
    <row r="46" spans="1:14" ht="12" customHeight="1" x14ac:dyDescent="0.4">
      <c r="B46" s="28"/>
      <c r="C46" s="211"/>
      <c r="D46" s="212"/>
      <c r="M46" s="3" t="s">
        <v>1422</v>
      </c>
      <c r="N46" s="3">
        <v>2.4</v>
      </c>
    </row>
    <row r="47" spans="1:14" ht="12" customHeight="1" x14ac:dyDescent="0.25">
      <c r="B47" s="28"/>
      <c r="C47" s="3"/>
      <c r="D47" s="212"/>
      <c r="M47" s="3" t="s">
        <v>1799</v>
      </c>
      <c r="N47" s="3">
        <v>14</v>
      </c>
    </row>
    <row r="48" spans="1:14" ht="12" customHeight="1" x14ac:dyDescent="0.4">
      <c r="B48" s="28"/>
      <c r="C48" s="211"/>
      <c r="D48" s="212"/>
      <c r="M48" s="3" t="s">
        <v>1364</v>
      </c>
      <c r="N48" s="3">
        <v>5.05</v>
      </c>
    </row>
    <row r="49" spans="2:16" ht="12" customHeight="1" x14ac:dyDescent="0.4">
      <c r="B49" s="28"/>
      <c r="C49" s="211"/>
      <c r="D49" s="212"/>
      <c r="M49" s="3" t="s">
        <v>1523</v>
      </c>
      <c r="N49" s="3">
        <v>1.6</v>
      </c>
    </row>
    <row r="50" spans="2:16" ht="12" customHeight="1" x14ac:dyDescent="0.4">
      <c r="B50" s="28"/>
      <c r="C50" s="211"/>
      <c r="D50" s="212"/>
      <c r="M50" s="3" t="s">
        <v>1802</v>
      </c>
      <c r="N50" s="3">
        <v>4.5</v>
      </c>
    </row>
    <row r="51" spans="2:16" ht="12" customHeight="1" x14ac:dyDescent="0.4">
      <c r="B51" s="28"/>
      <c r="C51" s="211"/>
      <c r="D51" s="212"/>
      <c r="M51" s="3" t="s">
        <v>1804</v>
      </c>
      <c r="N51" s="3">
        <v>1.89</v>
      </c>
    </row>
    <row r="52" spans="2:16" ht="12" customHeight="1" x14ac:dyDescent="0.4">
      <c r="B52" s="28"/>
      <c r="C52" s="211"/>
      <c r="D52" s="212"/>
      <c r="M52" s="3" t="s">
        <v>1403</v>
      </c>
      <c r="N52" s="3">
        <v>4.25</v>
      </c>
    </row>
    <row r="53" spans="2:16" ht="12" customHeight="1" x14ac:dyDescent="0.4">
      <c r="B53" s="28"/>
      <c r="C53" s="211"/>
      <c r="D53" s="212"/>
      <c r="M53" s="3" t="s">
        <v>1805</v>
      </c>
      <c r="N53" s="3">
        <v>0.8</v>
      </c>
      <c r="P53" s="3">
        <v>31</v>
      </c>
    </row>
    <row r="54" spans="2:16" ht="12" customHeight="1" x14ac:dyDescent="0.4">
      <c r="B54" s="28"/>
      <c r="C54" s="211"/>
      <c r="D54" s="212"/>
      <c r="M54" s="3" t="s">
        <v>1806</v>
      </c>
      <c r="N54" s="3">
        <v>2.65</v>
      </c>
      <c r="P54" s="3">
        <v>19</v>
      </c>
    </row>
    <row r="55" spans="2:16" ht="12" customHeight="1" x14ac:dyDescent="0.4">
      <c r="B55" s="28"/>
      <c r="C55" s="211"/>
      <c r="D55" s="212"/>
      <c r="M55" s="3" t="s">
        <v>1807</v>
      </c>
      <c r="N55" s="3">
        <v>9.49</v>
      </c>
    </row>
    <row r="56" spans="2:16" ht="12" customHeight="1" x14ac:dyDescent="0.4">
      <c r="B56" s="28"/>
      <c r="C56" s="211"/>
      <c r="D56" s="212"/>
      <c r="M56" s="3" t="s">
        <v>1809</v>
      </c>
      <c r="N56" s="3">
        <v>6.75</v>
      </c>
    </row>
    <row r="57" spans="2:16" ht="12" customHeight="1" x14ac:dyDescent="0.4">
      <c r="B57" s="28"/>
      <c r="C57" s="211"/>
      <c r="D57" s="212"/>
      <c r="M57" s="3" t="s">
        <v>1810</v>
      </c>
      <c r="N57" s="3">
        <v>2.7</v>
      </c>
    </row>
    <row r="58" spans="2:16" ht="12" customHeight="1" x14ac:dyDescent="0.4">
      <c r="B58" s="28"/>
      <c r="C58" s="211"/>
      <c r="D58" s="212"/>
      <c r="M58" s="3" t="s">
        <v>1797</v>
      </c>
      <c r="N58" s="3">
        <v>2.09</v>
      </c>
    </row>
    <row r="59" spans="2:16" ht="12" customHeight="1" x14ac:dyDescent="0.4">
      <c r="B59" s="28"/>
      <c r="C59" s="211"/>
      <c r="D59" s="212"/>
      <c r="M59" s="3" t="s">
        <v>1803</v>
      </c>
      <c r="N59" s="3">
        <v>19</v>
      </c>
    </row>
    <row r="60" spans="2:16" ht="12" customHeight="1" x14ac:dyDescent="0.4">
      <c r="B60" s="28"/>
      <c r="C60" s="211"/>
      <c r="D60" s="212"/>
      <c r="M60" s="3" t="s">
        <v>1813</v>
      </c>
      <c r="N60" s="3">
        <v>2.0499999999999998</v>
      </c>
    </row>
    <row r="61" spans="2:16" ht="12" customHeight="1" x14ac:dyDescent="0.4">
      <c r="B61" s="28"/>
      <c r="C61" s="211"/>
      <c r="D61" s="212"/>
      <c r="M61" s="3" t="s">
        <v>1814</v>
      </c>
      <c r="N61" s="3">
        <v>2.5</v>
      </c>
    </row>
    <row r="62" spans="2:16" ht="12" customHeight="1" x14ac:dyDescent="0.4">
      <c r="B62" s="28"/>
      <c r="C62" s="211"/>
      <c r="D62" s="212"/>
      <c r="M62" s="3" t="s">
        <v>1815</v>
      </c>
      <c r="N62" s="3">
        <v>5.59</v>
      </c>
    </row>
    <row r="63" spans="2:16" ht="12" customHeight="1" x14ac:dyDescent="0.4">
      <c r="B63" s="28"/>
      <c r="C63" s="211"/>
      <c r="D63" s="212"/>
      <c r="M63" s="3" t="s">
        <v>1816</v>
      </c>
      <c r="N63" s="3">
        <v>0.8</v>
      </c>
    </row>
    <row r="64" spans="2:16" ht="12" customHeight="1" x14ac:dyDescent="0.4">
      <c r="B64" s="28"/>
      <c r="C64" s="211"/>
      <c r="D64" s="212"/>
      <c r="M64" s="3" t="s">
        <v>1817</v>
      </c>
      <c r="N64" s="3">
        <v>9</v>
      </c>
    </row>
    <row r="65" spans="2:16" ht="12" customHeight="1" x14ac:dyDescent="0.4">
      <c r="B65" s="28"/>
      <c r="C65" s="211"/>
      <c r="D65" s="212"/>
      <c r="M65" s="3" t="s">
        <v>1819</v>
      </c>
      <c r="N65" s="3">
        <v>20</v>
      </c>
    </row>
    <row r="66" spans="2:16" ht="12" customHeight="1" x14ac:dyDescent="0.4">
      <c r="B66" s="28"/>
      <c r="C66" s="211"/>
      <c r="D66" s="212"/>
      <c r="M66" s="3" t="s">
        <v>1802</v>
      </c>
      <c r="N66" s="3">
        <v>4.5</v>
      </c>
    </row>
    <row r="67" spans="2:16" ht="12" customHeight="1" x14ac:dyDescent="0.4">
      <c r="B67" s="28"/>
      <c r="C67" s="211"/>
      <c r="D67" s="212"/>
      <c r="M67" s="3" t="s">
        <v>1523</v>
      </c>
      <c r="N67" s="3">
        <v>1.6</v>
      </c>
    </row>
    <row r="68" spans="2:16" ht="12" customHeight="1" x14ac:dyDescent="0.4">
      <c r="B68" s="28"/>
      <c r="C68" s="211"/>
      <c r="D68" s="212"/>
    </row>
    <row r="69" spans="2:16" x14ac:dyDescent="0.2">
      <c r="M69" s="3" t="s">
        <v>1758</v>
      </c>
      <c r="N69" s="3">
        <v>-0.28000000000000003</v>
      </c>
      <c r="O69" s="3">
        <v>0.4</v>
      </c>
      <c r="P69" s="3" t="s">
        <v>1759</v>
      </c>
    </row>
    <row r="70" spans="2:16" x14ac:dyDescent="0.2">
      <c r="E70" s="28"/>
      <c r="M70" s="55" t="s">
        <v>1233</v>
      </c>
      <c r="N70" s="37">
        <f>SUM(N2:N69)</f>
        <v>520.00000000000011</v>
      </c>
      <c r="O70" s="37">
        <f>SUM(O2:O69)</f>
        <v>17</v>
      </c>
      <c r="P70" s="3" t="s">
        <v>1232</v>
      </c>
    </row>
  </sheetData>
  <phoneticPr fontId="2" type="noConversion"/>
  <pageMargins left="0.75" right="0.75" top="1" bottom="1" header="0" footer="0"/>
  <pageSetup paperSize="9" scale="11" orientation="landscape" r:id="rId1"/>
  <headerFooter alignWithMargins="0"/>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pageSetUpPr fitToPage="1"/>
  </sheetPr>
  <dimension ref="A1:Q51"/>
  <sheetViews>
    <sheetView zoomScale="78" workbookViewId="0">
      <selection activeCell="L57" sqref="L57"/>
    </sheetView>
  </sheetViews>
  <sheetFormatPr baseColWidth="10" defaultColWidth="11.44140625" defaultRowHeight="11.4" x14ac:dyDescent="0.2"/>
  <cols>
    <col min="1" max="1" width="2.6640625" style="3" customWidth="1"/>
    <col min="2" max="2" width="19.109375" style="3" customWidth="1"/>
    <col min="3" max="3" width="8.6640625" style="5" bestFit="1" customWidth="1"/>
    <col min="4" max="4" width="5.88671875" style="3" bestFit="1" customWidth="1"/>
    <col min="5" max="5" width="4.6640625" style="3" customWidth="1"/>
    <col min="6" max="7" width="5.6640625" style="3" customWidth="1"/>
    <col min="8" max="8" width="5.5546875" style="3" customWidth="1"/>
    <col min="9" max="9" width="5.6640625" style="3" customWidth="1"/>
    <col min="10" max="10" width="4.33203125" style="3" customWidth="1"/>
    <col min="11" max="11" width="5.5546875" style="3" bestFit="1" customWidth="1"/>
    <col min="12" max="12" width="6.109375" style="3" customWidth="1"/>
    <col min="13" max="13" width="0.6640625" style="3" customWidth="1"/>
    <col min="14" max="14" width="18.44140625" style="3" customWidth="1"/>
    <col min="15" max="15" width="6.44140625" style="3" customWidth="1"/>
    <col min="16" max="16" width="8.44140625" style="3" bestFit="1" customWidth="1"/>
    <col min="17" max="17" width="11.5546875" style="3" bestFit="1" customWidth="1"/>
    <col min="18" max="18" width="6.109375" style="3" customWidth="1"/>
    <col min="19" max="16384" width="11.44140625" style="3"/>
  </cols>
  <sheetData>
    <row r="1" spans="1:17" ht="12" thickBot="1" x14ac:dyDescent="0.25">
      <c r="B1" s="50"/>
      <c r="C1" s="54" t="s">
        <v>1230</v>
      </c>
      <c r="D1" s="54" t="s">
        <v>1228</v>
      </c>
      <c r="N1" s="3" t="s">
        <v>1214</v>
      </c>
      <c r="O1" s="3" t="s">
        <v>1215</v>
      </c>
      <c r="P1" s="3" t="s">
        <v>1216</v>
      </c>
    </row>
    <row r="2" spans="1:17" x14ac:dyDescent="0.2">
      <c r="A2" s="16"/>
      <c r="B2" s="50" t="s">
        <v>1192</v>
      </c>
      <c r="C2" s="40">
        <v>2916</v>
      </c>
      <c r="D2" s="44"/>
      <c r="O2" s="3">
        <v>3.19</v>
      </c>
      <c r="P2" s="3">
        <v>2.34</v>
      </c>
      <c r="Q2" s="3" t="s">
        <v>1217</v>
      </c>
    </row>
    <row r="3" spans="1:17" x14ac:dyDescent="0.2">
      <c r="A3" s="16"/>
      <c r="B3" s="50" t="s">
        <v>1193</v>
      </c>
      <c r="C3" s="40">
        <v>216</v>
      </c>
      <c r="D3" s="44"/>
      <c r="O3" s="3">
        <v>3.99</v>
      </c>
      <c r="P3" s="3">
        <v>8.6999999999999993</v>
      </c>
      <c r="Q3" s="3" t="s">
        <v>1218</v>
      </c>
    </row>
    <row r="4" spans="1:17" ht="12" x14ac:dyDescent="0.25">
      <c r="A4" s="16"/>
      <c r="B4" s="50" t="s">
        <v>1710</v>
      </c>
      <c r="C4" s="40">
        <v>100</v>
      </c>
      <c r="D4" s="44"/>
      <c r="E4" s="23"/>
      <c r="O4" s="3">
        <v>6.21</v>
      </c>
      <c r="P4" s="3">
        <v>7.22</v>
      </c>
      <c r="Q4" s="3" t="s">
        <v>1219</v>
      </c>
    </row>
    <row r="5" spans="1:17" ht="12" x14ac:dyDescent="0.25">
      <c r="A5" s="16"/>
      <c r="B5" s="50" t="s">
        <v>1691</v>
      </c>
      <c r="C5" s="40">
        <v>612</v>
      </c>
      <c r="D5" s="44"/>
      <c r="E5" s="23"/>
      <c r="O5" s="3">
        <v>11.56</v>
      </c>
      <c r="P5" s="3">
        <v>4.43</v>
      </c>
      <c r="Q5" s="3" t="s">
        <v>1220</v>
      </c>
    </row>
    <row r="6" spans="1:17" ht="3.75" customHeight="1" thickBot="1" x14ac:dyDescent="0.25">
      <c r="A6" s="4"/>
      <c r="B6" s="51"/>
      <c r="C6" s="41"/>
      <c r="D6" s="45"/>
      <c r="E6" s="4"/>
    </row>
    <row r="7" spans="1:17" x14ac:dyDescent="0.2">
      <c r="A7" s="14">
        <v>1</v>
      </c>
      <c r="B7" s="52" t="s">
        <v>1144</v>
      </c>
      <c r="C7" s="43">
        <v>-250</v>
      </c>
      <c r="D7" s="203">
        <f>F7+G7+H7+I7+J7+K7</f>
        <v>273</v>
      </c>
      <c r="F7" s="38">
        <v>40</v>
      </c>
      <c r="G7" s="170">
        <v>93</v>
      </c>
      <c r="H7" s="170">
        <v>50</v>
      </c>
      <c r="I7" s="170">
        <v>50</v>
      </c>
      <c r="J7" s="170">
        <v>30</v>
      </c>
      <c r="K7" s="191">
        <v>10</v>
      </c>
      <c r="L7" s="31" t="s">
        <v>1209</v>
      </c>
      <c r="O7" s="3">
        <v>2.79</v>
      </c>
      <c r="P7" s="3">
        <v>4.92</v>
      </c>
      <c r="Q7" s="3" t="s">
        <v>1213</v>
      </c>
    </row>
    <row r="8" spans="1:17" ht="12" thickBot="1" x14ac:dyDescent="0.25">
      <c r="A8" s="14">
        <v>2</v>
      </c>
      <c r="B8" s="52" t="s">
        <v>1164</v>
      </c>
      <c r="C8" s="43">
        <v>-23</v>
      </c>
      <c r="D8" s="47">
        <v>23</v>
      </c>
      <c r="F8" s="24" t="s">
        <v>1227</v>
      </c>
      <c r="G8" s="25" t="s">
        <v>1647</v>
      </c>
      <c r="H8" s="25" t="s">
        <v>1670</v>
      </c>
      <c r="I8" s="25" t="s">
        <v>1689</v>
      </c>
      <c r="J8" s="25" t="s">
        <v>1701</v>
      </c>
      <c r="K8" s="25" t="s">
        <v>1706</v>
      </c>
      <c r="L8" s="32" t="s">
        <v>1210</v>
      </c>
      <c r="O8" s="3">
        <v>2.19</v>
      </c>
      <c r="P8" s="3">
        <v>4.49</v>
      </c>
      <c r="Q8" s="3" t="s">
        <v>1221</v>
      </c>
    </row>
    <row r="9" spans="1:17" ht="12" thickBot="1" x14ac:dyDescent="0.25">
      <c r="A9" s="14">
        <v>3</v>
      </c>
      <c r="B9" s="52" t="s">
        <v>1163</v>
      </c>
      <c r="C9" s="43">
        <v>-72</v>
      </c>
      <c r="D9" s="47">
        <v>72</v>
      </c>
      <c r="O9" s="3">
        <v>8.39</v>
      </c>
      <c r="P9" s="3">
        <v>15.69</v>
      </c>
      <c r="Q9" s="3" t="s">
        <v>1222</v>
      </c>
    </row>
    <row r="10" spans="1:17" ht="12" thickBot="1" x14ac:dyDescent="0.25">
      <c r="A10" s="14">
        <v>4</v>
      </c>
      <c r="B10" s="52" t="s">
        <v>1200</v>
      </c>
      <c r="C10" s="43">
        <v>-100</v>
      </c>
      <c r="D10" s="47">
        <v>100</v>
      </c>
      <c r="F10" s="173" t="s">
        <v>1211</v>
      </c>
      <c r="G10" s="174"/>
      <c r="H10" s="174"/>
      <c r="I10" s="174"/>
      <c r="J10" s="175"/>
      <c r="K10" s="193"/>
      <c r="O10" s="3">
        <v>4</v>
      </c>
      <c r="P10" s="3">
        <v>5.45</v>
      </c>
      <c r="Q10" s="3" t="s">
        <v>1223</v>
      </c>
    </row>
    <row r="11" spans="1:17" x14ac:dyDescent="0.2">
      <c r="A11" s="14">
        <v>5</v>
      </c>
      <c r="B11" s="52" t="s">
        <v>1201</v>
      </c>
      <c r="C11" s="43">
        <v>-50</v>
      </c>
      <c r="D11" s="204">
        <v>47</v>
      </c>
      <c r="F11" s="27" t="s">
        <v>1212</v>
      </c>
      <c r="G11" s="28">
        <v>10</v>
      </c>
      <c r="H11" s="28" t="s">
        <v>1698</v>
      </c>
      <c r="I11" s="28">
        <v>20</v>
      </c>
      <c r="J11" s="29"/>
      <c r="K11" s="28"/>
      <c r="N11" s="3" t="s">
        <v>1231</v>
      </c>
      <c r="O11" s="3">
        <v>24</v>
      </c>
      <c r="P11" s="3">
        <v>8.24</v>
      </c>
      <c r="Q11" s="3" t="s">
        <v>1224</v>
      </c>
    </row>
    <row r="12" spans="1:17" x14ac:dyDescent="0.2">
      <c r="A12" s="14">
        <v>6</v>
      </c>
      <c r="B12" s="52" t="s">
        <v>1145</v>
      </c>
      <c r="C12" s="43">
        <v>-15</v>
      </c>
      <c r="D12" s="47">
        <v>15</v>
      </c>
      <c r="F12" s="27" t="s">
        <v>1306</v>
      </c>
      <c r="G12" s="28">
        <v>10</v>
      </c>
      <c r="H12" s="28" t="s">
        <v>1703</v>
      </c>
      <c r="I12" s="28">
        <v>10</v>
      </c>
      <c r="J12" s="29"/>
      <c r="K12" s="28"/>
      <c r="N12" s="3" t="s">
        <v>1595</v>
      </c>
      <c r="O12" s="3">
        <v>14</v>
      </c>
      <c r="P12" s="3">
        <v>7.05</v>
      </c>
      <c r="Q12" s="3" t="s">
        <v>1225</v>
      </c>
    </row>
    <row r="13" spans="1:17" x14ac:dyDescent="0.2">
      <c r="A13" s="14">
        <v>7</v>
      </c>
      <c r="B13" s="52" t="s">
        <v>1202</v>
      </c>
      <c r="C13" s="43">
        <v>-20</v>
      </c>
      <c r="D13" s="47">
        <v>20</v>
      </c>
      <c r="F13" s="27" t="s">
        <v>1596</v>
      </c>
      <c r="G13" s="28">
        <v>10</v>
      </c>
      <c r="H13" s="28" t="s">
        <v>1709</v>
      </c>
      <c r="I13" s="28">
        <v>5</v>
      </c>
      <c r="J13" s="29"/>
      <c r="K13" s="28"/>
      <c r="N13" s="3" t="s">
        <v>1646</v>
      </c>
      <c r="O13" s="3">
        <v>14</v>
      </c>
      <c r="P13" s="3">
        <v>1.75</v>
      </c>
      <c r="Q13" s="3" t="s">
        <v>1226</v>
      </c>
    </row>
    <row r="14" spans="1:17" x14ac:dyDescent="0.2">
      <c r="A14" s="14">
        <v>8</v>
      </c>
      <c r="B14" s="52" t="s">
        <v>1152</v>
      </c>
      <c r="C14" s="43">
        <v>-100</v>
      </c>
      <c r="D14" s="47">
        <v>100</v>
      </c>
      <c r="F14" s="27" t="s">
        <v>1660</v>
      </c>
      <c r="G14" s="28">
        <v>10</v>
      </c>
      <c r="H14" s="28"/>
      <c r="I14" s="28"/>
      <c r="J14" s="29"/>
      <c r="K14" s="28"/>
      <c r="N14" s="3" t="s">
        <v>1648</v>
      </c>
      <c r="O14" s="3">
        <v>19</v>
      </c>
    </row>
    <row r="15" spans="1:17" x14ac:dyDescent="0.2">
      <c r="A15" s="14">
        <v>9</v>
      </c>
      <c r="B15" s="52" t="s">
        <v>1153</v>
      </c>
      <c r="C15" s="43">
        <v>-103</v>
      </c>
      <c r="D15" s="47">
        <v>103</v>
      </c>
      <c r="F15" s="27" t="s">
        <v>1667</v>
      </c>
      <c r="G15" s="28">
        <v>10</v>
      </c>
      <c r="H15" s="28"/>
      <c r="I15" s="28"/>
      <c r="J15" s="29"/>
      <c r="K15" s="28"/>
      <c r="N15" s="3" t="s">
        <v>1649</v>
      </c>
      <c r="O15" s="3">
        <v>8</v>
      </c>
    </row>
    <row r="16" spans="1:17" x14ac:dyDescent="0.2">
      <c r="A16" s="14">
        <v>10</v>
      </c>
      <c r="B16" s="52" t="s">
        <v>1154</v>
      </c>
      <c r="C16" s="43">
        <v>-25</v>
      </c>
      <c r="D16" s="47">
        <v>25</v>
      </c>
      <c r="F16" s="27" t="s">
        <v>1669</v>
      </c>
      <c r="G16" s="28">
        <v>10</v>
      </c>
      <c r="H16" s="28"/>
      <c r="I16" s="28"/>
      <c r="J16" s="29"/>
      <c r="K16" s="28"/>
      <c r="N16" s="3" t="s">
        <v>1650</v>
      </c>
      <c r="O16" s="3">
        <v>12.87</v>
      </c>
    </row>
    <row r="17" spans="1:16" x14ac:dyDescent="0.2">
      <c r="A17" s="14">
        <v>11</v>
      </c>
      <c r="B17" s="52" t="s">
        <v>1155</v>
      </c>
      <c r="C17" s="43">
        <v>0</v>
      </c>
      <c r="D17" s="47">
        <v>0</v>
      </c>
      <c r="F17" s="27" t="s">
        <v>1681</v>
      </c>
      <c r="G17" s="28">
        <v>10</v>
      </c>
      <c r="H17" s="28"/>
      <c r="I17" s="28"/>
      <c r="J17" s="29"/>
      <c r="K17" s="28"/>
      <c r="N17" s="3" t="s">
        <v>1651</v>
      </c>
      <c r="O17" s="3">
        <v>4.95</v>
      </c>
    </row>
    <row r="18" spans="1:16" x14ac:dyDescent="0.2">
      <c r="A18" s="14">
        <v>12</v>
      </c>
      <c r="B18" s="52" t="s">
        <v>1162</v>
      </c>
      <c r="C18" s="43">
        <v>-126</v>
      </c>
      <c r="D18" s="47">
        <v>126</v>
      </c>
      <c r="F18" s="27" t="s">
        <v>1682</v>
      </c>
      <c r="G18" s="28">
        <v>20</v>
      </c>
      <c r="H18" s="28"/>
      <c r="I18" s="28"/>
      <c r="J18" s="29"/>
      <c r="K18" s="28"/>
      <c r="N18" s="3" t="s">
        <v>1652</v>
      </c>
      <c r="O18" s="3">
        <v>3</v>
      </c>
    </row>
    <row r="19" spans="1:16" x14ac:dyDescent="0.2">
      <c r="A19" s="14">
        <v>13</v>
      </c>
      <c r="B19" s="52" t="s">
        <v>1156</v>
      </c>
      <c r="C19" s="43">
        <v>-50</v>
      </c>
      <c r="D19" s="47">
        <v>50</v>
      </c>
      <c r="F19" s="27" t="s">
        <v>1689</v>
      </c>
      <c r="G19" s="28">
        <v>10</v>
      </c>
      <c r="H19" s="28"/>
      <c r="I19" s="28"/>
      <c r="J19" s="29"/>
      <c r="K19" s="28"/>
      <c r="N19" s="3" t="s">
        <v>1364</v>
      </c>
      <c r="O19" s="3">
        <v>7.29</v>
      </c>
    </row>
    <row r="20" spans="1:16" x14ac:dyDescent="0.2">
      <c r="A20" s="14">
        <v>14</v>
      </c>
      <c r="B20" s="52" t="s">
        <v>1157</v>
      </c>
      <c r="C20" s="43">
        <v>-12</v>
      </c>
      <c r="D20" s="47">
        <v>12</v>
      </c>
      <c r="F20" s="27" t="s">
        <v>1693</v>
      </c>
      <c r="G20" s="28">
        <v>10</v>
      </c>
      <c r="H20" s="28"/>
      <c r="I20" s="28"/>
      <c r="J20" s="29"/>
      <c r="K20" s="28"/>
      <c r="N20" s="3" t="s">
        <v>1653</v>
      </c>
      <c r="O20" s="3">
        <v>36</v>
      </c>
    </row>
    <row r="21" spans="1:16" x14ac:dyDescent="0.2">
      <c r="A21" s="14">
        <v>15</v>
      </c>
      <c r="B21" s="52" t="s">
        <v>1158</v>
      </c>
      <c r="C21" s="43">
        <v>-200</v>
      </c>
      <c r="D21" s="204">
        <f>J23</f>
        <v>175</v>
      </c>
      <c r="F21" s="27" t="s">
        <v>1694</v>
      </c>
      <c r="G21" s="28">
        <v>10</v>
      </c>
      <c r="H21" s="28"/>
      <c r="I21" s="28"/>
      <c r="J21" s="29"/>
      <c r="K21" s="28"/>
      <c r="N21" s="3" t="s">
        <v>1654</v>
      </c>
      <c r="O21" s="3">
        <v>19</v>
      </c>
    </row>
    <row r="22" spans="1:16" ht="12" thickBot="1" x14ac:dyDescent="0.25">
      <c r="A22" s="14">
        <v>16</v>
      </c>
      <c r="B22" s="52" t="s">
        <v>1159</v>
      </c>
      <c r="C22" s="43">
        <v>-300</v>
      </c>
      <c r="D22" s="194">
        <f>O51</f>
        <v>396</v>
      </c>
      <c r="F22" s="27" t="s">
        <v>1695</v>
      </c>
      <c r="G22" s="28">
        <v>20</v>
      </c>
      <c r="H22" s="28"/>
      <c r="I22" s="28"/>
      <c r="J22" s="29"/>
      <c r="K22" s="28"/>
      <c r="N22" s="3" t="s">
        <v>1656</v>
      </c>
      <c r="O22" s="3">
        <v>14</v>
      </c>
    </row>
    <row r="23" spans="1:16" ht="12.6" thickBot="1" x14ac:dyDescent="0.3">
      <c r="A23" s="14">
        <v>17</v>
      </c>
      <c r="B23" s="52" t="s">
        <v>1160</v>
      </c>
      <c r="C23" s="43">
        <v>-100</v>
      </c>
      <c r="D23" s="204">
        <f>P51</f>
        <v>70</v>
      </c>
      <c r="F23" s="24"/>
      <c r="G23" s="25"/>
      <c r="H23" s="25"/>
      <c r="I23" s="25"/>
      <c r="J23" s="30">
        <f>SUM(G11:G22)+SUM(I11:I22)</f>
        <v>175</v>
      </c>
      <c r="K23" s="192"/>
      <c r="N23" s="3" t="s">
        <v>1661</v>
      </c>
      <c r="O23" s="3">
        <v>4.55</v>
      </c>
      <c r="P23" s="55"/>
    </row>
    <row r="24" spans="1:16" x14ac:dyDescent="0.2">
      <c r="A24" s="14">
        <v>18</v>
      </c>
      <c r="B24" s="52" t="s">
        <v>1197</v>
      </c>
      <c r="C24" s="43">
        <v>-180</v>
      </c>
      <c r="D24" s="194">
        <v>237</v>
      </c>
      <c r="E24" s="3">
        <f>SUM(D7:D24)</f>
        <v>1844</v>
      </c>
      <c r="N24" s="3" t="s">
        <v>1364</v>
      </c>
      <c r="O24" s="3">
        <v>5.05</v>
      </c>
    </row>
    <row r="25" spans="1:16" ht="3" customHeight="1" x14ac:dyDescent="0.2">
      <c r="A25" s="4"/>
      <c r="B25" s="51"/>
      <c r="C25" s="41"/>
      <c r="D25" s="45"/>
      <c r="E25" s="4"/>
    </row>
    <row r="26" spans="1:16" x14ac:dyDescent="0.2">
      <c r="A26" s="15"/>
      <c r="B26" s="52" t="s">
        <v>1195</v>
      </c>
      <c r="C26" s="43">
        <v>-521</v>
      </c>
      <c r="D26" s="47">
        <v>522</v>
      </c>
      <c r="N26" s="3" t="s">
        <v>1662</v>
      </c>
      <c r="O26" s="3">
        <v>7.8</v>
      </c>
    </row>
    <row r="27" spans="1:16" x14ac:dyDescent="0.2">
      <c r="A27" s="15"/>
      <c r="B27" s="52" t="s">
        <v>1196</v>
      </c>
      <c r="C27" s="43">
        <v>-184</v>
      </c>
      <c r="D27" s="47">
        <v>185</v>
      </c>
      <c r="N27" s="3" t="s">
        <v>1663</v>
      </c>
      <c r="O27" s="3">
        <v>3.9</v>
      </c>
    </row>
    <row r="28" spans="1:16" x14ac:dyDescent="0.2">
      <c r="A28" s="15"/>
      <c r="B28" s="52" t="s">
        <v>1165</v>
      </c>
      <c r="C28" s="43">
        <v>-620</v>
      </c>
      <c r="D28" s="204">
        <v>400</v>
      </c>
      <c r="E28" s="3">
        <f>SUM(D26:D28)</f>
        <v>1107</v>
      </c>
      <c r="N28" s="3" t="s">
        <v>1664</v>
      </c>
      <c r="O28" s="3">
        <v>1.59</v>
      </c>
    </row>
    <row r="29" spans="1:16" ht="3" customHeight="1" x14ac:dyDescent="0.2">
      <c r="A29" s="4"/>
      <c r="B29" s="51"/>
      <c r="C29" s="41"/>
      <c r="D29" s="45"/>
      <c r="E29" s="4"/>
    </row>
    <row r="30" spans="1:16" x14ac:dyDescent="0.2">
      <c r="A30" s="36"/>
      <c r="B30" s="52" t="s">
        <v>1208</v>
      </c>
      <c r="C30" s="43">
        <v>-27</v>
      </c>
      <c r="D30" s="47">
        <v>27</v>
      </c>
      <c r="N30" s="3" t="s">
        <v>1665</v>
      </c>
      <c r="O30" s="3">
        <v>3.55</v>
      </c>
    </row>
    <row r="31" spans="1:16" x14ac:dyDescent="0.2">
      <c r="A31" s="36"/>
      <c r="B31" s="52" t="s">
        <v>1668</v>
      </c>
      <c r="C31" s="43">
        <v>-19</v>
      </c>
      <c r="D31" s="47">
        <v>19</v>
      </c>
      <c r="N31" s="3" t="s">
        <v>1666</v>
      </c>
      <c r="O31" s="3">
        <v>2.2000000000000002</v>
      </c>
    </row>
    <row r="32" spans="1:16" x14ac:dyDescent="0.2">
      <c r="A32" s="36"/>
      <c r="B32" s="52" t="s">
        <v>1677</v>
      </c>
      <c r="C32" s="43">
        <v>-15</v>
      </c>
      <c r="D32" s="47">
        <v>15</v>
      </c>
      <c r="N32" s="3" t="s">
        <v>1422</v>
      </c>
      <c r="O32" s="3">
        <v>1.95</v>
      </c>
    </row>
    <row r="33" spans="1:15" x14ac:dyDescent="0.2">
      <c r="A33" s="36"/>
      <c r="B33" s="52" t="s">
        <v>1672</v>
      </c>
      <c r="C33" s="43">
        <v>-244</v>
      </c>
      <c r="D33" s="47">
        <v>245</v>
      </c>
      <c r="N33" s="3" t="s">
        <v>1675</v>
      </c>
      <c r="O33" s="3">
        <v>25</v>
      </c>
    </row>
    <row r="34" spans="1:15" x14ac:dyDescent="0.2">
      <c r="A34" s="36"/>
      <c r="B34" s="52" t="s">
        <v>1679</v>
      </c>
      <c r="C34" s="43">
        <v>-300</v>
      </c>
      <c r="D34" s="47">
        <v>300</v>
      </c>
      <c r="N34" s="3" t="s">
        <v>1676</v>
      </c>
      <c r="O34" s="3">
        <v>21</v>
      </c>
    </row>
    <row r="35" spans="1:15" x14ac:dyDescent="0.2">
      <c r="A35" s="36"/>
      <c r="B35" s="52" t="s">
        <v>1678</v>
      </c>
      <c r="C35" s="43">
        <v>-200</v>
      </c>
      <c r="D35" s="47">
        <v>200</v>
      </c>
      <c r="N35" s="3" t="s">
        <v>1674</v>
      </c>
      <c r="O35" s="3">
        <v>9</v>
      </c>
    </row>
    <row r="36" spans="1:15" x14ac:dyDescent="0.2">
      <c r="A36" s="36"/>
      <c r="B36" s="52" t="s">
        <v>1655</v>
      </c>
      <c r="C36" s="43">
        <v>-40</v>
      </c>
      <c r="D36" s="47">
        <v>40</v>
      </c>
      <c r="N36" s="3" t="s">
        <v>1673</v>
      </c>
      <c r="O36" s="3">
        <v>4.5</v>
      </c>
    </row>
    <row r="37" spans="1:15" x14ac:dyDescent="0.2">
      <c r="A37" s="36"/>
      <c r="B37" s="52" t="s">
        <v>1688</v>
      </c>
      <c r="C37" s="43">
        <v>-15</v>
      </c>
      <c r="D37" s="47">
        <v>15</v>
      </c>
      <c r="N37" s="3" t="s">
        <v>1680</v>
      </c>
      <c r="O37" s="3">
        <v>12.5</v>
      </c>
    </row>
    <row r="38" spans="1:15" x14ac:dyDescent="0.2">
      <c r="A38" s="36"/>
      <c r="B38" s="52" t="s">
        <v>1699</v>
      </c>
      <c r="C38" s="43">
        <v>-15</v>
      </c>
      <c r="D38" s="47">
        <v>15</v>
      </c>
      <c r="N38" s="3" t="s">
        <v>1671</v>
      </c>
      <c r="O38" s="3">
        <v>10</v>
      </c>
    </row>
    <row r="39" spans="1:15" x14ac:dyDescent="0.2">
      <c r="A39" s="36"/>
      <c r="B39" s="52" t="s">
        <v>1705</v>
      </c>
      <c r="C39" s="43">
        <v>-15</v>
      </c>
      <c r="D39" s="47">
        <v>15</v>
      </c>
      <c r="E39" s="3">
        <f>SUM(D30:D39)</f>
        <v>891</v>
      </c>
      <c r="N39" s="3" t="s">
        <v>1690</v>
      </c>
      <c r="O39" s="3">
        <v>3.5</v>
      </c>
    </row>
    <row r="40" spans="1:15" ht="3" customHeight="1" thickBot="1" x14ac:dyDescent="0.25">
      <c r="A40" s="4"/>
      <c r="B40" s="184"/>
      <c r="C40" s="41"/>
      <c r="D40" s="45"/>
      <c r="E40" s="4"/>
    </row>
    <row r="41" spans="1:15" ht="21.6" thickBot="1" x14ac:dyDescent="0.45">
      <c r="B41" s="177" t="s">
        <v>1198</v>
      </c>
      <c r="C41" s="49">
        <f>SUM(C2:C39)</f>
        <v>-97</v>
      </c>
      <c r="D41" s="39">
        <f>SUM(D6:D39)</f>
        <v>3842</v>
      </c>
      <c r="E41" s="28"/>
      <c r="N41" s="3" t="s">
        <v>1692</v>
      </c>
      <c r="O41" s="3">
        <v>20</v>
      </c>
    </row>
    <row r="42" spans="1:15" x14ac:dyDescent="0.2">
      <c r="N42" s="3" t="s">
        <v>1697</v>
      </c>
      <c r="O42" s="3">
        <v>15</v>
      </c>
    </row>
    <row r="43" spans="1:15" x14ac:dyDescent="0.2">
      <c r="H43" s="3">
        <f>C2+C3+C4+C5</f>
        <v>3844</v>
      </c>
      <c r="N43" s="3" t="s">
        <v>1700</v>
      </c>
      <c r="O43" s="3">
        <v>5</v>
      </c>
    </row>
    <row r="44" spans="1:15" x14ac:dyDescent="0.2">
      <c r="N44" s="3" t="s">
        <v>1702</v>
      </c>
      <c r="O44" s="3">
        <v>4</v>
      </c>
    </row>
    <row r="45" spans="1:15" x14ac:dyDescent="0.2">
      <c r="N45" s="3" t="s">
        <v>1704</v>
      </c>
      <c r="O45" s="3">
        <v>18</v>
      </c>
    </row>
    <row r="50" spans="14:17" ht="12" thickBot="1" x14ac:dyDescent="0.25">
      <c r="N50" s="55" t="s">
        <v>1645</v>
      </c>
      <c r="O50" s="3">
        <v>-0.52</v>
      </c>
      <c r="P50" s="3">
        <v>-0.28000000000000003</v>
      </c>
      <c r="Q50" s="3" t="s">
        <v>1645</v>
      </c>
    </row>
    <row r="51" spans="14:17" ht="12.6" thickBot="1" x14ac:dyDescent="0.3">
      <c r="N51" s="55" t="s">
        <v>1233</v>
      </c>
      <c r="O51" s="30">
        <f>SUM(O2:O50)</f>
        <v>396</v>
      </c>
      <c r="P51" s="30">
        <f>SUM(P2:P50)</f>
        <v>70</v>
      </c>
      <c r="Q51" s="3" t="s">
        <v>1232</v>
      </c>
    </row>
  </sheetData>
  <phoneticPr fontId="2" type="noConversion"/>
  <pageMargins left="0.3" right="0.2" top="0.17" bottom="0.17" header="0" footer="0"/>
  <pageSetup paperSize="9" scale="99" orientation="landscape" r:id="rId1"/>
  <headerFooter alignWithMargins="0"/>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3">
    <pageSetUpPr fitToPage="1"/>
  </sheetPr>
  <dimension ref="A1:Q70"/>
  <sheetViews>
    <sheetView topLeftCell="B1" zoomScale="72" workbookViewId="0">
      <selection activeCell="J40" sqref="J40"/>
    </sheetView>
  </sheetViews>
  <sheetFormatPr baseColWidth="10" defaultRowHeight="13.2" x14ac:dyDescent="0.25"/>
  <cols>
    <col min="1" max="1" width="1" hidden="1" customWidth="1"/>
    <col min="2" max="2" width="28.88671875" bestFit="1" customWidth="1"/>
    <col min="3" max="3" width="16.5546875" customWidth="1"/>
    <col min="4" max="4" width="9.88671875" style="2" customWidth="1"/>
    <col min="5" max="5" width="10.88671875" customWidth="1"/>
    <col min="6" max="10" width="6.6640625" customWidth="1"/>
    <col min="11" max="11" width="2.5546875" customWidth="1"/>
    <col min="12" max="12" width="14.6640625" customWidth="1"/>
    <col min="13" max="13" width="15.88671875" customWidth="1"/>
    <col min="14" max="14" width="7.6640625" customWidth="1"/>
    <col min="15" max="15" width="7.33203125" customWidth="1"/>
  </cols>
  <sheetData>
    <row r="1" spans="1:15" ht="13.8" x14ac:dyDescent="0.25">
      <c r="A1" s="80"/>
      <c r="B1" s="80"/>
      <c r="C1" s="1977" t="s">
        <v>1486</v>
      </c>
      <c r="D1" s="1978"/>
      <c r="F1" s="82" t="s">
        <v>1314</v>
      </c>
      <c r="G1" s="82"/>
      <c r="H1" s="82"/>
      <c r="I1" s="82"/>
      <c r="J1" s="82"/>
      <c r="L1" s="82" t="s">
        <v>1324</v>
      </c>
      <c r="M1" s="82"/>
      <c r="N1" s="56"/>
    </row>
    <row r="2" spans="1:15" ht="13.8" x14ac:dyDescent="0.25">
      <c r="A2" s="80"/>
      <c r="B2" s="80"/>
      <c r="C2" s="84" t="s">
        <v>1316</v>
      </c>
      <c r="D2" s="81" t="s">
        <v>1317</v>
      </c>
      <c r="F2" t="s">
        <v>1350</v>
      </c>
      <c r="G2" t="s">
        <v>1487</v>
      </c>
      <c r="H2" t="s">
        <v>1488</v>
      </c>
      <c r="I2" s="85" t="s">
        <v>1591</v>
      </c>
      <c r="J2" t="s">
        <v>1593</v>
      </c>
      <c r="L2" t="s">
        <v>1489</v>
      </c>
      <c r="N2" s="56" t="s">
        <v>1327</v>
      </c>
      <c r="O2" s="56" t="s">
        <v>1328</v>
      </c>
    </row>
    <row r="3" spans="1:15" ht="13.8" x14ac:dyDescent="0.25">
      <c r="A3" s="86"/>
      <c r="B3" s="80" t="s">
        <v>1321</v>
      </c>
      <c r="C3" s="87">
        <v>3587</v>
      </c>
      <c r="D3" s="88"/>
      <c r="E3" s="2"/>
      <c r="F3" s="89">
        <v>100</v>
      </c>
      <c r="G3" s="89">
        <v>68</v>
      </c>
      <c r="H3" s="89">
        <v>30</v>
      </c>
      <c r="I3" s="89">
        <v>50</v>
      </c>
      <c r="J3" s="89">
        <v>30</v>
      </c>
      <c r="L3" t="s">
        <v>1332</v>
      </c>
      <c r="M3" t="s">
        <v>1490</v>
      </c>
      <c r="N3" s="101">
        <v>2</v>
      </c>
      <c r="O3" s="101"/>
    </row>
    <row r="4" spans="1:15" ht="13.8" x14ac:dyDescent="0.25">
      <c r="A4" s="86"/>
      <c r="B4" s="80" t="s">
        <v>1194</v>
      </c>
      <c r="C4" s="87"/>
      <c r="D4" s="88"/>
      <c r="E4" s="2"/>
      <c r="M4" t="s">
        <v>1491</v>
      </c>
      <c r="N4" s="101">
        <v>8.9</v>
      </c>
      <c r="O4" s="101"/>
    </row>
    <row r="5" spans="1:15" ht="13.8" x14ac:dyDescent="0.25">
      <c r="A5" s="86"/>
      <c r="B5" s="80" t="s">
        <v>1322</v>
      </c>
      <c r="C5" s="87">
        <v>216</v>
      </c>
      <c r="D5" s="88"/>
      <c r="E5" s="2"/>
      <c r="M5" t="s">
        <v>1492</v>
      </c>
      <c r="N5" s="101">
        <v>6.75</v>
      </c>
      <c r="O5" s="101"/>
    </row>
    <row r="6" spans="1:15" ht="1.5" customHeight="1" x14ac:dyDescent="0.25">
      <c r="A6" s="90"/>
      <c r="B6" s="90"/>
      <c r="C6" s="91"/>
      <c r="N6" s="101"/>
      <c r="O6" s="101"/>
    </row>
    <row r="7" spans="1:15" ht="13.8" x14ac:dyDescent="0.25">
      <c r="A7" s="92"/>
      <c r="B7" s="125" t="s">
        <v>1323</v>
      </c>
      <c r="C7" s="128">
        <v>-250</v>
      </c>
      <c r="D7" s="171">
        <f>SUM(F3:J3)</f>
        <v>278</v>
      </c>
      <c r="E7" s="2"/>
      <c r="M7" t="s">
        <v>1493</v>
      </c>
      <c r="N7" s="101">
        <v>2.99</v>
      </c>
      <c r="O7" s="101"/>
    </row>
    <row r="8" spans="1:15" ht="13.8" x14ac:dyDescent="0.25">
      <c r="A8" s="92"/>
      <c r="B8" s="125" t="s">
        <v>1325</v>
      </c>
      <c r="C8" s="126">
        <v>-24</v>
      </c>
      <c r="D8" s="127">
        <v>24</v>
      </c>
      <c r="E8" s="96"/>
      <c r="F8" s="97" t="s">
        <v>1310</v>
      </c>
      <c r="G8" s="1"/>
      <c r="H8" s="1"/>
      <c r="I8" s="1"/>
      <c r="J8" s="1"/>
      <c r="M8" t="s">
        <v>1494</v>
      </c>
      <c r="N8" s="101">
        <v>3.25</v>
      </c>
      <c r="O8" s="101"/>
    </row>
    <row r="9" spans="1:15" ht="13.8" x14ac:dyDescent="0.25">
      <c r="A9" s="92"/>
      <c r="B9" s="125" t="s">
        <v>1329</v>
      </c>
      <c r="C9" s="126">
        <v>-25</v>
      </c>
      <c r="D9" s="127">
        <v>25</v>
      </c>
      <c r="E9" s="96"/>
      <c r="F9" s="98" t="s">
        <v>1495</v>
      </c>
      <c r="G9" s="99">
        <v>10</v>
      </c>
      <c r="H9" s="100" t="s">
        <v>1584</v>
      </c>
      <c r="I9" s="99">
        <v>12</v>
      </c>
      <c r="J9" s="99"/>
      <c r="M9" t="s">
        <v>1496</v>
      </c>
      <c r="N9" s="101">
        <v>2.19</v>
      </c>
      <c r="O9" s="101"/>
    </row>
    <row r="10" spans="1:15" ht="13.8" x14ac:dyDescent="0.25">
      <c r="A10" s="92"/>
      <c r="B10" s="125" t="s">
        <v>1334</v>
      </c>
      <c r="C10" s="126">
        <v>-15</v>
      </c>
      <c r="D10" s="127">
        <v>15</v>
      </c>
      <c r="E10" s="96"/>
      <c r="F10" s="98" t="s">
        <v>1497</v>
      </c>
      <c r="G10" s="99">
        <v>10</v>
      </c>
      <c r="H10" s="99"/>
      <c r="I10" s="99"/>
      <c r="J10" s="99"/>
      <c r="M10" t="s">
        <v>1498</v>
      </c>
      <c r="N10" s="101">
        <v>7.99</v>
      </c>
      <c r="O10" s="101"/>
    </row>
    <row r="11" spans="1:15" ht="13.8" x14ac:dyDescent="0.25">
      <c r="A11" s="92"/>
      <c r="B11" s="125" t="s">
        <v>1339</v>
      </c>
      <c r="C11" s="126">
        <v>-85</v>
      </c>
      <c r="D11" s="127">
        <v>86</v>
      </c>
      <c r="E11" s="96"/>
      <c r="F11" s="98" t="s">
        <v>1487</v>
      </c>
      <c r="G11" s="99">
        <v>10</v>
      </c>
      <c r="H11" s="99"/>
      <c r="I11" s="99"/>
      <c r="J11" s="99"/>
      <c r="L11" t="s">
        <v>1499</v>
      </c>
      <c r="N11" s="101"/>
      <c r="O11" s="101"/>
    </row>
    <row r="12" spans="1:15" ht="13.8" x14ac:dyDescent="0.25">
      <c r="A12" s="92"/>
      <c r="B12" s="125" t="s">
        <v>1343</v>
      </c>
      <c r="C12" s="128">
        <v>-135</v>
      </c>
      <c r="D12" s="127">
        <v>140</v>
      </c>
      <c r="E12" s="96"/>
      <c r="F12" s="98" t="s">
        <v>1500</v>
      </c>
      <c r="G12" s="99">
        <v>10</v>
      </c>
      <c r="H12" s="99"/>
      <c r="I12" s="99"/>
      <c r="J12" s="99"/>
      <c r="L12" t="s">
        <v>1332</v>
      </c>
      <c r="M12" t="s">
        <v>1422</v>
      </c>
      <c r="N12" s="101">
        <v>2.2200000000000002</v>
      </c>
      <c r="O12" s="101"/>
    </row>
    <row r="13" spans="1:15" ht="13.8" x14ac:dyDescent="0.25">
      <c r="A13" s="92"/>
      <c r="B13" s="125" t="s">
        <v>1501</v>
      </c>
      <c r="C13" s="128">
        <v>-20</v>
      </c>
      <c r="D13" s="127">
        <v>20</v>
      </c>
      <c r="E13" s="96"/>
      <c r="F13" s="98" t="s">
        <v>1502</v>
      </c>
      <c r="G13" s="99">
        <v>10</v>
      </c>
      <c r="H13" s="99"/>
      <c r="I13" s="99"/>
      <c r="J13" s="99"/>
      <c r="M13" t="s">
        <v>1503</v>
      </c>
      <c r="N13" s="101">
        <v>3</v>
      </c>
      <c r="O13" s="101"/>
    </row>
    <row r="14" spans="1:15" ht="13.8" x14ac:dyDescent="0.25">
      <c r="A14" s="92"/>
      <c r="B14" s="125" t="s">
        <v>1352</v>
      </c>
      <c r="C14" s="128">
        <v>-100</v>
      </c>
      <c r="D14" s="127">
        <v>100</v>
      </c>
      <c r="E14" s="96"/>
      <c r="F14" s="98" t="s">
        <v>1504</v>
      </c>
      <c r="G14" s="99">
        <v>10</v>
      </c>
      <c r="H14" s="99"/>
      <c r="I14" s="99"/>
      <c r="J14" s="99"/>
      <c r="M14" t="s">
        <v>1505</v>
      </c>
      <c r="N14" s="101">
        <v>5.18</v>
      </c>
      <c r="O14" s="101"/>
    </row>
    <row r="15" spans="1:15" ht="13.8" x14ac:dyDescent="0.25">
      <c r="A15" s="92"/>
      <c r="B15" s="125" t="s">
        <v>1354</v>
      </c>
      <c r="C15" s="128">
        <v>0</v>
      </c>
      <c r="D15" s="127">
        <v>0</v>
      </c>
      <c r="E15" s="96"/>
      <c r="F15" s="98" t="s">
        <v>1506</v>
      </c>
      <c r="G15" s="99">
        <v>10</v>
      </c>
      <c r="H15" s="99"/>
      <c r="I15" s="99"/>
      <c r="J15" s="99"/>
      <c r="L15" t="s">
        <v>1356</v>
      </c>
      <c r="M15" t="s">
        <v>1220</v>
      </c>
      <c r="N15" s="101"/>
      <c r="O15" s="101">
        <v>4.13</v>
      </c>
    </row>
    <row r="16" spans="1:15" ht="13.8" x14ac:dyDescent="0.25">
      <c r="A16" s="92"/>
      <c r="B16" s="125" t="s">
        <v>1357</v>
      </c>
      <c r="C16" s="128">
        <v>-50</v>
      </c>
      <c r="D16" s="127">
        <v>49</v>
      </c>
      <c r="E16" s="96"/>
      <c r="F16" s="98" t="s">
        <v>1488</v>
      </c>
      <c r="G16" s="99">
        <v>10</v>
      </c>
      <c r="H16" s="99"/>
      <c r="I16" s="99"/>
      <c r="J16" s="99"/>
      <c r="M16" t="s">
        <v>1507</v>
      </c>
      <c r="N16" s="101"/>
      <c r="O16" s="101">
        <v>7.64</v>
      </c>
    </row>
    <row r="17" spans="1:17" ht="13.8" x14ac:dyDescent="0.25">
      <c r="A17" s="92"/>
      <c r="B17" s="125" t="s">
        <v>1307</v>
      </c>
      <c r="C17" s="128">
        <v>-72</v>
      </c>
      <c r="D17" s="127">
        <v>72</v>
      </c>
      <c r="E17" s="96"/>
      <c r="F17" s="98" t="s">
        <v>1581</v>
      </c>
      <c r="G17" s="99">
        <v>10</v>
      </c>
      <c r="H17" s="99"/>
      <c r="I17" s="99"/>
      <c r="J17" s="99"/>
      <c r="M17" t="s">
        <v>1213</v>
      </c>
      <c r="N17" s="101"/>
      <c r="O17" s="101">
        <v>3.92</v>
      </c>
    </row>
    <row r="18" spans="1:17" ht="13.8" x14ac:dyDescent="0.25">
      <c r="A18" s="92"/>
      <c r="B18" s="125" t="s">
        <v>1308</v>
      </c>
      <c r="C18" s="128">
        <v>-11</v>
      </c>
      <c r="D18" s="127">
        <v>11</v>
      </c>
      <c r="F18" s="98" t="s">
        <v>1582</v>
      </c>
      <c r="G18" s="99">
        <v>10</v>
      </c>
      <c r="H18" s="99"/>
      <c r="I18" s="99"/>
      <c r="J18" s="99"/>
      <c r="M18" t="s">
        <v>1508</v>
      </c>
      <c r="N18" s="101"/>
      <c r="O18" s="101">
        <v>1.1299999999999999</v>
      </c>
    </row>
    <row r="19" spans="1:17" ht="14.4" thickBot="1" x14ac:dyDescent="0.3">
      <c r="A19" s="92"/>
      <c r="B19" s="125" t="s">
        <v>1309</v>
      </c>
      <c r="C19" s="128">
        <v>-35</v>
      </c>
      <c r="D19" s="127">
        <v>35</v>
      </c>
      <c r="F19" s="98" t="s">
        <v>1583</v>
      </c>
      <c r="G19" s="99">
        <v>10</v>
      </c>
      <c r="H19" s="99"/>
      <c r="I19" s="99"/>
      <c r="J19" s="99"/>
      <c r="M19" t="s">
        <v>1509</v>
      </c>
      <c r="N19" s="106"/>
      <c r="O19" s="89">
        <v>6.68</v>
      </c>
      <c r="Q19" s="56"/>
    </row>
    <row r="20" spans="1:17" ht="14.4" thickBot="1" x14ac:dyDescent="0.3">
      <c r="A20" s="92"/>
      <c r="B20" s="125" t="s">
        <v>1365</v>
      </c>
      <c r="C20" s="128">
        <v>0</v>
      </c>
      <c r="D20" s="127">
        <v>0</v>
      </c>
      <c r="F20" s="98"/>
      <c r="G20" s="99"/>
      <c r="H20" s="99"/>
      <c r="I20" s="99"/>
      <c r="J20" s="102">
        <f>SUM(G9:G20)+SUM(I9:I20)</f>
        <v>122</v>
      </c>
      <c r="M20" t="s">
        <v>1511</v>
      </c>
      <c r="N20" s="106"/>
      <c r="O20" s="89">
        <v>6.96</v>
      </c>
      <c r="Q20" s="56"/>
    </row>
    <row r="21" spans="1:17" ht="13.8" x14ac:dyDescent="0.25">
      <c r="A21" s="92"/>
      <c r="B21" s="125" t="s">
        <v>1145</v>
      </c>
      <c r="C21" s="128">
        <v>-15</v>
      </c>
      <c r="D21" s="127">
        <v>15</v>
      </c>
      <c r="F21" s="103"/>
      <c r="G21" s="103"/>
      <c r="H21" s="103"/>
      <c r="I21" s="103"/>
      <c r="J21" s="103"/>
      <c r="M21" t="s">
        <v>1512</v>
      </c>
      <c r="N21" s="89"/>
      <c r="O21" s="89">
        <v>4.57</v>
      </c>
    </row>
    <row r="22" spans="1:17" ht="13.8" x14ac:dyDescent="0.25">
      <c r="A22" s="92"/>
      <c r="B22" s="125" t="s">
        <v>1310</v>
      </c>
      <c r="C22" s="128">
        <v>-200</v>
      </c>
      <c r="D22" s="172">
        <f>J20</f>
        <v>122</v>
      </c>
      <c r="F22" s="89"/>
      <c r="G22" s="89"/>
      <c r="H22" s="89"/>
      <c r="I22" s="89"/>
      <c r="J22" s="89"/>
      <c r="L22" t="s">
        <v>1513</v>
      </c>
      <c r="M22" t="s">
        <v>1514</v>
      </c>
      <c r="N22" s="106">
        <v>16</v>
      </c>
      <c r="O22" s="89"/>
    </row>
    <row r="23" spans="1:17" ht="13.8" x14ac:dyDescent="0.25">
      <c r="A23" s="92"/>
      <c r="B23" s="125" t="s">
        <v>1311</v>
      </c>
      <c r="C23" s="128">
        <v>-300</v>
      </c>
      <c r="D23" s="171">
        <v>400</v>
      </c>
      <c r="F23" s="89"/>
      <c r="G23" s="89"/>
      <c r="H23" s="89"/>
      <c r="I23" s="89"/>
      <c r="J23" s="89"/>
      <c r="L23" t="s">
        <v>1513</v>
      </c>
      <c r="M23" t="s">
        <v>1515</v>
      </c>
      <c r="N23" s="106">
        <v>8</v>
      </c>
      <c r="O23" s="89"/>
    </row>
    <row r="24" spans="1:17" ht="13.8" x14ac:dyDescent="0.25">
      <c r="A24" s="92"/>
      <c r="B24" s="130" t="s">
        <v>1373</v>
      </c>
      <c r="C24" s="128">
        <v>-100</v>
      </c>
      <c r="D24" s="172">
        <v>35</v>
      </c>
      <c r="F24" s="89"/>
      <c r="G24" s="89"/>
      <c r="H24" s="89"/>
      <c r="I24" s="89"/>
      <c r="J24" s="89"/>
      <c r="L24" t="s">
        <v>1516</v>
      </c>
      <c r="M24" t="s">
        <v>1517</v>
      </c>
      <c r="N24" s="106">
        <v>27</v>
      </c>
      <c r="O24" s="89"/>
    </row>
    <row r="25" spans="1:17" ht="14.4" thickBot="1" x14ac:dyDescent="0.3">
      <c r="A25" s="92"/>
      <c r="B25" s="130" t="s">
        <v>1312</v>
      </c>
      <c r="C25" s="128">
        <v>-150</v>
      </c>
      <c r="D25" s="127">
        <v>0</v>
      </c>
      <c r="E25" s="105" t="s">
        <v>1398</v>
      </c>
      <c r="L25" t="s">
        <v>1518</v>
      </c>
      <c r="M25" t="s">
        <v>1519</v>
      </c>
      <c r="N25" s="101">
        <v>2</v>
      </c>
      <c r="O25" s="101"/>
    </row>
    <row r="26" spans="1:17" ht="16.2" thickBot="1" x14ac:dyDescent="0.35">
      <c r="A26" s="92"/>
      <c r="B26" s="129"/>
      <c r="C26" s="123"/>
      <c r="D26" s="96"/>
      <c r="E26" s="108">
        <f>SUM(D7:D26)</f>
        <v>1427</v>
      </c>
      <c r="M26" t="s">
        <v>1520</v>
      </c>
      <c r="N26" s="101">
        <v>3.95</v>
      </c>
      <c r="O26" s="101"/>
    </row>
    <row r="27" spans="1:17" ht="1.5" customHeight="1" x14ac:dyDescent="0.25">
      <c r="A27" s="90"/>
      <c r="B27" s="90"/>
      <c r="C27" s="91"/>
      <c r="N27" s="101"/>
      <c r="O27" s="101"/>
    </row>
    <row r="28" spans="1:17" ht="13.8" x14ac:dyDescent="0.25">
      <c r="A28" s="109"/>
      <c r="B28" s="130" t="s">
        <v>1401</v>
      </c>
      <c r="C28" s="128">
        <v>-300</v>
      </c>
      <c r="D28" s="127">
        <v>300</v>
      </c>
      <c r="M28" t="s">
        <v>1399</v>
      </c>
      <c r="N28" s="101">
        <v>2.0499999999999998</v>
      </c>
      <c r="O28" s="101"/>
    </row>
    <row r="29" spans="1:17" ht="13.8" x14ac:dyDescent="0.25">
      <c r="A29" s="109"/>
      <c r="B29" s="130" t="s">
        <v>1195</v>
      </c>
      <c r="C29" s="128">
        <v>-400</v>
      </c>
      <c r="D29" s="127">
        <v>400</v>
      </c>
      <c r="M29" t="s">
        <v>1521</v>
      </c>
      <c r="N29" s="101">
        <v>3.3</v>
      </c>
      <c r="O29" s="101"/>
    </row>
    <row r="30" spans="1:17" ht="13.8" x14ac:dyDescent="0.25">
      <c r="A30" s="109"/>
      <c r="B30" s="130" t="s">
        <v>1404</v>
      </c>
      <c r="C30" s="128">
        <v>-200</v>
      </c>
      <c r="D30" s="127">
        <v>200</v>
      </c>
      <c r="M30" t="s">
        <v>1522</v>
      </c>
      <c r="N30" s="101">
        <v>8.59</v>
      </c>
      <c r="O30" s="101"/>
    </row>
    <row r="31" spans="1:17" ht="14.4" thickBot="1" x14ac:dyDescent="0.3">
      <c r="A31" s="109"/>
      <c r="B31" s="130" t="s">
        <v>1406</v>
      </c>
      <c r="C31" s="128">
        <v>-620</v>
      </c>
      <c r="D31" s="127">
        <v>240</v>
      </c>
      <c r="E31" s="105" t="s">
        <v>1407</v>
      </c>
      <c r="M31" t="s">
        <v>1523</v>
      </c>
      <c r="N31" s="106">
        <v>1.5</v>
      </c>
      <c r="O31" s="89"/>
    </row>
    <row r="32" spans="1:17" ht="16.2" thickBot="1" x14ac:dyDescent="0.35">
      <c r="A32" s="109"/>
      <c r="B32" s="129"/>
      <c r="C32" s="123"/>
      <c r="D32" s="96"/>
      <c r="E32" s="108">
        <f>SUM(D28:D32)</f>
        <v>1140</v>
      </c>
      <c r="M32" t="s">
        <v>1524</v>
      </c>
      <c r="N32" s="106">
        <v>4.2</v>
      </c>
      <c r="O32" s="89"/>
    </row>
    <row r="33" spans="1:15" ht="1.5" customHeight="1" x14ac:dyDescent="0.25">
      <c r="A33" s="90"/>
      <c r="B33" s="90"/>
      <c r="C33" s="91"/>
      <c r="N33" s="89"/>
      <c r="O33" s="89"/>
    </row>
    <row r="34" spans="1:15" ht="13.8" x14ac:dyDescent="0.25">
      <c r="A34" s="110"/>
      <c r="B34" s="130" t="s">
        <v>1525</v>
      </c>
      <c r="C34" s="128">
        <v>-40</v>
      </c>
      <c r="D34" s="127">
        <v>40</v>
      </c>
      <c r="M34" t="s">
        <v>1526</v>
      </c>
      <c r="N34" s="101">
        <v>2.2000000000000002</v>
      </c>
      <c r="O34" s="101"/>
    </row>
    <row r="35" spans="1:15" ht="13.8" x14ac:dyDescent="0.25">
      <c r="A35" s="110"/>
      <c r="B35" s="130" t="s">
        <v>1527</v>
      </c>
      <c r="C35" s="128"/>
      <c r="D35" s="127">
        <v>50</v>
      </c>
      <c r="L35" t="s">
        <v>1528</v>
      </c>
      <c r="M35" t="s">
        <v>1529</v>
      </c>
      <c r="N35" s="101">
        <v>9.06</v>
      </c>
      <c r="O35" s="101"/>
    </row>
    <row r="36" spans="1:15" ht="13.8" x14ac:dyDescent="0.25">
      <c r="A36" s="110"/>
      <c r="B36" s="130" t="s">
        <v>1530</v>
      </c>
      <c r="C36" s="128"/>
      <c r="D36" s="127">
        <v>8</v>
      </c>
      <c r="L36" t="s">
        <v>1531</v>
      </c>
      <c r="M36" t="s">
        <v>1532</v>
      </c>
      <c r="N36" s="101">
        <v>12</v>
      </c>
      <c r="O36" s="101"/>
    </row>
    <row r="37" spans="1:15" ht="13.8" x14ac:dyDescent="0.25">
      <c r="A37" s="110"/>
      <c r="B37" s="130" t="s">
        <v>1543</v>
      </c>
      <c r="C37" s="131"/>
      <c r="D37" s="127">
        <v>10</v>
      </c>
      <c r="L37" t="s">
        <v>1549</v>
      </c>
      <c r="M37" t="s">
        <v>1550</v>
      </c>
      <c r="N37" s="101">
        <v>12.75</v>
      </c>
      <c r="O37" s="101"/>
    </row>
    <row r="38" spans="1:15" ht="13.8" x14ac:dyDescent="0.25">
      <c r="A38" s="110"/>
      <c r="B38" s="130" t="s">
        <v>1551</v>
      </c>
      <c r="C38" s="131"/>
      <c r="D38" s="127">
        <v>20</v>
      </c>
      <c r="M38" t="s">
        <v>1552</v>
      </c>
      <c r="N38" s="101">
        <v>3.1</v>
      </c>
      <c r="O38" s="101"/>
    </row>
    <row r="39" spans="1:15" ht="13.8" x14ac:dyDescent="0.25">
      <c r="A39" s="110"/>
      <c r="B39" s="130" t="s">
        <v>1553</v>
      </c>
      <c r="C39" s="132"/>
      <c r="D39" s="127">
        <v>33</v>
      </c>
      <c r="M39" t="s">
        <v>1554</v>
      </c>
      <c r="N39" s="101">
        <v>3</v>
      </c>
      <c r="O39" s="101"/>
    </row>
    <row r="40" spans="1:15" ht="13.8" x14ac:dyDescent="0.25">
      <c r="A40" s="110"/>
      <c r="B40" s="130" t="s">
        <v>1555</v>
      </c>
      <c r="C40" s="128">
        <v>-600</v>
      </c>
      <c r="D40" s="127">
        <v>785</v>
      </c>
      <c r="M40" t="s">
        <v>1399</v>
      </c>
      <c r="N40" s="106">
        <v>2.0499999999999998</v>
      </c>
      <c r="O40" s="89"/>
    </row>
    <row r="41" spans="1:15" ht="13.8" x14ac:dyDescent="0.25">
      <c r="A41" s="110"/>
      <c r="B41" s="130" t="s">
        <v>1592</v>
      </c>
      <c r="C41" s="1"/>
      <c r="D41" s="127">
        <v>40</v>
      </c>
      <c r="L41" s="85"/>
      <c r="M41" t="s">
        <v>1556</v>
      </c>
      <c r="N41" s="106">
        <v>7.35</v>
      </c>
      <c r="O41" s="89"/>
    </row>
    <row r="42" spans="1:15" ht="13.8" x14ac:dyDescent="0.25">
      <c r="A42" s="110"/>
      <c r="B42" s="129"/>
      <c r="C42" s="113"/>
      <c r="D42" s="124"/>
      <c r="M42" t="s">
        <v>1364</v>
      </c>
      <c r="N42" s="89">
        <v>5.05</v>
      </c>
      <c r="O42" s="89"/>
    </row>
    <row r="43" spans="1:15" ht="13.8" x14ac:dyDescent="0.25">
      <c r="A43" s="110"/>
      <c r="B43" s="129"/>
      <c r="C43" s="113"/>
      <c r="D43" s="124"/>
      <c r="M43" t="s">
        <v>1557</v>
      </c>
      <c r="N43" s="106">
        <v>3.59</v>
      </c>
      <c r="O43" s="89"/>
    </row>
    <row r="44" spans="1:15" ht="14.4" thickBot="1" x14ac:dyDescent="0.3">
      <c r="A44" s="110"/>
      <c r="B44" s="80"/>
      <c r="C44" s="113"/>
      <c r="D44" s="88"/>
      <c r="E44" s="105" t="s">
        <v>1443</v>
      </c>
      <c r="M44" t="s">
        <v>1558</v>
      </c>
      <c r="N44" s="106">
        <v>3.4</v>
      </c>
      <c r="O44" s="89"/>
    </row>
    <row r="45" spans="1:15" ht="16.2" thickBot="1" x14ac:dyDescent="0.35">
      <c r="A45" s="110"/>
      <c r="B45" s="80"/>
      <c r="C45" s="113"/>
      <c r="D45" s="114"/>
      <c r="E45" s="108">
        <f>SUM(D34:D45)</f>
        <v>986</v>
      </c>
      <c r="M45" t="s">
        <v>1559</v>
      </c>
      <c r="N45" s="106">
        <v>6.52</v>
      </c>
      <c r="O45" s="89"/>
    </row>
    <row r="46" spans="1:15" ht="1.5" customHeight="1" x14ac:dyDescent="0.25">
      <c r="A46" s="90"/>
      <c r="B46" s="90"/>
      <c r="C46" s="91"/>
      <c r="N46" s="89"/>
      <c r="O46" s="89"/>
    </row>
    <row r="47" spans="1:15" ht="13.8" x14ac:dyDescent="0.25">
      <c r="A47" s="115"/>
      <c r="B47" s="80" t="s">
        <v>1447</v>
      </c>
      <c r="C47" s="87"/>
      <c r="D47" s="88"/>
      <c r="M47" t="s">
        <v>1560</v>
      </c>
      <c r="N47" s="89">
        <v>4.3499999999999996</v>
      </c>
      <c r="O47" s="89"/>
    </row>
    <row r="48" spans="1:15" ht="13.8" x14ac:dyDescent="0.25">
      <c r="A48" s="115"/>
      <c r="B48" s="80" t="s">
        <v>1450</v>
      </c>
      <c r="C48" s="116"/>
      <c r="D48" s="88"/>
      <c r="M48" t="s">
        <v>1561</v>
      </c>
      <c r="N48" s="101">
        <v>2.19</v>
      </c>
      <c r="O48" s="89"/>
    </row>
    <row r="49" spans="1:15" ht="13.8" x14ac:dyDescent="0.25">
      <c r="A49" s="115"/>
      <c r="B49" s="80" t="s">
        <v>1453</v>
      </c>
      <c r="C49" s="116"/>
      <c r="D49" s="88"/>
      <c r="M49" t="s">
        <v>1562</v>
      </c>
      <c r="N49" s="89">
        <v>3.25</v>
      </c>
      <c r="O49" s="89"/>
    </row>
    <row r="50" spans="1:15" ht="13.8" x14ac:dyDescent="0.25">
      <c r="A50" s="115"/>
      <c r="B50" s="80" t="s">
        <v>1458</v>
      </c>
      <c r="C50" s="116"/>
      <c r="D50" s="88"/>
      <c r="L50" t="s">
        <v>1368</v>
      </c>
      <c r="M50" t="s">
        <v>1563</v>
      </c>
      <c r="N50" s="101">
        <v>18</v>
      </c>
      <c r="O50" s="89"/>
    </row>
    <row r="51" spans="1:15" ht="13.8" x14ac:dyDescent="0.25">
      <c r="A51" s="115"/>
      <c r="B51" s="80" t="s">
        <v>1462</v>
      </c>
      <c r="C51" s="116"/>
      <c r="D51" s="88"/>
      <c r="L51" t="s">
        <v>1564</v>
      </c>
      <c r="M51" t="s">
        <v>1565</v>
      </c>
      <c r="N51" s="101">
        <v>8</v>
      </c>
      <c r="O51" s="89"/>
    </row>
    <row r="52" spans="1:15" ht="13.8" x14ac:dyDescent="0.25">
      <c r="A52" s="115"/>
      <c r="B52" s="80" t="s">
        <v>1464</v>
      </c>
      <c r="C52" s="116"/>
      <c r="D52" s="88"/>
      <c r="L52" t="s">
        <v>1566</v>
      </c>
      <c r="M52" t="s">
        <v>1567</v>
      </c>
      <c r="N52" s="101">
        <v>8</v>
      </c>
      <c r="O52" s="89"/>
    </row>
    <row r="53" spans="1:15" ht="13.8" x14ac:dyDescent="0.25">
      <c r="A53" s="115"/>
      <c r="B53" s="80" t="s">
        <v>1465</v>
      </c>
      <c r="C53" s="116"/>
      <c r="D53" s="88"/>
      <c r="L53" t="s">
        <v>1368</v>
      </c>
      <c r="M53" t="s">
        <v>1568</v>
      </c>
      <c r="N53" s="101">
        <v>20</v>
      </c>
      <c r="O53" s="89"/>
    </row>
    <row r="54" spans="1:15" ht="14.4" thickBot="1" x14ac:dyDescent="0.3">
      <c r="A54" s="115"/>
      <c r="B54" s="80" t="s">
        <v>1466</v>
      </c>
      <c r="C54" s="87"/>
      <c r="D54" s="117"/>
      <c r="L54" t="s">
        <v>1569</v>
      </c>
      <c r="M54" t="s">
        <v>1570</v>
      </c>
      <c r="N54" s="101">
        <v>15</v>
      </c>
      <c r="O54" s="89"/>
    </row>
    <row r="55" spans="1:15" ht="14.4" thickBot="1" x14ac:dyDescent="0.3">
      <c r="A55" s="80"/>
      <c r="B55" s="118" t="s">
        <v>1198</v>
      </c>
      <c r="C55" s="119">
        <f>SUM(C3:C54)</f>
        <v>56</v>
      </c>
      <c r="D55" s="120">
        <f>SUM(D7:D54)</f>
        <v>3553</v>
      </c>
      <c r="E55" t="s">
        <v>1468</v>
      </c>
      <c r="L55" t="s">
        <v>1586</v>
      </c>
      <c r="M55" s="56" t="s">
        <v>1585</v>
      </c>
      <c r="N55" s="101">
        <v>8</v>
      </c>
      <c r="O55" s="89"/>
    </row>
    <row r="56" spans="1:15" x14ac:dyDescent="0.25">
      <c r="L56" s="56" t="s">
        <v>1587</v>
      </c>
      <c r="M56" t="s">
        <v>1588</v>
      </c>
      <c r="N56" s="101">
        <v>46</v>
      </c>
      <c r="O56" s="89"/>
    </row>
    <row r="57" spans="1:15" x14ac:dyDescent="0.25">
      <c r="E57">
        <f>C3+C5</f>
        <v>3803</v>
      </c>
      <c r="F57" t="s">
        <v>1571</v>
      </c>
      <c r="L57" s="56" t="s">
        <v>1589</v>
      </c>
      <c r="M57" t="s">
        <v>1590</v>
      </c>
      <c r="N57" s="89">
        <v>25</v>
      </c>
      <c r="O57" s="89"/>
    </row>
    <row r="58" spans="1:15" x14ac:dyDescent="0.25">
      <c r="E58" s="56">
        <f>D55</f>
        <v>3553</v>
      </c>
      <c r="F58" t="s">
        <v>1579</v>
      </c>
      <c r="M58" s="56" t="s">
        <v>1204</v>
      </c>
      <c r="N58" s="89">
        <v>8</v>
      </c>
      <c r="O58" s="89"/>
    </row>
    <row r="59" spans="1:15" x14ac:dyDescent="0.25">
      <c r="C59" s="2" t="s">
        <v>1594</v>
      </c>
      <c r="E59" s="56">
        <f>E57-E58</f>
        <v>250</v>
      </c>
      <c r="F59" t="s">
        <v>1580</v>
      </c>
      <c r="L59" s="56" t="s">
        <v>1166</v>
      </c>
      <c r="N59" s="89">
        <v>31</v>
      </c>
      <c r="O59" s="89"/>
    </row>
    <row r="60" spans="1:15" x14ac:dyDescent="0.25">
      <c r="L60" t="s">
        <v>1203</v>
      </c>
      <c r="N60" s="89">
        <v>13</v>
      </c>
      <c r="O60" s="89"/>
    </row>
    <row r="61" spans="1:15" x14ac:dyDescent="0.25">
      <c r="M61" s="122">
        <f>SUM(N61:O61)</f>
        <v>435.95000000000005</v>
      </c>
      <c r="N61" s="65">
        <f>SUM(N3:N60)</f>
        <v>400.92</v>
      </c>
      <c r="O61" s="65">
        <f>SUM(O3:O60)</f>
        <v>35.03</v>
      </c>
    </row>
    <row r="64" spans="1:15" x14ac:dyDescent="0.25">
      <c r="D64" s="133"/>
    </row>
    <row r="67" spans="5:7" x14ac:dyDescent="0.25">
      <c r="E67" s="56"/>
    </row>
    <row r="69" spans="5:7" x14ac:dyDescent="0.25">
      <c r="G69" s="56"/>
    </row>
    <row r="70" spans="5:7" x14ac:dyDescent="0.25">
      <c r="F70" s="56"/>
    </row>
  </sheetData>
  <mergeCells count="1">
    <mergeCell ref="C1:D1"/>
  </mergeCells>
  <phoneticPr fontId="2" type="noConversion"/>
  <pageMargins left="0.75" right="0.39" top="0.17" bottom="0.17" header="0" footer="0"/>
  <pageSetup paperSize="9" scale="10" orientation="landscape" r:id="rId1"/>
  <headerFooter alignWithMargins="0"/>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2">
    <pageSetUpPr fitToPage="1"/>
  </sheetPr>
  <dimension ref="A1:O71"/>
  <sheetViews>
    <sheetView topLeftCell="A13" zoomScale="75" workbookViewId="0">
      <selection activeCell="I4" sqref="I4"/>
    </sheetView>
  </sheetViews>
  <sheetFormatPr baseColWidth="10" defaultRowHeight="13.2" x14ac:dyDescent="0.25"/>
  <cols>
    <col min="1" max="1" width="1" customWidth="1"/>
    <col min="2" max="2" width="28.88671875" bestFit="1" customWidth="1"/>
    <col min="3" max="3" width="16.5546875" customWidth="1"/>
    <col min="4" max="4" width="8.6640625" style="2" bestFit="1" customWidth="1"/>
    <col min="5" max="5" width="10" customWidth="1"/>
    <col min="6" max="10" width="6.6640625" customWidth="1"/>
    <col min="11" max="11" width="4.44140625" customWidth="1"/>
    <col min="12" max="13" width="14.6640625" customWidth="1"/>
    <col min="14" max="14" width="7.88671875" customWidth="1"/>
    <col min="15" max="15" width="6.6640625" customWidth="1"/>
  </cols>
  <sheetData>
    <row r="1" spans="1:15" ht="13.8" x14ac:dyDescent="0.25">
      <c r="A1" s="80"/>
      <c r="B1" s="80"/>
      <c r="C1" s="1977" t="s">
        <v>1313</v>
      </c>
      <c r="D1" s="1978"/>
      <c r="F1" s="82" t="s">
        <v>1314</v>
      </c>
      <c r="G1" s="82"/>
      <c r="H1" s="82"/>
      <c r="I1" s="82"/>
      <c r="J1" s="82"/>
      <c r="L1" s="83"/>
      <c r="M1" s="83"/>
    </row>
    <row r="2" spans="1:15" ht="13.8" x14ac:dyDescent="0.25">
      <c r="A2" s="80"/>
      <c r="B2" s="80"/>
      <c r="C2" s="84" t="s">
        <v>1316</v>
      </c>
      <c r="D2" s="81" t="s">
        <v>1317</v>
      </c>
      <c r="F2" t="s">
        <v>1318</v>
      </c>
      <c r="G2" t="s">
        <v>1319</v>
      </c>
      <c r="H2" t="s">
        <v>1320</v>
      </c>
      <c r="I2" s="85">
        <v>39612</v>
      </c>
    </row>
    <row r="3" spans="1:15" ht="13.8" x14ac:dyDescent="0.25">
      <c r="A3" s="86"/>
      <c r="B3" s="80" t="s">
        <v>1321</v>
      </c>
      <c r="C3" s="87">
        <v>2346</v>
      </c>
      <c r="D3" s="88"/>
      <c r="E3" s="2"/>
      <c r="F3" s="89">
        <v>30</v>
      </c>
      <c r="G3" s="89">
        <v>94</v>
      </c>
      <c r="H3" s="89">
        <v>65</v>
      </c>
      <c r="I3" s="89">
        <v>20</v>
      </c>
      <c r="J3" s="89"/>
    </row>
    <row r="4" spans="1:15" ht="13.8" x14ac:dyDescent="0.25">
      <c r="A4" s="86"/>
      <c r="B4" s="80" t="s">
        <v>1194</v>
      </c>
      <c r="C4" s="87"/>
      <c r="D4" s="88"/>
      <c r="E4" s="2"/>
    </row>
    <row r="5" spans="1:15" ht="13.8" x14ac:dyDescent="0.25">
      <c r="A5" s="86"/>
      <c r="B5" s="80" t="s">
        <v>1322</v>
      </c>
      <c r="C5" s="87">
        <v>247</v>
      </c>
      <c r="D5" s="88"/>
      <c r="E5" s="2"/>
    </row>
    <row r="6" spans="1:15" ht="1.5" customHeight="1" x14ac:dyDescent="0.25">
      <c r="A6" s="90"/>
      <c r="B6" s="90"/>
      <c r="C6" s="91"/>
    </row>
    <row r="7" spans="1:15" ht="13.8" x14ac:dyDescent="0.25">
      <c r="A7" s="92"/>
      <c r="B7" s="93" t="s">
        <v>1323</v>
      </c>
      <c r="C7" s="94">
        <v>-250</v>
      </c>
      <c r="D7" s="95">
        <f>SUM(F3:J3)</f>
        <v>209</v>
      </c>
      <c r="E7" s="2"/>
      <c r="L7" s="82" t="s">
        <v>1324</v>
      </c>
      <c r="M7" s="82"/>
      <c r="N7" s="56"/>
    </row>
    <row r="8" spans="1:15" ht="13.8" x14ac:dyDescent="0.25">
      <c r="A8" s="92"/>
      <c r="B8" s="93" t="s">
        <v>1325</v>
      </c>
      <c r="C8" s="94">
        <v>-24</v>
      </c>
      <c r="D8" s="95">
        <v>24</v>
      </c>
      <c r="E8" s="96"/>
      <c r="F8" s="97" t="s">
        <v>1310</v>
      </c>
      <c r="G8" s="1"/>
      <c r="H8" s="1"/>
      <c r="I8" s="1"/>
      <c r="J8" s="1"/>
      <c r="L8" t="s">
        <v>1326</v>
      </c>
      <c r="N8" s="56" t="s">
        <v>1327</v>
      </c>
      <c r="O8" s="56" t="s">
        <v>1328</v>
      </c>
    </row>
    <row r="9" spans="1:15" ht="13.8" x14ac:dyDescent="0.25">
      <c r="A9" s="92"/>
      <c r="B9" s="93" t="s">
        <v>1329</v>
      </c>
      <c r="C9" s="94">
        <v>-25</v>
      </c>
      <c r="D9" s="95">
        <v>25</v>
      </c>
      <c r="E9" s="96"/>
      <c r="F9" s="98" t="s">
        <v>1330</v>
      </c>
      <c r="G9" s="99">
        <v>10</v>
      </c>
      <c r="H9" s="100" t="s">
        <v>1331</v>
      </c>
      <c r="I9" s="99">
        <v>10</v>
      </c>
      <c r="J9" s="99"/>
      <c r="L9" t="s">
        <v>1332</v>
      </c>
      <c r="M9" t="s">
        <v>1333</v>
      </c>
      <c r="N9" s="101">
        <v>4.0999999999999996</v>
      </c>
      <c r="O9" s="101"/>
    </row>
    <row r="10" spans="1:15" ht="13.8" x14ac:dyDescent="0.25">
      <c r="A10" s="92"/>
      <c r="B10" s="93" t="s">
        <v>1334</v>
      </c>
      <c r="C10" s="94">
        <v>0</v>
      </c>
      <c r="D10" s="95">
        <v>0</v>
      </c>
      <c r="E10" s="96"/>
      <c r="F10" s="98" t="s">
        <v>1335</v>
      </c>
      <c r="G10" s="99">
        <v>7</v>
      </c>
      <c r="H10" s="99" t="s">
        <v>1336</v>
      </c>
      <c r="I10" s="99">
        <v>6</v>
      </c>
      <c r="J10" s="99"/>
      <c r="M10" t="s">
        <v>1337</v>
      </c>
      <c r="N10" s="101">
        <v>2.99</v>
      </c>
      <c r="O10" s="101"/>
    </row>
    <row r="11" spans="1:15" ht="13.8" x14ac:dyDescent="0.25">
      <c r="A11" s="92"/>
      <c r="B11" s="93" t="s">
        <v>1339</v>
      </c>
      <c r="C11" s="94">
        <v>-82</v>
      </c>
      <c r="D11" s="95">
        <v>86</v>
      </c>
      <c r="E11" s="96"/>
      <c r="F11" s="98" t="s">
        <v>1340</v>
      </c>
      <c r="G11" s="99">
        <v>10</v>
      </c>
      <c r="H11" s="99" t="s">
        <v>1341</v>
      </c>
      <c r="I11" s="99">
        <v>10</v>
      </c>
      <c r="J11" s="99"/>
      <c r="M11" t="s">
        <v>1342</v>
      </c>
      <c r="N11" s="101">
        <v>1.99</v>
      </c>
      <c r="O11" s="101"/>
    </row>
    <row r="12" spans="1:15" ht="13.8" x14ac:dyDescent="0.25">
      <c r="A12" s="92"/>
      <c r="B12" s="93" t="s">
        <v>1343</v>
      </c>
      <c r="C12" s="94">
        <v>-90</v>
      </c>
      <c r="D12" s="95">
        <v>90</v>
      </c>
      <c r="E12" s="96"/>
      <c r="F12" s="98" t="s">
        <v>1344</v>
      </c>
      <c r="G12" s="99">
        <v>10</v>
      </c>
      <c r="H12" s="99" t="s">
        <v>1345</v>
      </c>
      <c r="I12" s="99">
        <v>10</v>
      </c>
      <c r="J12" s="99"/>
      <c r="M12" t="s">
        <v>1346</v>
      </c>
      <c r="N12" s="101">
        <v>1.9</v>
      </c>
      <c r="O12" s="101"/>
    </row>
    <row r="13" spans="1:15" ht="13.8" x14ac:dyDescent="0.25">
      <c r="A13" s="92"/>
      <c r="B13" s="93" t="s">
        <v>1347</v>
      </c>
      <c r="C13" s="94">
        <v>-20</v>
      </c>
      <c r="D13" s="95">
        <v>20</v>
      </c>
      <c r="E13" s="96"/>
      <c r="F13" s="98" t="s">
        <v>1348</v>
      </c>
      <c r="G13" s="99">
        <v>10</v>
      </c>
      <c r="H13" s="99" t="s">
        <v>1350</v>
      </c>
      <c r="I13" s="99">
        <v>10</v>
      </c>
      <c r="J13" s="99"/>
      <c r="M13" t="s">
        <v>1351</v>
      </c>
      <c r="N13" s="101">
        <v>9.69</v>
      </c>
      <c r="O13" s="101"/>
    </row>
    <row r="14" spans="1:15" ht="13.8" x14ac:dyDescent="0.25">
      <c r="A14" s="92"/>
      <c r="B14" s="93" t="s">
        <v>1352</v>
      </c>
      <c r="C14" s="94">
        <v>-100</v>
      </c>
      <c r="D14" s="95">
        <v>100</v>
      </c>
      <c r="E14" s="96"/>
      <c r="F14" s="98" t="s">
        <v>1353</v>
      </c>
      <c r="G14" s="99">
        <v>10</v>
      </c>
      <c r="H14" s="99"/>
      <c r="I14" s="99"/>
      <c r="J14" s="99"/>
      <c r="N14" s="101"/>
      <c r="O14" s="101"/>
    </row>
    <row r="15" spans="1:15" ht="13.8" x14ac:dyDescent="0.25">
      <c r="A15" s="92"/>
      <c r="B15" s="93" t="s">
        <v>1354</v>
      </c>
      <c r="C15" s="94">
        <v>-50</v>
      </c>
      <c r="D15" s="95">
        <v>0</v>
      </c>
      <c r="E15" s="96"/>
      <c r="F15" s="98" t="s">
        <v>1355</v>
      </c>
      <c r="G15" s="99">
        <v>10</v>
      </c>
      <c r="H15" s="99"/>
      <c r="I15" s="99"/>
      <c r="J15" s="99"/>
      <c r="L15" t="s">
        <v>1356</v>
      </c>
      <c r="M15" t="s">
        <v>1220</v>
      </c>
      <c r="N15" s="101"/>
      <c r="O15" s="101">
        <v>2.59</v>
      </c>
    </row>
    <row r="16" spans="1:15" ht="13.8" x14ac:dyDescent="0.25">
      <c r="A16" s="92"/>
      <c r="B16" s="93" t="s">
        <v>1357</v>
      </c>
      <c r="C16" s="94">
        <v>-48</v>
      </c>
      <c r="D16" s="95">
        <v>55</v>
      </c>
      <c r="E16" s="96"/>
      <c r="F16" s="98" t="s">
        <v>1358</v>
      </c>
      <c r="G16" s="99">
        <v>10</v>
      </c>
      <c r="H16" s="99"/>
      <c r="I16" s="99"/>
      <c r="J16" s="99"/>
      <c r="L16" t="s">
        <v>1359</v>
      </c>
      <c r="N16" s="101"/>
      <c r="O16" s="101"/>
    </row>
    <row r="17" spans="1:15" ht="13.8" x14ac:dyDescent="0.25">
      <c r="A17" s="92"/>
      <c r="B17" s="93" t="s">
        <v>1307</v>
      </c>
      <c r="C17" s="94">
        <v>-70</v>
      </c>
      <c r="D17" s="95">
        <v>72</v>
      </c>
      <c r="F17" s="98" t="s">
        <v>1320</v>
      </c>
      <c r="G17" s="99">
        <v>10</v>
      </c>
      <c r="H17" s="99"/>
      <c r="I17" s="99"/>
      <c r="J17" s="99"/>
      <c r="L17" t="s">
        <v>1332</v>
      </c>
      <c r="M17" t="s">
        <v>1360</v>
      </c>
      <c r="N17" s="101">
        <v>3.1</v>
      </c>
      <c r="O17" s="101"/>
    </row>
    <row r="18" spans="1:15" ht="13.8" x14ac:dyDescent="0.25">
      <c r="A18" s="92"/>
      <c r="B18" s="93" t="s">
        <v>1308</v>
      </c>
      <c r="C18" s="94">
        <v>-12</v>
      </c>
      <c r="D18" s="95">
        <v>12</v>
      </c>
      <c r="F18" s="98" t="s">
        <v>1361</v>
      </c>
      <c r="G18" s="99">
        <v>10</v>
      </c>
      <c r="H18" s="99"/>
      <c r="I18" s="99"/>
      <c r="J18" s="99"/>
      <c r="M18" t="s">
        <v>1362</v>
      </c>
      <c r="N18" s="101">
        <v>4.1500000000000004</v>
      </c>
      <c r="O18" s="101"/>
    </row>
    <row r="19" spans="1:15" ht="14.4" thickBot="1" x14ac:dyDescent="0.3">
      <c r="A19" s="92"/>
      <c r="B19" s="93" t="s">
        <v>1309</v>
      </c>
      <c r="C19" s="94">
        <v>-59</v>
      </c>
      <c r="D19" s="95">
        <v>59</v>
      </c>
      <c r="F19" s="98" t="s">
        <v>1363</v>
      </c>
      <c r="G19" s="99">
        <v>9</v>
      </c>
      <c r="H19" s="99"/>
      <c r="I19" s="99"/>
      <c r="J19" s="99"/>
      <c r="M19" t="s">
        <v>1364</v>
      </c>
      <c r="N19" s="101">
        <v>5.05</v>
      </c>
      <c r="O19" s="101"/>
    </row>
    <row r="20" spans="1:15" ht="14.4" thickBot="1" x14ac:dyDescent="0.3">
      <c r="A20" s="92"/>
      <c r="B20" s="93" t="s">
        <v>1365</v>
      </c>
      <c r="C20" s="94">
        <v>-122</v>
      </c>
      <c r="D20" s="95">
        <v>122</v>
      </c>
      <c r="F20" s="98"/>
      <c r="G20" s="99"/>
      <c r="H20" s="99"/>
      <c r="I20" s="99"/>
      <c r="J20" s="102">
        <f>SUM(G9:G20)+SUM(I9:I20)</f>
        <v>152</v>
      </c>
      <c r="L20" t="s">
        <v>1366</v>
      </c>
      <c r="M20" t="s">
        <v>1367</v>
      </c>
      <c r="N20" s="101">
        <v>10.5</v>
      </c>
      <c r="O20" s="101"/>
    </row>
    <row r="21" spans="1:15" ht="13.8" x14ac:dyDescent="0.25">
      <c r="A21" s="92"/>
      <c r="B21" s="93" t="s">
        <v>1145</v>
      </c>
      <c r="C21" s="94">
        <v>-15</v>
      </c>
      <c r="D21" s="95">
        <v>15</v>
      </c>
      <c r="F21" s="103"/>
      <c r="G21" s="103"/>
      <c r="H21" s="103"/>
      <c r="I21" s="103"/>
      <c r="J21" s="103"/>
      <c r="L21" t="s">
        <v>1319</v>
      </c>
      <c r="M21" t="s">
        <v>1368</v>
      </c>
      <c r="N21" s="101">
        <v>16</v>
      </c>
      <c r="O21" s="101"/>
    </row>
    <row r="22" spans="1:15" ht="13.8" x14ac:dyDescent="0.25">
      <c r="A22" s="92"/>
      <c r="B22" s="93" t="s">
        <v>1310</v>
      </c>
      <c r="C22" s="94">
        <v>-200</v>
      </c>
      <c r="D22" s="95">
        <f>J20</f>
        <v>152</v>
      </c>
      <c r="F22" s="89"/>
      <c r="G22" s="89"/>
      <c r="H22" s="89"/>
      <c r="I22" s="89"/>
      <c r="J22" s="89"/>
      <c r="L22" t="s">
        <v>1369</v>
      </c>
      <c r="M22" t="s">
        <v>1370</v>
      </c>
      <c r="N22" s="101">
        <v>2</v>
      </c>
      <c r="O22" s="101"/>
    </row>
    <row r="23" spans="1:15" ht="13.8" x14ac:dyDescent="0.25">
      <c r="A23" s="92"/>
      <c r="B23" s="93" t="s">
        <v>1311</v>
      </c>
      <c r="C23" s="94">
        <v>-200</v>
      </c>
      <c r="D23" s="95">
        <v>315</v>
      </c>
      <c r="F23" s="89"/>
      <c r="G23" s="89"/>
      <c r="H23" s="89"/>
      <c r="I23" s="89"/>
      <c r="J23" s="89"/>
      <c r="L23" t="s">
        <v>1371</v>
      </c>
      <c r="M23" t="s">
        <v>1372</v>
      </c>
      <c r="N23" s="101">
        <v>0.75</v>
      </c>
      <c r="O23" s="101"/>
    </row>
    <row r="24" spans="1:15" ht="13.8" x14ac:dyDescent="0.25">
      <c r="A24" s="92"/>
      <c r="B24" s="104" t="s">
        <v>1373</v>
      </c>
      <c r="C24" s="94">
        <v>-100</v>
      </c>
      <c r="D24" s="95">
        <v>20</v>
      </c>
      <c r="F24" s="89"/>
      <c r="G24" s="89"/>
      <c r="H24" s="89"/>
      <c r="I24" s="89"/>
      <c r="J24" s="89"/>
      <c r="M24" t="s">
        <v>1374</v>
      </c>
      <c r="N24" s="101">
        <v>2.25</v>
      </c>
      <c r="O24" s="101"/>
    </row>
    <row r="25" spans="1:15" ht="14.4" thickBot="1" x14ac:dyDescent="0.3">
      <c r="A25" s="92"/>
      <c r="B25" s="104" t="s">
        <v>1312</v>
      </c>
      <c r="C25" s="94">
        <v>-150</v>
      </c>
      <c r="D25" s="95">
        <v>0</v>
      </c>
      <c r="E25" s="105" t="s">
        <v>1398</v>
      </c>
      <c r="M25" t="s">
        <v>1399</v>
      </c>
      <c r="N25" s="106">
        <v>1.9</v>
      </c>
      <c r="O25" s="89"/>
    </row>
    <row r="26" spans="1:15" ht="16.2" thickBot="1" x14ac:dyDescent="0.35">
      <c r="A26" s="92"/>
      <c r="B26" s="80"/>
      <c r="C26" s="87"/>
      <c r="D26" s="107"/>
      <c r="E26" s="108">
        <f>SUM(D7:D26)</f>
        <v>1376</v>
      </c>
      <c r="M26" t="s">
        <v>1400</v>
      </c>
      <c r="N26" s="106">
        <v>7</v>
      </c>
      <c r="O26" s="89"/>
    </row>
    <row r="27" spans="1:15" ht="1.5" customHeight="1" x14ac:dyDescent="0.25">
      <c r="A27" s="90"/>
      <c r="B27" s="90"/>
      <c r="C27" s="91"/>
      <c r="N27" s="89"/>
      <c r="O27" s="89"/>
    </row>
    <row r="28" spans="1:15" ht="13.8" x14ac:dyDescent="0.25">
      <c r="A28" s="109"/>
      <c r="B28" s="104" t="s">
        <v>1401</v>
      </c>
      <c r="C28" s="94">
        <v>-540</v>
      </c>
      <c r="D28" s="95">
        <v>250</v>
      </c>
      <c r="M28" t="s">
        <v>1402</v>
      </c>
      <c r="N28" s="106">
        <v>4.9000000000000004</v>
      </c>
      <c r="O28" s="89"/>
    </row>
    <row r="29" spans="1:15" ht="13.8" x14ac:dyDescent="0.25">
      <c r="A29" s="109"/>
      <c r="B29" s="104" t="s">
        <v>1195</v>
      </c>
      <c r="C29" s="94">
        <v>0</v>
      </c>
      <c r="D29" s="95">
        <v>0</v>
      </c>
      <c r="M29" t="s">
        <v>1403</v>
      </c>
      <c r="N29" s="106">
        <v>3.75</v>
      </c>
      <c r="O29" s="89"/>
    </row>
    <row r="30" spans="1:15" ht="13.8" x14ac:dyDescent="0.25">
      <c r="A30" s="109"/>
      <c r="B30" s="104" t="s">
        <v>1404</v>
      </c>
      <c r="C30" s="94">
        <v>-100</v>
      </c>
      <c r="D30" s="95">
        <v>200</v>
      </c>
      <c r="M30" t="s">
        <v>1405</v>
      </c>
      <c r="N30" s="106">
        <v>9.65</v>
      </c>
      <c r="O30" s="89"/>
    </row>
    <row r="31" spans="1:15" ht="14.4" thickBot="1" x14ac:dyDescent="0.3">
      <c r="A31" s="109"/>
      <c r="B31" s="104" t="s">
        <v>1406</v>
      </c>
      <c r="C31" s="94">
        <v>0</v>
      </c>
      <c r="D31" s="95">
        <v>0</v>
      </c>
      <c r="E31" s="105" t="s">
        <v>1407</v>
      </c>
      <c r="L31" t="s">
        <v>1408</v>
      </c>
      <c r="M31" t="s">
        <v>1409</v>
      </c>
      <c r="N31" s="101">
        <v>1.75</v>
      </c>
      <c r="O31" s="89"/>
    </row>
    <row r="32" spans="1:15" ht="16.2" thickBot="1" x14ac:dyDescent="0.35">
      <c r="A32" s="109"/>
      <c r="B32" s="80"/>
      <c r="C32" s="87"/>
      <c r="D32" s="107"/>
      <c r="E32" s="108">
        <f>SUM(D28:D32)</f>
        <v>450</v>
      </c>
      <c r="L32" t="s">
        <v>1410</v>
      </c>
      <c r="M32" t="s">
        <v>1411</v>
      </c>
      <c r="N32" s="89">
        <v>6</v>
      </c>
      <c r="O32" s="89"/>
    </row>
    <row r="33" spans="1:15" ht="1.5" customHeight="1" x14ac:dyDescent="0.25">
      <c r="A33" s="90"/>
      <c r="B33" s="90"/>
      <c r="C33" s="91"/>
      <c r="N33" s="89"/>
      <c r="O33" s="89"/>
    </row>
    <row r="34" spans="1:15" ht="13.8" x14ac:dyDescent="0.25">
      <c r="A34" s="110"/>
      <c r="B34" s="104" t="s">
        <v>1412</v>
      </c>
      <c r="C34" s="94">
        <v>-100</v>
      </c>
      <c r="D34" s="95">
        <v>88</v>
      </c>
      <c r="L34" t="s">
        <v>1410</v>
      </c>
      <c r="M34" t="s">
        <v>1413</v>
      </c>
      <c r="N34" s="89">
        <v>9</v>
      </c>
      <c r="O34" s="89"/>
    </row>
    <row r="35" spans="1:15" ht="13.8" x14ac:dyDescent="0.25">
      <c r="A35" s="110"/>
      <c r="B35" s="104" t="s">
        <v>1414</v>
      </c>
      <c r="C35" s="94">
        <v>-200</v>
      </c>
      <c r="D35" s="95">
        <v>210</v>
      </c>
      <c r="L35" t="s">
        <v>1418</v>
      </c>
      <c r="M35" t="s">
        <v>1419</v>
      </c>
      <c r="N35" s="89">
        <v>20</v>
      </c>
      <c r="O35" s="89"/>
    </row>
    <row r="36" spans="1:15" ht="13.8" x14ac:dyDescent="0.25">
      <c r="A36" s="110"/>
      <c r="B36" s="104" t="s">
        <v>1420</v>
      </c>
      <c r="C36" s="94">
        <v>-70</v>
      </c>
      <c r="D36" s="95">
        <v>0</v>
      </c>
      <c r="L36" t="s">
        <v>1421</v>
      </c>
      <c r="M36" t="s">
        <v>1422</v>
      </c>
      <c r="N36" s="89">
        <v>2.25</v>
      </c>
      <c r="O36" s="89"/>
    </row>
    <row r="37" spans="1:15" ht="13.8" x14ac:dyDescent="0.25">
      <c r="A37" s="110"/>
      <c r="B37" s="104" t="s">
        <v>1423</v>
      </c>
      <c r="C37" s="94">
        <v>-20</v>
      </c>
      <c r="D37" s="95">
        <v>20</v>
      </c>
      <c r="M37" t="s">
        <v>1364</v>
      </c>
      <c r="N37" s="89">
        <v>5.05</v>
      </c>
      <c r="O37" s="89"/>
    </row>
    <row r="38" spans="1:15" ht="13.8" x14ac:dyDescent="0.25">
      <c r="A38" s="110"/>
      <c r="B38" s="104" t="s">
        <v>1424</v>
      </c>
      <c r="C38" s="111"/>
      <c r="D38" s="95">
        <v>8</v>
      </c>
      <c r="M38" t="s">
        <v>1425</v>
      </c>
      <c r="N38" s="89">
        <v>3.95</v>
      </c>
      <c r="O38" s="89"/>
    </row>
    <row r="39" spans="1:15" ht="13.8" x14ac:dyDescent="0.25">
      <c r="A39" s="110"/>
      <c r="B39" s="104" t="s">
        <v>1426</v>
      </c>
      <c r="C39" s="111"/>
      <c r="D39" s="95">
        <v>2</v>
      </c>
      <c r="M39" t="s">
        <v>1362</v>
      </c>
      <c r="N39" s="89">
        <v>3.85</v>
      </c>
      <c r="O39" s="89"/>
    </row>
    <row r="40" spans="1:15" ht="13.8" x14ac:dyDescent="0.25">
      <c r="A40" s="110"/>
      <c r="B40" s="104" t="s">
        <v>1427</v>
      </c>
      <c r="C40" s="112"/>
      <c r="D40" s="95">
        <v>50</v>
      </c>
      <c r="M40" t="s">
        <v>1428</v>
      </c>
      <c r="N40" s="89">
        <v>2.92</v>
      </c>
      <c r="O40" s="89"/>
    </row>
    <row r="41" spans="1:15" ht="13.8" x14ac:dyDescent="0.25">
      <c r="A41" s="110"/>
      <c r="B41" s="104" t="s">
        <v>1429</v>
      </c>
      <c r="C41" s="94"/>
      <c r="D41" s="95">
        <v>325</v>
      </c>
      <c r="M41" t="s">
        <v>1430</v>
      </c>
      <c r="N41" s="89">
        <v>3.1</v>
      </c>
      <c r="O41" s="89"/>
    </row>
    <row r="42" spans="1:15" ht="13.8" x14ac:dyDescent="0.25">
      <c r="A42" s="110"/>
      <c r="B42" s="104" t="s">
        <v>1431</v>
      </c>
      <c r="C42" s="112"/>
      <c r="D42" s="95">
        <v>11</v>
      </c>
      <c r="M42" t="s">
        <v>1432</v>
      </c>
      <c r="N42" s="89">
        <v>4.3</v>
      </c>
      <c r="O42" s="89"/>
    </row>
    <row r="43" spans="1:15" ht="13.8" x14ac:dyDescent="0.25">
      <c r="A43" s="110"/>
      <c r="B43" s="104" t="s">
        <v>1433</v>
      </c>
      <c r="C43" s="112"/>
      <c r="D43" s="95">
        <v>28</v>
      </c>
      <c r="L43" t="s">
        <v>1442</v>
      </c>
      <c r="M43" t="s">
        <v>1422</v>
      </c>
      <c r="N43" s="89">
        <v>3</v>
      </c>
      <c r="O43" s="89"/>
    </row>
    <row r="44" spans="1:15" ht="14.4" thickBot="1" x14ac:dyDescent="0.3">
      <c r="A44" s="110"/>
      <c r="B44" s="80"/>
      <c r="C44" s="113"/>
      <c r="D44" s="88"/>
      <c r="E44" s="105" t="s">
        <v>1443</v>
      </c>
      <c r="L44" t="s">
        <v>1442</v>
      </c>
      <c r="M44" t="s">
        <v>1444</v>
      </c>
      <c r="N44" s="89">
        <v>5.5</v>
      </c>
      <c r="O44" s="89"/>
    </row>
    <row r="45" spans="1:15" ht="16.2" thickBot="1" x14ac:dyDescent="0.35">
      <c r="A45" s="110"/>
      <c r="B45" s="80"/>
      <c r="C45" s="113"/>
      <c r="D45" s="114"/>
      <c r="E45" s="108">
        <f>SUM(D34:D45)</f>
        <v>742</v>
      </c>
      <c r="L45" t="s">
        <v>1445</v>
      </c>
      <c r="M45" t="s">
        <v>1446</v>
      </c>
      <c r="N45" s="89">
        <v>26</v>
      </c>
      <c r="O45" s="89"/>
    </row>
    <row r="46" spans="1:15" ht="1.5" customHeight="1" x14ac:dyDescent="0.25">
      <c r="A46" s="90"/>
      <c r="B46" s="90"/>
      <c r="C46" s="91"/>
      <c r="N46" s="89"/>
      <c r="O46" s="89"/>
    </row>
    <row r="47" spans="1:15" ht="13.8" x14ac:dyDescent="0.25">
      <c r="A47" s="115"/>
      <c r="B47" s="80" t="s">
        <v>1447</v>
      </c>
      <c r="C47" s="87"/>
      <c r="D47" s="88"/>
      <c r="F47">
        <v>140</v>
      </c>
      <c r="L47" s="85" t="s">
        <v>1448</v>
      </c>
      <c r="M47" t="s">
        <v>1449</v>
      </c>
      <c r="N47" s="89">
        <v>3</v>
      </c>
      <c r="O47" s="89"/>
    </row>
    <row r="48" spans="1:15" ht="13.8" x14ac:dyDescent="0.25">
      <c r="A48" s="115"/>
      <c r="B48" s="80" t="s">
        <v>1450</v>
      </c>
      <c r="C48" s="116"/>
      <c r="D48" s="88"/>
      <c r="F48">
        <v>450</v>
      </c>
      <c r="L48" t="s">
        <v>1451</v>
      </c>
      <c r="M48" t="s">
        <v>1452</v>
      </c>
      <c r="N48" s="89">
        <v>14</v>
      </c>
      <c r="O48" s="89"/>
    </row>
    <row r="49" spans="1:15" ht="13.8" x14ac:dyDescent="0.25">
      <c r="A49" s="115"/>
      <c r="B49" s="80" t="s">
        <v>1453</v>
      </c>
      <c r="C49" s="116"/>
      <c r="D49" s="88"/>
      <c r="F49">
        <v>300</v>
      </c>
      <c r="L49" t="s">
        <v>1454</v>
      </c>
      <c r="M49" t="s">
        <v>1455</v>
      </c>
      <c r="N49" s="89">
        <v>10.25</v>
      </c>
      <c r="O49" s="89"/>
    </row>
    <row r="50" spans="1:15" ht="13.8" x14ac:dyDescent="0.25">
      <c r="A50" s="115"/>
      <c r="B50" s="80" t="s">
        <v>1458</v>
      </c>
      <c r="C50" s="116"/>
      <c r="D50" s="88"/>
      <c r="F50">
        <v>150</v>
      </c>
      <c r="M50" t="s">
        <v>1459</v>
      </c>
      <c r="N50" s="89">
        <v>2.25</v>
      </c>
      <c r="O50" s="89"/>
    </row>
    <row r="51" spans="1:15" ht="13.8" x14ac:dyDescent="0.25">
      <c r="A51" s="115"/>
      <c r="B51" s="80" t="s">
        <v>1462</v>
      </c>
      <c r="C51" s="116"/>
      <c r="D51" s="88"/>
      <c r="F51">
        <v>70</v>
      </c>
      <c r="M51" t="s">
        <v>1463</v>
      </c>
      <c r="N51" s="89">
        <v>3.89</v>
      </c>
      <c r="O51" s="89"/>
    </row>
    <row r="52" spans="1:15" ht="13.8" x14ac:dyDescent="0.25">
      <c r="A52" s="115"/>
      <c r="B52" s="80" t="s">
        <v>1464</v>
      </c>
      <c r="C52" s="116"/>
      <c r="D52" s="88"/>
      <c r="F52">
        <v>1000</v>
      </c>
      <c r="M52" t="s">
        <v>1422</v>
      </c>
      <c r="N52" s="89">
        <v>2.25</v>
      </c>
      <c r="O52" s="89"/>
    </row>
    <row r="53" spans="1:15" ht="13.8" x14ac:dyDescent="0.25">
      <c r="A53" s="115"/>
      <c r="B53" s="80" t="s">
        <v>1465</v>
      </c>
      <c r="C53" s="116"/>
      <c r="D53" s="88"/>
      <c r="F53">
        <v>500</v>
      </c>
      <c r="M53" t="s">
        <v>1226</v>
      </c>
      <c r="N53" s="89"/>
      <c r="O53" s="89">
        <v>1.65</v>
      </c>
    </row>
    <row r="54" spans="1:15" ht="14.4" thickBot="1" x14ac:dyDescent="0.3">
      <c r="A54" s="115"/>
      <c r="B54" s="80" t="s">
        <v>1466</v>
      </c>
      <c r="C54" s="87"/>
      <c r="D54" s="117"/>
      <c r="F54">
        <v>150</v>
      </c>
      <c r="M54" t="s">
        <v>1467</v>
      </c>
      <c r="N54" s="89">
        <v>2.0499999999999998</v>
      </c>
      <c r="O54" s="89"/>
    </row>
    <row r="55" spans="1:15" ht="14.4" thickBot="1" x14ac:dyDescent="0.3">
      <c r="A55" s="80"/>
      <c r="B55" s="118" t="s">
        <v>1198</v>
      </c>
      <c r="C55" s="119">
        <f>SUM(C3:C54)</f>
        <v>-54</v>
      </c>
      <c r="D55" s="120">
        <f>SUM(D7:D54)</f>
        <v>2568</v>
      </c>
      <c r="E55" t="s">
        <v>1468</v>
      </c>
      <c r="L55" t="s">
        <v>1341</v>
      </c>
      <c r="M55" t="s">
        <v>1469</v>
      </c>
      <c r="N55" s="121">
        <v>12</v>
      </c>
      <c r="O55" s="89"/>
    </row>
    <row r="56" spans="1:15" x14ac:dyDescent="0.25">
      <c r="L56" t="s">
        <v>1470</v>
      </c>
      <c r="M56" t="s">
        <v>1219</v>
      </c>
      <c r="N56" s="89"/>
      <c r="O56" s="89">
        <v>6.25</v>
      </c>
    </row>
    <row r="57" spans="1:15" x14ac:dyDescent="0.25">
      <c r="L57" t="s">
        <v>1470</v>
      </c>
      <c r="M57" t="s">
        <v>1471</v>
      </c>
      <c r="N57" s="89"/>
      <c r="O57" s="89">
        <v>4.5</v>
      </c>
    </row>
    <row r="58" spans="1:15" x14ac:dyDescent="0.25">
      <c r="L58" s="56" t="s">
        <v>1442</v>
      </c>
      <c r="M58" t="s">
        <v>1472</v>
      </c>
      <c r="N58" s="89">
        <v>12</v>
      </c>
      <c r="O58" s="89"/>
    </row>
    <row r="59" spans="1:15" x14ac:dyDescent="0.25">
      <c r="L59" s="56" t="s">
        <v>1473</v>
      </c>
      <c r="M59" t="s">
        <v>1474</v>
      </c>
      <c r="N59" s="89">
        <v>10</v>
      </c>
      <c r="O59" s="89"/>
    </row>
    <row r="60" spans="1:15" x14ac:dyDescent="0.25">
      <c r="L60" s="56" t="s">
        <v>1475</v>
      </c>
      <c r="M60" t="s">
        <v>1476</v>
      </c>
      <c r="N60" s="89">
        <v>7.5</v>
      </c>
      <c r="O60" s="89"/>
    </row>
    <row r="61" spans="1:15" x14ac:dyDescent="0.25">
      <c r="L61" s="56" t="s">
        <v>1470</v>
      </c>
      <c r="M61" t="s">
        <v>1477</v>
      </c>
      <c r="N61" s="89"/>
      <c r="O61" s="89">
        <v>5.25</v>
      </c>
    </row>
    <row r="62" spans="1:15" x14ac:dyDescent="0.25">
      <c r="L62" s="56" t="s">
        <v>1478</v>
      </c>
      <c r="M62" t="s">
        <v>1479</v>
      </c>
      <c r="N62" s="89">
        <v>10</v>
      </c>
      <c r="O62" s="89"/>
    </row>
    <row r="63" spans="1:15" x14ac:dyDescent="0.25">
      <c r="L63" s="56" t="s">
        <v>1480</v>
      </c>
      <c r="M63" t="s">
        <v>1481</v>
      </c>
      <c r="N63" s="89">
        <v>7.5</v>
      </c>
      <c r="O63" s="89"/>
    </row>
    <row r="64" spans="1:15" x14ac:dyDescent="0.25">
      <c r="L64" s="56" t="s">
        <v>1482</v>
      </c>
      <c r="M64" t="s">
        <v>1483</v>
      </c>
      <c r="N64" s="89">
        <v>9</v>
      </c>
      <c r="O64" s="89"/>
    </row>
    <row r="65" spans="5:15" x14ac:dyDescent="0.25">
      <c r="L65" s="56" t="s">
        <v>1484</v>
      </c>
      <c r="M65" t="s">
        <v>1483</v>
      </c>
      <c r="N65" s="89">
        <v>15</v>
      </c>
      <c r="O65" s="89"/>
    </row>
    <row r="66" spans="5:15" x14ac:dyDescent="0.25">
      <c r="L66" s="56" t="s">
        <v>1485</v>
      </c>
      <c r="M66" t="s">
        <v>1452</v>
      </c>
      <c r="N66" s="89">
        <v>6</v>
      </c>
      <c r="O66" s="89"/>
    </row>
    <row r="67" spans="5:15" x14ac:dyDescent="0.25">
      <c r="N67" s="89"/>
      <c r="O67" s="89"/>
    </row>
    <row r="68" spans="5:15" x14ac:dyDescent="0.25">
      <c r="E68" s="56"/>
      <c r="M68" s="122">
        <f>SUM(N68:O68)</f>
        <v>335.27</v>
      </c>
      <c r="N68" s="65">
        <f>SUM(N9:N67)</f>
        <v>315.02999999999997</v>
      </c>
      <c r="O68" s="65">
        <f>SUM(O9:O67)</f>
        <v>20.240000000000002</v>
      </c>
    </row>
    <row r="70" spans="5:15" x14ac:dyDescent="0.25">
      <c r="G70" s="56"/>
    </row>
    <row r="71" spans="5:15" x14ac:dyDescent="0.25">
      <c r="F71" s="56"/>
    </row>
  </sheetData>
  <mergeCells count="1">
    <mergeCell ref="C1:D1"/>
  </mergeCells>
  <phoneticPr fontId="2" type="noConversion"/>
  <pageMargins left="0.23" right="0.27" top="0.18" bottom="0.17" header="0" footer="0"/>
  <pageSetup paperSize="9" scale="10" orientation="landscape" r:id="rId1"/>
  <headerFooter alignWithMargins="0"/>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4"/>
  <dimension ref="A1:N64"/>
  <sheetViews>
    <sheetView zoomScale="70" workbookViewId="0">
      <selection activeCell="M49" sqref="M49"/>
    </sheetView>
  </sheetViews>
  <sheetFormatPr baseColWidth="10" defaultColWidth="11.44140625" defaultRowHeight="13.8" x14ac:dyDescent="0.25"/>
  <cols>
    <col min="1" max="1" width="1.33203125" style="80" customWidth="1"/>
    <col min="2" max="2" width="28.44140625" style="80" bestFit="1" customWidth="1"/>
    <col min="3" max="3" width="10" style="150" customWidth="1"/>
    <col min="4" max="4" width="7.6640625" style="80" bestFit="1" customWidth="1"/>
    <col min="5" max="5" width="10.5546875" style="80" bestFit="1" customWidth="1"/>
    <col min="6" max="6" width="5.5546875" style="80" bestFit="1" customWidth="1"/>
    <col min="7" max="7" width="1.33203125" style="80" customWidth="1"/>
    <col min="8" max="8" width="1.109375" style="80" customWidth="1"/>
    <col min="9" max="9" width="11.109375" style="80" customWidth="1"/>
    <col min="10" max="10" width="11.44140625" style="80"/>
    <col min="11" max="11" width="17.109375" style="80" customWidth="1"/>
    <col min="12" max="12" width="1.33203125" style="80" customWidth="1"/>
    <col min="13" max="13" width="11.109375" style="80" customWidth="1"/>
    <col min="14" max="15" width="7.33203125" style="80" bestFit="1" customWidth="1"/>
    <col min="16" max="16" width="1.88671875" style="80" customWidth="1"/>
    <col min="17" max="16384" width="11.44140625" style="80"/>
  </cols>
  <sheetData>
    <row r="1" spans="1:11" ht="12.75" customHeight="1" x14ac:dyDescent="0.25">
      <c r="C1" s="134" t="s">
        <v>1597</v>
      </c>
      <c r="D1" s="135" t="s">
        <v>1638</v>
      </c>
      <c r="E1" s="135" t="s">
        <v>1637</v>
      </c>
      <c r="F1" s="136" t="s">
        <v>1643</v>
      </c>
      <c r="G1" s="137"/>
    </row>
    <row r="2" spans="1:11" ht="12" customHeight="1" x14ac:dyDescent="0.25">
      <c r="A2" s="86"/>
      <c r="B2" s="80" t="s">
        <v>1321</v>
      </c>
      <c r="C2" s="87">
        <v>730</v>
      </c>
      <c r="D2" s="87"/>
      <c r="E2" s="138"/>
      <c r="F2" s="139"/>
      <c r="G2" s="140"/>
    </row>
    <row r="3" spans="1:11" ht="12" customHeight="1" x14ac:dyDescent="0.25">
      <c r="A3" s="86"/>
      <c r="B3" s="80" t="s">
        <v>1194</v>
      </c>
      <c r="C3" s="87">
        <v>106</v>
      </c>
      <c r="D3" s="87"/>
      <c r="E3" s="138"/>
      <c r="F3" s="139"/>
      <c r="G3" s="140"/>
      <c r="I3" s="149"/>
      <c r="J3" s="140"/>
      <c r="K3" s="140"/>
    </row>
    <row r="4" spans="1:11" ht="12" customHeight="1" x14ac:dyDescent="0.25">
      <c r="A4" s="86"/>
      <c r="B4" s="80" t="s">
        <v>1322</v>
      </c>
      <c r="C4" s="87">
        <v>15</v>
      </c>
      <c r="D4" s="87"/>
      <c r="E4" s="138"/>
      <c r="F4" s="139"/>
      <c r="G4" s="140"/>
      <c r="I4" s="149"/>
      <c r="J4" s="140"/>
      <c r="K4" s="140"/>
    </row>
    <row r="5" spans="1:11" ht="0.9" customHeight="1" x14ac:dyDescent="0.25">
      <c r="A5" s="90"/>
      <c r="B5" s="90"/>
      <c r="C5" s="91"/>
      <c r="D5" s="91"/>
      <c r="E5" s="141"/>
      <c r="F5" s="142"/>
      <c r="G5" s="140"/>
      <c r="I5" s="149"/>
      <c r="J5" s="140"/>
      <c r="K5" s="140"/>
    </row>
    <row r="6" spans="1:11" ht="12" customHeight="1" x14ac:dyDescent="0.25">
      <c r="A6" s="92"/>
      <c r="B6" s="80" t="s">
        <v>1639</v>
      </c>
      <c r="C6" s="87">
        <v>-117</v>
      </c>
      <c r="D6" s="87">
        <v>-250</v>
      </c>
      <c r="E6" s="138"/>
      <c r="F6" s="139">
        <v>40</v>
      </c>
      <c r="G6" s="140"/>
      <c r="I6" s="140"/>
      <c r="J6" s="140"/>
      <c r="K6" s="140"/>
    </row>
    <row r="7" spans="1:11" ht="12" customHeight="1" x14ac:dyDescent="0.25">
      <c r="A7" s="92"/>
      <c r="B7" s="143" t="s">
        <v>1640</v>
      </c>
      <c r="C7" s="87"/>
      <c r="D7" s="87">
        <v>-48</v>
      </c>
      <c r="E7" s="138"/>
      <c r="F7" s="139">
        <v>23</v>
      </c>
      <c r="G7" s="140"/>
      <c r="I7" s="140"/>
      <c r="J7" s="140"/>
      <c r="K7" s="140"/>
    </row>
    <row r="8" spans="1:11" ht="12" customHeight="1" x14ac:dyDescent="0.25">
      <c r="A8" s="92"/>
      <c r="B8" s="143" t="s">
        <v>1641</v>
      </c>
      <c r="C8" s="87"/>
      <c r="D8" s="87">
        <v>-56</v>
      </c>
      <c r="E8" s="138"/>
      <c r="F8" s="139">
        <v>25</v>
      </c>
      <c r="G8" s="140"/>
      <c r="I8" s="140"/>
      <c r="J8" s="140"/>
      <c r="K8" s="140"/>
    </row>
    <row r="9" spans="1:11" ht="12" customHeight="1" x14ac:dyDescent="0.25">
      <c r="A9" s="92"/>
      <c r="B9" s="80" t="s">
        <v>1334</v>
      </c>
      <c r="C9" s="87"/>
      <c r="D9" s="87"/>
      <c r="E9" s="138"/>
      <c r="F9" s="139">
        <v>0</v>
      </c>
      <c r="G9" s="140"/>
      <c r="I9" s="140"/>
      <c r="J9" s="140"/>
      <c r="K9" s="140"/>
    </row>
    <row r="10" spans="1:11" ht="12" customHeight="1" x14ac:dyDescent="0.25">
      <c r="A10" s="92"/>
      <c r="B10" s="143" t="s">
        <v>1642</v>
      </c>
      <c r="C10" s="87"/>
      <c r="D10" s="87">
        <v>-180</v>
      </c>
      <c r="E10" s="138"/>
      <c r="F10" s="139">
        <v>103</v>
      </c>
      <c r="G10" s="140"/>
      <c r="I10" s="140"/>
      <c r="J10" s="140"/>
      <c r="K10" s="140"/>
    </row>
    <row r="11" spans="1:11" ht="12" customHeight="1" x14ac:dyDescent="0.25">
      <c r="A11" s="92"/>
      <c r="B11" s="129" t="s">
        <v>1343</v>
      </c>
      <c r="C11" s="87"/>
      <c r="D11" s="87">
        <v>-100</v>
      </c>
      <c r="E11" s="87"/>
      <c r="F11" s="139">
        <v>100</v>
      </c>
      <c r="G11" s="140"/>
      <c r="I11" s="169"/>
      <c r="J11" s="140"/>
      <c r="K11" s="140"/>
    </row>
    <row r="12" spans="1:11" ht="12" customHeight="1" x14ac:dyDescent="0.25">
      <c r="A12" s="92"/>
      <c r="B12" s="129" t="s">
        <v>1347</v>
      </c>
      <c r="C12" s="87"/>
      <c r="D12" s="87">
        <v>-20</v>
      </c>
      <c r="E12" s="87"/>
      <c r="F12" s="139">
        <v>20</v>
      </c>
      <c r="G12" s="140"/>
      <c r="I12" s="140"/>
      <c r="J12" s="140"/>
      <c r="K12" s="140"/>
    </row>
    <row r="13" spans="1:11" ht="12" customHeight="1" x14ac:dyDescent="0.25">
      <c r="A13" s="92"/>
      <c r="B13" s="129" t="s">
        <v>1598</v>
      </c>
      <c r="C13" s="87"/>
      <c r="D13" s="87"/>
      <c r="E13" s="87"/>
      <c r="F13" s="139">
        <v>100</v>
      </c>
      <c r="G13" s="140"/>
      <c r="I13" s="140"/>
      <c r="J13" s="144"/>
      <c r="K13" s="140"/>
    </row>
    <row r="14" spans="1:11" ht="12" customHeight="1" x14ac:dyDescent="0.25">
      <c r="A14" s="92"/>
      <c r="B14" s="145" t="s">
        <v>1644</v>
      </c>
      <c r="C14" s="87"/>
      <c r="D14" s="87">
        <v>-100</v>
      </c>
      <c r="E14" s="87"/>
      <c r="F14" s="139">
        <v>47</v>
      </c>
      <c r="G14" s="140"/>
      <c r="I14" s="140"/>
      <c r="J14" s="144"/>
      <c r="K14" s="140"/>
    </row>
    <row r="15" spans="1:11" ht="12" customHeight="1" x14ac:dyDescent="0.25">
      <c r="A15" s="92"/>
      <c r="B15" s="80" t="s">
        <v>1307</v>
      </c>
      <c r="C15" s="87"/>
      <c r="D15" s="87">
        <v>-72</v>
      </c>
      <c r="E15" s="113"/>
      <c r="F15" s="139"/>
      <c r="G15" s="140"/>
      <c r="I15" s="144"/>
      <c r="J15" s="144"/>
      <c r="K15" s="140"/>
    </row>
    <row r="16" spans="1:11" ht="12" customHeight="1" x14ac:dyDescent="0.25">
      <c r="A16" s="92"/>
      <c r="B16" s="80" t="s">
        <v>1308</v>
      </c>
      <c r="C16" s="87"/>
      <c r="D16" s="113"/>
      <c r="E16" s="113"/>
      <c r="F16" s="139"/>
      <c r="G16" s="140"/>
      <c r="I16" s="140"/>
      <c r="J16" s="144"/>
      <c r="K16" s="140"/>
    </row>
    <row r="17" spans="1:11" ht="12" customHeight="1" x14ac:dyDescent="0.25">
      <c r="A17" s="92"/>
      <c r="B17" s="80" t="s">
        <v>1309</v>
      </c>
      <c r="C17" s="87"/>
      <c r="D17" s="113"/>
      <c r="E17" s="113"/>
      <c r="F17" s="139"/>
      <c r="G17" s="140"/>
      <c r="I17" s="140"/>
      <c r="J17" s="144"/>
      <c r="K17" s="140"/>
    </row>
    <row r="18" spans="1:11" ht="12" customHeight="1" x14ac:dyDescent="0.25">
      <c r="A18" s="92"/>
      <c r="B18" s="80" t="s">
        <v>1162</v>
      </c>
      <c r="C18" s="87"/>
      <c r="D18" s="113"/>
      <c r="E18" s="113"/>
      <c r="F18" s="139">
        <v>126</v>
      </c>
      <c r="G18" s="140"/>
      <c r="I18" s="144"/>
      <c r="J18" s="144"/>
      <c r="K18" s="140"/>
    </row>
    <row r="19" spans="1:11" ht="12" customHeight="1" x14ac:dyDescent="0.25">
      <c r="A19" s="92"/>
      <c r="B19" s="80" t="s">
        <v>1145</v>
      </c>
      <c r="C19" s="87"/>
      <c r="D19" s="113"/>
      <c r="E19" s="113"/>
      <c r="F19" s="139">
        <v>15</v>
      </c>
      <c r="G19" s="140"/>
      <c r="I19" s="144"/>
      <c r="J19" s="144"/>
      <c r="K19" s="140"/>
    </row>
    <row r="20" spans="1:11" ht="12" customHeight="1" x14ac:dyDescent="0.25">
      <c r="A20" s="92"/>
      <c r="B20" s="80" t="s">
        <v>1312</v>
      </c>
      <c r="C20" s="87">
        <v>-145</v>
      </c>
      <c r="D20" s="87">
        <v>-180</v>
      </c>
      <c r="E20" s="113"/>
      <c r="F20" s="139"/>
      <c r="G20" s="140"/>
      <c r="I20" s="144"/>
      <c r="J20" s="144"/>
      <c r="K20" s="140"/>
    </row>
    <row r="21" spans="1:11" ht="12" customHeight="1" x14ac:dyDescent="0.25">
      <c r="A21" s="92"/>
      <c r="B21" s="80" t="s">
        <v>1599</v>
      </c>
      <c r="C21" s="87">
        <v>-150</v>
      </c>
      <c r="D21" s="113"/>
      <c r="E21" s="113"/>
      <c r="F21" s="139">
        <v>30</v>
      </c>
      <c r="G21" s="140"/>
      <c r="I21" s="144"/>
      <c r="J21" s="144"/>
      <c r="K21" s="140"/>
    </row>
    <row r="22" spans="1:11" ht="12" customHeight="1" x14ac:dyDescent="0.25">
      <c r="A22" s="92"/>
      <c r="B22" s="80" t="s">
        <v>1311</v>
      </c>
      <c r="C22" s="87">
        <v>-82</v>
      </c>
      <c r="D22" s="113"/>
      <c r="E22" s="113"/>
      <c r="F22" s="139">
        <v>80</v>
      </c>
      <c r="G22" s="140"/>
      <c r="I22" s="144"/>
      <c r="J22" s="144"/>
      <c r="K22" s="140"/>
    </row>
    <row r="23" spans="1:11" ht="12" customHeight="1" x14ac:dyDescent="0.25">
      <c r="A23" s="92"/>
      <c r="B23" s="80" t="s">
        <v>1373</v>
      </c>
      <c r="C23" s="87">
        <v>-30</v>
      </c>
      <c r="D23" s="146"/>
      <c r="E23" s="138"/>
      <c r="F23" s="138">
        <v>70</v>
      </c>
      <c r="I23" s="144"/>
      <c r="J23" s="144"/>
      <c r="K23" s="140"/>
    </row>
    <row r="24" spans="1:11" ht="0.9" customHeight="1" x14ac:dyDescent="0.25">
      <c r="A24" s="90"/>
      <c r="B24" s="90"/>
      <c r="C24" s="91"/>
      <c r="D24" s="147"/>
      <c r="E24" s="147"/>
      <c r="F24" s="142"/>
      <c r="G24" s="140"/>
      <c r="I24" s="144"/>
      <c r="J24" s="144"/>
      <c r="K24" s="140"/>
    </row>
    <row r="25" spans="1:11" ht="12" customHeight="1" x14ac:dyDescent="0.25">
      <c r="A25" s="104"/>
      <c r="B25" s="129" t="s">
        <v>1401</v>
      </c>
      <c r="C25" s="123"/>
      <c r="D25" s="113"/>
      <c r="E25" s="113"/>
      <c r="F25" s="148">
        <v>185</v>
      </c>
      <c r="G25" s="140"/>
      <c r="I25" s="140"/>
      <c r="J25" s="144"/>
      <c r="K25" s="140"/>
    </row>
    <row r="26" spans="1:11" ht="12" customHeight="1" x14ac:dyDescent="0.25">
      <c r="A26" s="104"/>
      <c r="B26" s="80" t="s">
        <v>1195</v>
      </c>
      <c r="C26" s="87"/>
      <c r="D26" s="116"/>
      <c r="E26" s="116"/>
      <c r="F26" s="139">
        <v>522</v>
      </c>
      <c r="G26" s="140"/>
      <c r="I26" s="140"/>
      <c r="J26" s="140"/>
      <c r="K26" s="140"/>
    </row>
    <row r="27" spans="1:11" ht="12" customHeight="1" x14ac:dyDescent="0.25">
      <c r="A27" s="104"/>
      <c r="B27" s="80" t="s">
        <v>1404</v>
      </c>
      <c r="C27" s="87">
        <v>250</v>
      </c>
      <c r="D27" s="113"/>
      <c r="E27" s="113"/>
      <c r="F27" s="139"/>
      <c r="G27" s="140"/>
      <c r="I27" s="149"/>
      <c r="J27" s="149"/>
      <c r="K27" s="140"/>
    </row>
    <row r="28" spans="1:11" ht="12" customHeight="1" x14ac:dyDescent="0.25">
      <c r="A28" s="104"/>
      <c r="B28" s="80" t="s">
        <v>1406</v>
      </c>
      <c r="C28" s="87">
        <v>-220</v>
      </c>
      <c r="D28" s="87">
        <v>-620</v>
      </c>
      <c r="E28" s="87"/>
      <c r="F28" s="139">
        <v>400</v>
      </c>
      <c r="G28" s="140"/>
      <c r="I28" s="140"/>
      <c r="J28" s="140"/>
      <c r="K28" s="140"/>
    </row>
    <row r="29" spans="1:11" ht="0.9" customHeight="1" x14ac:dyDescent="0.25">
      <c r="A29" s="90"/>
      <c r="B29" s="90"/>
      <c r="C29" s="91"/>
      <c r="D29" s="91"/>
      <c r="E29" s="91"/>
      <c r="F29" s="142"/>
      <c r="G29" s="140"/>
      <c r="I29" s="140"/>
      <c r="J29" s="140"/>
      <c r="K29" s="140"/>
    </row>
    <row r="30" spans="1:11" ht="11.1" customHeight="1" x14ac:dyDescent="0.25">
      <c r="A30" s="110"/>
      <c r="B30" s="80" t="s">
        <v>1600</v>
      </c>
      <c r="C30" s="87"/>
      <c r="D30" s="87">
        <v>-75</v>
      </c>
      <c r="E30" s="113"/>
      <c r="F30" s="139"/>
      <c r="G30" s="140"/>
      <c r="I30" s="140"/>
      <c r="J30" s="140"/>
      <c r="K30" s="140"/>
    </row>
    <row r="31" spans="1:11" ht="11.1" customHeight="1" x14ac:dyDescent="0.25">
      <c r="A31" s="110"/>
      <c r="B31" s="80" t="s">
        <v>1525</v>
      </c>
      <c r="C31" s="113"/>
      <c r="D31" s="113"/>
      <c r="E31" s="113"/>
      <c r="F31" s="139">
        <v>40</v>
      </c>
      <c r="G31" s="140"/>
    </row>
    <row r="32" spans="1:11" ht="11.1" customHeight="1" x14ac:dyDescent="0.25">
      <c r="A32" s="110"/>
      <c r="B32" s="80" t="s">
        <v>1601</v>
      </c>
      <c r="C32" s="113"/>
      <c r="D32" s="113"/>
      <c r="E32" s="113"/>
      <c r="F32" s="139"/>
      <c r="G32" s="140"/>
    </row>
    <row r="33" spans="1:7" ht="11.1" customHeight="1" x14ac:dyDescent="0.25">
      <c r="A33" s="110"/>
      <c r="B33" s="80" t="s">
        <v>1602</v>
      </c>
      <c r="C33" s="113"/>
      <c r="D33" s="113"/>
      <c r="E33" s="113"/>
      <c r="F33" s="139"/>
      <c r="G33" s="140"/>
    </row>
    <row r="34" spans="1:7" ht="11.1" customHeight="1" x14ac:dyDescent="0.25">
      <c r="A34" s="110"/>
      <c r="B34" s="80" t="s">
        <v>1603</v>
      </c>
      <c r="C34" s="113"/>
      <c r="D34" s="113"/>
      <c r="E34" s="113"/>
      <c r="F34" s="139"/>
      <c r="G34" s="140"/>
    </row>
    <row r="35" spans="1:7" ht="11.1" customHeight="1" x14ac:dyDescent="0.25">
      <c r="A35" s="110"/>
      <c r="B35" s="80" t="s">
        <v>1604</v>
      </c>
      <c r="C35" s="113"/>
      <c r="D35" s="113"/>
      <c r="E35" s="113"/>
      <c r="F35" s="139"/>
      <c r="G35" s="140"/>
    </row>
    <row r="36" spans="1:7" ht="11.1" customHeight="1" x14ac:dyDescent="0.25">
      <c r="A36" s="110"/>
      <c r="B36" s="80" t="s">
        <v>1555</v>
      </c>
      <c r="C36" s="113"/>
      <c r="D36" s="113"/>
      <c r="E36" s="113"/>
      <c r="F36" s="139"/>
      <c r="G36" s="140"/>
    </row>
    <row r="37" spans="1:7" ht="11.1" customHeight="1" x14ac:dyDescent="0.25">
      <c r="A37" s="110"/>
      <c r="C37" s="113"/>
      <c r="D37" s="185"/>
      <c r="E37" s="113"/>
      <c r="F37" s="139"/>
      <c r="G37" s="140"/>
    </row>
    <row r="38" spans="1:7" ht="0.9" customHeight="1" x14ac:dyDescent="0.25">
      <c r="A38" s="90"/>
      <c r="B38" s="90"/>
      <c r="C38" s="91"/>
      <c r="D38" s="186"/>
      <c r="E38" s="91"/>
      <c r="F38" s="142"/>
      <c r="G38" s="140"/>
    </row>
    <row r="39" spans="1:7" ht="11.1" customHeight="1" x14ac:dyDescent="0.25">
      <c r="A39" s="115"/>
      <c r="B39" s="130" t="s">
        <v>1447</v>
      </c>
      <c r="C39" s="128"/>
      <c r="D39" s="187"/>
      <c r="E39" s="128">
        <v>240</v>
      </c>
      <c r="F39" s="188"/>
      <c r="G39" s="140"/>
    </row>
    <row r="40" spans="1:7" ht="11.1" customHeight="1" x14ac:dyDescent="0.25">
      <c r="A40" s="115"/>
      <c r="B40" s="130" t="s">
        <v>1450</v>
      </c>
      <c r="C40" s="126"/>
      <c r="D40" s="187"/>
      <c r="E40" s="126">
        <v>450</v>
      </c>
      <c r="F40" s="188"/>
      <c r="G40" s="140"/>
    </row>
    <row r="41" spans="1:7" ht="11.1" customHeight="1" x14ac:dyDescent="0.25">
      <c r="A41" s="115"/>
      <c r="B41" s="130" t="s">
        <v>1453</v>
      </c>
      <c r="C41" s="126"/>
      <c r="D41" s="187"/>
      <c r="E41" s="126">
        <v>120</v>
      </c>
      <c r="F41" s="188"/>
      <c r="G41" s="140"/>
    </row>
    <row r="42" spans="1:7" ht="11.1" customHeight="1" x14ac:dyDescent="0.25">
      <c r="A42" s="115"/>
      <c r="B42" s="130" t="s">
        <v>1606</v>
      </c>
      <c r="C42" s="126"/>
      <c r="D42" s="187"/>
      <c r="E42" s="126">
        <v>100</v>
      </c>
      <c r="F42" s="188"/>
      <c r="G42" s="140"/>
    </row>
    <row r="43" spans="1:7" ht="11.1" customHeight="1" x14ac:dyDescent="0.25">
      <c r="A43" s="115"/>
      <c r="B43" s="80" t="s">
        <v>1609</v>
      </c>
      <c r="C43" s="116"/>
      <c r="D43" s="146"/>
      <c r="E43" s="116"/>
      <c r="F43" s="139"/>
      <c r="G43" s="140"/>
    </row>
    <row r="44" spans="1:7" ht="11.1" customHeight="1" x14ac:dyDescent="0.25">
      <c r="A44" s="115"/>
      <c r="B44" s="80" t="s">
        <v>1464</v>
      </c>
      <c r="C44" s="116"/>
      <c r="D44" s="146"/>
      <c r="E44" s="116">
        <v>1000</v>
      </c>
      <c r="F44" s="139"/>
      <c r="G44" s="140"/>
    </row>
    <row r="45" spans="1:7" ht="11.1" customHeight="1" x14ac:dyDescent="0.25">
      <c r="A45" s="115"/>
      <c r="B45" s="80" t="s">
        <v>1614</v>
      </c>
      <c r="C45" s="116"/>
      <c r="D45" s="146"/>
      <c r="E45" s="116">
        <v>600</v>
      </c>
      <c r="F45" s="139"/>
      <c r="G45" s="140"/>
    </row>
    <row r="46" spans="1:7" ht="11.1" customHeight="1" x14ac:dyDescent="0.25">
      <c r="A46" s="115"/>
      <c r="B46" s="80" t="s">
        <v>1465</v>
      </c>
      <c r="C46" s="116"/>
      <c r="D46" s="146"/>
      <c r="E46" s="116">
        <v>500</v>
      </c>
      <c r="F46" s="139"/>
      <c r="G46" s="140"/>
    </row>
    <row r="47" spans="1:7" ht="11.1" customHeight="1" x14ac:dyDescent="0.25">
      <c r="A47" s="115"/>
      <c r="B47" s="80" t="s">
        <v>1466</v>
      </c>
      <c r="C47" s="87"/>
      <c r="D47" s="146"/>
      <c r="E47" s="87">
        <v>150</v>
      </c>
      <c r="F47" s="139"/>
      <c r="G47" s="140"/>
    </row>
    <row r="48" spans="1:7" x14ac:dyDescent="0.25">
      <c r="B48" s="159"/>
      <c r="C48" s="160">
        <f>SUM(C2:C47)</f>
        <v>357</v>
      </c>
      <c r="D48" s="160">
        <f>SUM(D2:D47)</f>
        <v>-1701</v>
      </c>
      <c r="E48" s="160"/>
      <c r="F48" s="161">
        <f>SUM(F2:F47)</f>
        <v>1926</v>
      </c>
      <c r="G48" s="140"/>
    </row>
    <row r="49" spans="5:14" x14ac:dyDescent="0.25">
      <c r="G49" s="140"/>
    </row>
    <row r="50" spans="5:14" x14ac:dyDescent="0.25">
      <c r="G50" s="140"/>
    </row>
    <row r="58" spans="5:14" x14ac:dyDescent="0.25">
      <c r="E58" s="162"/>
    </row>
    <row r="59" spans="5:14" x14ac:dyDescent="0.25">
      <c r="E59" s="140"/>
    </row>
    <row r="64" spans="5:14" x14ac:dyDescent="0.25">
      <c r="N64" s="167"/>
    </row>
  </sheetData>
  <phoneticPr fontId="2" type="noConversion"/>
  <pageMargins left="0.75" right="0.75" top="1" bottom="1" header="0" footer="0"/>
  <pageSetup paperSize="9" orientation="portrait" r:id="rId1"/>
  <headerFooter alignWithMargins="0"/>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dimension ref="B1:O24"/>
  <sheetViews>
    <sheetView zoomScale="75" workbookViewId="0">
      <selection activeCell="B2" sqref="B2"/>
    </sheetView>
  </sheetViews>
  <sheetFormatPr baseColWidth="10" defaultRowHeight="13.2" x14ac:dyDescent="0.25"/>
  <cols>
    <col min="1" max="1" width="3" customWidth="1"/>
    <col min="2" max="2" width="12" customWidth="1"/>
    <col min="3" max="3" width="8.88671875" customWidth="1"/>
    <col min="4" max="4" width="2.5546875" customWidth="1"/>
    <col min="6" max="6" width="7.5546875" bestFit="1" customWidth="1"/>
    <col min="7" max="7" width="2.5546875" customWidth="1"/>
    <col min="8" max="8" width="5" customWidth="1"/>
    <col min="12" max="12" width="2.88671875" customWidth="1"/>
    <col min="14" max="14" width="15" customWidth="1"/>
    <col min="16" max="16" width="4.6640625" customWidth="1"/>
  </cols>
  <sheetData>
    <row r="1" spans="2:15" ht="3.75" customHeight="1" thickBot="1" x14ac:dyDescent="0.3"/>
    <row r="2" spans="2:15" ht="14.4" thickBot="1" x14ac:dyDescent="0.3">
      <c r="B2" s="6">
        <v>300</v>
      </c>
      <c r="C2" s="7" t="s">
        <v>1167</v>
      </c>
      <c r="D2" s="7"/>
      <c r="E2" s="7"/>
      <c r="F2" s="8"/>
      <c r="M2" s="151" t="s">
        <v>1605</v>
      </c>
      <c r="N2" s="152">
        <v>3700</v>
      </c>
      <c r="O2" s="153"/>
    </row>
    <row r="3" spans="2:15" ht="13.8" x14ac:dyDescent="0.25">
      <c r="B3" s="9">
        <v>24</v>
      </c>
      <c r="C3" s="10" t="s">
        <v>1168</v>
      </c>
      <c r="D3" s="10"/>
      <c r="E3" s="10"/>
      <c r="F3" s="11"/>
      <c r="I3" s="151" t="s">
        <v>1617</v>
      </c>
      <c r="J3" s="152"/>
      <c r="K3" s="153"/>
      <c r="M3" s="154" t="s">
        <v>1607</v>
      </c>
      <c r="N3" s="140">
        <v>-1200</v>
      </c>
      <c r="O3" s="155" t="s">
        <v>1608</v>
      </c>
    </row>
    <row r="4" spans="2:15" ht="13.8" x14ac:dyDescent="0.25">
      <c r="B4" s="9">
        <v>50</v>
      </c>
      <c r="C4" s="10" t="s">
        <v>1169</v>
      </c>
      <c r="D4" s="10"/>
      <c r="E4" s="10"/>
      <c r="F4" s="11"/>
      <c r="I4" s="9"/>
      <c r="K4" s="11"/>
      <c r="M4" s="154" t="s">
        <v>1610</v>
      </c>
      <c r="N4" s="140">
        <v>-100</v>
      </c>
      <c r="O4" s="155" t="s">
        <v>1611</v>
      </c>
    </row>
    <row r="5" spans="2:15" ht="13.8" x14ac:dyDescent="0.25">
      <c r="B5" s="9">
        <v>35</v>
      </c>
      <c r="C5" s="10" t="s">
        <v>1170</v>
      </c>
      <c r="D5" s="10"/>
      <c r="E5" s="10"/>
      <c r="F5" s="11"/>
      <c r="I5" s="163" t="s">
        <v>1658</v>
      </c>
      <c r="J5" s="80">
        <v>12.09</v>
      </c>
      <c r="K5" s="11"/>
      <c r="M5" s="154" t="s">
        <v>1612</v>
      </c>
      <c r="N5" s="144">
        <v>-100</v>
      </c>
      <c r="O5" s="155" t="s">
        <v>1613</v>
      </c>
    </row>
    <row r="6" spans="2:15" ht="13.8" x14ac:dyDescent="0.25">
      <c r="B6" s="9">
        <v>50</v>
      </c>
      <c r="C6" s="10" t="s">
        <v>1171</v>
      </c>
      <c r="D6" s="10"/>
      <c r="E6" s="10"/>
      <c r="F6" s="11"/>
      <c r="I6" s="154" t="s">
        <v>1659</v>
      </c>
      <c r="J6" s="80">
        <v>11.19</v>
      </c>
      <c r="K6" s="11"/>
      <c r="M6" s="154" t="s">
        <v>1615</v>
      </c>
      <c r="N6" s="144">
        <v>-300</v>
      </c>
      <c r="O6" s="155" t="s">
        <v>1616</v>
      </c>
    </row>
    <row r="7" spans="2:15" ht="13.8" x14ac:dyDescent="0.25">
      <c r="B7" s="9">
        <v>40</v>
      </c>
      <c r="C7" s="10" t="s">
        <v>1179</v>
      </c>
      <c r="D7" s="10"/>
      <c r="E7" s="10"/>
      <c r="F7" s="11"/>
      <c r="I7" s="154" t="s">
        <v>1618</v>
      </c>
      <c r="J7" s="80">
        <v>11.76</v>
      </c>
      <c r="K7" s="155"/>
      <c r="M7" s="154" t="s">
        <v>1635</v>
      </c>
      <c r="N7" s="144">
        <v>-200</v>
      </c>
      <c r="O7" s="155" t="s">
        <v>1636</v>
      </c>
    </row>
    <row r="8" spans="2:15" ht="13.8" x14ac:dyDescent="0.25">
      <c r="B8" s="9">
        <v>11</v>
      </c>
      <c r="C8" s="10" t="s">
        <v>1180</v>
      </c>
      <c r="D8" s="10"/>
      <c r="E8" s="10"/>
      <c r="F8" s="11"/>
      <c r="I8" s="154" t="s">
        <v>1619</v>
      </c>
      <c r="J8" s="80">
        <v>12.45</v>
      </c>
      <c r="K8" s="155"/>
      <c r="M8" s="154" t="s">
        <v>1916</v>
      </c>
      <c r="N8" s="144">
        <v>-400</v>
      </c>
      <c r="O8" s="155" t="s">
        <v>1917</v>
      </c>
    </row>
    <row r="9" spans="2:15" ht="13.8" x14ac:dyDescent="0.25">
      <c r="B9" s="9">
        <v>28</v>
      </c>
      <c r="C9" s="10" t="s">
        <v>1181</v>
      </c>
      <c r="D9" s="10"/>
      <c r="E9" s="10"/>
      <c r="F9" s="11"/>
      <c r="I9" s="154" t="s">
        <v>1620</v>
      </c>
      <c r="J9" s="80">
        <v>14.95</v>
      </c>
      <c r="K9" s="155"/>
      <c r="M9" s="154" t="s">
        <v>2016</v>
      </c>
      <c r="N9" s="144">
        <v>-100</v>
      </c>
      <c r="O9" s="155" t="s">
        <v>2015</v>
      </c>
    </row>
    <row r="10" spans="2:15" ht="13.8" x14ac:dyDescent="0.25">
      <c r="B10" s="9">
        <v>25</v>
      </c>
      <c r="C10" s="10" t="s">
        <v>1182</v>
      </c>
      <c r="D10" s="10"/>
      <c r="E10" s="10"/>
      <c r="F10" s="11"/>
      <c r="I10" s="154" t="s">
        <v>1621</v>
      </c>
      <c r="J10" s="80">
        <v>14.6</v>
      </c>
      <c r="K10" s="155"/>
      <c r="M10" s="154" t="s">
        <v>92</v>
      </c>
      <c r="N10" s="144">
        <v>-200</v>
      </c>
      <c r="O10" s="155" t="s">
        <v>91</v>
      </c>
    </row>
    <row r="11" spans="2:15" ht="13.8" x14ac:dyDescent="0.25">
      <c r="B11" s="9">
        <v>-400</v>
      </c>
      <c r="C11" s="10" t="s">
        <v>1183</v>
      </c>
      <c r="D11" s="10"/>
      <c r="E11" s="10"/>
      <c r="F11" s="11"/>
      <c r="I11" s="163" t="s">
        <v>1622</v>
      </c>
      <c r="J11" s="164">
        <v>14.06</v>
      </c>
      <c r="K11" s="155"/>
      <c r="M11" s="154" t="s">
        <v>144</v>
      </c>
      <c r="N11" s="144">
        <v>-200</v>
      </c>
      <c r="O11" s="155" t="s">
        <v>145</v>
      </c>
    </row>
    <row r="12" spans="2:15" ht="13.8" x14ac:dyDescent="0.25">
      <c r="B12" s="9">
        <v>215</v>
      </c>
      <c r="C12" s="10" t="s">
        <v>1184</v>
      </c>
      <c r="D12" s="10"/>
      <c r="E12" s="10"/>
      <c r="F12" s="11"/>
      <c r="I12" s="154" t="s">
        <v>1625</v>
      </c>
      <c r="J12" s="140">
        <v>18.309999999999999</v>
      </c>
      <c r="K12" s="155"/>
      <c r="M12" s="154" t="s">
        <v>247</v>
      </c>
      <c r="N12" s="144">
        <v>-600</v>
      </c>
      <c r="O12" s="155" t="s">
        <v>248</v>
      </c>
    </row>
    <row r="13" spans="2:15" ht="13.8" x14ac:dyDescent="0.25">
      <c r="B13" s="9">
        <v>-20</v>
      </c>
      <c r="C13" s="10" t="s">
        <v>1185</v>
      </c>
      <c r="D13" s="10"/>
      <c r="E13" s="10"/>
      <c r="F13" s="11"/>
      <c r="I13" s="154" t="s">
        <v>1626</v>
      </c>
      <c r="J13" s="140">
        <v>20.02</v>
      </c>
      <c r="K13" s="155"/>
      <c r="M13" s="154" t="s">
        <v>377</v>
      </c>
      <c r="N13" s="144">
        <v>-200</v>
      </c>
      <c r="O13" s="155" t="s">
        <v>378</v>
      </c>
    </row>
    <row r="14" spans="2:15" ht="13.8" x14ac:dyDescent="0.25">
      <c r="B14" s="9">
        <v>17</v>
      </c>
      <c r="C14" s="10" t="s">
        <v>1186</v>
      </c>
      <c r="D14" s="10"/>
      <c r="E14" s="10"/>
      <c r="F14" s="11"/>
      <c r="I14" s="154" t="s">
        <v>1627</v>
      </c>
      <c r="J14" s="164">
        <v>18.86</v>
      </c>
      <c r="K14" s="165">
        <v>48.86</v>
      </c>
      <c r="M14" s="154" t="s">
        <v>489</v>
      </c>
      <c r="N14" s="144">
        <v>-100</v>
      </c>
      <c r="O14" s="155" t="s">
        <v>490</v>
      </c>
    </row>
    <row r="15" spans="2:15" ht="14.4" thickBot="1" x14ac:dyDescent="0.3">
      <c r="B15" s="9">
        <v>30</v>
      </c>
      <c r="C15" s="10" t="s">
        <v>1187</v>
      </c>
      <c r="D15" s="10"/>
      <c r="E15" s="10"/>
      <c r="F15" s="11"/>
      <c r="I15" s="154" t="s">
        <v>1628</v>
      </c>
      <c r="J15" s="140">
        <v>14.43</v>
      </c>
      <c r="K15" s="155"/>
      <c r="M15" s="156"/>
      <c r="N15" s="157">
        <f>SUM(N2:N14)</f>
        <v>0</v>
      </c>
      <c r="O15" s="158"/>
    </row>
    <row r="16" spans="2:15" ht="13.8" x14ac:dyDescent="0.25">
      <c r="B16" s="9">
        <v>500</v>
      </c>
      <c r="C16" s="10" t="s">
        <v>1188</v>
      </c>
      <c r="D16" s="10"/>
      <c r="E16" s="10"/>
      <c r="F16" s="11"/>
      <c r="I16" s="154"/>
      <c r="J16" s="166">
        <f>SUM(J5:J15)</f>
        <v>162.72000000000003</v>
      </c>
      <c r="K16" s="155"/>
    </row>
    <row r="17" spans="2:15" ht="13.8" x14ac:dyDescent="0.25">
      <c r="B17" s="9">
        <v>6</v>
      </c>
      <c r="C17" s="10" t="s">
        <v>1189</v>
      </c>
      <c r="D17" s="10"/>
      <c r="E17" s="10"/>
      <c r="F17" s="11"/>
      <c r="I17" s="154"/>
      <c r="J17" s="140"/>
      <c r="K17" s="155"/>
    </row>
    <row r="18" spans="2:15" ht="13.8" x14ac:dyDescent="0.25">
      <c r="B18" s="9">
        <v>-400</v>
      </c>
      <c r="C18" s="10" t="s">
        <v>1190</v>
      </c>
      <c r="D18" s="10"/>
      <c r="E18" s="10"/>
      <c r="F18" s="11"/>
      <c r="I18" s="154" t="s">
        <v>1607</v>
      </c>
      <c r="J18" s="140">
        <v>30</v>
      </c>
      <c r="K18" s="155" t="s">
        <v>1629</v>
      </c>
    </row>
    <row r="19" spans="2:15" ht="13.8" x14ac:dyDescent="0.25">
      <c r="B19" s="9">
        <v>40</v>
      </c>
      <c r="C19" s="10" t="s">
        <v>1191</v>
      </c>
      <c r="D19" s="10"/>
      <c r="E19" s="10"/>
      <c r="F19" s="11"/>
      <c r="I19" s="154" t="s">
        <v>1610</v>
      </c>
      <c r="J19" s="140">
        <v>75</v>
      </c>
      <c r="K19" s="155" t="s">
        <v>1630</v>
      </c>
    </row>
    <row r="20" spans="2:15" ht="14.4" thickBot="1" x14ac:dyDescent="0.3">
      <c r="B20" s="33">
        <v>-60</v>
      </c>
      <c r="C20" s="34" t="s">
        <v>1207</v>
      </c>
      <c r="D20" s="34"/>
      <c r="E20" s="34"/>
      <c r="F20" s="35"/>
      <c r="I20" s="156" t="s">
        <v>1612</v>
      </c>
      <c r="J20" s="168">
        <v>100</v>
      </c>
      <c r="K20" s="158" t="s">
        <v>1630</v>
      </c>
    </row>
    <row r="21" spans="2:15" ht="13.8" thickBot="1" x14ac:dyDescent="0.3">
      <c r="B21" s="33">
        <v>30</v>
      </c>
      <c r="C21" s="34" t="s">
        <v>1205</v>
      </c>
      <c r="D21" s="34"/>
      <c r="E21" s="34"/>
      <c r="F21" s="35"/>
    </row>
    <row r="22" spans="2:15" ht="13.8" x14ac:dyDescent="0.25">
      <c r="B22" s="18">
        <v>-521</v>
      </c>
      <c r="C22" s="19" t="s">
        <v>1206</v>
      </c>
      <c r="D22" s="19"/>
      <c r="E22" s="19"/>
      <c r="F22" s="20"/>
      <c r="M22" s="151" t="s">
        <v>850</v>
      </c>
      <c r="N22" s="152">
        <v>200</v>
      </c>
      <c r="O22" s="153" t="s">
        <v>851</v>
      </c>
    </row>
    <row r="23" spans="2:15" ht="16.2" thickBot="1" x14ac:dyDescent="0.35">
      <c r="B23" s="21">
        <f>SUM(B2:B22)</f>
        <v>0</v>
      </c>
      <c r="C23" s="22" t="s">
        <v>1199</v>
      </c>
      <c r="D23" s="12"/>
      <c r="E23" s="12"/>
      <c r="F23" s="13"/>
      <c r="M23" s="154" t="s">
        <v>1607</v>
      </c>
      <c r="N23" s="140">
        <v>-200</v>
      </c>
      <c r="O23" s="155" t="s">
        <v>1066</v>
      </c>
    </row>
    <row r="24" spans="2:15" ht="14.4" thickBot="1" x14ac:dyDescent="0.3">
      <c r="M24" s="156"/>
      <c r="N24" s="157">
        <f>SUM(N22:N23)</f>
        <v>0</v>
      </c>
      <c r="O24" s="158"/>
    </row>
  </sheetData>
  <phoneticPr fontId="2" type="noConversion"/>
  <pageMargins left="0.75" right="0.44" top="1" bottom="1" header="0" footer="0"/>
  <pageSetup paperSize="9"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4" zoomScale="90" zoomScaleNormal="90" workbookViewId="0">
      <selection activeCell="A62" sqref="A62:XFD62"/>
    </sheetView>
  </sheetViews>
  <sheetFormatPr baseColWidth="10" defaultRowHeight="13.2" x14ac:dyDescent="0.25"/>
  <cols>
    <col min="1" max="1" width="8.6640625" customWidth="1"/>
    <col min="2" max="2" width="26" bestFit="1" customWidth="1"/>
  </cols>
  <sheetData>
    <row r="1" spans="1:4" x14ac:dyDescent="0.25">
      <c r="A1" s="1731">
        <v>77508</v>
      </c>
      <c r="B1" s="1731" t="s">
        <v>7337</v>
      </c>
    </row>
    <row r="2" spans="1:4" x14ac:dyDescent="0.25">
      <c r="A2" s="1731">
        <v>1300</v>
      </c>
      <c r="B2" s="1731" t="s">
        <v>7429</v>
      </c>
    </row>
    <row r="3" spans="1:4" x14ac:dyDescent="0.25">
      <c r="A3" s="1731">
        <v>500</v>
      </c>
      <c r="B3" s="1731" t="s">
        <v>7338</v>
      </c>
    </row>
    <row r="4" spans="1:4" x14ac:dyDescent="0.25">
      <c r="A4" s="1742">
        <v>0</v>
      </c>
      <c r="B4" s="1742" t="s">
        <v>7339</v>
      </c>
    </row>
    <row r="5" spans="1:4" x14ac:dyDescent="0.25">
      <c r="A5" s="1782">
        <v>-945</v>
      </c>
      <c r="B5" s="1782" t="s">
        <v>7509</v>
      </c>
    </row>
    <row r="6" spans="1:4" x14ac:dyDescent="0.25">
      <c r="A6" s="615">
        <v>-1153</v>
      </c>
      <c r="B6" s="615" t="s">
        <v>7072</v>
      </c>
      <c r="D6" s="777"/>
    </row>
    <row r="7" spans="1:4" x14ac:dyDescent="0.25">
      <c r="A7" s="615">
        <v>-738</v>
      </c>
      <c r="B7" s="615" t="s">
        <v>3109</v>
      </c>
    </row>
    <row r="8" spans="1:4" x14ac:dyDescent="0.25">
      <c r="A8" s="615">
        <v>-2231</v>
      </c>
      <c r="B8" s="615" t="s">
        <v>7247</v>
      </c>
    </row>
    <row r="9" spans="1:4" x14ac:dyDescent="0.25">
      <c r="A9" s="615">
        <v>-310</v>
      </c>
      <c r="B9" s="615" t="s">
        <v>1162</v>
      </c>
    </row>
    <row r="10" spans="1:4" x14ac:dyDescent="0.25">
      <c r="A10" s="615">
        <v>-647</v>
      </c>
      <c r="B10" s="615" t="s">
        <v>7248</v>
      </c>
    </row>
    <row r="11" spans="1:4" x14ac:dyDescent="0.25">
      <c r="A11" s="615">
        <v>-594</v>
      </c>
      <c r="B11" s="615" t="s">
        <v>1155</v>
      </c>
    </row>
    <row r="12" spans="1:4" x14ac:dyDescent="0.25">
      <c r="A12" s="615">
        <v>0</v>
      </c>
      <c r="B12" s="615" t="s">
        <v>7250</v>
      </c>
    </row>
    <row r="13" spans="1:4" x14ac:dyDescent="0.25">
      <c r="A13" s="615">
        <v>-6533</v>
      </c>
      <c r="B13" s="615" t="s">
        <v>7362</v>
      </c>
    </row>
    <row r="14" spans="1:4" x14ac:dyDescent="0.25">
      <c r="A14" s="1729">
        <v>-7110</v>
      </c>
      <c r="B14" s="1729" t="s">
        <v>7340</v>
      </c>
    </row>
    <row r="15" spans="1:4" x14ac:dyDescent="0.25">
      <c r="A15" s="615">
        <v>-1118</v>
      </c>
      <c r="B15" s="615" t="s">
        <v>7341</v>
      </c>
    </row>
    <row r="16" spans="1:4" x14ac:dyDescent="0.25">
      <c r="A16" s="1729">
        <v>-4550</v>
      </c>
      <c r="B16" s="1729" t="s">
        <v>7354</v>
      </c>
    </row>
    <row r="17" spans="1:2" x14ac:dyDescent="0.25">
      <c r="A17" s="1729">
        <v>-620</v>
      </c>
      <c r="B17" s="1729" t="s">
        <v>7345</v>
      </c>
    </row>
    <row r="18" spans="1:2" x14ac:dyDescent="0.25">
      <c r="A18" s="1729">
        <v>-500</v>
      </c>
      <c r="B18" s="1729" t="s">
        <v>7346</v>
      </c>
    </row>
    <row r="19" spans="1:2" x14ac:dyDescent="0.25">
      <c r="A19" s="1729">
        <v>-1000</v>
      </c>
      <c r="B19" s="1729" t="s">
        <v>7347</v>
      </c>
    </row>
    <row r="20" spans="1:2" x14ac:dyDescent="0.25">
      <c r="A20" s="1729">
        <v>-500</v>
      </c>
      <c r="B20" s="1729" t="s">
        <v>7348</v>
      </c>
    </row>
    <row r="21" spans="1:2" x14ac:dyDescent="0.25">
      <c r="A21" s="1729">
        <v>-35</v>
      </c>
      <c r="B21" s="1729" t="s">
        <v>7026</v>
      </c>
    </row>
    <row r="22" spans="1:2" x14ac:dyDescent="0.25">
      <c r="A22" s="1729">
        <v>-55</v>
      </c>
      <c r="B22" s="1729" t="s">
        <v>7352</v>
      </c>
    </row>
    <row r="23" spans="1:2" x14ac:dyDescent="0.25">
      <c r="A23" s="1729">
        <v>-800</v>
      </c>
      <c r="B23" s="1729" t="s">
        <v>7351</v>
      </c>
    </row>
    <row r="24" spans="1:2" x14ac:dyDescent="0.25">
      <c r="A24" s="1729">
        <v>-140</v>
      </c>
      <c r="B24" s="1729" t="s">
        <v>7350</v>
      </c>
    </row>
    <row r="25" spans="1:2" x14ac:dyDescent="0.25">
      <c r="A25" s="1729">
        <v>-140</v>
      </c>
      <c r="B25" s="1729" t="s">
        <v>7353</v>
      </c>
    </row>
    <row r="26" spans="1:2" x14ac:dyDescent="0.25">
      <c r="A26" s="1729">
        <v>-40</v>
      </c>
      <c r="B26" s="1729" t="s">
        <v>7355</v>
      </c>
    </row>
    <row r="27" spans="1:2" x14ac:dyDescent="0.25">
      <c r="A27" s="1729">
        <v>-350</v>
      </c>
      <c r="B27" s="1729" t="s">
        <v>7349</v>
      </c>
    </row>
    <row r="28" spans="1:2" s="777" customFormat="1" x14ac:dyDescent="0.25">
      <c r="A28" s="1729">
        <v>-450</v>
      </c>
      <c r="B28" s="1730" t="s">
        <v>1423</v>
      </c>
    </row>
    <row r="29" spans="1:2" s="777" customFormat="1" x14ac:dyDescent="0.25">
      <c r="A29" s="1729">
        <v>-150</v>
      </c>
      <c r="B29" s="1729" t="s">
        <v>7356</v>
      </c>
    </row>
    <row r="30" spans="1:2" s="777" customFormat="1" x14ac:dyDescent="0.25">
      <c r="A30" s="1729">
        <v>-140</v>
      </c>
      <c r="B30" s="1729" t="s">
        <v>7357</v>
      </c>
    </row>
    <row r="31" spans="1:2" s="777" customFormat="1" x14ac:dyDescent="0.25">
      <c r="A31" s="1729">
        <v>-95</v>
      </c>
      <c r="B31" s="1729" t="s">
        <v>7360</v>
      </c>
    </row>
    <row r="32" spans="1:2" s="777" customFormat="1" x14ac:dyDescent="0.25">
      <c r="A32" s="1729">
        <v>-550</v>
      </c>
      <c r="B32" s="1730" t="s">
        <v>7359</v>
      </c>
    </row>
    <row r="33" spans="1:3" s="777" customFormat="1" x14ac:dyDescent="0.25">
      <c r="A33" s="1729">
        <v>-140</v>
      </c>
      <c r="B33" s="1729" t="s">
        <v>7358</v>
      </c>
    </row>
    <row r="34" spans="1:3" s="777" customFormat="1" x14ac:dyDescent="0.25">
      <c r="A34" s="1729">
        <v>-67</v>
      </c>
      <c r="B34" s="1729" t="s">
        <v>7361</v>
      </c>
    </row>
    <row r="35" spans="1:3" s="777" customFormat="1" x14ac:dyDescent="0.25">
      <c r="A35" s="1729">
        <v>-140</v>
      </c>
      <c r="B35" s="1729" t="s">
        <v>7363</v>
      </c>
    </row>
    <row r="36" spans="1:3" s="777" customFormat="1" x14ac:dyDescent="0.25">
      <c r="A36" s="1729">
        <v>-452</v>
      </c>
      <c r="B36" s="1729" t="s">
        <v>7366</v>
      </c>
    </row>
    <row r="37" spans="1:3" s="777" customFormat="1" x14ac:dyDescent="0.25">
      <c r="A37" s="1729">
        <v>-4500</v>
      </c>
      <c r="B37" s="1729" t="s">
        <v>7372</v>
      </c>
    </row>
    <row r="38" spans="1:3" s="777" customFormat="1" x14ac:dyDescent="0.25">
      <c r="A38" s="1729">
        <v>-155</v>
      </c>
      <c r="B38" s="1729" t="s">
        <v>6573</v>
      </c>
    </row>
    <row r="39" spans="1:3" s="777" customFormat="1" x14ac:dyDescent="0.25">
      <c r="A39" s="1729">
        <v>-480</v>
      </c>
      <c r="B39" s="1729" t="s">
        <v>7368</v>
      </c>
    </row>
    <row r="40" spans="1:3" s="777" customFormat="1" x14ac:dyDescent="0.25">
      <c r="A40" s="1729">
        <v>-60</v>
      </c>
      <c r="B40" s="1729" t="s">
        <v>7369</v>
      </c>
    </row>
    <row r="41" spans="1:3" s="777" customFormat="1" x14ac:dyDescent="0.25">
      <c r="A41" s="1729">
        <v>-140</v>
      </c>
      <c r="B41" s="1729" t="s">
        <v>7370</v>
      </c>
    </row>
    <row r="42" spans="1:3" s="777" customFormat="1" x14ac:dyDescent="0.25">
      <c r="A42" s="1729">
        <v>-140</v>
      </c>
      <c r="B42" s="1729" t="s">
        <v>7371</v>
      </c>
      <c r="C42" s="1741"/>
    </row>
    <row r="43" spans="1:3" s="777" customFormat="1" x14ac:dyDescent="0.25">
      <c r="A43" s="1729">
        <v>-140</v>
      </c>
      <c r="B43" s="1729" t="s">
        <v>7380</v>
      </c>
      <c r="C43" s="1741"/>
    </row>
    <row r="44" spans="1:3" s="777" customFormat="1" x14ac:dyDescent="0.25">
      <c r="A44" s="1729">
        <v>-500</v>
      </c>
      <c r="B44" s="1729" t="s">
        <v>7381</v>
      </c>
    </row>
    <row r="45" spans="1:3" s="777" customFormat="1" x14ac:dyDescent="0.25">
      <c r="A45" s="1729">
        <v>-1000</v>
      </c>
      <c r="B45" s="1729" t="s">
        <v>7382</v>
      </c>
    </row>
    <row r="46" spans="1:3" s="777" customFormat="1" x14ac:dyDescent="0.25">
      <c r="A46" s="1729">
        <v>-185</v>
      </c>
      <c r="B46" s="1729" t="s">
        <v>7383</v>
      </c>
    </row>
    <row r="47" spans="1:3" s="777" customFormat="1" x14ac:dyDescent="0.25">
      <c r="A47" s="1729">
        <v>-140</v>
      </c>
      <c r="B47" s="1729" t="s">
        <v>7391</v>
      </c>
    </row>
    <row r="48" spans="1:3" s="777" customFormat="1" x14ac:dyDescent="0.25">
      <c r="A48" s="1729">
        <v>-140</v>
      </c>
      <c r="B48" s="1729" t="s">
        <v>7392</v>
      </c>
    </row>
    <row r="49" spans="1:2" s="777" customFormat="1" x14ac:dyDescent="0.25">
      <c r="A49" s="1729">
        <v>-140</v>
      </c>
      <c r="B49" s="1729" t="s">
        <v>7389</v>
      </c>
    </row>
    <row r="50" spans="1:2" s="777" customFormat="1" x14ac:dyDescent="0.25">
      <c r="A50" s="1729">
        <v>-140</v>
      </c>
      <c r="B50" s="1729" t="s">
        <v>7390</v>
      </c>
    </row>
    <row r="51" spans="1:2" s="777" customFormat="1" x14ac:dyDescent="0.25">
      <c r="A51" s="1729">
        <v>-260</v>
      </c>
      <c r="B51" s="1729" t="s">
        <v>7385</v>
      </c>
    </row>
    <row r="52" spans="1:2" s="777" customFormat="1" x14ac:dyDescent="0.25">
      <c r="A52" s="1729">
        <v>-760</v>
      </c>
      <c r="B52" s="1729" t="s">
        <v>7384</v>
      </c>
    </row>
    <row r="53" spans="1:2" s="777" customFormat="1" x14ac:dyDescent="0.25">
      <c r="A53" s="1729">
        <v>-440</v>
      </c>
      <c r="B53" s="1729" t="s">
        <v>7386</v>
      </c>
    </row>
    <row r="54" spans="1:2" s="777" customFormat="1" x14ac:dyDescent="0.25">
      <c r="A54" s="1729">
        <v>-240</v>
      </c>
      <c r="B54" s="1729" t="s">
        <v>7387</v>
      </c>
    </row>
    <row r="55" spans="1:2" s="777" customFormat="1" x14ac:dyDescent="0.25">
      <c r="A55" s="1729">
        <v>-60</v>
      </c>
      <c r="B55" s="1729" t="s">
        <v>7388</v>
      </c>
    </row>
    <row r="56" spans="1:2" s="777" customFormat="1" x14ac:dyDescent="0.25">
      <c r="A56" s="1729">
        <v>-150</v>
      </c>
      <c r="B56" s="1729" t="s">
        <v>7394</v>
      </c>
    </row>
    <row r="57" spans="1:2" s="777" customFormat="1" x14ac:dyDescent="0.25">
      <c r="A57" s="1729">
        <v>-520</v>
      </c>
      <c r="B57" s="1729" t="s">
        <v>7395</v>
      </c>
    </row>
    <row r="58" spans="1:2" s="777" customFormat="1" x14ac:dyDescent="0.25">
      <c r="A58" s="1729">
        <v>-140</v>
      </c>
      <c r="B58" s="1729" t="s">
        <v>7396</v>
      </c>
    </row>
    <row r="59" spans="1:2" s="777" customFormat="1" x14ac:dyDescent="0.25">
      <c r="A59" s="1729">
        <v>-361</v>
      </c>
      <c r="B59" s="1729" t="s">
        <v>7397</v>
      </c>
    </row>
    <row r="60" spans="1:2" s="777" customFormat="1" x14ac:dyDescent="0.25">
      <c r="A60" s="1729">
        <v>-535</v>
      </c>
      <c r="B60" s="1729" t="s">
        <v>7398</v>
      </c>
    </row>
    <row r="61" spans="1:2" s="777" customFormat="1" x14ac:dyDescent="0.25">
      <c r="A61" s="1729">
        <v>-49</v>
      </c>
      <c r="B61" s="1729" t="s">
        <v>3579</v>
      </c>
    </row>
    <row r="62" spans="1:2" s="777" customFormat="1" ht="13.8" x14ac:dyDescent="0.25">
      <c r="A62" s="1714">
        <f>SUM(A1:A61)</f>
        <v>35640</v>
      </c>
      <c r="B62"/>
    </row>
    <row r="63" spans="1:2" s="777" customFormat="1" x14ac:dyDescent="0.25"/>
    <row r="64" spans="1:2" s="777" customFormat="1" x14ac:dyDescent="0.25"/>
    <row r="65" s="777" customFormat="1" x14ac:dyDescent="0.25"/>
    <row r="66" s="777" customFormat="1" x14ac:dyDescent="0.25"/>
    <row r="67" s="777" customFormat="1" x14ac:dyDescent="0.25"/>
    <row r="68" s="777" customFormat="1" x14ac:dyDescent="0.25"/>
  </sheetData>
  <pageMargins left="0.7" right="0.7" top="0.75" bottom="0.75" header="0.3" footer="0.3"/>
  <pageSetup paperSize="9" orientation="portrait" horizontalDpi="4294967293" verticalDpi="4294967293" r:id="rId1"/>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dimension ref="A1:G23"/>
  <sheetViews>
    <sheetView workbookViewId="0">
      <selection activeCell="B17" sqref="B17"/>
    </sheetView>
  </sheetViews>
  <sheetFormatPr baseColWidth="10" defaultRowHeight="13.2" x14ac:dyDescent="0.25"/>
  <cols>
    <col min="1" max="1" width="23" customWidth="1"/>
    <col min="3" max="3" width="6.6640625" customWidth="1"/>
  </cols>
  <sheetData>
    <row r="1" spans="1:7" ht="13.8" x14ac:dyDescent="0.25">
      <c r="A1" s="248" t="s">
        <v>390</v>
      </c>
      <c r="B1" s="152" t="s">
        <v>2051</v>
      </c>
      <c r="C1" s="246"/>
      <c r="D1" s="247" t="s">
        <v>2052</v>
      </c>
      <c r="G1" s="140"/>
    </row>
    <row r="2" spans="1:7" ht="13.8" x14ac:dyDescent="0.25">
      <c r="A2" s="409" t="s">
        <v>310</v>
      </c>
      <c r="B2" s="140">
        <v>68</v>
      </c>
      <c r="C2" s="140"/>
      <c r="D2" s="155"/>
      <c r="F2" s="140"/>
      <c r="G2" s="140"/>
    </row>
    <row r="3" spans="1:7" ht="13.8" x14ac:dyDescent="0.25">
      <c r="A3" s="311" t="s">
        <v>803</v>
      </c>
      <c r="B3" s="140">
        <v>1286</v>
      </c>
      <c r="C3" s="3"/>
      <c r="D3" s="155"/>
      <c r="F3" s="140"/>
      <c r="G3" s="144"/>
    </row>
    <row r="4" spans="1:7" ht="13.8" x14ac:dyDescent="0.25">
      <c r="A4" s="311" t="s">
        <v>311</v>
      </c>
      <c r="B4" s="140">
        <v>1535</v>
      </c>
      <c r="C4" s="3"/>
      <c r="D4" s="155"/>
      <c r="F4" s="140"/>
      <c r="G4" s="140"/>
    </row>
    <row r="5" spans="1:7" ht="13.8" x14ac:dyDescent="0.25">
      <c r="A5" s="311" t="s">
        <v>1889</v>
      </c>
      <c r="B5" s="140">
        <v>650</v>
      </c>
      <c r="C5" s="3"/>
      <c r="D5" s="155"/>
      <c r="F5" s="140"/>
      <c r="G5" s="140"/>
    </row>
    <row r="6" spans="1:7" ht="13.8" x14ac:dyDescent="0.25">
      <c r="A6" s="311" t="s">
        <v>312</v>
      </c>
      <c r="B6" s="140">
        <v>890</v>
      </c>
      <c r="C6" s="3"/>
      <c r="D6" s="155"/>
      <c r="F6" s="140"/>
      <c r="G6" s="144"/>
    </row>
    <row r="7" spans="1:7" ht="13.8" x14ac:dyDescent="0.25">
      <c r="A7" s="311" t="s">
        <v>1890</v>
      </c>
      <c r="B7" s="140">
        <v>350</v>
      </c>
      <c r="C7" s="3"/>
      <c r="D7" s="155"/>
      <c r="F7" s="140"/>
      <c r="G7" s="144"/>
    </row>
    <row r="8" spans="1:7" ht="13.8" x14ac:dyDescent="0.25">
      <c r="A8" s="422" t="s">
        <v>797</v>
      </c>
      <c r="B8" s="144">
        <v>1457</v>
      </c>
      <c r="C8" s="140"/>
      <c r="D8" s="155"/>
      <c r="F8" s="144"/>
      <c r="G8" s="144"/>
    </row>
    <row r="9" spans="1:7" ht="13.8" x14ac:dyDescent="0.25">
      <c r="A9" s="154" t="s">
        <v>1578</v>
      </c>
      <c r="B9" s="140">
        <v>1382</v>
      </c>
      <c r="C9" s="140"/>
      <c r="D9" s="155"/>
      <c r="F9" s="140"/>
    </row>
    <row r="10" spans="1:7" ht="13.8" x14ac:dyDescent="0.25">
      <c r="A10" s="154" t="s">
        <v>1957</v>
      </c>
      <c r="B10" s="140">
        <v>2676</v>
      </c>
      <c r="C10" s="140"/>
      <c r="D10" s="155"/>
      <c r="F10" s="140"/>
    </row>
    <row r="11" spans="1:7" ht="13.8" x14ac:dyDescent="0.25">
      <c r="A11" s="373" t="s">
        <v>1906</v>
      </c>
      <c r="B11" s="144">
        <v>-2540</v>
      </c>
      <c r="C11" s="140"/>
      <c r="D11" s="155"/>
      <c r="F11" s="144"/>
    </row>
    <row r="12" spans="1:7" ht="13.8" x14ac:dyDescent="0.25">
      <c r="A12" s="373" t="s">
        <v>1257</v>
      </c>
      <c r="B12" s="144">
        <v>792</v>
      </c>
      <c r="C12" s="140"/>
      <c r="D12" s="155"/>
      <c r="F12" s="144"/>
    </row>
    <row r="13" spans="1:7" ht="13.8" x14ac:dyDescent="0.25">
      <c r="A13" s="373" t="s">
        <v>1135</v>
      </c>
      <c r="B13" s="144">
        <v>1425</v>
      </c>
      <c r="C13" s="140"/>
      <c r="D13" s="155"/>
      <c r="F13" s="144"/>
    </row>
    <row r="14" spans="1:7" ht="13.8" x14ac:dyDescent="0.25">
      <c r="A14" s="373" t="s">
        <v>793</v>
      </c>
      <c r="B14" s="144">
        <v>1150</v>
      </c>
      <c r="C14" s="140"/>
      <c r="D14" s="155"/>
      <c r="F14" s="144"/>
      <c r="G14" s="144"/>
    </row>
    <row r="15" spans="1:7" ht="13.8" x14ac:dyDescent="0.25">
      <c r="A15" s="373" t="s">
        <v>1375</v>
      </c>
      <c r="B15" s="144">
        <v>9000</v>
      </c>
      <c r="C15" s="140"/>
      <c r="D15" s="155"/>
      <c r="F15" s="144"/>
      <c r="G15" s="144"/>
    </row>
    <row r="16" spans="1:7" ht="13.8" x14ac:dyDescent="0.25">
      <c r="A16" s="373" t="s">
        <v>1905</v>
      </c>
      <c r="B16" s="144">
        <v>631</v>
      </c>
      <c r="C16" s="140"/>
      <c r="D16" s="155"/>
      <c r="F16" s="144"/>
    </row>
    <row r="17" spans="1:6" ht="13.8" x14ac:dyDescent="0.25">
      <c r="A17" s="373" t="s">
        <v>1376</v>
      </c>
      <c r="B17" s="144">
        <v>20000</v>
      </c>
      <c r="C17" s="140"/>
      <c r="D17" s="155"/>
      <c r="F17" s="144"/>
    </row>
    <row r="18" spans="1:6" ht="13.8" x14ac:dyDescent="0.25">
      <c r="A18" s="373" t="s">
        <v>1383</v>
      </c>
      <c r="B18" s="144">
        <v>-4000</v>
      </c>
      <c r="C18" s="140"/>
      <c r="D18" s="155"/>
      <c r="F18" s="144"/>
    </row>
    <row r="19" spans="1:6" ht="13.8" x14ac:dyDescent="0.25">
      <c r="A19" s="373" t="s">
        <v>1077</v>
      </c>
      <c r="B19" s="144">
        <v>1245</v>
      </c>
      <c r="C19" s="140"/>
      <c r="D19" s="155"/>
      <c r="F19" s="144"/>
    </row>
    <row r="20" spans="1:6" ht="13.8" x14ac:dyDescent="0.25">
      <c r="A20" s="373" t="s">
        <v>1076</v>
      </c>
      <c r="B20" s="144">
        <v>7500</v>
      </c>
      <c r="C20" s="140"/>
      <c r="D20" s="155"/>
      <c r="F20" s="144"/>
    </row>
    <row r="21" spans="1:6" ht="13.8" x14ac:dyDescent="0.25">
      <c r="A21" s="373" t="s">
        <v>1060</v>
      </c>
      <c r="B21" s="144">
        <v>-45497</v>
      </c>
      <c r="C21" s="140"/>
      <c r="D21" s="155"/>
      <c r="F21" s="144"/>
    </row>
    <row r="22" spans="1:6" ht="14.4" thickBot="1" x14ac:dyDescent="0.3">
      <c r="A22" s="154"/>
      <c r="B22" s="140"/>
      <c r="C22" s="140"/>
      <c r="D22" s="155"/>
    </row>
    <row r="23" spans="1:6" ht="14.4" thickBot="1" x14ac:dyDescent="0.3">
      <c r="A23" s="156"/>
      <c r="B23" s="255">
        <f>SUM(B2:B22)</f>
        <v>0</v>
      </c>
      <c r="C23" s="168"/>
      <c r="D23" s="13"/>
    </row>
  </sheetData>
  <phoneticPr fontId="2" type="noConversion"/>
  <pageMargins left="0.75" right="0.75" top="1" bottom="1" header="0" footer="0"/>
  <pageSetup orientation="portrait" r:id="rId1"/>
  <headerFooter alignWithMargins="0"/>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
  <dimension ref="A1:T43"/>
  <sheetViews>
    <sheetView zoomScale="80" workbookViewId="0">
      <selection activeCell="L44" sqref="L44"/>
    </sheetView>
  </sheetViews>
  <sheetFormatPr baseColWidth="10" defaultRowHeight="13.2" x14ac:dyDescent="0.25"/>
  <cols>
    <col min="1" max="1" width="22.5546875" customWidth="1"/>
    <col min="2" max="2" width="10" customWidth="1"/>
    <col min="3" max="3" width="2.33203125" customWidth="1"/>
    <col min="4" max="4" width="8.6640625" customWidth="1"/>
    <col min="6" max="6" width="19" customWidth="1"/>
    <col min="7" max="7" width="10" customWidth="1"/>
    <col min="8" max="8" width="2.33203125" customWidth="1"/>
    <col min="9" max="9" width="8.6640625" customWidth="1"/>
    <col min="10" max="10" width="4.6640625" customWidth="1"/>
    <col min="11" max="11" width="6.88671875" customWidth="1"/>
    <col min="12" max="12" width="13.5546875" customWidth="1"/>
    <col min="13" max="13" width="11.44140625" style="83"/>
    <col min="14" max="14" width="23.44140625" customWidth="1"/>
    <col min="15" max="15" width="5.5546875" bestFit="1" customWidth="1"/>
    <col min="16" max="16" width="10" customWidth="1"/>
    <col min="17" max="17" width="4.44140625" bestFit="1" customWidth="1"/>
  </cols>
  <sheetData>
    <row r="1" spans="1:20" ht="13.8" x14ac:dyDescent="0.25">
      <c r="A1" s="248" t="s">
        <v>601</v>
      </c>
      <c r="B1" s="152" t="s">
        <v>2051</v>
      </c>
      <c r="C1" s="246"/>
      <c r="D1" s="247" t="s">
        <v>2052</v>
      </c>
      <c r="F1" s="248" t="s">
        <v>2050</v>
      </c>
      <c r="G1" s="152" t="s">
        <v>2051</v>
      </c>
      <c r="H1" s="246"/>
      <c r="I1" s="247" t="s">
        <v>2052</v>
      </c>
      <c r="N1" s="2" t="s">
        <v>36</v>
      </c>
      <c r="O1" s="2" t="s">
        <v>54</v>
      </c>
      <c r="P1" s="2" t="s">
        <v>53</v>
      </c>
      <c r="R1" s="256" t="s">
        <v>113</v>
      </c>
    </row>
    <row r="2" spans="1:20" ht="13.8" x14ac:dyDescent="0.25">
      <c r="A2" s="154" t="s">
        <v>627</v>
      </c>
      <c r="B2" s="140">
        <v>500</v>
      </c>
      <c r="C2" s="140"/>
      <c r="D2" s="155">
        <v>300</v>
      </c>
      <c r="F2" s="154" t="s">
        <v>2076</v>
      </c>
      <c r="G2" s="140">
        <v>230</v>
      </c>
      <c r="H2" s="140"/>
      <c r="I2" s="155"/>
      <c r="K2" s="256" t="s">
        <v>32</v>
      </c>
      <c r="L2" s="257"/>
      <c r="R2" t="s">
        <v>114</v>
      </c>
      <c r="T2">
        <v>96</v>
      </c>
    </row>
    <row r="3" spans="1:20" ht="13.8" x14ac:dyDescent="0.25">
      <c r="A3" s="311" t="s">
        <v>604</v>
      </c>
      <c r="B3" s="140">
        <v>662</v>
      </c>
      <c r="C3" s="140"/>
      <c r="D3" s="155">
        <v>-300</v>
      </c>
      <c r="E3" t="s">
        <v>690</v>
      </c>
      <c r="F3" s="154" t="s">
        <v>2077</v>
      </c>
      <c r="G3" s="140">
        <v>930</v>
      </c>
      <c r="H3" s="140"/>
      <c r="I3" s="155"/>
      <c r="K3" s="3">
        <v>46</v>
      </c>
      <c r="L3" s="5" t="s">
        <v>9</v>
      </c>
      <c r="R3" t="s">
        <v>115</v>
      </c>
      <c r="T3">
        <v>160</v>
      </c>
    </row>
    <row r="4" spans="1:20" ht="13.8" x14ac:dyDescent="0.25">
      <c r="A4" s="154" t="s">
        <v>605</v>
      </c>
      <c r="B4" s="140">
        <v>438</v>
      </c>
      <c r="C4" s="140"/>
      <c r="D4" s="155"/>
      <c r="F4" s="154" t="s">
        <v>2078</v>
      </c>
      <c r="G4" s="140">
        <v>603</v>
      </c>
      <c r="H4" s="140"/>
      <c r="I4" s="155"/>
      <c r="K4" s="3">
        <v>10</v>
      </c>
      <c r="L4" s="5" t="s">
        <v>10</v>
      </c>
      <c r="N4" t="s">
        <v>42</v>
      </c>
      <c r="R4" t="s">
        <v>116</v>
      </c>
      <c r="T4">
        <v>100</v>
      </c>
    </row>
    <row r="5" spans="1:20" ht="13.8" x14ac:dyDescent="0.25">
      <c r="A5" t="s">
        <v>666</v>
      </c>
      <c r="B5" s="140">
        <v>422</v>
      </c>
      <c r="C5" s="140"/>
      <c r="D5" s="155"/>
      <c r="F5" s="154" t="s">
        <v>75</v>
      </c>
      <c r="G5" s="140">
        <v>710</v>
      </c>
      <c r="H5" s="140"/>
      <c r="I5" s="155"/>
      <c r="K5" s="3">
        <v>14</v>
      </c>
      <c r="L5" s="5" t="s">
        <v>11</v>
      </c>
      <c r="N5" t="s">
        <v>39</v>
      </c>
      <c r="O5">
        <v>40</v>
      </c>
      <c r="P5">
        <v>80</v>
      </c>
      <c r="R5" t="s">
        <v>117</v>
      </c>
      <c r="T5">
        <v>50</v>
      </c>
    </row>
    <row r="6" spans="1:20" ht="13.8" x14ac:dyDescent="0.25">
      <c r="A6" t="s">
        <v>735</v>
      </c>
      <c r="B6" s="144">
        <v>600</v>
      </c>
      <c r="C6" s="140"/>
      <c r="D6" s="155"/>
      <c r="F6" s="154" t="s">
        <v>2079</v>
      </c>
      <c r="G6" s="140">
        <v>700</v>
      </c>
      <c r="H6" s="140"/>
      <c r="I6" s="155"/>
      <c r="K6" s="3">
        <v>41</v>
      </c>
      <c r="L6" s="5" t="s">
        <v>12</v>
      </c>
      <c r="N6" t="s">
        <v>40</v>
      </c>
      <c r="P6" t="s">
        <v>41</v>
      </c>
      <c r="R6" t="s">
        <v>118</v>
      </c>
      <c r="T6">
        <v>30</v>
      </c>
    </row>
    <row r="7" spans="1:20" ht="13.8" x14ac:dyDescent="0.25">
      <c r="A7" t="s">
        <v>736</v>
      </c>
      <c r="B7" s="140">
        <v>298</v>
      </c>
      <c r="C7" s="140"/>
      <c r="D7" s="155"/>
      <c r="F7" s="154" t="s">
        <v>156</v>
      </c>
      <c r="G7" s="140">
        <v>756</v>
      </c>
      <c r="H7" s="140"/>
      <c r="I7" s="155"/>
      <c r="K7" s="3">
        <v>10</v>
      </c>
      <c r="L7" s="5" t="s">
        <v>7</v>
      </c>
      <c r="N7" t="s">
        <v>52</v>
      </c>
      <c r="O7">
        <v>9</v>
      </c>
      <c r="P7">
        <v>18</v>
      </c>
      <c r="R7" t="s">
        <v>119</v>
      </c>
      <c r="T7">
        <v>50</v>
      </c>
    </row>
    <row r="8" spans="1:20" ht="13.8" x14ac:dyDescent="0.25">
      <c r="A8" t="s">
        <v>873</v>
      </c>
      <c r="B8" s="144">
        <v>1132</v>
      </c>
      <c r="C8" s="140"/>
      <c r="D8" s="155"/>
      <c r="F8" s="154" t="s">
        <v>219</v>
      </c>
      <c r="G8" s="140">
        <v>440</v>
      </c>
      <c r="H8" s="140"/>
      <c r="I8" s="155"/>
      <c r="K8" s="3">
        <v>15</v>
      </c>
      <c r="L8" s="5" t="s">
        <v>8</v>
      </c>
      <c r="N8" t="s">
        <v>38</v>
      </c>
      <c r="O8">
        <v>70</v>
      </c>
      <c r="R8" t="s">
        <v>120</v>
      </c>
      <c r="T8">
        <v>25</v>
      </c>
    </row>
    <row r="9" spans="1:20" ht="13.8" x14ac:dyDescent="0.25">
      <c r="A9" s="154" t="s">
        <v>912</v>
      </c>
      <c r="B9" s="140">
        <v>800</v>
      </c>
      <c r="C9" s="140"/>
      <c r="D9" s="155"/>
      <c r="F9" s="154" t="s">
        <v>358</v>
      </c>
      <c r="G9" s="140">
        <v>100</v>
      </c>
      <c r="H9" s="140"/>
      <c r="I9" s="155"/>
      <c r="K9" s="3">
        <v>17</v>
      </c>
      <c r="L9" s="5" t="s">
        <v>13</v>
      </c>
      <c r="N9" t="s">
        <v>37</v>
      </c>
      <c r="O9">
        <v>80</v>
      </c>
      <c r="P9">
        <v>155</v>
      </c>
      <c r="R9" t="s">
        <v>121</v>
      </c>
      <c r="T9">
        <v>30</v>
      </c>
    </row>
    <row r="10" spans="1:20" ht="13.8" x14ac:dyDescent="0.25">
      <c r="A10" s="154" t="s">
        <v>928</v>
      </c>
      <c r="B10" s="140">
        <v>1131</v>
      </c>
      <c r="C10" s="140"/>
      <c r="D10" s="155"/>
      <c r="F10" s="154" t="s">
        <v>373</v>
      </c>
      <c r="G10" s="140">
        <v>632</v>
      </c>
      <c r="H10" s="140"/>
      <c r="I10" s="155"/>
      <c r="K10" s="258">
        <f>SUM(K3:K9)</f>
        <v>153</v>
      </c>
      <c r="L10" s="5"/>
      <c r="N10" t="s">
        <v>59</v>
      </c>
      <c r="R10" t="s">
        <v>287</v>
      </c>
      <c r="T10">
        <v>220</v>
      </c>
    </row>
    <row r="11" spans="1:20" ht="13.8" x14ac:dyDescent="0.25">
      <c r="A11" s="360" t="s">
        <v>931</v>
      </c>
      <c r="B11" s="361">
        <v>300</v>
      </c>
      <c r="C11" s="140"/>
      <c r="D11" s="155"/>
      <c r="F11" s="154" t="s">
        <v>467</v>
      </c>
      <c r="G11" s="140">
        <v>8</v>
      </c>
      <c r="H11" s="140"/>
      <c r="I11" s="155"/>
      <c r="N11" t="s">
        <v>43</v>
      </c>
      <c r="R11" t="s">
        <v>288</v>
      </c>
      <c r="T11">
        <v>70</v>
      </c>
    </row>
    <row r="12" spans="1:20" ht="14.4" thickBot="1" x14ac:dyDescent="0.3">
      <c r="A12" s="373" t="s">
        <v>1005</v>
      </c>
      <c r="B12" s="144">
        <v>300</v>
      </c>
      <c r="C12" s="140"/>
      <c r="D12" s="155"/>
      <c r="F12" s="154"/>
      <c r="G12" s="140"/>
      <c r="H12" s="140"/>
      <c r="I12" s="155"/>
      <c r="N12" t="s">
        <v>44</v>
      </c>
      <c r="R12" t="s">
        <v>122</v>
      </c>
      <c r="T12">
        <v>150</v>
      </c>
    </row>
    <row r="13" spans="1:20" ht="14.4" thickBot="1" x14ac:dyDescent="0.3">
      <c r="A13" s="360" t="s">
        <v>931</v>
      </c>
      <c r="B13" s="361">
        <v>-300</v>
      </c>
      <c r="C13" s="140"/>
      <c r="D13" s="155"/>
      <c r="F13" s="156"/>
      <c r="G13" s="255">
        <f>SUM(G2:G12)</f>
        <v>5109</v>
      </c>
      <c r="H13" s="168"/>
      <c r="I13" s="13"/>
      <c r="N13" t="s">
        <v>48</v>
      </c>
      <c r="R13" t="s">
        <v>123</v>
      </c>
      <c r="T13">
        <v>80</v>
      </c>
    </row>
    <row r="14" spans="1:20" ht="13.8" x14ac:dyDescent="0.25">
      <c r="A14" s="373"/>
      <c r="B14" s="144"/>
      <c r="C14" s="140"/>
      <c r="D14" s="155"/>
      <c r="F14" t="s">
        <v>221</v>
      </c>
      <c r="G14">
        <v>-153</v>
      </c>
      <c r="M14" s="260"/>
      <c r="N14" t="s">
        <v>49</v>
      </c>
      <c r="O14">
        <v>29</v>
      </c>
      <c r="P14">
        <v>58</v>
      </c>
      <c r="R14" t="s">
        <v>124</v>
      </c>
      <c r="T14">
        <v>59</v>
      </c>
    </row>
    <row r="15" spans="1:20" ht="13.8" x14ac:dyDescent="0.25">
      <c r="A15" s="373"/>
      <c r="B15" s="144"/>
      <c r="C15" s="140"/>
      <c r="D15" s="155"/>
      <c r="F15" t="s">
        <v>2083</v>
      </c>
      <c r="G15">
        <v>-500</v>
      </c>
      <c r="M15" s="260"/>
      <c r="N15" t="s">
        <v>50</v>
      </c>
      <c r="O15">
        <v>120</v>
      </c>
      <c r="R15" t="s">
        <v>125</v>
      </c>
      <c r="T15">
        <v>-200</v>
      </c>
    </row>
    <row r="16" spans="1:20" ht="14.4" thickBot="1" x14ac:dyDescent="0.3">
      <c r="A16" s="154"/>
      <c r="B16" s="140"/>
      <c r="C16" s="140"/>
      <c r="D16" s="155"/>
      <c r="F16" t="s">
        <v>58</v>
      </c>
      <c r="G16">
        <v>-700</v>
      </c>
      <c r="M16" s="260"/>
      <c r="N16" t="s">
        <v>55</v>
      </c>
      <c r="O16">
        <v>63</v>
      </c>
      <c r="P16">
        <v>126</v>
      </c>
      <c r="R16" t="s">
        <v>128</v>
      </c>
      <c r="T16">
        <v>20</v>
      </c>
    </row>
    <row r="17" spans="1:20" ht="14.4" thickBot="1" x14ac:dyDescent="0.3">
      <c r="A17" s="156"/>
      <c r="B17" s="255">
        <f>SUM(B2:B16)</f>
        <v>6283</v>
      </c>
      <c r="C17" s="168"/>
      <c r="D17" s="13"/>
      <c r="F17" t="s">
        <v>113</v>
      </c>
      <c r="G17" s="262">
        <v>-970</v>
      </c>
      <c r="M17" s="260"/>
      <c r="N17" t="s">
        <v>56</v>
      </c>
      <c r="P17">
        <v>60</v>
      </c>
      <c r="Q17" t="s">
        <v>1629</v>
      </c>
      <c r="R17" t="s">
        <v>129</v>
      </c>
      <c r="T17">
        <v>30</v>
      </c>
    </row>
    <row r="18" spans="1:20" x14ac:dyDescent="0.25">
      <c r="A18" t="s">
        <v>657</v>
      </c>
      <c r="B18">
        <v>-420</v>
      </c>
      <c r="F18" t="s">
        <v>205</v>
      </c>
      <c r="G18">
        <v>-240</v>
      </c>
      <c r="M18" s="260"/>
      <c r="N18" t="s">
        <v>57</v>
      </c>
      <c r="P18" t="s">
        <v>41</v>
      </c>
      <c r="T18" s="262">
        <f>SUM(T2:T17)</f>
        <v>970</v>
      </c>
    </row>
    <row r="19" spans="1:20" x14ac:dyDescent="0.25">
      <c r="A19" t="s">
        <v>694</v>
      </c>
      <c r="B19">
        <v>-1155</v>
      </c>
      <c r="F19" t="s">
        <v>230</v>
      </c>
      <c r="G19">
        <v>-731</v>
      </c>
      <c r="M19" s="260"/>
      <c r="O19">
        <f>SUM(O2:O18)</f>
        <v>411</v>
      </c>
    </row>
    <row r="20" spans="1:20" x14ac:dyDescent="0.25">
      <c r="A20" t="s">
        <v>874</v>
      </c>
      <c r="B20" s="262">
        <v>-400</v>
      </c>
      <c r="F20" t="s">
        <v>236</v>
      </c>
      <c r="G20">
        <v>-180</v>
      </c>
      <c r="M20" s="260"/>
    </row>
    <row r="21" spans="1:20" x14ac:dyDescent="0.25">
      <c r="A21" t="s">
        <v>914</v>
      </c>
      <c r="B21" s="262">
        <v>-500</v>
      </c>
      <c r="D21">
        <v>-500</v>
      </c>
      <c r="F21" t="s">
        <v>237</v>
      </c>
      <c r="G21">
        <v>-120</v>
      </c>
      <c r="M21" s="260"/>
    </row>
    <row r="22" spans="1:20" x14ac:dyDescent="0.25">
      <c r="A22" t="s">
        <v>915</v>
      </c>
      <c r="B22" s="262">
        <v>-600</v>
      </c>
      <c r="D22">
        <v>-600</v>
      </c>
      <c r="F22" t="s">
        <v>290</v>
      </c>
      <c r="G22">
        <v>-78</v>
      </c>
      <c r="M22" s="260"/>
      <c r="N22" s="342" t="s">
        <v>948</v>
      </c>
    </row>
    <row r="23" spans="1:20" x14ac:dyDescent="0.25">
      <c r="A23" t="s">
        <v>918</v>
      </c>
      <c r="B23" s="262">
        <v>-223</v>
      </c>
      <c r="D23" t="s">
        <v>919</v>
      </c>
      <c r="E23">
        <v>1500</v>
      </c>
      <c r="F23" t="s">
        <v>292</v>
      </c>
      <c r="G23">
        <v>-9</v>
      </c>
      <c r="K23" s="221"/>
      <c r="L23" s="5"/>
      <c r="M23" s="260"/>
      <c r="N23" s="374" t="s">
        <v>947</v>
      </c>
      <c r="O23" s="374">
        <v>1740</v>
      </c>
    </row>
    <row r="24" spans="1:20" x14ac:dyDescent="0.25">
      <c r="A24" s="374" t="s">
        <v>1006</v>
      </c>
      <c r="B24" s="374">
        <v>-1740</v>
      </c>
      <c r="D24" t="s">
        <v>920</v>
      </c>
      <c r="E24">
        <v>380</v>
      </c>
      <c r="F24" t="s">
        <v>291</v>
      </c>
      <c r="G24">
        <v>-4</v>
      </c>
      <c r="K24" s="221"/>
      <c r="L24" s="5"/>
      <c r="M24" s="260"/>
      <c r="N24" t="s">
        <v>946</v>
      </c>
      <c r="O24">
        <v>-35</v>
      </c>
    </row>
    <row r="25" spans="1:20" x14ac:dyDescent="0.25">
      <c r="D25" t="s">
        <v>921</v>
      </c>
      <c r="E25">
        <f>2650/5</f>
        <v>530</v>
      </c>
      <c r="F25" t="s">
        <v>344</v>
      </c>
      <c r="G25">
        <v>-4</v>
      </c>
      <c r="L25" s="5"/>
      <c r="M25" s="260"/>
      <c r="N25" t="s">
        <v>945</v>
      </c>
      <c r="O25">
        <v>-38</v>
      </c>
    </row>
    <row r="26" spans="1:20" x14ac:dyDescent="0.25">
      <c r="D26" t="s">
        <v>922</v>
      </c>
      <c r="E26">
        <v>100</v>
      </c>
      <c r="F26" t="s">
        <v>230</v>
      </c>
      <c r="G26">
        <v>-750</v>
      </c>
      <c r="L26" s="5"/>
      <c r="M26" s="260"/>
      <c r="N26" t="s">
        <v>944</v>
      </c>
      <c r="O26">
        <v>-51</v>
      </c>
    </row>
    <row r="27" spans="1:20" x14ac:dyDescent="0.25">
      <c r="D27" t="s">
        <v>926</v>
      </c>
      <c r="E27">
        <v>200</v>
      </c>
      <c r="F27" s="83" t="s">
        <v>343</v>
      </c>
      <c r="G27" s="83">
        <v>-70</v>
      </c>
      <c r="N27" t="s">
        <v>943</v>
      </c>
      <c r="O27">
        <v>-34</v>
      </c>
    </row>
    <row r="28" spans="1:20" x14ac:dyDescent="0.25">
      <c r="F28" s="83" t="s">
        <v>471</v>
      </c>
      <c r="G28" s="83">
        <v>-100</v>
      </c>
      <c r="N28" t="s">
        <v>942</v>
      </c>
      <c r="O28">
        <v>-5</v>
      </c>
    </row>
    <row r="29" spans="1:20" x14ac:dyDescent="0.25">
      <c r="F29" s="83" t="s">
        <v>635</v>
      </c>
      <c r="G29" s="83">
        <v>-500</v>
      </c>
      <c r="N29" t="s">
        <v>941</v>
      </c>
      <c r="O29">
        <v>-400</v>
      </c>
    </row>
    <row r="30" spans="1:20" x14ac:dyDescent="0.25">
      <c r="D30">
        <v>490</v>
      </c>
      <c r="E30" t="s">
        <v>689</v>
      </c>
      <c r="F30" s="83"/>
      <c r="G30" s="83"/>
      <c r="K30" s="221"/>
      <c r="N30" t="s">
        <v>940</v>
      </c>
      <c r="O30">
        <v>-700</v>
      </c>
    </row>
    <row r="31" spans="1:20" x14ac:dyDescent="0.25">
      <c r="A31" s="83"/>
      <c r="B31" s="83"/>
      <c r="D31">
        <v>600</v>
      </c>
      <c r="E31" t="s">
        <v>690</v>
      </c>
      <c r="F31" s="83"/>
      <c r="G31" s="83"/>
      <c r="K31" s="221"/>
      <c r="N31" t="s">
        <v>939</v>
      </c>
      <c r="O31">
        <v>-40</v>
      </c>
    </row>
    <row r="32" spans="1:20" x14ac:dyDescent="0.25">
      <c r="A32" s="342" t="s">
        <v>832</v>
      </c>
      <c r="B32" s="342">
        <v>100</v>
      </c>
      <c r="D32">
        <v>440</v>
      </c>
      <c r="E32" t="s">
        <v>691</v>
      </c>
      <c r="F32" s="118" t="s">
        <v>2087</v>
      </c>
      <c r="G32" s="254">
        <f>SUM(G13:G31)</f>
        <v>0</v>
      </c>
      <c r="N32" t="s">
        <v>938</v>
      </c>
      <c r="O32">
        <v>-100</v>
      </c>
    </row>
    <row r="33" spans="1:15" x14ac:dyDescent="0.25">
      <c r="A33" s="312" t="s">
        <v>833</v>
      </c>
      <c r="B33" s="312">
        <v>-345</v>
      </c>
      <c r="D33">
        <f>SUM(D30:D32)</f>
        <v>1530</v>
      </c>
      <c r="F33" s="118"/>
      <c r="G33" s="270"/>
      <c r="N33" t="s">
        <v>938</v>
      </c>
      <c r="O33">
        <v>-50</v>
      </c>
    </row>
    <row r="34" spans="1:15" x14ac:dyDescent="0.25">
      <c r="A34" s="312" t="s">
        <v>656</v>
      </c>
      <c r="B34" s="312">
        <v>-400</v>
      </c>
      <c r="F34" s="271"/>
      <c r="G34" s="97"/>
      <c r="H34" s="1"/>
      <c r="I34" s="1"/>
      <c r="N34" t="s">
        <v>937</v>
      </c>
      <c r="O34">
        <v>-30</v>
      </c>
    </row>
    <row r="35" spans="1:15" x14ac:dyDescent="0.25">
      <c r="A35" s="312" t="s">
        <v>607</v>
      </c>
      <c r="B35" s="312">
        <v>-600</v>
      </c>
      <c r="F35" s="1"/>
      <c r="G35" s="1"/>
      <c r="H35" s="1"/>
      <c r="I35" s="1"/>
      <c r="N35" t="s">
        <v>936</v>
      </c>
      <c r="O35">
        <v>-50</v>
      </c>
    </row>
    <row r="36" spans="1:15" x14ac:dyDescent="0.25">
      <c r="A36" s="118" t="s">
        <v>2087</v>
      </c>
      <c r="B36" s="254">
        <f>SUM(B17:B35)</f>
        <v>0</v>
      </c>
      <c r="F36" s="1">
        <v>0</v>
      </c>
      <c r="G36" s="1">
        <v>0</v>
      </c>
      <c r="H36" s="272" t="s">
        <v>245</v>
      </c>
      <c r="I36" s="273">
        <f>F36+G36</f>
        <v>0</v>
      </c>
      <c r="N36" t="s">
        <v>935</v>
      </c>
      <c r="O36">
        <v>-200</v>
      </c>
    </row>
    <row r="37" spans="1:15" x14ac:dyDescent="0.25">
      <c r="A37" s="118"/>
      <c r="B37" s="270"/>
      <c r="F37" s="271" t="s">
        <v>216</v>
      </c>
      <c r="G37" s="272" t="s">
        <v>217</v>
      </c>
      <c r="H37" s="1"/>
      <c r="I37" s="1" t="s">
        <v>218</v>
      </c>
      <c r="N37" t="s">
        <v>934</v>
      </c>
      <c r="O37">
        <v>-7</v>
      </c>
    </row>
    <row r="38" spans="1:15" x14ac:dyDescent="0.25">
      <c r="A38" s="271"/>
      <c r="B38" s="97"/>
      <c r="C38" s="1"/>
      <c r="D38" s="1"/>
    </row>
    <row r="39" spans="1:15" x14ac:dyDescent="0.25">
      <c r="A39" s="1"/>
      <c r="B39" s="1"/>
      <c r="C39" s="1"/>
      <c r="D39" s="1"/>
    </row>
    <row r="40" spans="1:15" x14ac:dyDescent="0.25">
      <c r="A40" s="1">
        <v>0</v>
      </c>
      <c r="B40" s="1">
        <v>0</v>
      </c>
      <c r="C40" s="272" t="s">
        <v>602</v>
      </c>
      <c r="D40" s="273">
        <f>A40+B40</f>
        <v>0</v>
      </c>
    </row>
    <row r="41" spans="1:15" x14ac:dyDescent="0.25">
      <c r="A41" s="271" t="s">
        <v>216</v>
      </c>
      <c r="B41" s="272" t="s">
        <v>217</v>
      </c>
      <c r="C41" s="1"/>
      <c r="D41" s="1" t="s">
        <v>218</v>
      </c>
    </row>
    <row r="43" spans="1:15" x14ac:dyDescent="0.25">
      <c r="O43" s="370">
        <f>SUM(O23:O42)</f>
        <v>0</v>
      </c>
    </row>
  </sheetData>
  <phoneticPr fontId="2" type="noConversion"/>
  <pageMargins left="0.75" right="0.75" top="1" bottom="1" header="0" footer="0"/>
  <pageSetup paperSize="9" orientation="portrait" r:id="rId1"/>
  <headerFooter alignWithMargins="0"/>
  <drawing r:id="rId2"/>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5"/>
  <dimension ref="B1:F22"/>
  <sheetViews>
    <sheetView zoomScale="75" workbookViewId="0">
      <selection activeCell="I64" sqref="I64"/>
    </sheetView>
  </sheetViews>
  <sheetFormatPr baseColWidth="10" defaultRowHeight="13.2" x14ac:dyDescent="0.25"/>
  <cols>
    <col min="1" max="1" width="3.44140625" customWidth="1"/>
    <col min="2" max="2" width="16.109375" bestFit="1" customWidth="1"/>
    <col min="3" max="3" width="16" customWidth="1"/>
    <col min="4" max="4" width="6.33203125" customWidth="1"/>
    <col min="5" max="5" width="8.109375" customWidth="1"/>
    <col min="6" max="6" width="7.88671875" customWidth="1"/>
    <col min="7" max="7" width="8.109375" customWidth="1"/>
    <col min="8" max="8" width="8.5546875" customWidth="1"/>
    <col min="9" max="9" width="5.6640625" customWidth="1"/>
    <col min="10" max="10" width="5.33203125" customWidth="1"/>
  </cols>
  <sheetData>
    <row r="1" spans="2:6" ht="13.8" x14ac:dyDescent="0.25">
      <c r="B1" s="6" t="s">
        <v>1144</v>
      </c>
      <c r="C1" s="179">
        <v>240</v>
      </c>
      <c r="E1" s="76"/>
      <c r="F1" s="76"/>
    </row>
    <row r="2" spans="2:6" ht="13.8" x14ac:dyDescent="0.25">
      <c r="B2" s="9" t="s">
        <v>1164</v>
      </c>
      <c r="C2" s="180">
        <v>23</v>
      </c>
      <c r="E2" s="76"/>
      <c r="F2" s="76"/>
    </row>
    <row r="3" spans="2:6" ht="13.8" x14ac:dyDescent="0.25">
      <c r="B3" s="9" t="s">
        <v>1151</v>
      </c>
      <c r="C3" s="180">
        <v>100</v>
      </c>
      <c r="E3" s="76"/>
      <c r="F3" s="76"/>
    </row>
    <row r="4" spans="2:6" ht="13.8" x14ac:dyDescent="0.25">
      <c r="B4" s="9" t="s">
        <v>1163</v>
      </c>
      <c r="C4" s="180">
        <v>79</v>
      </c>
      <c r="E4" s="76"/>
      <c r="F4" s="76"/>
    </row>
    <row r="5" spans="2:6" ht="13.8" x14ac:dyDescent="0.25">
      <c r="B5" s="9" t="s">
        <v>1145</v>
      </c>
      <c r="C5" s="180">
        <v>20</v>
      </c>
      <c r="E5" s="76"/>
      <c r="F5" s="76"/>
    </row>
    <row r="6" spans="2:6" ht="13.8" x14ac:dyDescent="0.25">
      <c r="B6" s="9" t="s">
        <v>1146</v>
      </c>
      <c r="C6" s="180">
        <v>20</v>
      </c>
      <c r="E6" s="77"/>
      <c r="F6" s="76"/>
    </row>
    <row r="7" spans="2:6" ht="13.8" x14ac:dyDescent="0.25">
      <c r="B7" s="9" t="s">
        <v>1147</v>
      </c>
      <c r="C7" s="180">
        <v>50</v>
      </c>
      <c r="E7" s="77"/>
      <c r="F7" s="76"/>
    </row>
    <row r="8" spans="2:6" ht="13.8" x14ac:dyDescent="0.25">
      <c r="B8" s="9" t="s">
        <v>1152</v>
      </c>
      <c r="C8" s="180">
        <v>100</v>
      </c>
      <c r="E8" s="77"/>
      <c r="F8" s="76"/>
    </row>
    <row r="9" spans="2:6" ht="13.8" x14ac:dyDescent="0.25">
      <c r="B9" s="9" t="s">
        <v>1153</v>
      </c>
      <c r="C9" s="180">
        <v>101</v>
      </c>
      <c r="E9" s="77"/>
      <c r="F9" s="76"/>
    </row>
    <row r="10" spans="2:6" ht="13.8" x14ac:dyDescent="0.25">
      <c r="B10" s="9" t="s">
        <v>1154</v>
      </c>
      <c r="C10" s="180">
        <v>31</v>
      </c>
      <c r="E10" s="77"/>
      <c r="F10" s="76"/>
    </row>
    <row r="11" spans="2:6" ht="13.8" x14ac:dyDescent="0.25">
      <c r="B11" s="9" t="s">
        <v>1155</v>
      </c>
      <c r="C11" s="180">
        <v>15</v>
      </c>
      <c r="E11" s="76"/>
      <c r="F11" s="76"/>
    </row>
    <row r="12" spans="2:6" ht="13.8" x14ac:dyDescent="0.25">
      <c r="B12" s="9" t="s">
        <v>1162</v>
      </c>
      <c r="C12" s="180">
        <v>60</v>
      </c>
      <c r="E12" s="76"/>
      <c r="F12" s="76"/>
    </row>
    <row r="13" spans="2:6" ht="13.8" x14ac:dyDescent="0.25">
      <c r="B13" s="9" t="s">
        <v>1156</v>
      </c>
      <c r="C13" s="180">
        <v>60</v>
      </c>
      <c r="E13" s="76"/>
      <c r="F13" s="76"/>
    </row>
    <row r="14" spans="2:6" ht="13.8" x14ac:dyDescent="0.25">
      <c r="B14" s="9" t="s">
        <v>1157</v>
      </c>
      <c r="C14" s="180">
        <v>13</v>
      </c>
      <c r="E14" s="76"/>
      <c r="F14" s="76"/>
    </row>
    <row r="15" spans="2:6" ht="13.8" x14ac:dyDescent="0.25">
      <c r="B15" s="9" t="s">
        <v>1158</v>
      </c>
      <c r="C15" s="180">
        <v>230</v>
      </c>
      <c r="E15" s="76"/>
      <c r="F15" s="76"/>
    </row>
    <row r="16" spans="2:6" ht="13.8" x14ac:dyDescent="0.25">
      <c r="B16" s="9" t="s">
        <v>1159</v>
      </c>
      <c r="C16" s="180">
        <v>500</v>
      </c>
      <c r="E16" s="76"/>
      <c r="F16" s="76"/>
    </row>
    <row r="17" spans="2:6" ht="13.8" x14ac:dyDescent="0.25">
      <c r="B17" s="9" t="s">
        <v>1160</v>
      </c>
      <c r="C17" s="180">
        <v>110</v>
      </c>
      <c r="E17" s="76"/>
      <c r="F17" s="76"/>
    </row>
    <row r="18" spans="2:6" x14ac:dyDescent="0.25">
      <c r="B18" s="9" t="s">
        <v>1161</v>
      </c>
      <c r="C18" s="180">
        <v>210</v>
      </c>
      <c r="E18" s="78"/>
      <c r="F18" s="78"/>
    </row>
    <row r="19" spans="2:6" ht="13.8" x14ac:dyDescent="0.25">
      <c r="B19" s="9" t="s">
        <v>1927</v>
      </c>
      <c r="C19" s="180">
        <v>40</v>
      </c>
      <c r="E19" s="76"/>
      <c r="F19" s="76"/>
    </row>
    <row r="20" spans="2:6" x14ac:dyDescent="0.25">
      <c r="B20" s="9"/>
      <c r="C20" s="181"/>
      <c r="E20" s="78"/>
      <c r="F20" s="78"/>
    </row>
    <row r="21" spans="2:6" x14ac:dyDescent="0.25">
      <c r="B21" s="9"/>
      <c r="C21" s="181"/>
      <c r="E21" s="78"/>
      <c r="F21" s="79"/>
    </row>
    <row r="22" spans="2:6" ht="13.8" thickBot="1" x14ac:dyDescent="0.3">
      <c r="B22" s="182"/>
      <c r="C22" s="183">
        <f>SUM(C1:C21)</f>
        <v>2002</v>
      </c>
    </row>
  </sheetData>
  <phoneticPr fontId="2" type="noConversion"/>
  <pageMargins left="0.75" right="0.75" top="1" bottom="1" header="0" footer="0"/>
  <pageSetup paperSize="9" orientation="portrait" r:id="rId1"/>
  <headerFooter alignWithMargins="0"/>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6"/>
  <dimension ref="A1:F26"/>
  <sheetViews>
    <sheetView workbookViewId="0">
      <selection activeCell="C26" sqref="C26"/>
    </sheetView>
  </sheetViews>
  <sheetFormatPr baseColWidth="10" defaultRowHeight="13.2" x14ac:dyDescent="0.25"/>
  <cols>
    <col min="2" max="2" width="41.109375" customWidth="1"/>
    <col min="3" max="3" width="7" bestFit="1" customWidth="1"/>
    <col min="4" max="4" width="7.109375" style="56" bestFit="1" customWidth="1"/>
    <col min="5" max="5" width="8" customWidth="1"/>
  </cols>
  <sheetData>
    <row r="1" spans="1:6" x14ac:dyDescent="0.25">
      <c r="A1" t="s">
        <v>1238</v>
      </c>
      <c r="B1" t="s">
        <v>1239</v>
      </c>
      <c r="C1" t="s">
        <v>1240</v>
      </c>
      <c r="D1" s="56" t="s">
        <v>1241</v>
      </c>
    </row>
    <row r="2" spans="1:6" x14ac:dyDescent="0.25">
      <c r="A2" s="17">
        <v>39598</v>
      </c>
      <c r="B2">
        <v>2.5099999999999998</v>
      </c>
      <c r="C2">
        <v>37.448999999999998</v>
      </c>
      <c r="D2" s="56">
        <f>B2*C2</f>
        <v>93.996989999999983</v>
      </c>
      <c r="E2" t="s">
        <v>1242</v>
      </c>
    </row>
    <row r="3" spans="1:6" x14ac:dyDescent="0.25">
      <c r="A3" s="17"/>
      <c r="B3" t="s">
        <v>1251</v>
      </c>
      <c r="F3" s="56"/>
    </row>
    <row r="4" spans="1:6" x14ac:dyDescent="0.25">
      <c r="A4" s="17">
        <v>39609</v>
      </c>
      <c r="B4">
        <v>2.585</v>
      </c>
      <c r="C4">
        <v>25.148</v>
      </c>
      <c r="D4" s="56">
        <f>B4*C4</f>
        <v>65.007580000000004</v>
      </c>
      <c r="E4" t="s">
        <v>1242</v>
      </c>
    </row>
    <row r="5" spans="1:6" x14ac:dyDescent="0.25">
      <c r="A5" s="17">
        <v>39612</v>
      </c>
      <c r="B5">
        <v>2.6949999999999998</v>
      </c>
      <c r="C5">
        <v>7.42</v>
      </c>
      <c r="D5" s="56">
        <f>B5*C5</f>
        <v>19.9969</v>
      </c>
      <c r="E5" t="s">
        <v>1242</v>
      </c>
    </row>
    <row r="6" spans="1:6" ht="3" customHeight="1" x14ac:dyDescent="0.25">
      <c r="A6" s="57"/>
      <c r="B6" s="58"/>
      <c r="C6" s="58"/>
      <c r="D6" s="59"/>
      <c r="E6" s="58"/>
    </row>
    <row r="7" spans="1:6" x14ac:dyDescent="0.25">
      <c r="A7" s="17">
        <v>39624</v>
      </c>
      <c r="B7">
        <v>2.5950000000000002</v>
      </c>
      <c r="C7">
        <v>38.372</v>
      </c>
      <c r="D7" s="56">
        <f>B7*C7</f>
        <v>99.575340000000011</v>
      </c>
      <c r="E7" t="s">
        <v>1242</v>
      </c>
    </row>
    <row r="8" spans="1:6" x14ac:dyDescent="0.25">
      <c r="A8" s="17">
        <v>39630</v>
      </c>
      <c r="B8">
        <v>2.6150000000000002</v>
      </c>
      <c r="C8">
        <v>26.007000000000001</v>
      </c>
      <c r="D8" s="56">
        <f>B8*C8</f>
        <v>68.008305000000007</v>
      </c>
      <c r="E8" t="s">
        <v>1242</v>
      </c>
      <c r="F8" t="s">
        <v>1252</v>
      </c>
    </row>
    <row r="9" spans="1:6" x14ac:dyDescent="0.25">
      <c r="A9" s="17">
        <v>39687</v>
      </c>
      <c r="B9">
        <v>2.9020000000000001</v>
      </c>
      <c r="C9">
        <v>36.185000000000002</v>
      </c>
      <c r="D9" s="56">
        <f>B9*C9</f>
        <v>105.00887000000002</v>
      </c>
      <c r="E9" t="s">
        <v>1242</v>
      </c>
    </row>
    <row r="10" spans="1:6" x14ac:dyDescent="0.25">
      <c r="A10" s="17"/>
    </row>
    <row r="11" spans="1:6" x14ac:dyDescent="0.25">
      <c r="A11" s="17"/>
    </row>
    <row r="12" spans="1:6" ht="9" customHeight="1" x14ac:dyDescent="0.25"/>
    <row r="13" spans="1:6" ht="3.75" customHeight="1" x14ac:dyDescent="0.25">
      <c r="A13" s="60"/>
      <c r="B13" s="60"/>
      <c r="C13" s="60"/>
      <c r="D13" s="61"/>
      <c r="E13" s="60"/>
    </row>
    <row r="14" spans="1:6" x14ac:dyDescent="0.25">
      <c r="A14" s="17">
        <v>39355</v>
      </c>
      <c r="B14" t="s">
        <v>1253</v>
      </c>
      <c r="C14">
        <v>70</v>
      </c>
    </row>
    <row r="15" spans="1:6" ht="39.6" x14ac:dyDescent="0.25">
      <c r="A15" s="17">
        <v>39417</v>
      </c>
      <c r="B15" s="62" t="s">
        <v>1258</v>
      </c>
      <c r="C15">
        <v>275</v>
      </c>
    </row>
    <row r="16" spans="1:6" ht="52.8" x14ac:dyDescent="0.25">
      <c r="A16" s="63">
        <v>39508</v>
      </c>
      <c r="B16" s="62" t="s">
        <v>1259</v>
      </c>
      <c r="C16">
        <v>2900</v>
      </c>
    </row>
    <row r="17" spans="1:3" ht="34.5" customHeight="1" x14ac:dyDescent="0.25">
      <c r="A17" s="17">
        <v>39597</v>
      </c>
      <c r="B17" s="62" t="s">
        <v>1260</v>
      </c>
      <c r="C17">
        <v>88</v>
      </c>
    </row>
    <row r="18" spans="1:3" x14ac:dyDescent="0.25">
      <c r="A18" s="17">
        <v>39597</v>
      </c>
      <c r="B18" t="s">
        <v>1261</v>
      </c>
      <c r="C18">
        <v>210</v>
      </c>
    </row>
    <row r="19" spans="1:3" x14ac:dyDescent="0.25">
      <c r="A19" s="17">
        <v>39612</v>
      </c>
      <c r="B19" s="62" t="s">
        <v>1262</v>
      </c>
      <c r="C19">
        <v>50</v>
      </c>
    </row>
    <row r="20" spans="1:3" x14ac:dyDescent="0.25">
      <c r="A20" s="17">
        <v>39948</v>
      </c>
      <c r="B20" s="62" t="s">
        <v>972</v>
      </c>
      <c r="C20">
        <v>200</v>
      </c>
    </row>
    <row r="21" spans="1:3" x14ac:dyDescent="0.25">
      <c r="A21" s="17">
        <v>40039</v>
      </c>
      <c r="B21" s="62" t="s">
        <v>738</v>
      </c>
      <c r="C21">
        <v>150</v>
      </c>
    </row>
    <row r="22" spans="1:3" x14ac:dyDescent="0.25">
      <c r="A22" s="17">
        <v>40070</v>
      </c>
      <c r="B22" s="62" t="s">
        <v>739</v>
      </c>
      <c r="C22">
        <v>622</v>
      </c>
    </row>
    <row r="23" spans="1:3" x14ac:dyDescent="0.25">
      <c r="A23" s="17">
        <v>40087</v>
      </c>
      <c r="B23" s="62" t="s">
        <v>829</v>
      </c>
      <c r="C23">
        <v>110</v>
      </c>
    </row>
    <row r="24" spans="1:3" x14ac:dyDescent="0.25">
      <c r="A24" s="17">
        <v>40118</v>
      </c>
      <c r="B24" s="62" t="s">
        <v>856</v>
      </c>
      <c r="C24">
        <v>290</v>
      </c>
    </row>
    <row r="25" spans="1:3" x14ac:dyDescent="0.25">
      <c r="A25" s="17">
        <v>40185</v>
      </c>
      <c r="B25" s="62" t="s">
        <v>834</v>
      </c>
      <c r="C25">
        <v>450</v>
      </c>
    </row>
    <row r="26" spans="1:3" x14ac:dyDescent="0.25">
      <c r="C26">
        <f>SUM(C14:C25)</f>
        <v>5415</v>
      </c>
    </row>
  </sheetData>
  <phoneticPr fontId="2" type="noConversion"/>
  <pageMargins left="0.75" right="0.75" top="1" bottom="1" header="0" footer="0"/>
  <pageSetup paperSize="9" orientation="portrait" r:id="rId1"/>
  <headerFooter alignWithMargins="0"/>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7"/>
  <dimension ref="A1:E25"/>
  <sheetViews>
    <sheetView workbookViewId="0">
      <selection activeCell="G22" sqref="G22"/>
    </sheetView>
  </sheetViews>
  <sheetFormatPr baseColWidth="10" defaultRowHeight="13.2" x14ac:dyDescent="0.25"/>
  <cols>
    <col min="1" max="1" width="24.88671875" bestFit="1" customWidth="1"/>
    <col min="2" max="2" width="5" bestFit="1" customWidth="1"/>
    <col min="3" max="3" width="4" bestFit="1" customWidth="1"/>
    <col min="4" max="4" width="4.5546875" customWidth="1"/>
    <col min="5" max="5" width="6.5546875" bestFit="1" customWidth="1"/>
    <col min="6" max="6" width="5.5546875" bestFit="1" customWidth="1"/>
    <col min="7" max="7" width="18.88671875" bestFit="1" customWidth="1"/>
    <col min="8" max="8" width="5" customWidth="1"/>
    <col min="9" max="9" width="4" bestFit="1" customWidth="1"/>
  </cols>
  <sheetData>
    <row r="1" spans="1:5" x14ac:dyDescent="0.25">
      <c r="B1" t="s">
        <v>811</v>
      </c>
      <c r="C1" t="s">
        <v>812</v>
      </c>
    </row>
    <row r="2" spans="1:5" x14ac:dyDescent="0.25">
      <c r="A2" t="s">
        <v>773</v>
      </c>
      <c r="D2">
        <v>52</v>
      </c>
      <c r="E2" t="s">
        <v>774</v>
      </c>
    </row>
    <row r="3" spans="1:5" x14ac:dyDescent="0.25">
      <c r="A3" t="s">
        <v>775</v>
      </c>
      <c r="C3">
        <v>57</v>
      </c>
      <c r="E3" t="s">
        <v>776</v>
      </c>
    </row>
    <row r="4" spans="1:5" x14ac:dyDescent="0.25">
      <c r="A4" t="s">
        <v>777</v>
      </c>
      <c r="C4">
        <v>38</v>
      </c>
      <c r="E4" t="s">
        <v>776</v>
      </c>
    </row>
    <row r="5" spans="1:5" x14ac:dyDescent="0.25">
      <c r="A5" t="s">
        <v>778</v>
      </c>
      <c r="B5">
        <v>13</v>
      </c>
      <c r="E5" t="s">
        <v>776</v>
      </c>
    </row>
    <row r="6" spans="1:5" x14ac:dyDescent="0.25">
      <c r="A6" t="s">
        <v>779</v>
      </c>
      <c r="B6">
        <v>33</v>
      </c>
      <c r="E6" t="s">
        <v>776</v>
      </c>
    </row>
    <row r="7" spans="1:5" x14ac:dyDescent="0.25">
      <c r="A7" t="s">
        <v>780</v>
      </c>
      <c r="C7">
        <v>59</v>
      </c>
      <c r="E7" t="s">
        <v>776</v>
      </c>
    </row>
    <row r="8" spans="1:5" x14ac:dyDescent="0.25">
      <c r="A8" t="s">
        <v>781</v>
      </c>
      <c r="C8">
        <v>70</v>
      </c>
      <c r="E8" t="s">
        <v>776</v>
      </c>
    </row>
    <row r="9" spans="1:5" x14ac:dyDescent="0.25">
      <c r="A9" t="s">
        <v>782</v>
      </c>
      <c r="D9">
        <v>45</v>
      </c>
      <c r="E9" t="s">
        <v>774</v>
      </c>
    </row>
    <row r="10" spans="1:5" x14ac:dyDescent="0.25">
      <c r="A10" t="s">
        <v>783</v>
      </c>
      <c r="B10">
        <v>560</v>
      </c>
      <c r="E10" t="s">
        <v>776</v>
      </c>
    </row>
    <row r="11" spans="1:5" x14ac:dyDescent="0.25">
      <c r="A11" t="s">
        <v>784</v>
      </c>
      <c r="B11">
        <v>120</v>
      </c>
      <c r="E11" t="s">
        <v>776</v>
      </c>
    </row>
    <row r="12" spans="1:5" x14ac:dyDescent="0.25">
      <c r="A12" t="s">
        <v>785</v>
      </c>
      <c r="C12">
        <v>60</v>
      </c>
      <c r="E12" t="s">
        <v>776</v>
      </c>
    </row>
    <row r="13" spans="1:5" x14ac:dyDescent="0.25">
      <c r="A13" t="s">
        <v>798</v>
      </c>
      <c r="C13">
        <v>44</v>
      </c>
      <c r="E13" t="s">
        <v>776</v>
      </c>
    </row>
    <row r="14" spans="1:5" x14ac:dyDescent="0.25">
      <c r="A14" t="s">
        <v>799</v>
      </c>
      <c r="B14">
        <v>42</v>
      </c>
      <c r="E14" t="s">
        <v>776</v>
      </c>
    </row>
    <row r="15" spans="1:5" x14ac:dyDescent="0.25">
      <c r="A15" t="s">
        <v>800</v>
      </c>
      <c r="B15">
        <v>180</v>
      </c>
      <c r="E15" t="s">
        <v>776</v>
      </c>
    </row>
    <row r="16" spans="1:5" x14ac:dyDescent="0.25">
      <c r="A16" t="s">
        <v>801</v>
      </c>
      <c r="B16">
        <v>30</v>
      </c>
      <c r="E16" t="s">
        <v>776</v>
      </c>
    </row>
    <row r="17" spans="1:5" x14ac:dyDescent="0.25">
      <c r="A17" t="s">
        <v>1525</v>
      </c>
      <c r="B17">
        <v>30</v>
      </c>
      <c r="E17" t="s">
        <v>776</v>
      </c>
    </row>
    <row r="18" spans="1:5" x14ac:dyDescent="0.25">
      <c r="A18" t="s">
        <v>804</v>
      </c>
      <c r="B18">
        <v>30</v>
      </c>
      <c r="E18" t="s">
        <v>776</v>
      </c>
    </row>
    <row r="19" spans="1:5" x14ac:dyDescent="0.25">
      <c r="A19" t="s">
        <v>805</v>
      </c>
      <c r="C19">
        <v>78</v>
      </c>
      <c r="E19" t="s">
        <v>776</v>
      </c>
    </row>
    <row r="20" spans="1:5" x14ac:dyDescent="0.25">
      <c r="A20" t="s">
        <v>806</v>
      </c>
      <c r="B20">
        <v>110</v>
      </c>
      <c r="E20" t="s">
        <v>776</v>
      </c>
    </row>
    <row r="21" spans="1:5" x14ac:dyDescent="0.25">
      <c r="A21" t="s">
        <v>809</v>
      </c>
      <c r="C21">
        <v>31</v>
      </c>
      <c r="E21" t="s">
        <v>776</v>
      </c>
    </row>
    <row r="22" spans="1:5" x14ac:dyDescent="0.25">
      <c r="A22" t="s">
        <v>810</v>
      </c>
      <c r="B22">
        <v>49</v>
      </c>
      <c r="E22" t="s">
        <v>776</v>
      </c>
    </row>
    <row r="23" spans="1:5" x14ac:dyDescent="0.25">
      <c r="A23" t="s">
        <v>813</v>
      </c>
      <c r="E23" t="s">
        <v>774</v>
      </c>
    </row>
    <row r="25" spans="1:5" x14ac:dyDescent="0.25">
      <c r="B25">
        <f>SUM(B2:B22)</f>
        <v>1197</v>
      </c>
      <c r="C25">
        <f>SUM(C2:C24)</f>
        <v>437</v>
      </c>
    </row>
  </sheetData>
  <phoneticPr fontId="2" type="noConversion"/>
  <pageMargins left="0.75" right="0.75" top="1" bottom="1" header="0" footer="0"/>
  <pageSetup paperSize="9" orientation="portrait" r:id="rId1"/>
  <headerFooter alignWithMargins="0"/>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8">
    <tabColor indexed="50"/>
  </sheetPr>
  <dimension ref="A1:E20"/>
  <sheetViews>
    <sheetView workbookViewId="0">
      <selection activeCell="B22" sqref="B22"/>
    </sheetView>
  </sheetViews>
  <sheetFormatPr baseColWidth="10" defaultRowHeight="13.2" x14ac:dyDescent="0.25"/>
  <cols>
    <col min="1" max="1" width="13.44140625" style="376" customWidth="1"/>
    <col min="2" max="2" width="17.44140625" bestFit="1" customWidth="1"/>
    <col min="3" max="3" width="9.109375" customWidth="1"/>
    <col min="4" max="5" width="11.109375" customWidth="1"/>
  </cols>
  <sheetData>
    <row r="1" spans="1:5" ht="20.399999999999999" x14ac:dyDescent="0.35">
      <c r="A1" s="377" t="s">
        <v>1019</v>
      </c>
    </row>
    <row r="3" spans="1:5" ht="15" x14ac:dyDescent="0.25">
      <c r="A3" s="378" t="s">
        <v>1022</v>
      </c>
      <c r="B3" s="379" t="s">
        <v>1020</v>
      </c>
      <c r="C3" s="379" t="s">
        <v>1021</v>
      </c>
      <c r="D3" s="379" t="s">
        <v>1404</v>
      </c>
      <c r="E3" s="379" t="s">
        <v>1023</v>
      </c>
    </row>
    <row r="4" spans="1:5" ht="15.9" customHeight="1" x14ac:dyDescent="0.25">
      <c r="A4" s="380" t="s">
        <v>1024</v>
      </c>
      <c r="B4" s="382">
        <v>40185</v>
      </c>
      <c r="C4" s="381">
        <f>D4+E4</f>
        <v>500</v>
      </c>
      <c r="D4" s="88"/>
      <c r="E4" s="88">
        <v>500</v>
      </c>
    </row>
    <row r="5" spans="1:5" ht="15.9" customHeight="1" x14ac:dyDescent="0.25">
      <c r="A5" s="380" t="s">
        <v>1090</v>
      </c>
      <c r="B5" s="382">
        <v>40211</v>
      </c>
      <c r="C5" s="381">
        <f>D5+E5</f>
        <v>500</v>
      </c>
      <c r="D5" s="88">
        <v>250</v>
      </c>
      <c r="E5" s="88">
        <v>250</v>
      </c>
    </row>
    <row r="6" spans="1:5" ht="15.9" customHeight="1" x14ac:dyDescent="0.25">
      <c r="A6" s="380"/>
      <c r="B6" s="88"/>
      <c r="C6" s="381"/>
      <c r="D6" s="88"/>
      <c r="E6" s="88"/>
    </row>
    <row r="7" spans="1:5" ht="15.9" customHeight="1" x14ac:dyDescent="0.25">
      <c r="A7" s="380"/>
      <c r="B7" s="88"/>
      <c r="C7" s="381"/>
      <c r="D7" s="88"/>
      <c r="E7" s="88"/>
    </row>
    <row r="8" spans="1:5" ht="15.9" customHeight="1" x14ac:dyDescent="0.25">
      <c r="A8" s="380"/>
      <c r="B8" s="88"/>
      <c r="C8" s="381"/>
      <c r="D8" s="88"/>
      <c r="E8" s="88"/>
    </row>
    <row r="9" spans="1:5" ht="15.9" customHeight="1" x14ac:dyDescent="0.25">
      <c r="A9" s="380"/>
      <c r="B9" s="88"/>
      <c r="C9" s="381"/>
      <c r="D9" s="88"/>
      <c r="E9" s="88"/>
    </row>
    <row r="10" spans="1:5" ht="15.9" customHeight="1" x14ac:dyDescent="0.25">
      <c r="A10" s="380"/>
      <c r="B10" s="88"/>
      <c r="C10" s="381"/>
      <c r="D10" s="88"/>
      <c r="E10" s="88"/>
    </row>
    <row r="11" spans="1:5" ht="15.9" customHeight="1" x14ac:dyDescent="0.25">
      <c r="A11" s="380"/>
      <c r="B11" s="88"/>
      <c r="C11" s="381"/>
      <c r="D11" s="88"/>
      <c r="E11" s="88"/>
    </row>
    <row r="12" spans="1:5" ht="15.9" customHeight="1" x14ac:dyDescent="0.25">
      <c r="A12" s="380"/>
      <c r="B12" s="88"/>
      <c r="C12" s="381"/>
      <c r="D12" s="88"/>
      <c r="E12" s="88"/>
    </row>
    <row r="13" spans="1:5" ht="15.9" customHeight="1" x14ac:dyDescent="0.25">
      <c r="A13" s="380"/>
      <c r="B13" s="88"/>
      <c r="C13" s="381"/>
      <c r="D13" s="88"/>
      <c r="E13" s="88"/>
    </row>
    <row r="14" spans="1:5" ht="15.9" customHeight="1" x14ac:dyDescent="0.25">
      <c r="A14" s="380"/>
      <c r="B14" s="88"/>
      <c r="C14" s="381"/>
      <c r="D14" s="88"/>
      <c r="E14" s="88"/>
    </row>
    <row r="15" spans="1:5" ht="15.9" customHeight="1" x14ac:dyDescent="0.25">
      <c r="A15" s="380"/>
      <c r="B15" s="88"/>
      <c r="C15" s="381"/>
      <c r="D15" s="88"/>
      <c r="E15" s="88"/>
    </row>
    <row r="18" spans="1:1" ht="15.6" x14ac:dyDescent="0.3">
      <c r="A18" s="397" t="s">
        <v>1098</v>
      </c>
    </row>
    <row r="19" spans="1:1" ht="15.6" x14ac:dyDescent="0.3">
      <c r="A19" s="397" t="s">
        <v>1142</v>
      </c>
    </row>
    <row r="20" spans="1:1" ht="15.6" x14ac:dyDescent="0.3">
      <c r="A20" s="397" t="s">
        <v>1099</v>
      </c>
    </row>
  </sheetData>
  <phoneticPr fontId="2" type="noConversion"/>
  <pageMargins left="0.75" right="0.75" top="1" bottom="1" header="0" footer="0"/>
  <pageSetup orientation="portrait" r:id="rId1"/>
  <headerFooter alignWithMargins="0"/>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9"/>
  <dimension ref="A1:AW36"/>
  <sheetViews>
    <sheetView topLeftCell="H1" zoomScale="72" workbookViewId="0">
      <selection activeCell="BF38" sqref="BF38"/>
    </sheetView>
  </sheetViews>
  <sheetFormatPr baseColWidth="10" defaultRowHeight="13.2" x14ac:dyDescent="0.25"/>
  <cols>
    <col min="1" max="1" width="6.44140625" bestFit="1" customWidth="1"/>
    <col min="2" max="2" width="26.109375" customWidth="1"/>
    <col min="3" max="3" width="5.88671875" bestFit="1" customWidth="1"/>
    <col min="4" max="4" width="6.88671875" bestFit="1" customWidth="1"/>
    <col min="5" max="5" width="13.33203125" bestFit="1" customWidth="1"/>
    <col min="6" max="6" width="15.88671875" customWidth="1"/>
    <col min="8" max="8" width="1.44140625" customWidth="1"/>
    <col min="9" max="9" width="6.33203125" bestFit="1" customWidth="1"/>
    <col min="10" max="10" width="20.88671875" customWidth="1"/>
    <col min="11" max="11" width="5.6640625" bestFit="1" customWidth="1"/>
    <col min="12" max="12" width="6.88671875" bestFit="1" customWidth="1"/>
    <col min="13" max="13" width="12.109375" customWidth="1"/>
    <col min="14" max="14" width="10.88671875" customWidth="1"/>
    <col min="16" max="16" width="0.6640625" customWidth="1"/>
    <col min="17" max="17" width="6.33203125" bestFit="1" customWidth="1"/>
    <col min="18" max="18" width="25.88671875" customWidth="1"/>
    <col min="19" max="19" width="5.6640625" bestFit="1" customWidth="1"/>
    <col min="20" max="20" width="6.109375" customWidth="1"/>
    <col min="21" max="21" width="12.6640625" customWidth="1"/>
    <col min="22" max="22" width="10.109375" customWidth="1"/>
    <col min="23" max="23" width="11.109375" customWidth="1"/>
    <col min="24" max="24" width="0.88671875" customWidth="1"/>
    <col min="25" max="25" width="6.44140625" bestFit="1" customWidth="1"/>
    <col min="26" max="26" width="25.44140625" customWidth="1"/>
    <col min="27" max="27" width="5.88671875" bestFit="1" customWidth="1"/>
    <col min="28" max="28" width="6.88671875" bestFit="1" customWidth="1"/>
    <col min="29" max="29" width="13" customWidth="1"/>
    <col min="30" max="30" width="11.6640625" bestFit="1" customWidth="1"/>
    <col min="31" max="31" width="11.33203125" bestFit="1" customWidth="1"/>
    <col min="32" max="32" width="5.88671875" customWidth="1"/>
    <col min="33" max="33" width="6.44140625" bestFit="1" customWidth="1"/>
    <col min="34" max="34" width="25.88671875" customWidth="1"/>
    <col min="35" max="35" width="5.88671875" bestFit="1" customWidth="1"/>
    <col min="36" max="36" width="6.88671875" bestFit="1" customWidth="1"/>
    <col min="37" max="37" width="12.33203125" customWidth="1"/>
    <col min="38" max="38" width="12.109375" customWidth="1"/>
    <col min="40" max="40" width="2.33203125" customWidth="1"/>
    <col min="41" max="41" width="1" customWidth="1"/>
    <col min="42" max="42" width="2" customWidth="1"/>
    <col min="43" max="43" width="6.33203125" bestFit="1" customWidth="1"/>
    <col min="44" max="44" width="22.6640625" customWidth="1"/>
    <col min="45" max="45" width="5.6640625" bestFit="1" customWidth="1"/>
    <col min="46" max="46" width="6.109375" customWidth="1"/>
    <col min="47" max="47" width="12.6640625" customWidth="1"/>
    <col min="48" max="48" width="10.109375" customWidth="1"/>
  </cols>
  <sheetData>
    <row r="1" spans="1:49" x14ac:dyDescent="0.25">
      <c r="A1" s="206" t="s">
        <v>1263</v>
      </c>
      <c r="B1" s="206" t="s">
        <v>1264</v>
      </c>
      <c r="C1" s="206" t="s">
        <v>1265</v>
      </c>
      <c r="D1" s="206" t="s">
        <v>1266</v>
      </c>
      <c r="E1" s="207" t="s">
        <v>1267</v>
      </c>
      <c r="F1" s="207" t="s">
        <v>1268</v>
      </c>
      <c r="G1" s="207" t="s">
        <v>1269</v>
      </c>
      <c r="H1" s="66"/>
      <c r="I1" s="64" t="s">
        <v>1263</v>
      </c>
      <c r="J1" s="64" t="s">
        <v>1264</v>
      </c>
      <c r="K1" s="64" t="s">
        <v>1265</v>
      </c>
      <c r="L1" s="64" t="s">
        <v>1266</v>
      </c>
      <c r="M1" s="65" t="s">
        <v>1267</v>
      </c>
      <c r="N1" s="65" t="s">
        <v>1268</v>
      </c>
      <c r="O1" s="65" t="s">
        <v>1269</v>
      </c>
      <c r="P1" s="66"/>
      <c r="Q1" s="64" t="s">
        <v>1263</v>
      </c>
      <c r="R1" s="64" t="s">
        <v>1264</v>
      </c>
      <c r="S1" s="64" t="s">
        <v>1265</v>
      </c>
      <c r="T1" s="64" t="s">
        <v>1266</v>
      </c>
      <c r="U1" s="65" t="s">
        <v>1267</v>
      </c>
      <c r="V1" s="65" t="s">
        <v>1268</v>
      </c>
      <c r="W1" s="65" t="s">
        <v>1270</v>
      </c>
      <c r="X1" s="65"/>
      <c r="Y1" s="64" t="s">
        <v>1263</v>
      </c>
      <c r="Z1" s="64" t="s">
        <v>1264</v>
      </c>
      <c r="AA1" s="64" t="s">
        <v>1265</v>
      </c>
      <c r="AB1" s="64" t="s">
        <v>1266</v>
      </c>
      <c r="AC1" s="65" t="s">
        <v>1267</v>
      </c>
      <c r="AD1" s="65" t="s">
        <v>1268</v>
      </c>
      <c r="AE1" s="65" t="s">
        <v>1270</v>
      </c>
      <c r="AF1" s="67"/>
      <c r="AG1" s="68" t="s">
        <v>1263</v>
      </c>
      <c r="AH1" s="68" t="s">
        <v>1264</v>
      </c>
      <c r="AI1" s="68" t="s">
        <v>1265</v>
      </c>
      <c r="AJ1" s="68" t="s">
        <v>1266</v>
      </c>
      <c r="AK1" s="69" t="s">
        <v>1267</v>
      </c>
      <c r="AL1" s="69" t="s">
        <v>1271</v>
      </c>
      <c r="AM1" s="69" t="s">
        <v>1270</v>
      </c>
      <c r="AN1" s="70"/>
      <c r="AO1" s="67"/>
      <c r="AP1" s="70"/>
      <c r="AQ1" s="64" t="s">
        <v>1263</v>
      </c>
      <c r="AR1" s="64" t="s">
        <v>1264</v>
      </c>
      <c r="AS1" s="64" t="s">
        <v>1265</v>
      </c>
      <c r="AT1" s="64" t="s">
        <v>1266</v>
      </c>
      <c r="AU1" s="65" t="s">
        <v>1267</v>
      </c>
      <c r="AV1" s="65" t="s">
        <v>1268</v>
      </c>
      <c r="AW1" s="65" t="s">
        <v>1270</v>
      </c>
    </row>
    <row r="2" spans="1:49" x14ac:dyDescent="0.25">
      <c r="A2" s="222">
        <v>1009</v>
      </c>
      <c r="B2" s="222" t="s">
        <v>1272</v>
      </c>
      <c r="C2" s="222">
        <v>8</v>
      </c>
      <c r="D2" s="222">
        <v>12</v>
      </c>
      <c r="E2" s="223">
        <f>D2*C2</f>
        <v>96</v>
      </c>
      <c r="F2" s="223"/>
      <c r="G2" s="223"/>
      <c r="H2" s="1"/>
      <c r="I2">
        <v>1009</v>
      </c>
      <c r="J2" t="s">
        <v>1272</v>
      </c>
      <c r="K2">
        <v>8</v>
      </c>
      <c r="L2">
        <v>12</v>
      </c>
      <c r="M2" s="56">
        <f>L2*K2</f>
        <v>96</v>
      </c>
      <c r="N2" s="56"/>
      <c r="O2" s="56"/>
      <c r="P2" s="1"/>
      <c r="Q2">
        <v>1009</v>
      </c>
      <c r="R2" t="s">
        <v>1272</v>
      </c>
      <c r="S2">
        <v>8</v>
      </c>
      <c r="T2">
        <v>14.4</v>
      </c>
      <c r="U2" s="71">
        <f>T2*S2</f>
        <v>115.2</v>
      </c>
      <c r="V2" s="56"/>
      <c r="W2" s="56"/>
      <c r="X2" s="198"/>
      <c r="Y2">
        <v>1009</v>
      </c>
      <c r="Z2" t="s">
        <v>1272</v>
      </c>
      <c r="AA2">
        <v>9</v>
      </c>
      <c r="AB2">
        <v>14.4</v>
      </c>
      <c r="AC2" s="71">
        <f>AB2*AA2</f>
        <v>129.6</v>
      </c>
      <c r="AD2" s="56"/>
      <c r="AE2" s="56"/>
      <c r="AF2" s="67"/>
      <c r="AG2">
        <v>1009</v>
      </c>
      <c r="AH2" t="s">
        <v>1272</v>
      </c>
      <c r="AI2">
        <v>9</v>
      </c>
      <c r="AJ2">
        <v>15</v>
      </c>
      <c r="AK2" s="71">
        <f>AJ2*AI2</f>
        <v>135</v>
      </c>
      <c r="AL2" s="56"/>
      <c r="AM2" s="56"/>
      <c r="AN2" s="70"/>
      <c r="AO2" s="67"/>
      <c r="AP2" s="70"/>
      <c r="AQ2">
        <v>1009</v>
      </c>
      <c r="AR2" t="s">
        <v>1272</v>
      </c>
      <c r="AS2">
        <v>8</v>
      </c>
      <c r="AT2">
        <v>12</v>
      </c>
      <c r="AU2" s="71">
        <f>AT2*AS2</f>
        <v>96</v>
      </c>
      <c r="AV2" s="56"/>
      <c r="AW2" s="56"/>
    </row>
    <row r="3" spans="1:49" x14ac:dyDescent="0.25">
      <c r="A3" s="222">
        <v>1059</v>
      </c>
      <c r="B3" s="222" t="s">
        <v>1273</v>
      </c>
      <c r="C3" s="222"/>
      <c r="D3" s="222"/>
      <c r="E3" s="223"/>
      <c r="F3" s="223"/>
      <c r="G3" s="223">
        <v>44.24</v>
      </c>
      <c r="H3" s="1"/>
      <c r="I3">
        <v>1059</v>
      </c>
      <c r="J3" t="s">
        <v>1273</v>
      </c>
      <c r="M3" s="56"/>
      <c r="N3" s="56"/>
      <c r="O3" s="56">
        <v>28.15</v>
      </c>
      <c r="P3" s="1"/>
      <c r="Q3">
        <v>1059</v>
      </c>
      <c r="R3" t="s">
        <v>1273</v>
      </c>
      <c r="U3" s="56"/>
      <c r="V3" s="56"/>
      <c r="W3" s="56">
        <v>34.869999999999997</v>
      </c>
      <c r="X3" s="198"/>
      <c r="Y3">
        <v>1059</v>
      </c>
      <c r="Z3" t="s">
        <v>1273</v>
      </c>
      <c r="AC3" s="56"/>
      <c r="AD3" s="56"/>
      <c r="AE3" s="56">
        <v>37.11</v>
      </c>
      <c r="AF3" s="67"/>
      <c r="AG3">
        <v>1059</v>
      </c>
      <c r="AH3" t="s">
        <v>1273</v>
      </c>
      <c r="AK3" s="56"/>
      <c r="AL3" s="56"/>
      <c r="AM3" s="56">
        <v>34.869999999999997</v>
      </c>
      <c r="AN3" s="70"/>
      <c r="AO3" s="67"/>
      <c r="AP3" s="70"/>
      <c r="AQ3">
        <v>1059</v>
      </c>
      <c r="AR3" t="s">
        <v>1273</v>
      </c>
      <c r="AU3" s="56"/>
      <c r="AV3" s="56"/>
      <c r="AW3" s="56">
        <v>44.64</v>
      </c>
    </row>
    <row r="4" spans="1:49" x14ac:dyDescent="0.25">
      <c r="A4" s="222">
        <v>1193</v>
      </c>
      <c r="B4" s="222" t="s">
        <v>1274</v>
      </c>
      <c r="C4" s="222"/>
      <c r="D4" s="222"/>
      <c r="E4" s="223">
        <v>2156</v>
      </c>
      <c r="F4" s="223"/>
      <c r="G4" s="223"/>
      <c r="H4" s="1"/>
      <c r="I4">
        <v>1193</v>
      </c>
      <c r="J4" t="s">
        <v>1274</v>
      </c>
      <c r="M4" s="56">
        <v>2156</v>
      </c>
      <c r="N4" s="56"/>
      <c r="O4" s="56"/>
      <c r="P4" s="1"/>
      <c r="Q4">
        <v>1193</v>
      </c>
      <c r="R4" t="s">
        <v>1274</v>
      </c>
      <c r="U4" s="71">
        <v>2576</v>
      </c>
      <c r="V4" s="56"/>
      <c r="W4" s="56"/>
      <c r="X4" s="198"/>
      <c r="Y4">
        <v>1193</v>
      </c>
      <c r="Z4" t="s">
        <v>1274</v>
      </c>
      <c r="AC4" s="71">
        <v>2576</v>
      </c>
      <c r="AD4" s="56"/>
      <c r="AE4" s="56"/>
      <c r="AF4" s="67"/>
      <c r="AG4">
        <v>1193</v>
      </c>
      <c r="AH4" t="s">
        <v>1274</v>
      </c>
      <c r="AK4" s="71">
        <f>2156*1.195</f>
        <v>2576.42</v>
      </c>
      <c r="AL4" s="56"/>
      <c r="AM4" s="56"/>
      <c r="AN4" s="70"/>
      <c r="AO4" s="67"/>
      <c r="AP4" s="70"/>
      <c r="AQ4">
        <v>1193</v>
      </c>
      <c r="AR4" t="s">
        <v>1274</v>
      </c>
      <c r="AU4" s="71">
        <v>2156</v>
      </c>
      <c r="AV4" s="56"/>
      <c r="AW4" s="56"/>
    </row>
    <row r="5" spans="1:49" x14ac:dyDescent="0.25">
      <c r="A5" s="222">
        <v>1229</v>
      </c>
      <c r="B5" s="222" t="s">
        <v>1275</v>
      </c>
      <c r="C5" s="222"/>
      <c r="D5" s="222"/>
      <c r="E5" s="223"/>
      <c r="F5" s="223">
        <v>50</v>
      </c>
      <c r="G5" s="223"/>
      <c r="H5" s="1"/>
      <c r="I5">
        <v>1229</v>
      </c>
      <c r="J5" t="s">
        <v>1275</v>
      </c>
      <c r="M5" s="56"/>
      <c r="N5" s="56">
        <v>50</v>
      </c>
      <c r="O5" s="56"/>
      <c r="P5" s="1"/>
      <c r="Q5">
        <v>1229</v>
      </c>
      <c r="R5" t="s">
        <v>1275</v>
      </c>
      <c r="U5" s="56"/>
      <c r="V5" s="71">
        <v>80</v>
      </c>
      <c r="W5" s="56"/>
      <c r="X5" s="198"/>
      <c r="Y5">
        <v>1229</v>
      </c>
      <c r="Z5" t="s">
        <v>1275</v>
      </c>
      <c r="AC5" s="56"/>
      <c r="AD5" s="71">
        <v>80</v>
      </c>
      <c r="AE5" s="56"/>
      <c r="AF5" s="67"/>
      <c r="AG5">
        <v>1229</v>
      </c>
      <c r="AH5" t="s">
        <v>1275</v>
      </c>
      <c r="AK5" s="56"/>
      <c r="AL5" s="71">
        <v>110</v>
      </c>
      <c r="AM5" s="56"/>
      <c r="AN5" s="70"/>
      <c r="AO5" s="67"/>
      <c r="AP5" s="70"/>
      <c r="AQ5">
        <v>1229</v>
      </c>
      <c r="AR5" t="s">
        <v>1275</v>
      </c>
      <c r="AU5" s="56"/>
      <c r="AV5" s="71">
        <v>50</v>
      </c>
      <c r="AW5" s="56"/>
    </row>
    <row r="6" spans="1:49" x14ac:dyDescent="0.25">
      <c r="A6" s="222">
        <v>1913</v>
      </c>
      <c r="B6" s="222" t="s">
        <v>1761</v>
      </c>
      <c r="C6" s="222"/>
      <c r="D6" s="222"/>
      <c r="E6" s="222">
        <v>11.29</v>
      </c>
      <c r="F6" s="222"/>
      <c r="G6" s="222"/>
      <c r="H6" s="1"/>
      <c r="I6">
        <v>2049</v>
      </c>
      <c r="J6" t="s">
        <v>1276</v>
      </c>
      <c r="M6" s="56">
        <f>(M2+M4)*0.25</f>
        <v>563</v>
      </c>
      <c r="N6" s="56"/>
      <c r="O6" s="56"/>
      <c r="P6" s="1"/>
      <c r="Q6">
        <v>2049</v>
      </c>
      <c r="R6" t="s">
        <v>1276</v>
      </c>
      <c r="U6" s="71">
        <f>(U2+U4)*0.25</f>
        <v>672.8</v>
      </c>
      <c r="V6" s="72"/>
      <c r="W6" s="56"/>
      <c r="X6" s="198"/>
      <c r="Y6">
        <v>2049</v>
      </c>
      <c r="Z6" t="s">
        <v>1276</v>
      </c>
      <c r="AC6" s="71">
        <f>(AC2+AC4+AC11)*0.25</f>
        <v>709.40499999999997</v>
      </c>
      <c r="AD6" s="72"/>
      <c r="AE6" s="56"/>
      <c r="AF6" s="67"/>
      <c r="AG6">
        <v>2049</v>
      </c>
      <c r="AH6" t="s">
        <v>1276</v>
      </c>
      <c r="AK6" s="71">
        <f>(AK2+AK4)*0.25</f>
        <v>677.85500000000002</v>
      </c>
      <c r="AL6" s="72"/>
      <c r="AM6" s="56"/>
      <c r="AN6" s="70"/>
      <c r="AO6" s="67"/>
      <c r="AP6" s="70"/>
      <c r="AQ6">
        <v>2049</v>
      </c>
      <c r="AR6" t="s">
        <v>1276</v>
      </c>
      <c r="AU6" s="71">
        <f>(AU2+AU4)*0.25</f>
        <v>563</v>
      </c>
      <c r="AV6" s="72"/>
      <c r="AW6" s="56"/>
    </row>
    <row r="7" spans="1:49" x14ac:dyDescent="0.25">
      <c r="A7" s="222">
        <v>23</v>
      </c>
      <c r="B7" s="222" t="s">
        <v>1762</v>
      </c>
      <c r="C7" s="222">
        <v>50</v>
      </c>
      <c r="D7" s="222"/>
      <c r="E7" s="222">
        <v>1126</v>
      </c>
      <c r="F7" s="222"/>
      <c r="G7" s="222"/>
      <c r="H7" s="1"/>
      <c r="I7">
        <v>2149</v>
      </c>
      <c r="J7" t="s">
        <v>1277</v>
      </c>
      <c r="M7" s="56"/>
      <c r="N7" s="56">
        <v>25</v>
      </c>
      <c r="O7" s="56"/>
      <c r="P7" s="1"/>
      <c r="Q7">
        <v>2149</v>
      </c>
      <c r="R7" t="s">
        <v>1277</v>
      </c>
      <c r="U7" s="56"/>
      <c r="V7" s="71">
        <v>60</v>
      </c>
      <c r="W7" s="56"/>
      <c r="X7" s="198"/>
      <c r="Y7">
        <v>2149</v>
      </c>
      <c r="Z7" t="s">
        <v>1277</v>
      </c>
      <c r="AC7" s="56"/>
      <c r="AD7" s="71">
        <v>60</v>
      </c>
      <c r="AE7" s="56"/>
      <c r="AF7" s="67"/>
      <c r="AG7">
        <v>2149</v>
      </c>
      <c r="AH7" t="s">
        <v>1277</v>
      </c>
      <c r="AK7" s="56"/>
      <c r="AL7" s="71">
        <v>100</v>
      </c>
      <c r="AM7" s="56"/>
      <c r="AN7" s="70"/>
      <c r="AO7" s="67"/>
      <c r="AP7" s="70"/>
      <c r="AQ7">
        <v>2149</v>
      </c>
      <c r="AR7" t="s">
        <v>1277</v>
      </c>
      <c r="AU7" s="56"/>
      <c r="AV7" s="71">
        <v>25</v>
      </c>
      <c r="AW7" s="56"/>
    </row>
    <row r="8" spans="1:49" x14ac:dyDescent="0.25">
      <c r="A8" s="222">
        <v>2049</v>
      </c>
      <c r="B8" s="222" t="s">
        <v>1276</v>
      </c>
      <c r="C8" s="222"/>
      <c r="D8" s="222"/>
      <c r="E8" s="223">
        <v>579.85</v>
      </c>
      <c r="F8" s="223"/>
      <c r="G8" s="223"/>
      <c r="H8" s="1"/>
      <c r="I8">
        <v>2766</v>
      </c>
      <c r="J8" t="s">
        <v>1278</v>
      </c>
      <c r="M8" s="56"/>
      <c r="N8" s="56">
        <v>83</v>
      </c>
      <c r="O8" s="56"/>
      <c r="P8" s="1"/>
      <c r="Q8">
        <v>2766</v>
      </c>
      <c r="R8" t="s">
        <v>1278</v>
      </c>
      <c r="U8" s="56"/>
      <c r="V8" s="56">
        <v>83</v>
      </c>
      <c r="W8" s="56"/>
      <c r="X8" s="198"/>
      <c r="Y8">
        <v>2766</v>
      </c>
      <c r="Z8" t="s">
        <v>1278</v>
      </c>
      <c r="AC8" s="56"/>
      <c r="AD8" s="56">
        <v>83</v>
      </c>
      <c r="AE8" s="56"/>
      <c r="AF8" s="67"/>
      <c r="AG8">
        <v>2766</v>
      </c>
      <c r="AH8" t="s">
        <v>1278</v>
      </c>
      <c r="AK8" s="56"/>
      <c r="AL8" s="56">
        <v>83</v>
      </c>
      <c r="AM8" s="56"/>
      <c r="AN8" s="70"/>
      <c r="AO8" s="67"/>
      <c r="AP8" s="70"/>
      <c r="AQ8">
        <v>2766</v>
      </c>
      <c r="AR8" t="s">
        <v>1278</v>
      </c>
      <c r="AU8" s="56"/>
      <c r="AV8" s="56">
        <v>83</v>
      </c>
      <c r="AW8" s="56"/>
    </row>
    <row r="9" spans="1:49" x14ac:dyDescent="0.25">
      <c r="A9" s="222">
        <v>2149</v>
      </c>
      <c r="B9" s="222" t="s">
        <v>1277</v>
      </c>
      <c r="C9" s="222"/>
      <c r="D9" s="222"/>
      <c r="E9" s="223"/>
      <c r="F9" s="223">
        <v>25</v>
      </c>
      <c r="G9" s="223"/>
      <c r="H9" s="1"/>
      <c r="I9">
        <v>3669</v>
      </c>
      <c r="J9" t="s">
        <v>1279</v>
      </c>
      <c r="M9" s="56">
        <v>61.8</v>
      </c>
      <c r="N9" s="56"/>
      <c r="O9" s="56"/>
      <c r="P9" s="1"/>
      <c r="Q9">
        <v>3669</v>
      </c>
      <c r="R9" t="s">
        <v>1279</v>
      </c>
      <c r="U9" s="56">
        <v>92.7</v>
      </c>
      <c r="V9" s="56"/>
      <c r="W9" s="56"/>
      <c r="X9" s="198"/>
      <c r="Y9">
        <v>3669</v>
      </c>
      <c r="Z9" t="s">
        <v>1279</v>
      </c>
      <c r="AC9" s="56">
        <v>123.6</v>
      </c>
      <c r="AD9" s="56"/>
      <c r="AE9" s="56"/>
      <c r="AF9" s="67"/>
      <c r="AG9">
        <v>3669</v>
      </c>
      <c r="AH9" t="s">
        <v>1279</v>
      </c>
      <c r="AK9" s="56">
        <v>92.7</v>
      </c>
      <c r="AL9" s="56"/>
      <c r="AM9" s="56"/>
      <c r="AN9" s="70"/>
      <c r="AO9" s="67"/>
      <c r="AP9" s="70"/>
      <c r="AQ9">
        <v>3669</v>
      </c>
      <c r="AR9" t="s">
        <v>1279</v>
      </c>
      <c r="AU9" s="56">
        <v>92.7</v>
      </c>
      <c r="AV9" s="56"/>
      <c r="AW9" s="56"/>
    </row>
    <row r="10" spans="1:49" x14ac:dyDescent="0.25">
      <c r="A10" s="222">
        <v>2249</v>
      </c>
      <c r="B10" s="222" t="s">
        <v>1763</v>
      </c>
      <c r="C10" s="222"/>
      <c r="D10" s="222"/>
      <c r="E10" s="223">
        <v>281.5</v>
      </c>
      <c r="F10" s="222"/>
      <c r="G10" s="222"/>
      <c r="H10" s="1"/>
      <c r="I10">
        <v>3075</v>
      </c>
      <c r="J10" t="s">
        <v>1280</v>
      </c>
      <c r="M10" s="56">
        <v>14.12</v>
      </c>
      <c r="N10" s="56"/>
      <c r="O10" s="56"/>
      <c r="P10" s="1"/>
      <c r="Q10">
        <v>3075</v>
      </c>
      <c r="R10" t="s">
        <v>1280</v>
      </c>
      <c r="U10" s="56">
        <v>30.24</v>
      </c>
      <c r="V10" s="56"/>
      <c r="W10" s="56"/>
      <c r="X10" s="198"/>
      <c r="Y10">
        <v>3075</v>
      </c>
      <c r="Z10" t="s">
        <v>1280</v>
      </c>
      <c r="AC10" s="56">
        <v>40.33</v>
      </c>
      <c r="AD10" s="56"/>
      <c r="AE10" s="56"/>
      <c r="AF10" s="67"/>
      <c r="AG10">
        <v>3075</v>
      </c>
      <c r="AH10" t="s">
        <v>1280</v>
      </c>
      <c r="AK10" s="56">
        <v>30.24</v>
      </c>
      <c r="AL10" s="56"/>
      <c r="AM10" s="56"/>
      <c r="AN10" s="70"/>
      <c r="AO10" s="67"/>
      <c r="AP10" s="70"/>
      <c r="AQ10">
        <v>3075</v>
      </c>
      <c r="AR10" t="s">
        <v>1280</v>
      </c>
      <c r="AU10" s="56">
        <v>30.24</v>
      </c>
      <c r="AV10" s="56"/>
      <c r="AW10" s="56"/>
    </row>
    <row r="11" spans="1:49" x14ac:dyDescent="0.25">
      <c r="A11" s="222">
        <v>2766</v>
      </c>
      <c r="B11" s="222" t="s">
        <v>1278</v>
      </c>
      <c r="C11" s="222"/>
      <c r="D11" s="222"/>
      <c r="E11" s="223"/>
      <c r="F11" s="223">
        <v>83</v>
      </c>
      <c r="G11" s="223"/>
      <c r="H11" s="1"/>
      <c r="I11">
        <v>5496</v>
      </c>
      <c r="J11" t="s">
        <v>1281</v>
      </c>
      <c r="M11" s="56"/>
      <c r="N11" s="56"/>
      <c r="O11" s="56"/>
      <c r="P11" s="1"/>
      <c r="Q11">
        <v>5496</v>
      </c>
      <c r="R11" t="s">
        <v>1281</v>
      </c>
      <c r="U11" s="56"/>
      <c r="V11" s="56"/>
      <c r="W11" s="56"/>
      <c r="X11" s="198"/>
      <c r="Y11">
        <v>3553</v>
      </c>
      <c r="Z11" t="s">
        <v>1708</v>
      </c>
      <c r="AA11">
        <v>7</v>
      </c>
      <c r="AB11">
        <v>18.86</v>
      </c>
      <c r="AC11">
        <f>AA11*AB11</f>
        <v>132.01999999999998</v>
      </c>
      <c r="AF11" s="67"/>
      <c r="AG11">
        <v>5496</v>
      </c>
      <c r="AH11" t="s">
        <v>1281</v>
      </c>
      <c r="AK11" s="56"/>
      <c r="AL11" s="56"/>
      <c r="AM11" s="56"/>
      <c r="AN11" s="70"/>
      <c r="AO11" s="67"/>
      <c r="AP11" s="70"/>
      <c r="AQ11">
        <v>3613</v>
      </c>
      <c r="AR11" t="s">
        <v>1282</v>
      </c>
      <c r="AU11">
        <v>1526.47</v>
      </c>
    </row>
    <row r="12" spans="1:49" x14ac:dyDescent="0.25">
      <c r="A12" s="222">
        <v>3669</v>
      </c>
      <c r="B12" s="222" t="s">
        <v>1279</v>
      </c>
      <c r="C12" s="222"/>
      <c r="D12" s="222"/>
      <c r="E12" s="223">
        <v>30.9</v>
      </c>
      <c r="F12" s="223"/>
      <c r="G12" s="223"/>
      <c r="H12" s="1"/>
      <c r="I12">
        <v>5497</v>
      </c>
      <c r="J12" t="s">
        <v>1283</v>
      </c>
      <c r="M12" s="56"/>
      <c r="N12" s="56"/>
      <c r="O12" s="56"/>
      <c r="P12" s="1"/>
      <c r="Q12">
        <v>5497</v>
      </c>
      <c r="R12" t="s">
        <v>1283</v>
      </c>
      <c r="U12" s="56"/>
      <c r="V12" s="56"/>
      <c r="W12" s="56"/>
      <c r="X12" s="198"/>
      <c r="Y12">
        <v>5496</v>
      </c>
      <c r="Z12" t="s">
        <v>1281</v>
      </c>
      <c r="AC12" s="56"/>
      <c r="AD12" s="56">
        <v>0.25</v>
      </c>
      <c r="AE12" s="56"/>
      <c r="AF12" s="67"/>
      <c r="AG12">
        <v>5497</v>
      </c>
      <c r="AH12" t="s">
        <v>1283</v>
      </c>
      <c r="AK12" s="56"/>
      <c r="AL12" s="56"/>
      <c r="AM12" s="56"/>
      <c r="AN12" s="70"/>
      <c r="AO12" s="67"/>
      <c r="AP12" s="70"/>
      <c r="AQ12">
        <v>5496</v>
      </c>
      <c r="AR12" t="s">
        <v>1281</v>
      </c>
      <c r="AU12" s="56"/>
      <c r="AV12" s="56"/>
      <c r="AW12" s="56"/>
    </row>
    <row r="13" spans="1:49" x14ac:dyDescent="0.25">
      <c r="A13" s="222">
        <v>3075</v>
      </c>
      <c r="B13" s="222" t="s">
        <v>1280</v>
      </c>
      <c r="C13" s="222"/>
      <c r="D13" s="222"/>
      <c r="E13" s="223">
        <v>7.06</v>
      </c>
      <c r="F13" s="223"/>
      <c r="G13" s="223"/>
      <c r="H13" s="1"/>
      <c r="I13">
        <v>6000</v>
      </c>
      <c r="J13" t="s">
        <v>1284</v>
      </c>
      <c r="K13">
        <v>11</v>
      </c>
      <c r="M13" s="56"/>
      <c r="N13" s="56"/>
      <c r="O13" s="56">
        <f>M27*0.11</f>
        <v>318.00119999999998</v>
      </c>
      <c r="P13" s="1"/>
      <c r="Q13">
        <v>6000</v>
      </c>
      <c r="R13" t="s">
        <v>1284</v>
      </c>
      <c r="S13">
        <v>11</v>
      </c>
      <c r="U13" s="56"/>
      <c r="V13" s="56"/>
      <c r="W13" s="56">
        <f>U27*0.11</f>
        <v>383.56339999999994</v>
      </c>
      <c r="X13" s="198"/>
      <c r="Y13">
        <v>5497</v>
      </c>
      <c r="Z13" t="s">
        <v>1283</v>
      </c>
      <c r="AC13" s="56"/>
      <c r="AD13" s="56"/>
      <c r="AE13" s="56"/>
      <c r="AF13" s="67"/>
      <c r="AG13">
        <v>6000</v>
      </c>
      <c r="AH13" t="s">
        <v>1284</v>
      </c>
      <c r="AI13">
        <v>11</v>
      </c>
      <c r="AK13" s="56"/>
      <c r="AL13" s="56"/>
      <c r="AM13" s="56">
        <f>AK27*0.11</f>
        <v>386.34364999999997</v>
      </c>
      <c r="AN13" s="70"/>
      <c r="AO13" s="67"/>
      <c r="AP13" s="70"/>
      <c r="AQ13">
        <v>5497</v>
      </c>
      <c r="AR13" t="s">
        <v>1283</v>
      </c>
      <c r="AU13" s="56"/>
      <c r="AV13" s="56">
        <v>0.74</v>
      </c>
      <c r="AW13" s="56"/>
    </row>
    <row r="14" spans="1:49" x14ac:dyDescent="0.25">
      <c r="A14" s="222">
        <v>5496</v>
      </c>
      <c r="B14" s="222" t="s">
        <v>1281</v>
      </c>
      <c r="C14" s="222"/>
      <c r="D14" s="222"/>
      <c r="E14" s="223"/>
      <c r="F14" s="223"/>
      <c r="G14" s="223"/>
      <c r="H14" s="1"/>
      <c r="I14">
        <v>6010</v>
      </c>
      <c r="J14" t="s">
        <v>1285</v>
      </c>
      <c r="K14">
        <v>3</v>
      </c>
      <c r="M14" s="56"/>
      <c r="N14" s="56"/>
      <c r="O14" s="56">
        <f>M27*0.03</f>
        <v>86.727599999999995</v>
      </c>
      <c r="P14" s="1"/>
      <c r="Q14">
        <v>6010</v>
      </c>
      <c r="R14" t="s">
        <v>1285</v>
      </c>
      <c r="S14">
        <v>3</v>
      </c>
      <c r="U14" s="56"/>
      <c r="V14" s="56"/>
      <c r="W14" s="56">
        <f>U27*0.03</f>
        <v>104.60819999999998</v>
      </c>
      <c r="X14" s="198"/>
      <c r="Y14">
        <v>6000</v>
      </c>
      <c r="Z14" t="s">
        <v>1284</v>
      </c>
      <c r="AA14">
        <v>11</v>
      </c>
      <c r="AC14" s="56"/>
      <c r="AD14" s="56"/>
      <c r="AE14" s="56">
        <f>AC27*0.11</f>
        <v>408.20504999999997</v>
      </c>
      <c r="AF14" s="67"/>
      <c r="AG14">
        <v>6010</v>
      </c>
      <c r="AH14" t="s">
        <v>1285</v>
      </c>
      <c r="AI14">
        <v>3</v>
      </c>
      <c r="AK14" s="56"/>
      <c r="AL14" s="56"/>
      <c r="AM14" s="56">
        <f>AK27*0.03</f>
        <v>105.36644999999999</v>
      </c>
      <c r="AN14" s="70"/>
      <c r="AO14" s="67"/>
      <c r="AP14" s="70"/>
      <c r="AQ14">
        <v>6000</v>
      </c>
      <c r="AR14" t="s">
        <v>1284</v>
      </c>
      <c r="AS14">
        <v>11</v>
      </c>
      <c r="AU14" s="56"/>
      <c r="AV14" s="56"/>
      <c r="AW14" s="56">
        <f>SUM(AU2:AU10)*0.11</f>
        <v>323.17339999999996</v>
      </c>
    </row>
    <row r="15" spans="1:49" x14ac:dyDescent="0.25">
      <c r="A15" s="222">
        <v>5497</v>
      </c>
      <c r="B15" s="222" t="s">
        <v>1283</v>
      </c>
      <c r="C15" s="222"/>
      <c r="D15" s="222"/>
      <c r="E15" s="223"/>
      <c r="F15" s="223"/>
      <c r="G15" s="223"/>
      <c r="H15" s="1"/>
      <c r="I15">
        <v>6030</v>
      </c>
      <c r="J15" t="s">
        <v>1286</v>
      </c>
      <c r="K15">
        <v>2.5499999999999998</v>
      </c>
      <c r="M15" s="56"/>
      <c r="N15" s="56"/>
      <c r="O15" s="56">
        <f>M27*0.0255</f>
        <v>73.718459999999993</v>
      </c>
      <c r="P15" s="1"/>
      <c r="Q15">
        <v>6030</v>
      </c>
      <c r="R15" t="s">
        <v>1286</v>
      </c>
      <c r="S15">
        <v>2.5499999999999998</v>
      </c>
      <c r="U15" s="56"/>
      <c r="V15" s="56"/>
      <c r="W15" s="56">
        <f>U27*0.0255</f>
        <v>88.916969999999978</v>
      </c>
      <c r="X15" s="198"/>
      <c r="Y15">
        <v>6010</v>
      </c>
      <c r="Z15" t="s">
        <v>1285</v>
      </c>
      <c r="AA15">
        <v>3</v>
      </c>
      <c r="AC15" s="56"/>
      <c r="AD15" s="56"/>
      <c r="AE15" s="56">
        <f>AC27*0.03</f>
        <v>111.32865</v>
      </c>
      <c r="AF15" s="67"/>
      <c r="AG15">
        <v>6030</v>
      </c>
      <c r="AH15" t="s">
        <v>1286</v>
      </c>
      <c r="AI15">
        <v>2.5499999999999998</v>
      </c>
      <c r="AK15" s="56"/>
      <c r="AL15" s="56"/>
      <c r="AM15" s="56">
        <f>AK27*0.0255</f>
        <v>89.561482499999983</v>
      </c>
      <c r="AN15" s="70"/>
      <c r="AO15" s="67"/>
      <c r="AP15" s="70"/>
      <c r="AQ15">
        <v>6002</v>
      </c>
      <c r="AR15" t="s">
        <v>1287</v>
      </c>
      <c r="AS15">
        <v>11</v>
      </c>
      <c r="AW15" s="56">
        <f>AU11*0.11</f>
        <v>167.9117</v>
      </c>
    </row>
    <row r="16" spans="1:49" x14ac:dyDescent="0.25">
      <c r="A16" s="222">
        <v>6000</v>
      </c>
      <c r="B16" s="222" t="s">
        <v>1284</v>
      </c>
      <c r="C16" s="222">
        <v>11</v>
      </c>
      <c r="D16" s="222"/>
      <c r="E16" s="223"/>
      <c r="F16" s="223"/>
      <c r="G16" s="223">
        <f>E27*0.11</f>
        <v>471.74599999999992</v>
      </c>
      <c r="H16" s="1"/>
      <c r="I16">
        <v>6051</v>
      </c>
      <c r="J16" t="s">
        <v>1288</v>
      </c>
      <c r="K16">
        <v>0.45</v>
      </c>
      <c r="M16" s="56"/>
      <c r="N16" s="56"/>
      <c r="O16" s="56">
        <f>M27*0.0045</f>
        <v>13.009139999999999</v>
      </c>
      <c r="P16" s="1"/>
      <c r="Q16">
        <v>6051</v>
      </c>
      <c r="R16" t="s">
        <v>1288</v>
      </c>
      <c r="S16">
        <v>0.45</v>
      </c>
      <c r="U16" s="56"/>
      <c r="V16" s="56"/>
      <c r="W16" s="56">
        <f>U27*0.0045</f>
        <v>15.691229999999997</v>
      </c>
      <c r="X16" s="198"/>
      <c r="Y16">
        <v>6030</v>
      </c>
      <c r="Z16" t="s">
        <v>1286</v>
      </c>
      <c r="AA16">
        <v>2.5499999999999998</v>
      </c>
      <c r="AC16" s="56"/>
      <c r="AD16" s="56"/>
      <c r="AE16" s="56">
        <f>AC27*0.0255</f>
        <v>94.629352499999996</v>
      </c>
      <c r="AF16" s="67"/>
      <c r="AG16">
        <v>6051</v>
      </c>
      <c r="AH16" t="s">
        <v>1288</v>
      </c>
      <c r="AI16">
        <v>0.45</v>
      </c>
      <c r="AK16" s="56"/>
      <c r="AL16" s="56"/>
      <c r="AM16" s="56">
        <f>AK27*0.0045</f>
        <v>15.804967499999998</v>
      </c>
      <c r="AN16" s="70"/>
      <c r="AO16" s="67"/>
      <c r="AP16" s="70"/>
      <c r="AQ16">
        <v>6010</v>
      </c>
      <c r="AR16" t="s">
        <v>1285</v>
      </c>
      <c r="AS16">
        <v>3</v>
      </c>
      <c r="AU16" s="56"/>
      <c r="AV16" s="56"/>
      <c r="AW16" s="56">
        <f>SUM(AU2:AU10)*0.03</f>
        <v>88.138199999999983</v>
      </c>
    </row>
    <row r="17" spans="1:49" x14ac:dyDescent="0.25">
      <c r="A17" s="222">
        <v>6010</v>
      </c>
      <c r="B17" s="222" t="s">
        <v>1285</v>
      </c>
      <c r="C17" s="222">
        <v>3</v>
      </c>
      <c r="D17" s="222"/>
      <c r="E17" s="223"/>
      <c r="F17" s="223"/>
      <c r="G17" s="223">
        <f>E27*0.03</f>
        <v>128.65799999999999</v>
      </c>
      <c r="H17" s="1"/>
      <c r="I17">
        <v>6393</v>
      </c>
      <c r="J17" t="s">
        <v>1289</v>
      </c>
      <c r="M17" s="56"/>
      <c r="N17" s="56"/>
      <c r="O17" s="56">
        <v>43.36</v>
      </c>
      <c r="P17" s="1"/>
      <c r="Q17">
        <v>6393</v>
      </c>
      <c r="R17" t="s">
        <v>1289</v>
      </c>
      <c r="U17" s="56"/>
      <c r="V17" s="56"/>
      <c r="W17" s="56">
        <v>52.3</v>
      </c>
      <c r="X17" s="198"/>
      <c r="Y17">
        <v>6051</v>
      </c>
      <c r="Z17" t="s">
        <v>1288</v>
      </c>
      <c r="AA17">
        <v>0.45</v>
      </c>
      <c r="AC17" s="56"/>
      <c r="AD17" s="56"/>
      <c r="AE17" s="56">
        <f>AC27*0.0045</f>
        <v>16.6992975</v>
      </c>
      <c r="AF17" s="67"/>
      <c r="AG17">
        <v>6393</v>
      </c>
      <c r="AH17" t="s">
        <v>1289</v>
      </c>
      <c r="AK17" s="56"/>
      <c r="AL17" s="56"/>
      <c r="AM17" s="178">
        <v>52.3</v>
      </c>
      <c r="AN17" s="70"/>
      <c r="AO17" s="67"/>
      <c r="AP17" s="70"/>
      <c r="AQ17">
        <v>6012</v>
      </c>
      <c r="AR17" t="s">
        <v>1290</v>
      </c>
      <c r="AS17">
        <v>3</v>
      </c>
      <c r="AW17" s="56">
        <f>AU11*0.03</f>
        <v>45.7941</v>
      </c>
    </row>
    <row r="18" spans="1:49" x14ac:dyDescent="0.25">
      <c r="A18" s="222">
        <v>6030</v>
      </c>
      <c r="B18" s="222" t="s">
        <v>1286</v>
      </c>
      <c r="C18" s="222">
        <v>2.5499999999999998</v>
      </c>
      <c r="D18" s="222"/>
      <c r="E18" s="223"/>
      <c r="F18" s="223"/>
      <c r="G18" s="223">
        <f>E27*0.0255</f>
        <v>109.35929999999998</v>
      </c>
      <c r="H18" s="1"/>
      <c r="I18">
        <v>8109</v>
      </c>
      <c r="J18" t="s">
        <v>1291</v>
      </c>
      <c r="M18" s="56"/>
      <c r="N18" s="56"/>
      <c r="O18" s="56">
        <v>17.350000000000001</v>
      </c>
      <c r="P18" s="1"/>
      <c r="Q18">
        <v>8109</v>
      </c>
      <c r="R18" t="s">
        <v>1291</v>
      </c>
      <c r="U18" s="56"/>
      <c r="V18" s="56"/>
      <c r="W18" s="56">
        <v>20.92</v>
      </c>
      <c r="X18" s="198"/>
      <c r="Y18">
        <v>6393</v>
      </c>
      <c r="Z18" t="s">
        <v>1289</v>
      </c>
      <c r="AC18" s="56"/>
      <c r="AD18" s="56"/>
      <c r="AE18" s="56">
        <v>55.66</v>
      </c>
      <c r="AF18" s="67"/>
      <c r="AG18">
        <v>8109</v>
      </c>
      <c r="AH18" t="s">
        <v>1291</v>
      </c>
      <c r="AK18" s="56"/>
      <c r="AL18" s="56"/>
      <c r="AM18" s="56">
        <v>20.92</v>
      </c>
      <c r="AN18" s="70"/>
      <c r="AO18" s="67"/>
      <c r="AP18" s="70"/>
      <c r="AQ18">
        <v>6030</v>
      </c>
      <c r="AR18" t="s">
        <v>1286</v>
      </c>
      <c r="AS18">
        <v>2.5499999999999998</v>
      </c>
      <c r="AU18" s="56"/>
      <c r="AV18" s="56"/>
      <c r="AW18" s="56">
        <f>SUM(AU2:AU10)*0.0255</f>
        <v>74.91746999999998</v>
      </c>
    </row>
    <row r="19" spans="1:49" x14ac:dyDescent="0.25">
      <c r="A19" s="222">
        <v>6051</v>
      </c>
      <c r="B19" s="222" t="s">
        <v>1288</v>
      </c>
      <c r="C19" s="222">
        <v>0.45</v>
      </c>
      <c r="D19" s="222"/>
      <c r="E19" s="223"/>
      <c r="F19" s="223"/>
      <c r="G19" s="223">
        <f>E27*0.0045</f>
        <v>19.298699999999997</v>
      </c>
      <c r="H19" s="1"/>
      <c r="I19">
        <v>8133</v>
      </c>
      <c r="J19" t="s">
        <v>1292</v>
      </c>
      <c r="M19" s="56"/>
      <c r="N19" s="56"/>
      <c r="O19" s="56">
        <v>35</v>
      </c>
      <c r="P19" s="1"/>
      <c r="Q19">
        <v>8133</v>
      </c>
      <c r="R19" t="s">
        <v>1292</v>
      </c>
      <c r="U19" s="56"/>
      <c r="V19" s="56"/>
      <c r="W19" s="56">
        <v>35</v>
      </c>
      <c r="X19" s="198"/>
      <c r="Y19">
        <v>8109</v>
      </c>
      <c r="Z19" t="s">
        <v>1291</v>
      </c>
      <c r="AC19" s="56"/>
      <c r="AD19" s="56"/>
      <c r="AE19" s="56">
        <v>22.27</v>
      </c>
      <c r="AF19" s="67"/>
      <c r="AG19">
        <v>8133</v>
      </c>
      <c r="AH19" t="s">
        <v>1292</v>
      </c>
      <c r="AK19" s="56"/>
      <c r="AL19" s="56"/>
      <c r="AM19" s="56">
        <v>35</v>
      </c>
      <c r="AN19" s="70"/>
      <c r="AO19" s="67"/>
      <c r="AP19" s="70"/>
      <c r="AQ19">
        <v>6034</v>
      </c>
      <c r="AR19" t="s">
        <v>1293</v>
      </c>
      <c r="AS19">
        <v>2.5499999999999998</v>
      </c>
      <c r="AW19" s="56">
        <f>AU11*0.0255</f>
        <v>38.924985</v>
      </c>
    </row>
    <row r="20" spans="1:49" x14ac:dyDescent="0.25">
      <c r="A20" s="222">
        <v>6393</v>
      </c>
      <c r="B20" s="222" t="s">
        <v>1289</v>
      </c>
      <c r="C20" s="222"/>
      <c r="D20" s="222"/>
      <c r="E20" s="223"/>
      <c r="F20" s="223"/>
      <c r="G20" s="223">
        <v>43.36</v>
      </c>
      <c r="H20" s="1"/>
      <c r="I20">
        <v>8266</v>
      </c>
      <c r="J20" t="s">
        <v>1294</v>
      </c>
      <c r="M20" s="56"/>
      <c r="N20" s="56"/>
      <c r="O20" s="56">
        <v>89.23</v>
      </c>
      <c r="P20" s="1"/>
      <c r="Q20">
        <v>8266</v>
      </c>
      <c r="R20" t="s">
        <v>1294</v>
      </c>
      <c r="U20" s="56"/>
      <c r="V20" s="56"/>
      <c r="W20" s="56">
        <v>57.83</v>
      </c>
      <c r="X20" s="198"/>
      <c r="Y20">
        <v>8133</v>
      </c>
      <c r="Z20" t="s">
        <v>1292</v>
      </c>
      <c r="AC20" s="56"/>
      <c r="AD20" s="56"/>
      <c r="AE20" s="56">
        <v>35</v>
      </c>
      <c r="AF20" s="67"/>
      <c r="AG20">
        <v>8266</v>
      </c>
      <c r="AH20" t="s">
        <v>1294</v>
      </c>
      <c r="AK20" s="56"/>
      <c r="AL20" s="56"/>
      <c r="AM20" s="56">
        <v>57.93</v>
      </c>
      <c r="AN20" s="70"/>
      <c r="AO20" s="67"/>
      <c r="AP20" s="70"/>
      <c r="AQ20">
        <v>6051</v>
      </c>
      <c r="AR20" t="s">
        <v>1288</v>
      </c>
      <c r="AS20">
        <v>0.45</v>
      </c>
      <c r="AU20" s="56"/>
      <c r="AV20" s="56"/>
      <c r="AW20" s="56">
        <f>SUM(AU2:AU10)*0.0045</f>
        <v>13.220729999999998</v>
      </c>
    </row>
    <row r="21" spans="1:49" x14ac:dyDescent="0.25">
      <c r="A21" s="222">
        <v>8109</v>
      </c>
      <c r="B21" s="222" t="s">
        <v>1291</v>
      </c>
      <c r="C21" s="222"/>
      <c r="D21" s="222"/>
      <c r="E21" s="223"/>
      <c r="F21" s="223"/>
      <c r="G21" s="223">
        <v>17.350000000000001</v>
      </c>
      <c r="H21" s="1"/>
      <c r="M21" s="56"/>
      <c r="N21" s="56"/>
      <c r="O21" s="56"/>
      <c r="P21" s="1"/>
      <c r="U21" s="56"/>
      <c r="V21" s="56"/>
      <c r="W21" s="56"/>
      <c r="X21" s="198"/>
      <c r="Y21">
        <v>8266</v>
      </c>
      <c r="Z21" t="s">
        <v>1294</v>
      </c>
      <c r="AC21" s="56"/>
      <c r="AD21" s="56"/>
      <c r="AE21" s="56">
        <v>89.3</v>
      </c>
      <c r="AF21" s="67"/>
      <c r="AK21" s="56"/>
      <c r="AL21" s="56"/>
      <c r="AM21" s="56"/>
      <c r="AN21" s="70"/>
      <c r="AO21" s="67"/>
      <c r="AP21" s="70"/>
      <c r="AQ21">
        <v>6052</v>
      </c>
      <c r="AR21" t="s">
        <v>1295</v>
      </c>
      <c r="AS21">
        <v>0.45</v>
      </c>
      <c r="AW21" s="56">
        <f>AU11*0.0045</f>
        <v>6.8691149999999999</v>
      </c>
    </row>
    <row r="22" spans="1:49" x14ac:dyDescent="0.25">
      <c r="A22" s="222">
        <v>8133</v>
      </c>
      <c r="B22" s="222" t="s">
        <v>1292</v>
      </c>
      <c r="C22" s="222"/>
      <c r="D22" s="222"/>
      <c r="E22" s="223"/>
      <c r="F22" s="223"/>
      <c r="G22" s="223">
        <v>35</v>
      </c>
      <c r="H22" s="1"/>
      <c r="M22" s="56"/>
      <c r="N22" s="56"/>
      <c r="O22" s="56"/>
      <c r="P22" s="1"/>
      <c r="U22" s="56"/>
      <c r="V22" s="56"/>
      <c r="W22" s="56"/>
      <c r="X22" s="198"/>
      <c r="Y22" s="56"/>
      <c r="Z22" s="56"/>
      <c r="AA22" s="56"/>
      <c r="AB22" s="56"/>
      <c r="AC22" s="56"/>
      <c r="AD22" s="56"/>
      <c r="AE22" s="56"/>
      <c r="AF22" s="67"/>
      <c r="AK22" s="56"/>
      <c r="AL22" s="56"/>
      <c r="AM22" s="56"/>
      <c r="AN22" s="70"/>
      <c r="AO22" s="67"/>
      <c r="AP22" s="70"/>
      <c r="AQ22">
        <v>6393</v>
      </c>
      <c r="AR22" t="s">
        <v>1289</v>
      </c>
      <c r="AU22" s="56"/>
      <c r="AV22" s="56"/>
      <c r="AW22" s="56">
        <v>66.97</v>
      </c>
    </row>
    <row r="23" spans="1:49" x14ac:dyDescent="0.25">
      <c r="A23" s="222">
        <v>8266</v>
      </c>
      <c r="B23" s="222" t="s">
        <v>1294</v>
      </c>
      <c r="C23" s="222"/>
      <c r="D23" s="222"/>
      <c r="E23" s="223"/>
      <c r="F23" s="223"/>
      <c r="G23" s="223">
        <v>89.23</v>
      </c>
      <c r="H23" s="1"/>
      <c r="M23" s="56"/>
      <c r="N23" s="56"/>
      <c r="O23" s="56"/>
      <c r="P23" s="1"/>
      <c r="U23" s="56"/>
      <c r="V23" s="56"/>
      <c r="W23" s="56"/>
      <c r="X23" s="198"/>
      <c r="Y23" s="56"/>
      <c r="Z23" s="56"/>
      <c r="AA23" s="56"/>
      <c r="AB23" s="56"/>
      <c r="AC23" s="56"/>
      <c r="AD23" s="56"/>
      <c r="AE23" s="56"/>
      <c r="AF23" s="67"/>
      <c r="AK23" s="56"/>
      <c r="AL23" s="56"/>
      <c r="AM23" s="56"/>
      <c r="AN23" s="70"/>
      <c r="AO23" s="67"/>
      <c r="AP23" s="70"/>
      <c r="AQ23">
        <v>8109</v>
      </c>
      <c r="AR23" t="s">
        <v>1291</v>
      </c>
      <c r="AU23" s="56"/>
      <c r="AV23" s="56"/>
      <c r="AW23" s="56">
        <v>26.79</v>
      </c>
    </row>
    <row r="24" spans="1:49" x14ac:dyDescent="0.25">
      <c r="A24" s="222"/>
      <c r="B24" s="222"/>
      <c r="C24" s="222"/>
      <c r="D24" s="222"/>
      <c r="E24" s="223"/>
      <c r="F24" s="223"/>
      <c r="G24" s="223"/>
      <c r="H24" s="1"/>
      <c r="M24" s="56"/>
      <c r="N24" s="56"/>
      <c r="O24" s="56"/>
      <c r="P24" s="1"/>
      <c r="U24" s="56"/>
      <c r="V24" s="56"/>
      <c r="W24" s="56"/>
      <c r="X24" s="198"/>
      <c r="Y24" s="56"/>
      <c r="Z24" s="56"/>
      <c r="AA24" s="56"/>
      <c r="AB24" s="56"/>
      <c r="AC24" s="56"/>
      <c r="AD24" s="56"/>
      <c r="AE24" s="56"/>
      <c r="AF24" s="67"/>
      <c r="AK24" s="56"/>
      <c r="AL24" s="56"/>
      <c r="AM24" s="56"/>
      <c r="AN24" s="70"/>
      <c r="AO24" s="67"/>
      <c r="AP24" s="70"/>
      <c r="AQ24">
        <v>8109</v>
      </c>
      <c r="AR24" t="s">
        <v>1292</v>
      </c>
      <c r="AU24" s="56"/>
      <c r="AV24" s="56"/>
      <c r="AW24" s="56">
        <v>35</v>
      </c>
    </row>
    <row r="25" spans="1:49" x14ac:dyDescent="0.25">
      <c r="A25" s="222"/>
      <c r="B25" s="222"/>
      <c r="C25" s="222"/>
      <c r="D25" s="222"/>
      <c r="E25" s="223"/>
      <c r="F25" s="223"/>
      <c r="G25" s="223"/>
      <c r="H25" s="1"/>
      <c r="M25" s="56"/>
      <c r="N25" s="56"/>
      <c r="O25" s="56"/>
      <c r="P25" s="1"/>
      <c r="U25" s="56"/>
      <c r="V25" s="56"/>
      <c r="W25" s="56"/>
      <c r="X25" s="198"/>
      <c r="Y25" s="56"/>
      <c r="Z25" s="56"/>
      <c r="AA25" s="56"/>
      <c r="AB25" s="56"/>
      <c r="AC25" s="56"/>
      <c r="AD25" s="56"/>
      <c r="AE25" s="56"/>
      <c r="AF25" s="67"/>
      <c r="AK25" s="56"/>
      <c r="AL25" s="56"/>
      <c r="AM25" s="56"/>
      <c r="AN25" s="70"/>
      <c r="AO25" s="67"/>
      <c r="AP25" s="70"/>
      <c r="AQ25">
        <v>8136</v>
      </c>
      <c r="AR25" t="s">
        <v>1296</v>
      </c>
      <c r="AU25" s="56"/>
      <c r="AV25" s="56"/>
      <c r="AW25" s="56">
        <v>45.79</v>
      </c>
    </row>
    <row r="26" spans="1:49" ht="13.8" thickBot="1" x14ac:dyDescent="0.3">
      <c r="A26" s="224"/>
      <c r="B26" s="224"/>
      <c r="C26" s="224"/>
      <c r="D26" s="224"/>
      <c r="E26" s="225"/>
      <c r="F26" s="225"/>
      <c r="G26" s="225"/>
      <c r="H26" s="1"/>
      <c r="I26" s="12"/>
      <c r="J26" s="12"/>
      <c r="K26" s="12"/>
      <c r="L26" s="12"/>
      <c r="M26" s="73"/>
      <c r="N26" s="73"/>
      <c r="O26" s="73"/>
      <c r="P26" s="1"/>
      <c r="Q26" s="12"/>
      <c r="R26" s="12"/>
      <c r="S26" s="12"/>
      <c r="T26" s="12"/>
      <c r="U26" s="73"/>
      <c r="V26" s="73"/>
      <c r="W26" s="73"/>
      <c r="X26" s="199"/>
      <c r="Y26" s="73"/>
      <c r="Z26" s="73"/>
      <c r="AA26" s="73"/>
      <c r="AB26" s="73"/>
      <c r="AC26" s="73"/>
      <c r="AD26" s="73"/>
      <c r="AE26" s="73"/>
      <c r="AF26" s="67"/>
      <c r="AG26" s="12"/>
      <c r="AH26" s="12"/>
      <c r="AI26" s="12"/>
      <c r="AJ26" s="12"/>
      <c r="AK26" s="73"/>
      <c r="AL26" s="73"/>
      <c r="AM26" s="73"/>
      <c r="AN26" s="70"/>
      <c r="AO26" s="67"/>
      <c r="AP26" s="70"/>
      <c r="AQ26">
        <v>8266</v>
      </c>
      <c r="AR26" t="s">
        <v>1297</v>
      </c>
      <c r="AU26" s="56"/>
      <c r="AV26" s="56"/>
      <c r="AW26" s="56">
        <v>57.83</v>
      </c>
    </row>
    <row r="27" spans="1:49" ht="13.8" thickBot="1" x14ac:dyDescent="0.3">
      <c r="A27" s="222"/>
      <c r="B27" s="222"/>
      <c r="C27" s="222"/>
      <c r="D27" s="222"/>
      <c r="E27" s="226">
        <f>SUM(E2:E26)</f>
        <v>4288.5999999999995</v>
      </c>
      <c r="F27" s="226">
        <f>SUM(F2:F26)</f>
        <v>158</v>
      </c>
      <c r="G27" s="226">
        <f>SUM(G2:G26)</f>
        <v>958.24199999999996</v>
      </c>
      <c r="H27" s="1"/>
      <c r="M27" s="74">
        <f>SUM(M2:M26)</f>
        <v>2890.92</v>
      </c>
      <c r="N27" s="74">
        <f>SUM(N2:N26)</f>
        <v>158</v>
      </c>
      <c r="O27" s="74">
        <f>SUM(O2:O26)</f>
        <v>704.54639999999995</v>
      </c>
      <c r="P27" s="1"/>
      <c r="U27" s="74">
        <f>SUM(U2:U26)</f>
        <v>3486.9399999999996</v>
      </c>
      <c r="V27" s="74">
        <f>SUM(V2:V26)</f>
        <v>223</v>
      </c>
      <c r="W27" s="74">
        <f>SUM(W2:W26)</f>
        <v>793.69979999999987</v>
      </c>
      <c r="X27" s="200"/>
      <c r="Y27" s="195"/>
      <c r="Z27" s="195"/>
      <c r="AA27" s="195"/>
      <c r="AB27" s="195"/>
      <c r="AC27" s="74">
        <f>SUM(AC2:AC26)</f>
        <v>3710.9549999999999</v>
      </c>
      <c r="AD27" s="74">
        <f>SUM(AD2:AD26)</f>
        <v>223.25</v>
      </c>
      <c r="AE27" s="74">
        <f>SUM(AE2:AE26)</f>
        <v>870.20234999999991</v>
      </c>
      <c r="AF27" s="67"/>
      <c r="AK27" s="69">
        <f>SUM(AK2:AK26)</f>
        <v>3512.2149999999997</v>
      </c>
      <c r="AL27" s="69">
        <f>SUM(AL2:AL26)</f>
        <v>293</v>
      </c>
      <c r="AM27" s="69">
        <f>SUM(AM2:AM26)</f>
        <v>798.09654999999975</v>
      </c>
      <c r="AN27" s="70"/>
      <c r="AO27" s="67"/>
      <c r="AP27" s="70"/>
      <c r="AU27" s="74">
        <f>SUM(AU2:AU26)</f>
        <v>4464.41</v>
      </c>
      <c r="AV27" s="74">
        <f>SUM(AV2:AV26)</f>
        <v>158.74</v>
      </c>
      <c r="AW27" s="74">
        <f>SUM(AW2:AW26)</f>
        <v>1035.9696999999996</v>
      </c>
    </row>
    <row r="28" spans="1:49" ht="17.399999999999999" x14ac:dyDescent="0.3">
      <c r="A28" s="222"/>
      <c r="B28" s="222"/>
      <c r="C28" s="222"/>
      <c r="D28" s="222"/>
      <c r="E28" s="222"/>
      <c r="F28" s="1979" t="s">
        <v>1298</v>
      </c>
      <c r="G28" s="1980">
        <f>E27+F27-G27</f>
        <v>3488.3579999999993</v>
      </c>
      <c r="H28" s="1"/>
      <c r="N28" s="1991" t="s">
        <v>1298</v>
      </c>
      <c r="O28" s="2001">
        <f>M27+N27-O27</f>
        <v>2344.3735999999999</v>
      </c>
      <c r="P28" s="1"/>
      <c r="V28" s="1991" t="s">
        <v>1298</v>
      </c>
      <c r="W28" s="2001">
        <f>U27+V27-W27</f>
        <v>2916.2401999999997</v>
      </c>
      <c r="X28" s="201"/>
      <c r="Y28" s="189"/>
      <c r="Z28" s="189"/>
      <c r="AA28" s="189"/>
      <c r="AB28" s="189"/>
      <c r="AC28" s="189"/>
      <c r="AD28" s="1991" t="s">
        <v>1298</v>
      </c>
      <c r="AE28" s="2003">
        <f>AC27+AD27-AE27</f>
        <v>3064.0026499999999</v>
      </c>
      <c r="AF28" s="67"/>
      <c r="AL28" s="2005" t="s">
        <v>1298</v>
      </c>
      <c r="AM28" s="2001">
        <f>AK27+AL27-AM27</f>
        <v>3007.1184499999999</v>
      </c>
      <c r="AN28" s="70"/>
      <c r="AO28" s="67"/>
      <c r="AP28" s="70"/>
      <c r="AV28" s="1991" t="s">
        <v>1298</v>
      </c>
      <c r="AW28" s="2001">
        <f>AU27+AV27-AW27</f>
        <v>3587.1803</v>
      </c>
    </row>
    <row r="29" spans="1:49" ht="17.399999999999999" x14ac:dyDescent="0.3">
      <c r="A29" s="222"/>
      <c r="B29" s="222"/>
      <c r="C29" s="222"/>
      <c r="D29" s="222"/>
      <c r="E29" s="222"/>
      <c r="F29" s="1979"/>
      <c r="G29" s="1981"/>
      <c r="H29" s="1"/>
      <c r="N29" s="1991"/>
      <c r="O29" s="2002"/>
      <c r="P29" s="1"/>
      <c r="V29" s="1991"/>
      <c r="W29" s="2002"/>
      <c r="X29" s="202"/>
      <c r="Y29" s="190"/>
      <c r="Z29" s="190"/>
      <c r="AA29" s="190"/>
      <c r="AB29" s="190"/>
      <c r="AC29" s="190"/>
      <c r="AD29" s="1991"/>
      <c r="AE29" s="2004"/>
      <c r="AF29" s="67"/>
      <c r="AL29" s="2005"/>
      <c r="AM29" s="2002"/>
      <c r="AN29" s="70"/>
      <c r="AO29" s="67"/>
      <c r="AP29" s="70"/>
      <c r="AV29" s="1991"/>
      <c r="AW29" s="2002"/>
    </row>
    <row r="30" spans="1:49" x14ac:dyDescent="0.25">
      <c r="A30" s="222"/>
      <c r="B30" s="222"/>
      <c r="C30" s="222"/>
      <c r="D30" s="222"/>
      <c r="E30" s="222"/>
      <c r="F30" s="222" t="s">
        <v>1299</v>
      </c>
      <c r="G30" s="222">
        <v>247</v>
      </c>
      <c r="H30" s="1"/>
      <c r="N30" t="s">
        <v>1299</v>
      </c>
      <c r="O30">
        <v>247</v>
      </c>
      <c r="P30" s="1"/>
      <c r="V30" t="s">
        <v>1299</v>
      </c>
      <c r="W30">
        <v>216</v>
      </c>
      <c r="X30" s="1"/>
      <c r="AD30" t="s">
        <v>1299</v>
      </c>
      <c r="AE30">
        <v>185</v>
      </c>
      <c r="AF30" s="67"/>
      <c r="AL30" t="s">
        <v>1300</v>
      </c>
      <c r="AM30">
        <v>216</v>
      </c>
      <c r="AN30" s="70"/>
      <c r="AO30" s="67"/>
      <c r="AP30" s="70"/>
      <c r="AV30" t="s">
        <v>1299</v>
      </c>
      <c r="AW30">
        <v>216</v>
      </c>
    </row>
    <row r="31" spans="1:49" x14ac:dyDescent="0.25">
      <c r="A31" s="222"/>
      <c r="B31" s="222"/>
      <c r="C31" s="222"/>
      <c r="D31" s="222"/>
      <c r="E31" s="222"/>
      <c r="F31" s="222"/>
      <c r="G31" s="75">
        <f>SUM(G28:G30)</f>
        <v>3735.3579999999993</v>
      </c>
      <c r="H31" s="1"/>
      <c r="O31" s="75">
        <f>SUM(O28:O30)</f>
        <v>2591.3735999999999</v>
      </c>
      <c r="P31" s="1"/>
      <c r="W31" s="75">
        <f>SUM(W28:W30)</f>
        <v>3132.2401999999997</v>
      </c>
      <c r="X31" s="197"/>
      <c r="Y31" s="196"/>
      <c r="Z31" s="196"/>
      <c r="AA31" s="196"/>
      <c r="AB31" s="196"/>
      <c r="AC31" s="196"/>
      <c r="AD31" s="196"/>
      <c r="AE31" s="75">
        <f>SUM(AE28:AE30)</f>
        <v>3249.0026499999999</v>
      </c>
      <c r="AF31" s="67"/>
      <c r="AM31" s="75">
        <f>SUM(AM28:AM30)</f>
        <v>3223.1184499999999</v>
      </c>
      <c r="AN31" s="70"/>
      <c r="AO31" s="67"/>
      <c r="AP31" s="70"/>
      <c r="AW31" s="75">
        <f>SUM(AW28:AW30)</f>
        <v>3803.1803</v>
      </c>
    </row>
    <row r="32" spans="1:49" ht="13.8" thickBot="1" x14ac:dyDescent="0.3">
      <c r="A32" s="222"/>
      <c r="B32" s="222"/>
      <c r="C32" s="222"/>
      <c r="D32" s="222"/>
      <c r="E32" s="222"/>
      <c r="F32" s="222"/>
      <c r="G32" s="222"/>
      <c r="H32" s="1"/>
      <c r="P32" s="1"/>
      <c r="X32" s="1"/>
      <c r="AF32" s="67"/>
    </row>
    <row r="33" spans="1:48" ht="12.75" customHeight="1" x14ac:dyDescent="0.25">
      <c r="A33" s="222"/>
      <c r="B33" s="1982" t="s">
        <v>1760</v>
      </c>
      <c r="C33" s="1983"/>
      <c r="D33" s="1983"/>
      <c r="E33" s="1983"/>
      <c r="F33" s="1984"/>
      <c r="G33" s="222"/>
      <c r="H33" s="1"/>
      <c r="J33" s="1992" t="s">
        <v>1301</v>
      </c>
      <c r="K33" s="1993"/>
      <c r="L33" s="1993"/>
      <c r="M33" s="1993"/>
      <c r="N33" s="1994"/>
      <c r="P33" s="1"/>
      <c r="R33" s="1992" t="s">
        <v>1302</v>
      </c>
      <c r="S33" s="1993"/>
      <c r="T33" s="1993"/>
      <c r="U33" s="1993"/>
      <c r="V33" s="1994"/>
      <c r="X33" s="1"/>
      <c r="Z33" s="1992" t="s">
        <v>1707</v>
      </c>
      <c r="AA33" s="1993"/>
      <c r="AB33" s="1993"/>
      <c r="AC33" s="1993"/>
      <c r="AD33" s="1994"/>
      <c r="AF33" s="67"/>
      <c r="AH33" s="1992" t="s">
        <v>1304</v>
      </c>
      <c r="AI33" s="1993"/>
      <c r="AJ33" s="1993"/>
      <c r="AK33" s="1993"/>
      <c r="AL33" s="1994"/>
      <c r="AR33" s="1992" t="s">
        <v>1305</v>
      </c>
      <c r="AS33" s="1993"/>
      <c r="AT33" s="1993"/>
      <c r="AU33" s="1993"/>
      <c r="AV33" s="1994"/>
    </row>
    <row r="34" spans="1:48" ht="12.75" customHeight="1" x14ac:dyDescent="0.25">
      <c r="A34" s="222"/>
      <c r="B34" s="1985"/>
      <c r="C34" s="1986"/>
      <c r="D34" s="1986"/>
      <c r="E34" s="1986"/>
      <c r="F34" s="1987"/>
      <c r="G34" s="222"/>
      <c r="H34" s="1"/>
      <c r="J34" s="1995"/>
      <c r="K34" s="1996"/>
      <c r="L34" s="1996"/>
      <c r="M34" s="1996"/>
      <c r="N34" s="1997"/>
      <c r="P34" s="1"/>
      <c r="R34" s="1995"/>
      <c r="S34" s="1996"/>
      <c r="T34" s="1996"/>
      <c r="U34" s="1996"/>
      <c r="V34" s="1997"/>
      <c r="X34" s="1"/>
      <c r="Z34" s="1995"/>
      <c r="AA34" s="1996"/>
      <c r="AB34" s="1996"/>
      <c r="AC34" s="1996"/>
      <c r="AD34" s="1997"/>
      <c r="AF34" s="67"/>
      <c r="AH34" s="1995"/>
      <c r="AI34" s="1996"/>
      <c r="AJ34" s="1996"/>
      <c r="AK34" s="1996"/>
      <c r="AL34" s="1997"/>
      <c r="AR34" s="1995"/>
      <c r="AS34" s="1996"/>
      <c r="AT34" s="1996"/>
      <c r="AU34" s="1996"/>
      <c r="AV34" s="1997"/>
    </row>
    <row r="35" spans="1:48" ht="12.75" customHeight="1" thickBot="1" x14ac:dyDescent="0.3">
      <c r="A35" s="222"/>
      <c r="B35" s="1988"/>
      <c r="C35" s="1989"/>
      <c r="D35" s="1989"/>
      <c r="E35" s="1989"/>
      <c r="F35" s="1990"/>
      <c r="G35" s="222"/>
      <c r="H35" s="1"/>
      <c r="J35" s="1998"/>
      <c r="K35" s="1999"/>
      <c r="L35" s="1999"/>
      <c r="M35" s="1999"/>
      <c r="N35" s="2000"/>
      <c r="P35" s="1"/>
      <c r="R35" s="1998"/>
      <c r="S35" s="1999"/>
      <c r="T35" s="1999"/>
      <c r="U35" s="1999"/>
      <c r="V35" s="2000"/>
      <c r="X35" s="1"/>
      <c r="Z35" s="1998"/>
      <c r="AA35" s="1999"/>
      <c r="AB35" s="1999"/>
      <c r="AC35" s="1999"/>
      <c r="AD35" s="2000"/>
      <c r="AF35" s="67"/>
      <c r="AH35" s="1998"/>
      <c r="AI35" s="1999"/>
      <c r="AJ35" s="1999"/>
      <c r="AK35" s="1999"/>
      <c r="AL35" s="2000"/>
      <c r="AR35" s="1998"/>
      <c r="AS35" s="1999"/>
      <c r="AT35" s="1999"/>
      <c r="AU35" s="1999"/>
      <c r="AV35" s="2000"/>
    </row>
    <row r="36" spans="1:48" x14ac:dyDescent="0.25">
      <c r="A36" s="208"/>
      <c r="B36" s="208"/>
      <c r="C36" s="208"/>
      <c r="D36" s="208"/>
      <c r="E36" s="208"/>
      <c r="F36" s="208"/>
      <c r="G36" s="208"/>
      <c r="H36" s="1"/>
      <c r="P36" s="1"/>
      <c r="AF36" s="67"/>
    </row>
  </sheetData>
  <mergeCells count="18">
    <mergeCell ref="AH33:AL35"/>
    <mergeCell ref="AR33:AV35"/>
    <mergeCell ref="Z33:AD35"/>
    <mergeCell ref="AL28:AL29"/>
    <mergeCell ref="AM28:AM29"/>
    <mergeCell ref="AV28:AV29"/>
    <mergeCell ref="AW28:AW29"/>
    <mergeCell ref="AE28:AE29"/>
    <mergeCell ref="N28:N29"/>
    <mergeCell ref="O28:O29"/>
    <mergeCell ref="V28:V29"/>
    <mergeCell ref="W28:W29"/>
    <mergeCell ref="F28:F29"/>
    <mergeCell ref="G28:G29"/>
    <mergeCell ref="B33:F35"/>
    <mergeCell ref="AD28:AD29"/>
    <mergeCell ref="J33:N35"/>
    <mergeCell ref="R33:V35"/>
  </mergeCells>
  <phoneticPr fontId="2" type="noConversion"/>
  <pageMargins left="0.75" right="0.75" top="1" bottom="1" header="0" footer="0"/>
  <pageSetup paperSize="9" orientation="portrait" r:id="rId1"/>
  <headerFooter alignWithMargins="0"/>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0"/>
  <dimension ref="B1:Q41"/>
  <sheetViews>
    <sheetView zoomScaleNormal="100" workbookViewId="0">
      <selection activeCell="M28" sqref="M28"/>
    </sheetView>
  </sheetViews>
  <sheetFormatPr baseColWidth="10" defaultRowHeight="13.2" x14ac:dyDescent="0.25"/>
  <cols>
    <col min="2" max="2" width="1.33203125" customWidth="1"/>
    <col min="3" max="3" width="3.33203125" customWidth="1"/>
    <col min="5" max="5" width="16.88671875" bestFit="1" customWidth="1"/>
    <col min="6" max="6" width="2.109375" customWidth="1"/>
    <col min="7" max="7" width="1.44140625" customWidth="1"/>
    <col min="8" max="8" width="2.44140625" customWidth="1"/>
    <col min="9" max="9" width="3" bestFit="1" customWidth="1"/>
    <col min="10" max="10" width="15.33203125" customWidth="1"/>
    <col min="13" max="13" width="10.5546875" customWidth="1"/>
    <col min="14" max="14" width="13.33203125" bestFit="1" customWidth="1"/>
    <col min="15" max="15" width="10.5546875" customWidth="1"/>
  </cols>
  <sheetData>
    <row r="1" spans="2:15" ht="18" customHeight="1" x14ac:dyDescent="0.25"/>
    <row r="2" spans="2:15" ht="6.75" customHeight="1" x14ac:dyDescent="0.25">
      <c r="B2" s="58"/>
      <c r="C2" s="58"/>
      <c r="D2" s="58"/>
      <c r="E2" s="58"/>
      <c r="F2" s="58"/>
      <c r="G2" s="58"/>
    </row>
    <row r="3" spans="2:15" ht="6" customHeight="1" x14ac:dyDescent="0.25">
      <c r="B3" s="58"/>
      <c r="G3" s="58"/>
    </row>
    <row r="4" spans="2:15" x14ac:dyDescent="0.25">
      <c r="B4" s="58"/>
      <c r="D4">
        <v>45000</v>
      </c>
      <c r="E4" t="s">
        <v>1389</v>
      </c>
      <c r="G4" s="58"/>
      <c r="J4" s="480" t="s">
        <v>240</v>
      </c>
      <c r="K4" s="479" t="s">
        <v>407</v>
      </c>
      <c r="L4" s="478" t="s">
        <v>405</v>
      </c>
      <c r="M4" s="479" t="s">
        <v>407</v>
      </c>
      <c r="N4" s="478" t="s">
        <v>406</v>
      </c>
      <c r="O4" s="479" t="s">
        <v>407</v>
      </c>
    </row>
    <row r="5" spans="2:15" x14ac:dyDescent="0.25">
      <c r="B5" s="58"/>
      <c r="D5">
        <v>1157</v>
      </c>
      <c r="E5" t="s">
        <v>1390</v>
      </c>
      <c r="G5" s="58"/>
      <c r="I5">
        <v>1</v>
      </c>
      <c r="J5" s="521">
        <v>100</v>
      </c>
      <c r="K5" s="522">
        <v>40655</v>
      </c>
      <c r="L5" s="481">
        <v>535</v>
      </c>
      <c r="M5" s="482">
        <v>40508</v>
      </c>
      <c r="N5" s="481">
        <v>1177</v>
      </c>
      <c r="O5" s="482">
        <v>40544</v>
      </c>
    </row>
    <row r="6" spans="2:15" x14ac:dyDescent="0.25">
      <c r="B6" s="58"/>
      <c r="D6">
        <v>1895</v>
      </c>
      <c r="E6" t="s">
        <v>1391</v>
      </c>
      <c r="G6" s="58"/>
      <c r="I6">
        <v>2</v>
      </c>
      <c r="J6" s="521">
        <v>100</v>
      </c>
      <c r="K6" s="522">
        <v>40733</v>
      </c>
      <c r="L6" s="481">
        <v>535</v>
      </c>
      <c r="M6" s="482">
        <v>40529</v>
      </c>
      <c r="N6" s="481">
        <v>1174</v>
      </c>
      <c r="O6" s="482">
        <v>40575</v>
      </c>
    </row>
    <row r="7" spans="2:15" x14ac:dyDescent="0.25">
      <c r="B7" s="58"/>
      <c r="D7">
        <v>885</v>
      </c>
      <c r="E7" t="s">
        <v>1392</v>
      </c>
      <c r="G7" s="58"/>
      <c r="I7">
        <v>3</v>
      </c>
      <c r="J7" s="521">
        <v>500</v>
      </c>
      <c r="K7" s="522">
        <v>40852</v>
      </c>
      <c r="L7" s="481">
        <v>535</v>
      </c>
      <c r="M7" s="482">
        <v>40570</v>
      </c>
      <c r="N7" s="481">
        <v>1172</v>
      </c>
      <c r="O7" s="482">
        <v>40603</v>
      </c>
    </row>
    <row r="8" spans="2:15" x14ac:dyDescent="0.25">
      <c r="B8" s="58"/>
      <c r="D8">
        <v>560</v>
      </c>
      <c r="E8" t="s">
        <v>1393</v>
      </c>
      <c r="G8" s="58"/>
      <c r="I8">
        <v>4</v>
      </c>
      <c r="J8" s="521">
        <v>200</v>
      </c>
      <c r="K8" s="522">
        <v>40927</v>
      </c>
      <c r="L8" s="481">
        <v>535</v>
      </c>
      <c r="M8" s="482">
        <v>40598</v>
      </c>
      <c r="N8" s="481">
        <v>1169</v>
      </c>
      <c r="O8" s="482">
        <v>40634</v>
      </c>
    </row>
    <row r="9" spans="2:15" ht="15.6" x14ac:dyDescent="0.3">
      <c r="B9" s="58"/>
      <c r="D9" s="475">
        <f>SUM(D4:D8)</f>
        <v>49497</v>
      </c>
      <c r="G9" s="58"/>
      <c r="I9">
        <v>5</v>
      </c>
      <c r="J9" s="521">
        <v>1000</v>
      </c>
      <c r="K9" s="522">
        <v>41257</v>
      </c>
      <c r="L9" s="481">
        <v>535</v>
      </c>
      <c r="M9" s="482">
        <v>40631</v>
      </c>
      <c r="N9" s="481">
        <v>1167</v>
      </c>
      <c r="O9" s="482">
        <v>40665</v>
      </c>
    </row>
    <row r="10" spans="2:15" x14ac:dyDescent="0.25">
      <c r="B10" s="58"/>
      <c r="D10">
        <v>-4000</v>
      </c>
      <c r="E10" t="s">
        <v>1394</v>
      </c>
      <c r="G10" s="58"/>
      <c r="I10">
        <v>6</v>
      </c>
      <c r="J10" s="679"/>
      <c r="K10" s="680"/>
      <c r="L10" s="481">
        <v>535</v>
      </c>
      <c r="M10" s="482">
        <v>40660</v>
      </c>
      <c r="N10" s="481">
        <v>1164</v>
      </c>
      <c r="O10" s="482">
        <v>40695</v>
      </c>
    </row>
    <row r="11" spans="2:15" ht="15.6" x14ac:dyDescent="0.3">
      <c r="B11" s="58"/>
      <c r="D11" s="476">
        <f>SUM(D9:D10)</f>
        <v>45497</v>
      </c>
      <c r="G11" s="58"/>
      <c r="I11">
        <v>7</v>
      </c>
      <c r="J11" s="679"/>
      <c r="K11" s="680"/>
      <c r="L11" s="481">
        <v>535</v>
      </c>
      <c r="M11" s="482">
        <v>40690</v>
      </c>
      <c r="N11" s="481">
        <v>1194</v>
      </c>
      <c r="O11" s="482">
        <v>40725</v>
      </c>
    </row>
    <row r="12" spans="2:15" x14ac:dyDescent="0.25">
      <c r="B12" s="58"/>
      <c r="D12">
        <v>-38000</v>
      </c>
      <c r="E12" t="s">
        <v>1395</v>
      </c>
      <c r="G12" s="58"/>
      <c r="I12">
        <v>8</v>
      </c>
      <c r="J12" s="679"/>
      <c r="K12" s="680"/>
      <c r="L12" s="481">
        <v>535</v>
      </c>
      <c r="M12" s="482">
        <v>40722</v>
      </c>
      <c r="N12" s="481">
        <v>1192</v>
      </c>
      <c r="O12" s="482">
        <v>40756</v>
      </c>
    </row>
    <row r="13" spans="2:15" ht="13.8" thickBot="1" x14ac:dyDescent="0.3">
      <c r="B13" s="58"/>
      <c r="G13" s="58"/>
      <c r="I13">
        <v>9</v>
      </c>
      <c r="J13" s="679"/>
      <c r="K13" s="680"/>
      <c r="L13" s="481">
        <v>535</v>
      </c>
      <c r="M13" s="482">
        <v>40751</v>
      </c>
      <c r="N13" s="481">
        <v>1189</v>
      </c>
      <c r="O13" s="482">
        <v>40787</v>
      </c>
    </row>
    <row r="14" spans="2:15" ht="13.8" thickBot="1" x14ac:dyDescent="0.3">
      <c r="B14" s="58"/>
      <c r="D14" s="477">
        <f>SUM(D11:D13)</f>
        <v>7497</v>
      </c>
      <c r="E14" t="s">
        <v>1396</v>
      </c>
      <c r="G14" s="58"/>
      <c r="I14">
        <v>10</v>
      </c>
      <c r="J14" s="679"/>
      <c r="K14" s="680"/>
      <c r="L14" s="481">
        <v>535</v>
      </c>
      <c r="M14" s="482">
        <v>40784</v>
      </c>
      <c r="N14" s="567">
        <v>1186</v>
      </c>
      <c r="O14" s="568">
        <v>40819</v>
      </c>
    </row>
    <row r="15" spans="2:15" x14ac:dyDescent="0.25">
      <c r="B15" s="58"/>
      <c r="G15" s="58"/>
      <c r="I15">
        <v>11</v>
      </c>
      <c r="J15" s="679"/>
      <c r="K15" s="680"/>
      <c r="L15" s="567">
        <v>535</v>
      </c>
      <c r="M15" s="568">
        <v>40814</v>
      </c>
      <c r="N15" s="567">
        <v>1184</v>
      </c>
      <c r="O15" s="568">
        <v>40849</v>
      </c>
    </row>
    <row r="16" spans="2:15" ht="12.75" customHeight="1" x14ac:dyDescent="0.25">
      <c r="B16" s="58"/>
      <c r="C16" s="58"/>
      <c r="D16" s="58"/>
      <c r="E16" s="58"/>
      <c r="F16" s="58"/>
      <c r="G16" s="58"/>
      <c r="I16">
        <v>12</v>
      </c>
      <c r="J16" s="679"/>
      <c r="K16" s="680"/>
      <c r="L16" s="567">
        <v>535</v>
      </c>
      <c r="M16" s="568">
        <v>40843</v>
      </c>
      <c r="N16" s="567">
        <v>1181</v>
      </c>
      <c r="O16" s="568">
        <v>40878</v>
      </c>
    </row>
    <row r="17" spans="4:16" x14ac:dyDescent="0.25">
      <c r="I17">
        <v>13</v>
      </c>
      <c r="J17" s="679"/>
      <c r="K17" s="680"/>
      <c r="L17" s="567">
        <v>535</v>
      </c>
      <c r="M17" s="568">
        <v>40872</v>
      </c>
      <c r="N17" s="605">
        <v>18300</v>
      </c>
      <c r="O17" s="606">
        <v>40904</v>
      </c>
      <c r="P17" s="520" t="s">
        <v>2498</v>
      </c>
    </row>
    <row r="18" spans="4:16" x14ac:dyDescent="0.25">
      <c r="D18" t="s">
        <v>1941</v>
      </c>
      <c r="I18">
        <v>14</v>
      </c>
      <c r="J18" s="679"/>
      <c r="K18" s="680"/>
      <c r="L18" s="567">
        <v>535</v>
      </c>
      <c r="M18" s="568">
        <v>40893</v>
      </c>
      <c r="N18" s="610"/>
      <c r="O18" s="611"/>
    </row>
    <row r="19" spans="4:16" x14ac:dyDescent="0.25">
      <c r="D19" t="s">
        <v>2198</v>
      </c>
      <c r="I19">
        <v>15</v>
      </c>
      <c r="J19" s="679"/>
      <c r="K19" s="680"/>
      <c r="L19" s="567">
        <v>535</v>
      </c>
      <c r="M19" s="568">
        <v>40935</v>
      </c>
      <c r="N19" s="610"/>
      <c r="O19" s="611"/>
    </row>
    <row r="20" spans="4:16" x14ac:dyDescent="0.25">
      <c r="D20" t="s">
        <v>2199</v>
      </c>
      <c r="I20">
        <v>16</v>
      </c>
      <c r="J20" s="679"/>
      <c r="K20" s="680"/>
      <c r="L20" s="567">
        <v>535</v>
      </c>
      <c r="M20" s="568">
        <v>40966</v>
      </c>
      <c r="N20" s="610"/>
      <c r="O20" s="611"/>
    </row>
    <row r="21" spans="4:16" x14ac:dyDescent="0.25">
      <c r="D21" t="s">
        <v>1942</v>
      </c>
      <c r="I21">
        <v>17</v>
      </c>
      <c r="J21" s="679"/>
      <c r="K21" s="680"/>
      <c r="L21" s="567">
        <v>535</v>
      </c>
      <c r="M21" s="568">
        <v>40996</v>
      </c>
      <c r="N21" s="610"/>
      <c r="O21" s="611"/>
    </row>
    <row r="22" spans="4:16" ht="13.8" thickBot="1" x14ac:dyDescent="0.3">
      <c r="D22" t="s">
        <v>1944</v>
      </c>
      <c r="I22">
        <v>18</v>
      </c>
      <c r="J22" s="679"/>
      <c r="K22" s="680"/>
      <c r="L22" s="628">
        <v>535</v>
      </c>
      <c r="M22" s="629">
        <v>41025</v>
      </c>
      <c r="N22" s="610"/>
      <c r="O22" s="611"/>
    </row>
    <row r="23" spans="4:16" ht="13.8" thickTop="1" x14ac:dyDescent="0.25">
      <c r="D23" s="509" t="s">
        <v>2113</v>
      </c>
      <c r="I23">
        <v>19</v>
      </c>
      <c r="J23" s="679"/>
      <c r="K23" s="680"/>
      <c r="L23" s="488"/>
      <c r="M23" s="489"/>
      <c r="N23" s="610"/>
      <c r="O23" s="611"/>
    </row>
    <row r="24" spans="4:16" x14ac:dyDescent="0.25">
      <c r="D24" s="520" t="s">
        <v>2163</v>
      </c>
      <c r="I24">
        <v>20</v>
      </c>
      <c r="J24" s="679"/>
      <c r="K24" s="680"/>
      <c r="L24" s="490"/>
      <c r="M24" s="491"/>
      <c r="N24" s="610"/>
      <c r="O24" s="611"/>
    </row>
    <row r="25" spans="4:16" x14ac:dyDescent="0.25">
      <c r="D25" t="s">
        <v>1943</v>
      </c>
      <c r="I25">
        <v>21</v>
      </c>
      <c r="J25" s="679"/>
      <c r="K25" s="680"/>
      <c r="L25" s="490"/>
      <c r="M25" s="491"/>
      <c r="N25" s="610"/>
      <c r="O25" s="611"/>
    </row>
    <row r="26" spans="4:16" x14ac:dyDescent="0.25">
      <c r="I26">
        <v>22</v>
      </c>
      <c r="J26" s="679"/>
      <c r="K26" s="680"/>
      <c r="L26" s="490"/>
      <c r="M26" s="491"/>
      <c r="N26" s="610"/>
      <c r="O26" s="611"/>
    </row>
    <row r="27" spans="4:16" x14ac:dyDescent="0.25">
      <c r="I27">
        <v>23</v>
      </c>
      <c r="J27" s="679"/>
      <c r="K27" s="680"/>
      <c r="L27" s="490"/>
      <c r="M27" s="491"/>
      <c r="N27" s="610"/>
      <c r="O27" s="611"/>
    </row>
    <row r="28" spans="4:16" x14ac:dyDescent="0.25">
      <c r="D28" t="s">
        <v>403</v>
      </c>
      <c r="I28">
        <v>24</v>
      </c>
      <c r="J28" s="679"/>
      <c r="K28" s="680"/>
      <c r="L28" s="490"/>
      <c r="M28" s="491"/>
      <c r="N28" s="610"/>
      <c r="O28" s="611"/>
    </row>
    <row r="29" spans="4:16" x14ac:dyDescent="0.25">
      <c r="D29">
        <v>771.67</v>
      </c>
      <c r="E29" t="s">
        <v>1078</v>
      </c>
      <c r="I29">
        <v>25</v>
      </c>
      <c r="J29" s="679"/>
      <c r="K29" s="680"/>
      <c r="L29" s="490"/>
      <c r="M29" s="491"/>
      <c r="N29" s="610"/>
      <c r="O29" s="611"/>
    </row>
    <row r="30" spans="4:16" x14ac:dyDescent="0.25">
      <c r="D30">
        <v>41.49</v>
      </c>
      <c r="E30" t="s">
        <v>1079</v>
      </c>
      <c r="I30">
        <v>26</v>
      </c>
      <c r="J30" s="679"/>
      <c r="K30" s="680"/>
      <c r="L30" s="490"/>
      <c r="M30" s="491"/>
      <c r="N30" s="610"/>
      <c r="O30" s="611"/>
    </row>
    <row r="31" spans="4:16" x14ac:dyDescent="0.25">
      <c r="D31">
        <v>184</v>
      </c>
      <c r="E31" t="s">
        <v>1080</v>
      </c>
      <c r="I31">
        <v>27</v>
      </c>
      <c r="J31" s="679"/>
      <c r="K31" s="680"/>
      <c r="L31" s="490"/>
      <c r="M31" s="491"/>
      <c r="N31" s="610"/>
      <c r="O31" s="611"/>
    </row>
    <row r="32" spans="4:16" x14ac:dyDescent="0.25">
      <c r="D32">
        <v>116.45</v>
      </c>
      <c r="E32" t="s">
        <v>1081</v>
      </c>
      <c r="I32">
        <v>28</v>
      </c>
      <c r="J32" s="679"/>
      <c r="K32" s="680"/>
      <c r="L32" s="490"/>
      <c r="M32" s="491"/>
      <c r="N32" s="610"/>
      <c r="O32" s="611"/>
    </row>
    <row r="33" spans="4:17" x14ac:dyDescent="0.25">
      <c r="D33">
        <v>59.88</v>
      </c>
      <c r="E33" t="s">
        <v>1082</v>
      </c>
      <c r="I33">
        <v>29</v>
      </c>
      <c r="J33" s="679"/>
      <c r="K33" s="680"/>
      <c r="L33" s="490"/>
      <c r="M33" s="491"/>
      <c r="N33" s="610"/>
      <c r="O33" s="611"/>
    </row>
    <row r="34" spans="4:17" x14ac:dyDescent="0.25">
      <c r="D34" s="342">
        <f>SUM(D29:D33)</f>
        <v>1173.49</v>
      </c>
      <c r="I34">
        <v>30</v>
      </c>
      <c r="J34" s="679"/>
      <c r="K34" s="680"/>
      <c r="L34" s="490"/>
      <c r="M34" s="491"/>
      <c r="N34" s="610"/>
      <c r="O34" s="611"/>
      <c r="Q34" s="83"/>
    </row>
    <row r="35" spans="4:17" x14ac:dyDescent="0.25">
      <c r="I35">
        <v>31</v>
      </c>
      <c r="J35" s="679"/>
      <c r="K35" s="680"/>
      <c r="L35" s="490"/>
      <c r="M35" s="491"/>
      <c r="N35" s="610"/>
      <c r="O35" s="611"/>
    </row>
    <row r="36" spans="4:17" x14ac:dyDescent="0.25">
      <c r="I36">
        <v>32</v>
      </c>
      <c r="J36" s="679"/>
      <c r="K36" s="680"/>
      <c r="L36" s="490"/>
      <c r="M36" s="491"/>
      <c r="N36" s="610"/>
      <c r="O36" s="611"/>
    </row>
    <row r="37" spans="4:17" x14ac:dyDescent="0.25">
      <c r="I37">
        <v>33</v>
      </c>
      <c r="J37" s="679"/>
      <c r="K37" s="680"/>
      <c r="L37" s="490"/>
      <c r="M37" s="491"/>
      <c r="N37" s="610"/>
      <c r="O37" s="611"/>
    </row>
    <row r="38" spans="4:17" x14ac:dyDescent="0.25">
      <c r="I38">
        <v>34</v>
      </c>
      <c r="J38" s="679"/>
      <c r="K38" s="680"/>
      <c r="L38" s="490"/>
      <c r="M38" s="491"/>
      <c r="N38" s="610"/>
      <c r="O38" s="611"/>
    </row>
    <row r="39" spans="4:17" x14ac:dyDescent="0.25">
      <c r="I39">
        <v>35</v>
      </c>
      <c r="J39" s="679"/>
      <c r="K39" s="680"/>
      <c r="L39" s="490"/>
      <c r="M39" s="491"/>
      <c r="N39" s="610"/>
      <c r="O39" s="611"/>
    </row>
    <row r="40" spans="4:17" ht="13.8" thickBot="1" x14ac:dyDescent="0.3">
      <c r="I40">
        <v>36</v>
      </c>
      <c r="J40" s="679"/>
      <c r="K40" s="680"/>
      <c r="L40" s="490"/>
      <c r="M40" s="491"/>
      <c r="N40" s="612"/>
      <c r="O40" s="613"/>
    </row>
    <row r="41" spans="4:17" ht="13.8" thickTop="1" x14ac:dyDescent="0.25">
      <c r="J41">
        <f>SUM(J5:J40)</f>
        <v>1900</v>
      </c>
      <c r="L41">
        <f>SUM(L5:L40)</f>
        <v>9630</v>
      </c>
    </row>
  </sheetData>
  <phoneticPr fontId="2" type="noConversion"/>
  <pageMargins left="0.75" right="0.75" top="1" bottom="1" header="0" footer="0"/>
  <pageSetup orientation="portrait" r:id="rId1"/>
  <headerFooter alignWithMargins="0"/>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9" zoomScale="120" zoomScaleNormal="120" workbookViewId="0">
      <selection activeCell="F11" sqref="F11"/>
    </sheetView>
  </sheetViews>
  <sheetFormatPr baseColWidth="10" defaultRowHeight="13.2" x14ac:dyDescent="0.25"/>
  <cols>
    <col min="1" max="1" width="12.6640625" bestFit="1" customWidth="1"/>
    <col min="2" max="2" width="16.44140625" bestFit="1" customWidth="1"/>
    <col min="3" max="3" width="4" customWidth="1"/>
    <col min="4" max="4" width="12.88671875" customWidth="1"/>
    <col min="5" max="5" width="11.6640625" customWidth="1"/>
    <col min="6" max="6" width="11.44140625" customWidth="1"/>
    <col min="7" max="7" width="12.88671875" customWidth="1"/>
    <col min="8" max="8" width="16.44140625" bestFit="1" customWidth="1"/>
    <col min="9" max="9" width="5.33203125" customWidth="1"/>
    <col min="10" max="10" width="11.88671875" customWidth="1"/>
  </cols>
  <sheetData>
    <row r="1" spans="1:10" ht="15" x14ac:dyDescent="0.25">
      <c r="A1" s="690"/>
      <c r="B1" s="691" t="s">
        <v>3110</v>
      </c>
      <c r="C1" s="690"/>
      <c r="D1" s="692" t="s">
        <v>3111</v>
      </c>
      <c r="E1" s="697"/>
      <c r="F1" s="690"/>
      <c r="G1" s="690"/>
      <c r="H1" s="691" t="s">
        <v>3110</v>
      </c>
      <c r="I1" s="690"/>
      <c r="J1" s="692" t="s">
        <v>3111</v>
      </c>
    </row>
    <row r="2" spans="1:10" ht="15" x14ac:dyDescent="0.25">
      <c r="A2" s="693">
        <v>41298</v>
      </c>
      <c r="B2" s="694">
        <v>500</v>
      </c>
      <c r="C2" s="690"/>
      <c r="D2" s="694">
        <v>500</v>
      </c>
      <c r="E2" s="695"/>
      <c r="F2" s="690"/>
      <c r="G2" s="693">
        <v>41298</v>
      </c>
      <c r="H2" s="694">
        <v>500</v>
      </c>
      <c r="I2" s="690"/>
      <c r="J2" s="694">
        <v>500</v>
      </c>
    </row>
    <row r="3" spans="1:10" ht="15" x14ac:dyDescent="0.25">
      <c r="A3" s="693">
        <v>41330</v>
      </c>
      <c r="B3" s="694">
        <v>500</v>
      </c>
      <c r="C3" s="690"/>
      <c r="D3" s="694">
        <v>500</v>
      </c>
      <c r="E3" s="695"/>
      <c r="F3" s="690"/>
      <c r="G3" s="693">
        <v>41330</v>
      </c>
      <c r="H3" s="694">
        <v>500</v>
      </c>
      <c r="I3" s="690"/>
      <c r="J3" s="694">
        <v>500</v>
      </c>
    </row>
    <row r="4" spans="1:10" ht="15" x14ac:dyDescent="0.25">
      <c r="A4" s="693">
        <v>41358</v>
      </c>
      <c r="B4" s="694">
        <v>500</v>
      </c>
      <c r="C4" s="690"/>
      <c r="D4" s="694">
        <v>500</v>
      </c>
      <c r="E4" s="695"/>
      <c r="F4" s="690"/>
      <c r="G4" s="693">
        <v>41358</v>
      </c>
      <c r="H4" s="694">
        <v>500</v>
      </c>
      <c r="I4" s="690"/>
      <c r="J4" s="694">
        <v>500</v>
      </c>
    </row>
    <row r="5" spans="1:10" ht="15" x14ac:dyDescent="0.25">
      <c r="A5" s="693">
        <v>41388</v>
      </c>
      <c r="B5" s="694">
        <v>500</v>
      </c>
      <c r="C5" s="690"/>
      <c r="D5" s="694">
        <v>500</v>
      </c>
      <c r="E5" s="695"/>
      <c r="F5" s="690"/>
      <c r="G5" s="693">
        <v>41388</v>
      </c>
      <c r="H5" s="694">
        <v>500</v>
      </c>
      <c r="I5" s="690"/>
      <c r="J5" s="694">
        <v>500</v>
      </c>
    </row>
    <row r="6" spans="1:10" ht="15" x14ac:dyDescent="0.25">
      <c r="A6" s="693">
        <v>41422</v>
      </c>
      <c r="B6" s="694">
        <v>500</v>
      </c>
      <c r="C6" s="690"/>
      <c r="D6" s="694">
        <v>500</v>
      </c>
      <c r="E6" s="695"/>
      <c r="F6" s="690"/>
      <c r="G6" s="693">
        <v>41422</v>
      </c>
      <c r="H6" s="694">
        <v>500</v>
      </c>
      <c r="I6" s="690"/>
      <c r="J6" s="694">
        <v>500</v>
      </c>
    </row>
    <row r="7" spans="1:10" ht="15" x14ac:dyDescent="0.25">
      <c r="A7" s="693">
        <v>41441</v>
      </c>
      <c r="B7" s="694">
        <v>500</v>
      </c>
      <c r="C7" s="690"/>
      <c r="D7" s="694">
        <v>500</v>
      </c>
      <c r="E7" s="695"/>
      <c r="F7" s="690"/>
      <c r="G7" s="693">
        <v>41441</v>
      </c>
      <c r="H7" s="694">
        <v>500</v>
      </c>
      <c r="I7" s="690"/>
      <c r="J7" s="694">
        <v>500</v>
      </c>
    </row>
    <row r="8" spans="1:10" ht="15" x14ac:dyDescent="0.25">
      <c r="A8" s="693">
        <v>41484</v>
      </c>
      <c r="B8" s="694">
        <v>500</v>
      </c>
      <c r="C8" s="690"/>
      <c r="D8" s="694">
        <v>500</v>
      </c>
      <c r="E8" s="695"/>
      <c r="F8" s="690"/>
      <c r="G8" s="693">
        <v>41484</v>
      </c>
      <c r="H8" s="694">
        <v>500</v>
      </c>
      <c r="I8" s="690"/>
      <c r="J8" s="694">
        <v>500</v>
      </c>
    </row>
    <row r="9" spans="1:10" ht="15" x14ac:dyDescent="0.25">
      <c r="A9" s="693">
        <v>41514</v>
      </c>
      <c r="B9" s="694">
        <v>500</v>
      </c>
      <c r="C9" s="690"/>
      <c r="D9" s="694">
        <v>500</v>
      </c>
      <c r="E9" s="695"/>
      <c r="F9" s="690"/>
      <c r="G9" s="693">
        <v>41514</v>
      </c>
      <c r="H9" s="694">
        <v>500</v>
      </c>
      <c r="I9" s="690"/>
      <c r="J9" s="694">
        <v>500</v>
      </c>
    </row>
    <row r="10" spans="1:10" ht="15" x14ac:dyDescent="0.25">
      <c r="A10" s="693">
        <v>41547</v>
      </c>
      <c r="B10" s="694">
        <v>500</v>
      </c>
      <c r="C10" s="690"/>
      <c r="D10" s="694">
        <v>500</v>
      </c>
      <c r="E10" s="695"/>
      <c r="F10" s="690"/>
      <c r="G10" s="693">
        <v>41547</v>
      </c>
      <c r="H10" s="694">
        <v>500</v>
      </c>
      <c r="I10" s="690"/>
      <c r="J10" s="694">
        <v>500</v>
      </c>
    </row>
    <row r="11" spans="1:10" ht="15" x14ac:dyDescent="0.25">
      <c r="A11" s="693">
        <v>41560</v>
      </c>
      <c r="B11" s="694">
        <v>500</v>
      </c>
      <c r="C11" s="690"/>
      <c r="D11" s="694">
        <v>500</v>
      </c>
      <c r="E11" s="695"/>
      <c r="F11" s="690"/>
      <c r="G11" s="693">
        <v>41560</v>
      </c>
      <c r="H11" s="694">
        <v>500</v>
      </c>
      <c r="I11" s="690"/>
      <c r="J11" s="694">
        <v>500</v>
      </c>
    </row>
    <row r="12" spans="1:10" ht="15" x14ac:dyDescent="0.25">
      <c r="A12" s="693">
        <v>41593</v>
      </c>
      <c r="B12" s="694">
        <v>500</v>
      </c>
      <c r="C12" s="690"/>
      <c r="D12" s="694">
        <v>500</v>
      </c>
      <c r="E12" s="695"/>
      <c r="F12" s="690"/>
      <c r="G12" s="693">
        <v>41593</v>
      </c>
      <c r="H12" s="694">
        <v>500</v>
      </c>
      <c r="I12" s="690"/>
      <c r="J12" s="770">
        <v>500</v>
      </c>
    </row>
    <row r="13" spans="1:10" ht="15" x14ac:dyDescent="0.25">
      <c r="A13" s="693">
        <v>41627</v>
      </c>
      <c r="B13" s="694">
        <v>500</v>
      </c>
      <c r="C13" s="690"/>
      <c r="D13" s="770">
        <v>500</v>
      </c>
      <c r="E13" s="695"/>
      <c r="F13" s="690"/>
      <c r="G13" s="693">
        <v>41627</v>
      </c>
      <c r="H13" s="694">
        <v>500</v>
      </c>
      <c r="I13" s="690"/>
      <c r="J13" s="770">
        <v>500</v>
      </c>
    </row>
    <row r="14" spans="1:10" ht="15" x14ac:dyDescent="0.25">
      <c r="A14" s="693">
        <v>41667</v>
      </c>
      <c r="B14" s="694">
        <v>500</v>
      </c>
      <c r="C14" s="690"/>
      <c r="D14" s="694" t="s">
        <v>3505</v>
      </c>
      <c r="E14" s="695"/>
      <c r="F14" s="690"/>
      <c r="G14" s="693">
        <v>41667</v>
      </c>
      <c r="H14" s="694">
        <v>500</v>
      </c>
      <c r="I14" s="690"/>
      <c r="J14" s="694" t="s">
        <v>3505</v>
      </c>
    </row>
    <row r="15" spans="1:10" ht="15" x14ac:dyDescent="0.25">
      <c r="A15" s="693">
        <v>41698</v>
      </c>
      <c r="B15" s="694">
        <v>500</v>
      </c>
      <c r="C15" s="690"/>
      <c r="D15" s="694" t="s">
        <v>3505</v>
      </c>
      <c r="E15" s="695"/>
      <c r="F15" s="690"/>
      <c r="G15" s="693">
        <v>41698</v>
      </c>
      <c r="H15" s="694">
        <v>500</v>
      </c>
      <c r="I15" s="690"/>
      <c r="J15" s="694" t="s">
        <v>3505</v>
      </c>
    </row>
    <row r="16" spans="1:10" ht="15" x14ac:dyDescent="0.25">
      <c r="A16" s="693">
        <v>41726</v>
      </c>
      <c r="B16" s="694">
        <v>500</v>
      </c>
      <c r="C16" s="690"/>
      <c r="D16" s="694" t="s">
        <v>3505</v>
      </c>
      <c r="E16" s="695"/>
      <c r="F16" s="690"/>
      <c r="G16" s="693">
        <v>41726</v>
      </c>
      <c r="H16" s="694">
        <v>500</v>
      </c>
      <c r="I16" s="690"/>
      <c r="J16" s="694" t="s">
        <v>3505</v>
      </c>
    </row>
    <row r="17" spans="1:10" ht="15" x14ac:dyDescent="0.25">
      <c r="A17" s="693">
        <v>41757</v>
      </c>
      <c r="B17" s="694">
        <v>500</v>
      </c>
      <c r="C17" s="690"/>
      <c r="D17" s="694" t="s">
        <v>3505</v>
      </c>
      <c r="E17" s="695"/>
      <c r="F17" s="690"/>
      <c r="G17" s="693">
        <v>41757</v>
      </c>
      <c r="H17" s="694">
        <v>500</v>
      </c>
      <c r="I17" s="690"/>
      <c r="J17" s="694" t="s">
        <v>3505</v>
      </c>
    </row>
    <row r="18" spans="1:10" ht="15" x14ac:dyDescent="0.25">
      <c r="A18" s="693">
        <v>41787</v>
      </c>
      <c r="B18" s="694">
        <v>500</v>
      </c>
      <c r="C18" s="690"/>
      <c r="D18" s="694" t="s">
        <v>3505</v>
      </c>
      <c r="E18" s="695"/>
      <c r="F18" s="690"/>
      <c r="G18" s="693">
        <v>41787</v>
      </c>
      <c r="H18" s="694">
        <v>500</v>
      </c>
      <c r="I18" s="690"/>
      <c r="J18" s="694" t="s">
        <v>3505</v>
      </c>
    </row>
    <row r="19" spans="1:10" ht="15" x14ac:dyDescent="0.25">
      <c r="A19" s="693">
        <v>41818</v>
      </c>
      <c r="B19" s="694">
        <v>500</v>
      </c>
      <c r="C19" s="690"/>
      <c r="D19" s="694" t="s">
        <v>3505</v>
      </c>
      <c r="E19" s="695"/>
      <c r="F19" s="690"/>
      <c r="G19" s="693">
        <v>41818</v>
      </c>
      <c r="H19" s="694">
        <v>500</v>
      </c>
      <c r="I19" s="690"/>
      <c r="J19" s="694" t="s">
        <v>3505</v>
      </c>
    </row>
    <row r="20" spans="1:10" ht="15" x14ac:dyDescent="0.25">
      <c r="A20" s="693">
        <v>41848</v>
      </c>
      <c r="B20" s="694">
        <v>500</v>
      </c>
      <c r="C20" s="690"/>
      <c r="D20" s="694" t="s">
        <v>3505</v>
      </c>
      <c r="E20" s="695"/>
      <c r="F20" s="690"/>
      <c r="G20" s="693">
        <v>41848</v>
      </c>
      <c r="H20" s="694">
        <v>500</v>
      </c>
      <c r="I20" s="690"/>
      <c r="J20" s="694" t="s">
        <v>3505</v>
      </c>
    </row>
    <row r="21" spans="1:10" ht="15" x14ac:dyDescent="0.25">
      <c r="A21" s="693">
        <v>41879</v>
      </c>
      <c r="B21" s="694">
        <v>500</v>
      </c>
      <c r="C21" s="690"/>
      <c r="D21" s="694" t="s">
        <v>3505</v>
      </c>
      <c r="E21" s="695"/>
      <c r="F21" s="690"/>
      <c r="G21" s="693">
        <v>41879</v>
      </c>
      <c r="H21" s="694">
        <v>500</v>
      </c>
      <c r="I21" s="690"/>
      <c r="J21" s="694" t="s">
        <v>3505</v>
      </c>
    </row>
    <row r="22" spans="1:10" ht="15" x14ac:dyDescent="0.25">
      <c r="A22" s="693">
        <v>41910</v>
      </c>
      <c r="B22" s="694">
        <v>500</v>
      </c>
      <c r="C22" s="690"/>
      <c r="D22" s="694" t="s">
        <v>3505</v>
      </c>
      <c r="E22" s="695"/>
      <c r="F22" s="690"/>
      <c r="G22" s="693">
        <v>41910</v>
      </c>
      <c r="H22" s="694">
        <v>500</v>
      </c>
      <c r="I22" s="690"/>
      <c r="J22" s="694" t="s">
        <v>3505</v>
      </c>
    </row>
    <row r="23" spans="1:10" ht="15" x14ac:dyDescent="0.25">
      <c r="A23" s="690"/>
      <c r="B23" s="690"/>
      <c r="C23" s="690"/>
      <c r="D23" s="690"/>
      <c r="E23" s="690"/>
      <c r="F23" s="690"/>
      <c r="G23" s="690"/>
      <c r="H23" s="690"/>
      <c r="I23" s="690"/>
      <c r="J23" s="690"/>
    </row>
    <row r="24" spans="1:10" ht="15.6" thickBot="1" x14ac:dyDescent="0.3">
      <c r="A24" s="690"/>
      <c r="B24" s="690"/>
      <c r="C24" s="690"/>
      <c r="D24" s="690"/>
      <c r="E24" s="690"/>
      <c r="F24" s="690"/>
      <c r="G24" s="690"/>
      <c r="H24" s="690"/>
      <c r="I24" s="690"/>
      <c r="J24" s="690"/>
    </row>
    <row r="25" spans="1:10" ht="18" thickBot="1" x14ac:dyDescent="0.35">
      <c r="B25" s="688">
        <f>SUM(B2:B24)</f>
        <v>10500</v>
      </c>
      <c r="D25" s="689">
        <v>10500</v>
      </c>
      <c r="E25" s="696"/>
      <c r="H25" s="688">
        <f>SUM(H2:H24)</f>
        <v>10500</v>
      </c>
      <c r="J25" s="689">
        <v>10500</v>
      </c>
    </row>
    <row r="27" spans="1:10" ht="22.8" x14ac:dyDescent="0.4">
      <c r="A27" s="706" t="s">
        <v>3112</v>
      </c>
      <c r="B27" s="687">
        <f>B25-D25</f>
        <v>0</v>
      </c>
      <c r="G27" s="706" t="s">
        <v>3112</v>
      </c>
      <c r="H27" s="687">
        <f>H25-J25</f>
        <v>0</v>
      </c>
    </row>
  </sheetData>
  <pageMargins left="0.70866141732283472" right="0.70866141732283472" top="0.74803149606299213" bottom="0.74803149606299213" header="0.31496062992125984" footer="0.31496062992125984"/>
  <pageSetup orientation="landscape" r:id="rId1"/>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W37"/>
  <sheetViews>
    <sheetView topLeftCell="A10" workbookViewId="0">
      <selection activeCell="T7" sqref="T7:T15"/>
    </sheetView>
  </sheetViews>
  <sheetFormatPr baseColWidth="10" defaultRowHeight="13.2" x14ac:dyDescent="0.25"/>
  <cols>
    <col min="1" max="1" width="10.5546875" customWidth="1"/>
    <col min="2" max="2" width="9.109375" bestFit="1" customWidth="1"/>
    <col min="3" max="3" width="1.33203125" customWidth="1"/>
    <col min="4" max="6" width="11.44140625" customWidth="1"/>
    <col min="7" max="7" width="6.5546875" customWidth="1"/>
    <col min="8" max="8" width="0.6640625" customWidth="1"/>
    <col min="9" max="9" width="1.88671875" customWidth="1"/>
    <col min="10" max="10" width="10.109375" bestFit="1" customWidth="1"/>
    <col min="11" max="11" width="9.33203125" bestFit="1" customWidth="1"/>
    <col min="12" max="12" width="1.33203125" customWidth="1"/>
    <col min="14" max="14" width="8.5546875" customWidth="1"/>
    <col min="15" max="15" width="9" customWidth="1"/>
    <col min="16" max="16" width="6.109375" customWidth="1"/>
    <col min="17" max="17" width="0.44140625" customWidth="1"/>
    <col min="18" max="18" width="8.88671875" customWidth="1"/>
    <col min="19" max="19" width="9.109375" bestFit="1" customWidth="1"/>
    <col min="20" max="20" width="19.33203125" style="777" bestFit="1" customWidth="1"/>
  </cols>
  <sheetData>
    <row r="1" spans="1:23" ht="21" x14ac:dyDescent="0.4">
      <c r="A1" s="667" t="s">
        <v>3050</v>
      </c>
    </row>
    <row r="2" spans="1:23" ht="7.5" customHeight="1" x14ac:dyDescent="0.25"/>
    <row r="3" spans="1:23" ht="20.25" customHeight="1" x14ac:dyDescent="0.35">
      <c r="A3" s="2006" t="s">
        <v>3051</v>
      </c>
      <c r="B3" s="2006"/>
      <c r="C3" s="2006"/>
      <c r="D3" s="2006"/>
      <c r="E3" s="2006"/>
      <c r="F3" s="2006"/>
      <c r="G3" s="2006"/>
      <c r="J3" s="2006" t="s">
        <v>3055</v>
      </c>
      <c r="K3" s="2006"/>
      <c r="L3" s="2006"/>
      <c r="M3" s="2006"/>
      <c r="N3" s="2006"/>
      <c r="O3" s="2006"/>
      <c r="P3" s="2006"/>
      <c r="Q3" s="685"/>
    </row>
    <row r="4" spans="1:23" ht="6.75" customHeight="1" x14ac:dyDescent="0.25"/>
    <row r="5" spans="1:23" ht="14.4" x14ac:dyDescent="0.3">
      <c r="A5" s="683" t="s">
        <v>2909</v>
      </c>
      <c r="B5" s="683" t="s">
        <v>2910</v>
      </c>
      <c r="D5" s="2010" t="s">
        <v>2911</v>
      </c>
      <c r="E5" s="2010"/>
      <c r="F5" s="2010"/>
      <c r="G5" s="2010"/>
      <c r="H5" s="2010"/>
      <c r="J5" s="683" t="s">
        <v>2909</v>
      </c>
      <c r="K5" s="683" t="s">
        <v>2910</v>
      </c>
      <c r="M5" s="2010" t="s">
        <v>2911</v>
      </c>
      <c r="N5" s="2010"/>
      <c r="O5" s="2010"/>
      <c r="P5" s="2010"/>
      <c r="Q5" s="2010"/>
    </row>
    <row r="6" spans="1:23" ht="18" x14ac:dyDescent="0.35">
      <c r="A6" s="88"/>
      <c r="B6" s="686">
        <v>18000</v>
      </c>
      <c r="D6" s="2021" t="s">
        <v>3053</v>
      </c>
      <c r="E6" s="2025"/>
      <c r="F6" s="2025"/>
      <c r="G6" s="2025"/>
      <c r="H6" s="1978"/>
      <c r="J6" s="88"/>
      <c r="K6" s="686">
        <v>12800</v>
      </c>
      <c r="M6" s="2007" t="s">
        <v>3052</v>
      </c>
      <c r="N6" s="2008"/>
      <c r="O6" s="2008"/>
      <c r="P6" s="2008"/>
      <c r="Q6" s="2008"/>
    </row>
    <row r="7" spans="1:23" ht="18" x14ac:dyDescent="0.35">
      <c r="A7" s="382"/>
      <c r="B7" s="686">
        <v>3315</v>
      </c>
      <c r="D7" s="2021" t="s">
        <v>3054</v>
      </c>
      <c r="E7" s="2025"/>
      <c r="F7" s="2025"/>
      <c r="G7" s="2025"/>
      <c r="H7" s="1978"/>
      <c r="J7" s="382">
        <v>41264</v>
      </c>
      <c r="K7" s="669">
        <v>-1000</v>
      </c>
      <c r="M7" s="2007" t="s">
        <v>3545</v>
      </c>
      <c r="N7" s="2008"/>
      <c r="O7" s="2008"/>
      <c r="P7" s="2008"/>
      <c r="Q7" s="2008"/>
    </row>
    <row r="8" spans="1:23" ht="18" x14ac:dyDescent="0.35">
      <c r="A8" s="382">
        <v>41138</v>
      </c>
      <c r="B8" s="669">
        <v>-650</v>
      </c>
      <c r="D8" s="2021" t="s">
        <v>3092</v>
      </c>
      <c r="E8" s="2025"/>
      <c r="F8" s="2025"/>
      <c r="G8" s="2025"/>
      <c r="H8" s="1978"/>
      <c r="J8" s="382">
        <v>41331</v>
      </c>
      <c r="K8" s="669">
        <v>-1000</v>
      </c>
      <c r="M8" s="2007" t="s">
        <v>3544</v>
      </c>
      <c r="N8" s="2008"/>
      <c r="O8" s="2008"/>
      <c r="P8" s="2008"/>
      <c r="Q8" s="2008"/>
      <c r="R8" s="520"/>
      <c r="S8" s="520"/>
      <c r="U8" s="520"/>
      <c r="V8" s="520"/>
      <c r="W8" s="520"/>
    </row>
    <row r="9" spans="1:23" ht="18" x14ac:dyDescent="0.35">
      <c r="A9" s="382">
        <v>41153</v>
      </c>
      <c r="B9" s="669">
        <v>-1300</v>
      </c>
      <c r="D9" s="2021" t="s">
        <v>3091</v>
      </c>
      <c r="E9" s="2025"/>
      <c r="F9" s="2025"/>
      <c r="G9" s="2025"/>
      <c r="H9" s="1978"/>
      <c r="J9" s="382">
        <v>41408</v>
      </c>
      <c r="K9" s="669">
        <v>-1000</v>
      </c>
      <c r="M9" s="2007" t="s">
        <v>3543</v>
      </c>
      <c r="N9" s="2008"/>
      <c r="O9" s="2008"/>
      <c r="P9" s="2008"/>
      <c r="Q9" s="2008"/>
      <c r="R9" s="520"/>
      <c r="S9" s="520"/>
      <c r="U9" s="520"/>
      <c r="V9" s="520"/>
      <c r="W9" s="520"/>
    </row>
    <row r="10" spans="1:23" ht="18" x14ac:dyDescent="0.35">
      <c r="A10" s="684">
        <v>41183</v>
      </c>
      <c r="B10" s="669">
        <v>-1300</v>
      </c>
      <c r="D10" s="2021" t="s">
        <v>3090</v>
      </c>
      <c r="E10" s="2025"/>
      <c r="F10" s="2025"/>
      <c r="G10" s="2025"/>
      <c r="H10" s="1978"/>
      <c r="J10" s="382">
        <v>41508</v>
      </c>
      <c r="K10" s="669">
        <v>-1000</v>
      </c>
      <c r="M10" s="2007" t="s">
        <v>3542</v>
      </c>
      <c r="N10" s="2008"/>
      <c r="O10" s="2008"/>
      <c r="P10" s="2008"/>
      <c r="Q10" s="2008"/>
      <c r="R10" s="520"/>
      <c r="S10" s="520"/>
      <c r="U10" s="520"/>
      <c r="V10" s="520"/>
      <c r="W10" s="520"/>
    </row>
    <row r="11" spans="1:23" ht="18" x14ac:dyDescent="0.35">
      <c r="A11" s="684">
        <v>41214</v>
      </c>
      <c r="B11" s="669">
        <v>-1300</v>
      </c>
      <c r="D11" s="2021" t="s">
        <v>3089</v>
      </c>
      <c r="E11" s="2025"/>
      <c r="F11" s="2025"/>
      <c r="G11" s="2025"/>
      <c r="H11" s="1978"/>
      <c r="J11" s="382">
        <v>41538</v>
      </c>
      <c r="K11" s="750">
        <v>-1000</v>
      </c>
      <c r="M11" s="2007" t="s">
        <v>3541</v>
      </c>
      <c r="N11" s="2008"/>
      <c r="O11" s="2008"/>
      <c r="P11" s="2008"/>
      <c r="Q11" s="2008"/>
      <c r="R11" s="764"/>
      <c r="S11" s="764"/>
      <c r="U11" s="764"/>
      <c r="V11" s="764"/>
      <c r="W11" s="520"/>
    </row>
    <row r="12" spans="1:23" ht="18" x14ac:dyDescent="0.35">
      <c r="A12" s="382">
        <v>41244</v>
      </c>
      <c r="B12" s="669">
        <v>-1300</v>
      </c>
      <c r="D12" s="2021" t="s">
        <v>3064</v>
      </c>
      <c r="E12" s="2025"/>
      <c r="F12" s="2025"/>
      <c r="G12" s="2025"/>
      <c r="H12" s="1978"/>
      <c r="J12" s="684">
        <v>41571</v>
      </c>
      <c r="K12" s="754">
        <v>-1000</v>
      </c>
      <c r="M12" s="2007" t="s">
        <v>3540</v>
      </c>
      <c r="N12" s="2007"/>
      <c r="O12" s="2007"/>
      <c r="P12" s="2007"/>
      <c r="Q12" s="2007"/>
      <c r="R12" s="753"/>
      <c r="S12" s="764"/>
      <c r="U12" s="764"/>
      <c r="V12" s="764"/>
      <c r="W12" s="520"/>
    </row>
    <row r="13" spans="1:23" ht="18" x14ac:dyDescent="0.35">
      <c r="A13" s="382">
        <v>41275</v>
      </c>
      <c r="B13" s="669">
        <v>-1300</v>
      </c>
      <c r="D13" s="2021" t="s">
        <v>3063</v>
      </c>
      <c r="E13" s="2025"/>
      <c r="F13" s="2025"/>
      <c r="G13" s="2025"/>
      <c r="H13" s="1978"/>
      <c r="J13" s="684">
        <v>41592</v>
      </c>
      <c r="K13" s="768">
        <v>-3000</v>
      </c>
      <c r="L13" s="520"/>
      <c r="M13" s="2020" t="s">
        <v>3539</v>
      </c>
      <c r="N13" s="2020"/>
      <c r="O13" s="2020"/>
      <c r="P13" s="2020"/>
      <c r="Q13" s="2020"/>
      <c r="R13" s="753"/>
      <c r="S13" s="764"/>
      <c r="U13" s="764"/>
      <c r="V13" s="764"/>
      <c r="W13" s="520"/>
    </row>
    <row r="14" spans="1:23" ht="18" x14ac:dyDescent="0.35">
      <c r="A14" s="382">
        <v>41306</v>
      </c>
      <c r="B14" s="669">
        <v>-1300</v>
      </c>
      <c r="D14" s="2024" t="s">
        <v>3062</v>
      </c>
      <c r="E14" s="2025"/>
      <c r="F14" s="2025"/>
      <c r="G14" s="2025"/>
      <c r="H14" s="1978"/>
      <c r="J14" s="779">
        <v>41659</v>
      </c>
      <c r="K14" s="780">
        <v>-3800</v>
      </c>
      <c r="L14" s="764"/>
      <c r="M14" s="2026" t="s">
        <v>3538</v>
      </c>
      <c r="N14" s="2026"/>
      <c r="O14" s="2026"/>
      <c r="P14" s="2026"/>
      <c r="Q14" s="2026"/>
      <c r="R14" s="753"/>
      <c r="S14" s="764"/>
      <c r="U14" s="764"/>
      <c r="V14" s="764"/>
      <c r="W14" s="520"/>
    </row>
    <row r="15" spans="1:23" ht="18" x14ac:dyDescent="0.35">
      <c r="A15" s="382">
        <v>41334</v>
      </c>
      <c r="B15" s="669">
        <v>-1300</v>
      </c>
      <c r="D15" s="2024" t="s">
        <v>3083</v>
      </c>
      <c r="E15" s="2025"/>
      <c r="F15" s="2025"/>
      <c r="G15" s="2025"/>
      <c r="H15" s="1978"/>
      <c r="J15" s="752"/>
      <c r="K15" s="763"/>
      <c r="L15" s="764"/>
      <c r="M15" s="2009"/>
      <c r="N15" s="2009"/>
      <c r="O15" s="2009"/>
      <c r="P15" s="2009"/>
      <c r="Q15" s="2009"/>
      <c r="R15" s="753"/>
      <c r="S15" s="778">
        <v>28500</v>
      </c>
      <c r="U15" s="764"/>
      <c r="V15" s="764"/>
      <c r="W15" s="520"/>
    </row>
    <row r="16" spans="1:23" ht="18.600000000000001" thickBot="1" x14ac:dyDescent="0.4">
      <c r="A16" s="382">
        <v>41365</v>
      </c>
      <c r="B16" s="669">
        <v>-1300</v>
      </c>
      <c r="D16" s="2024" t="s">
        <v>3082</v>
      </c>
      <c r="E16" s="2025"/>
      <c r="F16" s="2025"/>
      <c r="G16" s="2025"/>
      <c r="H16" s="1978"/>
      <c r="J16" s="756"/>
      <c r="K16" s="754"/>
      <c r="L16" s="520"/>
      <c r="M16" s="2007"/>
      <c r="N16" s="2007"/>
      <c r="O16" s="2007"/>
      <c r="P16" s="2007"/>
      <c r="Q16" s="2007"/>
      <c r="R16" s="764"/>
      <c r="S16" s="781">
        <v>-1435</v>
      </c>
      <c r="U16" s="764"/>
      <c r="V16" s="764"/>
      <c r="W16" s="520"/>
    </row>
    <row r="17" spans="1:23" ht="18" x14ac:dyDescent="0.35">
      <c r="A17" s="382">
        <v>41395</v>
      </c>
      <c r="B17" s="669">
        <v>-1300</v>
      </c>
      <c r="D17" s="2021" t="s">
        <v>3084</v>
      </c>
      <c r="E17" s="2022"/>
      <c r="F17" s="2022"/>
      <c r="G17" s="2022"/>
      <c r="H17" s="2023"/>
      <c r="J17" s="756"/>
      <c r="K17" s="754"/>
      <c r="L17" s="520"/>
      <c r="M17" s="2007"/>
      <c r="N17" s="2007"/>
      <c r="O17" s="2007"/>
      <c r="P17" s="2007"/>
      <c r="Q17" s="2007"/>
      <c r="R17" s="764"/>
      <c r="S17" s="782">
        <f>SUM(S15:S16)</f>
        <v>27065</v>
      </c>
      <c r="U17" s="764"/>
      <c r="V17" s="764"/>
      <c r="W17" s="520"/>
    </row>
    <row r="18" spans="1:23" ht="18" x14ac:dyDescent="0.35">
      <c r="A18" s="382">
        <v>41426</v>
      </c>
      <c r="B18" s="669">
        <v>-1300</v>
      </c>
      <c r="D18" s="2011" t="s">
        <v>3085</v>
      </c>
      <c r="E18" s="2012"/>
      <c r="F18" s="2012"/>
      <c r="G18" s="2012"/>
      <c r="H18" s="2013"/>
      <c r="J18" s="756"/>
      <c r="K18" s="754"/>
      <c r="L18" s="520"/>
      <c r="M18" s="2007"/>
      <c r="N18" s="2007"/>
      <c r="O18" s="2007"/>
      <c r="P18" s="2007"/>
      <c r="Q18" s="2007"/>
      <c r="R18" s="764"/>
      <c r="S18" s="764"/>
      <c r="U18" s="764"/>
      <c r="V18" s="764"/>
      <c r="W18" s="520"/>
    </row>
    <row r="19" spans="1:23" ht="18" x14ac:dyDescent="0.35">
      <c r="A19" s="382">
        <v>41456</v>
      </c>
      <c r="B19" s="669">
        <v>-1300</v>
      </c>
      <c r="D19" s="2011" t="s">
        <v>3086</v>
      </c>
      <c r="E19" s="2012"/>
      <c r="F19" s="2012"/>
      <c r="G19" s="2012"/>
      <c r="H19" s="2013"/>
      <c r="J19" s="756"/>
      <c r="K19" s="754"/>
      <c r="L19" s="520"/>
      <c r="M19" s="2007"/>
      <c r="N19" s="2007"/>
      <c r="O19" s="2007"/>
      <c r="P19" s="2007"/>
      <c r="Q19" s="2007"/>
      <c r="R19" s="764"/>
      <c r="S19" s="764"/>
      <c r="U19" s="764"/>
      <c r="V19" s="764"/>
      <c r="W19" s="520"/>
    </row>
    <row r="20" spans="1:23" ht="18" x14ac:dyDescent="0.35">
      <c r="A20" s="382">
        <v>41487</v>
      </c>
      <c r="B20" s="669">
        <v>-1300</v>
      </c>
      <c r="D20" s="2011" t="s">
        <v>3087</v>
      </c>
      <c r="E20" s="2012"/>
      <c r="F20" s="2012"/>
      <c r="G20" s="2012"/>
      <c r="H20" s="2013"/>
      <c r="J20" s="756"/>
      <c r="K20" s="754"/>
      <c r="L20" s="520"/>
      <c r="M20" s="2007"/>
      <c r="N20" s="2007"/>
      <c r="O20" s="2007"/>
      <c r="P20" s="2007"/>
      <c r="Q20" s="2007"/>
      <c r="R20" s="764"/>
      <c r="S20" s="764"/>
      <c r="T20" s="941"/>
      <c r="U20" s="764"/>
      <c r="V20" s="764"/>
      <c r="W20" s="520"/>
    </row>
    <row r="21" spans="1:23" ht="18" x14ac:dyDescent="0.35">
      <c r="A21" s="382">
        <v>41518</v>
      </c>
      <c r="B21" s="669">
        <v>-1300</v>
      </c>
      <c r="D21" s="2011" t="s">
        <v>3088</v>
      </c>
      <c r="E21" s="2012"/>
      <c r="F21" s="2012"/>
      <c r="G21" s="2012"/>
      <c r="H21" s="2013"/>
      <c r="J21" s="88"/>
      <c r="K21" s="669"/>
      <c r="M21" s="2008"/>
      <c r="N21" s="2008"/>
      <c r="O21" s="2008"/>
      <c r="P21" s="2008"/>
      <c r="Q21" s="2008"/>
      <c r="R21" s="764"/>
      <c r="S21" s="766"/>
      <c r="U21" s="764"/>
      <c r="V21" s="764"/>
      <c r="W21" s="520"/>
    </row>
    <row r="22" spans="1:23" ht="18" x14ac:dyDescent="0.35">
      <c r="A22" s="382">
        <v>41548</v>
      </c>
      <c r="B22" s="669">
        <v>-1300</v>
      </c>
      <c r="D22" s="2011" t="s">
        <v>3093</v>
      </c>
      <c r="E22" s="2012"/>
      <c r="F22" s="2012"/>
      <c r="G22" s="2012"/>
      <c r="H22" s="2013"/>
      <c r="J22" s="88"/>
      <c r="K22" s="669"/>
      <c r="M22" s="2008"/>
      <c r="N22" s="2008"/>
      <c r="O22" s="2008"/>
      <c r="P22" s="2008"/>
      <c r="Q22" s="2008"/>
      <c r="R22" s="764"/>
      <c r="S22" s="764"/>
      <c r="U22" s="764"/>
      <c r="V22" s="764"/>
      <c r="W22" s="520"/>
    </row>
    <row r="23" spans="1:23" ht="18" x14ac:dyDescent="0.35">
      <c r="A23" s="757">
        <v>41579</v>
      </c>
      <c r="B23" s="761">
        <v>-1300</v>
      </c>
      <c r="C23" s="755"/>
      <c r="D23" s="2021" t="s">
        <v>3094</v>
      </c>
      <c r="E23" s="2022"/>
      <c r="F23" s="2022"/>
      <c r="G23" s="2022"/>
      <c r="H23" s="2023"/>
      <c r="J23" s="88"/>
      <c r="K23" s="669"/>
      <c r="M23" s="2008"/>
      <c r="N23" s="2008"/>
      <c r="O23" s="2008"/>
      <c r="P23" s="2008"/>
      <c r="Q23" s="2008"/>
      <c r="R23" s="764"/>
      <c r="S23" s="764"/>
      <c r="U23" s="764"/>
      <c r="V23" s="764"/>
      <c r="W23" s="520"/>
    </row>
    <row r="24" spans="1:23" ht="18" x14ac:dyDescent="0.35">
      <c r="A24" s="767">
        <v>41609</v>
      </c>
      <c r="B24" s="754">
        <v>-1300</v>
      </c>
      <c r="C24" s="755"/>
      <c r="D24" s="2021" t="s">
        <v>3095</v>
      </c>
      <c r="E24" s="2022"/>
      <c r="F24" s="2022"/>
      <c r="G24" s="2022"/>
      <c r="H24" s="2023"/>
      <c r="J24" s="88"/>
      <c r="K24" s="669"/>
      <c r="M24" s="2008"/>
      <c r="N24" s="2008"/>
      <c r="O24" s="2008"/>
      <c r="P24" s="2008"/>
      <c r="Q24" s="2008"/>
      <c r="R24" s="764"/>
      <c r="S24" s="764"/>
      <c r="U24" s="764"/>
      <c r="V24" s="764"/>
      <c r="W24" s="520"/>
    </row>
    <row r="25" spans="1:23" ht="18" x14ac:dyDescent="0.35">
      <c r="A25" s="684">
        <v>41640</v>
      </c>
      <c r="B25" s="762">
        <v>-1300</v>
      </c>
      <c r="C25" s="755"/>
      <c r="D25" s="2017" t="s">
        <v>3492</v>
      </c>
      <c r="E25" s="2018"/>
      <c r="F25" s="2018"/>
      <c r="G25" s="2018"/>
      <c r="H25" s="2019"/>
      <c r="J25" s="88"/>
      <c r="K25" s="669"/>
      <c r="M25" s="2008"/>
      <c r="N25" s="2008"/>
      <c r="O25" s="2008"/>
      <c r="P25" s="2008"/>
      <c r="Q25" s="2008"/>
      <c r="R25" s="764"/>
      <c r="S25" s="764"/>
      <c r="U25" s="764"/>
      <c r="V25" s="764"/>
      <c r="W25" s="520"/>
    </row>
    <row r="26" spans="1:23" ht="18" x14ac:dyDescent="0.35">
      <c r="A26" s="785">
        <v>41659</v>
      </c>
      <c r="B26" s="786">
        <v>1435</v>
      </c>
      <c r="C26" s="755"/>
      <c r="D26" s="2014" t="s">
        <v>3534</v>
      </c>
      <c r="E26" s="2015"/>
      <c r="F26" s="2015"/>
      <c r="G26" s="2015"/>
      <c r="H26" s="2016"/>
      <c r="J26" s="88"/>
      <c r="K26" s="669"/>
      <c r="M26" s="2008"/>
      <c r="N26" s="2008"/>
      <c r="O26" s="2008"/>
      <c r="P26" s="2008"/>
      <c r="Q26" s="2008"/>
      <c r="R26" s="520"/>
      <c r="S26" s="520"/>
      <c r="U26" s="520"/>
      <c r="V26" s="520"/>
      <c r="W26" s="520"/>
    </row>
    <row r="27" spans="1:23" ht="18" x14ac:dyDescent="0.35">
      <c r="A27" s="88"/>
      <c r="B27" s="669"/>
      <c r="D27" s="2011"/>
      <c r="E27" s="2012"/>
      <c r="F27" s="2012"/>
      <c r="G27" s="2012"/>
      <c r="H27" s="2013"/>
      <c r="J27" s="88"/>
      <c r="K27" s="669"/>
      <c r="M27" s="2008"/>
      <c r="N27" s="2008"/>
      <c r="O27" s="2008"/>
      <c r="P27" s="2008"/>
      <c r="Q27" s="2008"/>
      <c r="R27" s="520"/>
      <c r="S27" s="520"/>
      <c r="U27" s="520"/>
      <c r="V27" s="520"/>
      <c r="W27" s="520"/>
    </row>
    <row r="28" spans="1:23" ht="18" x14ac:dyDescent="0.35">
      <c r="A28" s="88"/>
      <c r="B28" s="669"/>
      <c r="D28" s="2011"/>
      <c r="E28" s="2012"/>
      <c r="F28" s="2012"/>
      <c r="G28" s="2012"/>
      <c r="H28" s="2013"/>
      <c r="J28" s="88"/>
      <c r="K28" s="669"/>
      <c r="M28" s="2008"/>
      <c r="N28" s="2008"/>
      <c r="O28" s="2008"/>
      <c r="P28" s="2008"/>
      <c r="Q28" s="2008"/>
      <c r="R28" s="520"/>
      <c r="S28" s="520"/>
      <c r="U28" s="520"/>
      <c r="V28" s="520"/>
      <c r="W28" s="520"/>
    </row>
    <row r="29" spans="1:23" ht="18" x14ac:dyDescent="0.35">
      <c r="A29" s="88"/>
      <c r="B29" s="669"/>
      <c r="D29" s="2011"/>
      <c r="E29" s="2012"/>
      <c r="F29" s="2012"/>
      <c r="G29" s="2012"/>
      <c r="H29" s="2013"/>
      <c r="J29" s="88"/>
      <c r="K29" s="669"/>
      <c r="M29" s="2008"/>
      <c r="N29" s="2008"/>
      <c r="O29" s="2008"/>
      <c r="P29" s="2008"/>
      <c r="Q29" s="2008"/>
      <c r="R29" s="520"/>
      <c r="S29" s="520"/>
      <c r="U29" s="520"/>
      <c r="V29" s="520"/>
      <c r="W29" s="520"/>
    </row>
    <row r="30" spans="1:23" ht="18" x14ac:dyDescent="0.35">
      <c r="A30" s="2" t="s">
        <v>1198</v>
      </c>
      <c r="B30" s="671">
        <f>SUM(B6:B29)</f>
        <v>0</v>
      </c>
      <c r="J30" s="2" t="s">
        <v>1198</v>
      </c>
      <c r="K30" s="671">
        <f>SUM(K6:K29)</f>
        <v>0</v>
      </c>
      <c r="R30" s="520"/>
      <c r="S30" s="520"/>
      <c r="U30" s="520"/>
      <c r="V30" s="520"/>
      <c r="W30" s="520"/>
    </row>
    <row r="31" spans="1:23" x14ac:dyDescent="0.25">
      <c r="A31" s="2"/>
      <c r="R31" s="520"/>
      <c r="S31" s="520"/>
      <c r="U31" s="520"/>
      <c r="V31" s="520"/>
      <c r="W31" s="520"/>
    </row>
    <row r="32" spans="1:23" x14ac:dyDescent="0.25">
      <c r="R32" s="520"/>
      <c r="S32" s="520"/>
      <c r="U32" s="520"/>
      <c r="V32" s="520"/>
      <c r="W32" s="520"/>
    </row>
    <row r="33" spans="18:23" x14ac:dyDescent="0.25">
      <c r="R33" s="520"/>
      <c r="S33" s="520"/>
      <c r="U33" s="520"/>
      <c r="V33" s="520"/>
      <c r="W33" s="520"/>
    </row>
    <row r="34" spans="18:23" x14ac:dyDescent="0.25">
      <c r="R34" s="520"/>
      <c r="S34" s="520"/>
      <c r="U34" s="520"/>
      <c r="V34" s="520"/>
      <c r="W34" s="520"/>
    </row>
    <row r="35" spans="18:23" x14ac:dyDescent="0.25">
      <c r="R35" s="520"/>
      <c r="S35" s="520"/>
      <c r="U35" s="520"/>
      <c r="V35" s="520"/>
      <c r="W35" s="520"/>
    </row>
    <row r="36" spans="18:23" x14ac:dyDescent="0.25">
      <c r="R36" s="520"/>
      <c r="S36" s="520"/>
      <c r="U36" s="520"/>
      <c r="V36" s="520"/>
      <c r="W36" s="520"/>
    </row>
    <row r="37" spans="18:23" x14ac:dyDescent="0.25">
      <c r="R37" s="520"/>
      <c r="S37" s="520"/>
      <c r="U37" s="520"/>
      <c r="V37" s="520"/>
      <c r="W37" s="520"/>
    </row>
  </sheetData>
  <mergeCells count="52">
    <mergeCell ref="D10:H10"/>
    <mergeCell ref="D5:H5"/>
    <mergeCell ref="D6:H6"/>
    <mergeCell ref="D7:H7"/>
    <mergeCell ref="D8:H8"/>
    <mergeCell ref="D9:H9"/>
    <mergeCell ref="D11:H11"/>
    <mergeCell ref="D12:H12"/>
    <mergeCell ref="D13:H13"/>
    <mergeCell ref="D14:H14"/>
    <mergeCell ref="D15:H15"/>
    <mergeCell ref="M12:Q12"/>
    <mergeCell ref="M13:Q13"/>
    <mergeCell ref="D23:H23"/>
    <mergeCell ref="D24:H24"/>
    <mergeCell ref="D17:H17"/>
    <mergeCell ref="D18:H18"/>
    <mergeCell ref="D19:H19"/>
    <mergeCell ref="D20:H20"/>
    <mergeCell ref="D16:H16"/>
    <mergeCell ref="M14:Q14"/>
    <mergeCell ref="M19:Q19"/>
    <mergeCell ref="D29:H29"/>
    <mergeCell ref="D26:H26"/>
    <mergeCell ref="D21:H21"/>
    <mergeCell ref="M29:Q29"/>
    <mergeCell ref="M24:Q24"/>
    <mergeCell ref="M25:Q25"/>
    <mergeCell ref="M27:Q27"/>
    <mergeCell ref="M28:Q28"/>
    <mergeCell ref="D27:H27"/>
    <mergeCell ref="D28:H28"/>
    <mergeCell ref="M26:Q26"/>
    <mergeCell ref="D25:H25"/>
    <mergeCell ref="D22:H22"/>
    <mergeCell ref="M23:Q23"/>
    <mergeCell ref="A3:G3"/>
    <mergeCell ref="J3:P3"/>
    <mergeCell ref="M20:Q20"/>
    <mergeCell ref="M21:Q21"/>
    <mergeCell ref="M22:Q22"/>
    <mergeCell ref="M15:Q15"/>
    <mergeCell ref="M16:Q16"/>
    <mergeCell ref="M17:Q17"/>
    <mergeCell ref="M18:Q18"/>
    <mergeCell ref="M5:Q5"/>
    <mergeCell ref="M6:Q6"/>
    <mergeCell ref="M7:Q7"/>
    <mergeCell ref="M8:Q8"/>
    <mergeCell ref="M9:Q9"/>
    <mergeCell ref="M10:Q10"/>
    <mergeCell ref="M11:Q11"/>
  </mergeCells>
  <pageMargins left="0.17" right="0.17" top="0.25" bottom="0.17" header="0.23" footer="0.18"/>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E72"/>
  <sheetViews>
    <sheetView zoomScale="80" zoomScaleNormal="80" workbookViewId="0">
      <selection activeCell="E8" sqref="E8"/>
    </sheetView>
  </sheetViews>
  <sheetFormatPr baseColWidth="10" defaultRowHeight="13.2" x14ac:dyDescent="0.25"/>
  <cols>
    <col min="1" max="1" width="7.88671875" bestFit="1" customWidth="1"/>
    <col min="2" max="2" width="29.88671875" bestFit="1" customWidth="1"/>
  </cols>
  <sheetData>
    <row r="1" spans="1:5" x14ac:dyDescent="0.25">
      <c r="A1" s="1542">
        <v>75794</v>
      </c>
      <c r="B1" s="1542" t="s">
        <v>7234</v>
      </c>
    </row>
    <row r="2" spans="1:5" x14ac:dyDescent="0.25">
      <c r="A2" s="1542">
        <v>260</v>
      </c>
      <c r="B2" s="1542" t="s">
        <v>7296</v>
      </c>
    </row>
    <row r="3" spans="1:5" x14ac:dyDescent="0.25">
      <c r="A3" s="1542">
        <v>1000</v>
      </c>
      <c r="B3" s="1542" t="s">
        <v>7367</v>
      </c>
    </row>
    <row r="4" spans="1:5" x14ac:dyDescent="0.25">
      <c r="A4" s="1542">
        <v>500</v>
      </c>
      <c r="B4" s="1542" t="s">
        <v>7266</v>
      </c>
    </row>
    <row r="5" spans="1:5" x14ac:dyDescent="0.25">
      <c r="A5" s="1542">
        <v>7000</v>
      </c>
      <c r="B5" s="1542" t="s">
        <v>7315</v>
      </c>
    </row>
    <row r="6" spans="1:5" x14ac:dyDescent="0.25">
      <c r="A6" s="1782">
        <v>-945</v>
      </c>
      <c r="B6" s="1782" t="s">
        <v>7508</v>
      </c>
    </row>
    <row r="7" spans="1:5" x14ac:dyDescent="0.25">
      <c r="A7" s="581">
        <v>-1027</v>
      </c>
      <c r="B7" s="581" t="s">
        <v>7072</v>
      </c>
      <c r="E7" s="777"/>
    </row>
    <row r="8" spans="1:5" x14ac:dyDescent="0.25">
      <c r="A8" s="581">
        <v>-670</v>
      </c>
      <c r="B8" s="581" t="s">
        <v>3109</v>
      </c>
    </row>
    <row r="9" spans="1:5" x14ac:dyDescent="0.25">
      <c r="A9" s="581">
        <v>-2231</v>
      </c>
      <c r="B9" s="581" t="s">
        <v>7247</v>
      </c>
    </row>
    <row r="10" spans="1:5" x14ac:dyDescent="0.25">
      <c r="A10" s="581">
        <v>-310</v>
      </c>
      <c r="B10" s="581" t="s">
        <v>1162</v>
      </c>
    </row>
    <row r="11" spans="1:5" x14ac:dyDescent="0.25">
      <c r="A11" s="581">
        <v>-546</v>
      </c>
      <c r="B11" s="581" t="s">
        <v>7248</v>
      </c>
    </row>
    <row r="12" spans="1:5" x14ac:dyDescent="0.25">
      <c r="A12" s="717">
        <v>-976</v>
      </c>
      <c r="B12" s="717" t="s">
        <v>7249</v>
      </c>
    </row>
    <row r="13" spans="1:5" x14ac:dyDescent="0.25">
      <c r="A13" s="581">
        <v>-2888</v>
      </c>
      <c r="B13" s="581" t="s">
        <v>7250</v>
      </c>
    </row>
    <row r="14" spans="1:5" x14ac:dyDescent="0.25">
      <c r="A14" s="581">
        <v>-4534</v>
      </c>
      <c r="B14" s="581" t="s">
        <v>7269</v>
      </c>
    </row>
    <row r="15" spans="1:5" x14ac:dyDescent="0.25">
      <c r="A15" s="581">
        <v>-1290</v>
      </c>
      <c r="B15" s="581" t="s">
        <v>7251</v>
      </c>
    </row>
    <row r="16" spans="1:5" ht="13.8" thickBot="1" x14ac:dyDescent="0.3">
      <c r="A16" s="1721">
        <v>-4903</v>
      </c>
      <c r="B16" s="1721" t="s">
        <v>4746</v>
      </c>
    </row>
    <row r="17" spans="1:2" x14ac:dyDescent="0.25">
      <c r="A17" s="1289">
        <v>-4000</v>
      </c>
      <c r="B17" s="1289" t="s">
        <v>7254</v>
      </c>
    </row>
    <row r="18" spans="1:2" x14ac:dyDescent="0.25">
      <c r="A18" s="1289">
        <v>-500</v>
      </c>
      <c r="B18" s="1722" t="s">
        <v>7255</v>
      </c>
    </row>
    <row r="19" spans="1:2" x14ac:dyDescent="0.25">
      <c r="A19" s="1354">
        <v>-7110</v>
      </c>
      <c r="B19" s="1354" t="s">
        <v>7252</v>
      </c>
    </row>
    <row r="20" spans="1:2" x14ac:dyDescent="0.25">
      <c r="A20" s="1289">
        <v>-800</v>
      </c>
      <c r="B20" s="1289" t="s">
        <v>7256</v>
      </c>
    </row>
    <row r="21" spans="1:2" x14ac:dyDescent="0.25">
      <c r="A21" s="1289">
        <v>-1350</v>
      </c>
      <c r="B21" s="1289" t="s">
        <v>7257</v>
      </c>
    </row>
    <row r="22" spans="1:2" x14ac:dyDescent="0.25">
      <c r="A22" s="1289">
        <v>-1000</v>
      </c>
      <c r="B22" s="1289" t="s">
        <v>7261</v>
      </c>
    </row>
    <row r="23" spans="1:2" x14ac:dyDescent="0.25">
      <c r="A23" s="1289">
        <v>-600</v>
      </c>
      <c r="B23" s="1289" t="s">
        <v>7267</v>
      </c>
    </row>
    <row r="24" spans="1:2" x14ac:dyDescent="0.25">
      <c r="A24" s="1708">
        <v>-3361</v>
      </c>
      <c r="B24" s="1708" t="s">
        <v>7262</v>
      </c>
    </row>
    <row r="25" spans="1:2" x14ac:dyDescent="0.25">
      <c r="A25" s="1289">
        <v>-135</v>
      </c>
      <c r="B25" s="1289" t="s">
        <v>7270</v>
      </c>
    </row>
    <row r="26" spans="1:2" x14ac:dyDescent="0.25">
      <c r="A26" s="1289">
        <v>-510</v>
      </c>
      <c r="B26" s="1289" t="s">
        <v>7271</v>
      </c>
    </row>
    <row r="27" spans="1:2" x14ac:dyDescent="0.25">
      <c r="A27" s="1289">
        <v>-120</v>
      </c>
      <c r="B27" s="1289" t="s">
        <v>7276</v>
      </c>
    </row>
    <row r="28" spans="1:2" x14ac:dyDescent="0.25">
      <c r="A28" s="1289">
        <v>-1900</v>
      </c>
      <c r="B28" s="1289" t="s">
        <v>7277</v>
      </c>
    </row>
    <row r="29" spans="1:2" x14ac:dyDescent="0.25">
      <c r="A29" s="1289">
        <v>-710</v>
      </c>
      <c r="B29" s="1289" t="s">
        <v>7278</v>
      </c>
    </row>
    <row r="30" spans="1:2" x14ac:dyDescent="0.25">
      <c r="A30" s="1289">
        <v>-2150</v>
      </c>
      <c r="B30" s="1289" t="s">
        <v>7279</v>
      </c>
    </row>
    <row r="31" spans="1:2" x14ac:dyDescent="0.25">
      <c r="A31" s="1289">
        <v>-40</v>
      </c>
      <c r="B31" s="1289" t="s">
        <v>7286</v>
      </c>
    </row>
    <row r="32" spans="1:2" x14ac:dyDescent="0.25">
      <c r="A32" s="1289">
        <v>-480</v>
      </c>
      <c r="B32" s="1289" t="s">
        <v>7287</v>
      </c>
    </row>
    <row r="33" spans="1:2" x14ac:dyDescent="0.25">
      <c r="A33" s="1289">
        <v>-2000</v>
      </c>
      <c r="B33" s="1289" t="s">
        <v>7288</v>
      </c>
    </row>
    <row r="34" spans="1:2" x14ac:dyDescent="0.25">
      <c r="A34" s="1289">
        <v>-180</v>
      </c>
      <c r="B34" s="1289" t="s">
        <v>2375</v>
      </c>
    </row>
    <row r="35" spans="1:2" x14ac:dyDescent="0.25">
      <c r="A35" s="1289">
        <v>-135</v>
      </c>
      <c r="B35" s="1289" t="s">
        <v>7289</v>
      </c>
    </row>
    <row r="36" spans="1:2" x14ac:dyDescent="0.25">
      <c r="A36" s="1289">
        <v>-330</v>
      </c>
      <c r="B36" s="1289" t="s">
        <v>7290</v>
      </c>
    </row>
    <row r="37" spans="1:2" x14ac:dyDescent="0.25">
      <c r="A37" s="1289">
        <v>-135</v>
      </c>
      <c r="B37" s="1289" t="s">
        <v>7291</v>
      </c>
    </row>
    <row r="38" spans="1:2" x14ac:dyDescent="0.25">
      <c r="A38" s="1289">
        <v>-135</v>
      </c>
      <c r="B38" s="1289" t="s">
        <v>7293</v>
      </c>
    </row>
    <row r="39" spans="1:2" x14ac:dyDescent="0.25">
      <c r="A39" s="1289">
        <v>-135</v>
      </c>
      <c r="B39" s="1289" t="s">
        <v>7292</v>
      </c>
    </row>
    <row r="40" spans="1:2" x14ac:dyDescent="0.25">
      <c r="A40" s="1289">
        <v>-180</v>
      </c>
      <c r="B40" s="1289" t="s">
        <v>7294</v>
      </c>
    </row>
    <row r="41" spans="1:2" x14ac:dyDescent="0.25">
      <c r="A41" s="1289">
        <v>-2000</v>
      </c>
      <c r="B41" s="1289" t="s">
        <v>7295</v>
      </c>
    </row>
    <row r="42" spans="1:2" x14ac:dyDescent="0.25">
      <c r="A42" s="1289">
        <v>-20</v>
      </c>
      <c r="B42" s="1289" t="s">
        <v>7297</v>
      </c>
    </row>
    <row r="43" spans="1:2" x14ac:dyDescent="0.25">
      <c r="A43" s="1289">
        <v>-180</v>
      </c>
      <c r="B43" s="1289" t="s">
        <v>7298</v>
      </c>
    </row>
    <row r="44" spans="1:2" x14ac:dyDescent="0.25">
      <c r="A44" s="1289">
        <v>-155</v>
      </c>
      <c r="B44" s="1289" t="s">
        <v>7308</v>
      </c>
    </row>
    <row r="45" spans="1:2" x14ac:dyDescent="0.25">
      <c r="A45" s="1289">
        <v>-485</v>
      </c>
      <c r="B45" s="1289" t="s">
        <v>7309</v>
      </c>
    </row>
    <row r="46" spans="1:2" x14ac:dyDescent="0.25">
      <c r="A46" s="1289">
        <v>-300</v>
      </c>
      <c r="B46" s="1289" t="s">
        <v>7310</v>
      </c>
    </row>
    <row r="47" spans="1:2" x14ac:dyDescent="0.25">
      <c r="A47" s="1289">
        <v>-1755</v>
      </c>
      <c r="B47" s="1289" t="s">
        <v>7311</v>
      </c>
    </row>
    <row r="48" spans="1:2" x14ac:dyDescent="0.25">
      <c r="A48" s="1289">
        <v>-220</v>
      </c>
      <c r="B48" s="1289" t="s">
        <v>7312</v>
      </c>
    </row>
    <row r="49" spans="1:2" x14ac:dyDescent="0.25">
      <c r="A49" s="1289">
        <v>-135</v>
      </c>
      <c r="B49" s="1289" t="s">
        <v>7316</v>
      </c>
    </row>
    <row r="50" spans="1:2" x14ac:dyDescent="0.25">
      <c r="A50" s="1289">
        <v>-260</v>
      </c>
      <c r="B50" s="1289" t="s">
        <v>4114</v>
      </c>
    </row>
    <row r="51" spans="1:2" x14ac:dyDescent="0.25">
      <c r="A51" s="1289">
        <v>-100</v>
      </c>
      <c r="B51" s="1289" t="s">
        <v>7319</v>
      </c>
    </row>
    <row r="52" spans="1:2" x14ac:dyDescent="0.25">
      <c r="A52" s="1289">
        <v>-135</v>
      </c>
      <c r="B52" s="1289" t="s">
        <v>7320</v>
      </c>
    </row>
    <row r="53" spans="1:2" x14ac:dyDescent="0.25">
      <c r="A53" s="1289">
        <v>-60</v>
      </c>
      <c r="B53" s="1289" t="s">
        <v>7322</v>
      </c>
    </row>
    <row r="54" spans="1:2" x14ac:dyDescent="0.25">
      <c r="A54" s="1289">
        <v>-135</v>
      </c>
      <c r="B54" s="1289" t="s">
        <v>7321</v>
      </c>
    </row>
    <row r="55" spans="1:2" x14ac:dyDescent="0.25">
      <c r="A55" s="1289">
        <v>-135</v>
      </c>
      <c r="B55" s="1289" t="s">
        <v>7323</v>
      </c>
    </row>
    <row r="56" spans="1:2" x14ac:dyDescent="0.25">
      <c r="A56" s="1289">
        <v>-135</v>
      </c>
      <c r="B56" s="1289" t="s">
        <v>7327</v>
      </c>
    </row>
    <row r="57" spans="1:2" x14ac:dyDescent="0.25">
      <c r="A57" s="1289">
        <v>-80</v>
      </c>
      <c r="B57" s="1289" t="s">
        <v>1789</v>
      </c>
    </row>
    <row r="58" spans="1:2" x14ac:dyDescent="0.25">
      <c r="A58" s="1289">
        <v>-35</v>
      </c>
      <c r="B58" s="1289" t="s">
        <v>7325</v>
      </c>
    </row>
    <row r="59" spans="1:2" x14ac:dyDescent="0.25">
      <c r="A59" s="1289">
        <v>-1000</v>
      </c>
      <c r="B59" s="1289" t="s">
        <v>7326</v>
      </c>
    </row>
    <row r="60" spans="1:2" x14ac:dyDescent="0.25">
      <c r="A60" s="1289">
        <v>-460</v>
      </c>
      <c r="B60" s="1289" t="s">
        <v>7328</v>
      </c>
    </row>
    <row r="61" spans="1:2" x14ac:dyDescent="0.25">
      <c r="A61" s="1289">
        <v>-670</v>
      </c>
      <c r="B61" s="1289" t="s">
        <v>7329</v>
      </c>
    </row>
    <row r="62" spans="1:2" x14ac:dyDescent="0.25">
      <c r="A62" s="1289">
        <v>-660</v>
      </c>
      <c r="B62" s="1289" t="s">
        <v>7330</v>
      </c>
    </row>
    <row r="63" spans="1:2" x14ac:dyDescent="0.25">
      <c r="A63" s="1289">
        <v>-135</v>
      </c>
      <c r="B63" s="1289" t="s">
        <v>7332</v>
      </c>
    </row>
    <row r="64" spans="1:2" x14ac:dyDescent="0.25">
      <c r="A64" s="1289">
        <v>-600</v>
      </c>
      <c r="B64" s="1289" t="s">
        <v>7331</v>
      </c>
    </row>
    <row r="65" spans="1:2" x14ac:dyDescent="0.25">
      <c r="A65" s="1289">
        <v>-370</v>
      </c>
      <c r="B65" s="1289" t="s">
        <v>6711</v>
      </c>
    </row>
    <row r="66" spans="1:2" x14ac:dyDescent="0.25">
      <c r="A66" s="1289">
        <v>-135</v>
      </c>
      <c r="B66" s="1289" t="s">
        <v>7333</v>
      </c>
    </row>
    <row r="67" spans="1:2" x14ac:dyDescent="0.25">
      <c r="A67" s="1289">
        <v>-300</v>
      </c>
      <c r="B67" s="1289" t="s">
        <v>7335</v>
      </c>
    </row>
    <row r="68" spans="1:2" x14ac:dyDescent="0.25">
      <c r="A68" s="1289">
        <v>-135</v>
      </c>
      <c r="B68" s="1289" t="s">
        <v>7336</v>
      </c>
    </row>
    <row r="69" spans="1:2" x14ac:dyDescent="0.25">
      <c r="A69" s="1289">
        <v>-135</v>
      </c>
      <c r="B69" s="1289" t="s">
        <v>7342</v>
      </c>
    </row>
    <row r="70" spans="1:2" x14ac:dyDescent="0.25">
      <c r="A70" s="1728">
        <v>-2731</v>
      </c>
      <c r="B70" s="1728" t="s">
        <v>2509</v>
      </c>
    </row>
    <row r="71" spans="1:2" x14ac:dyDescent="0.25">
      <c r="A71" s="1728">
        <v>-629</v>
      </c>
      <c r="B71" s="1728" t="s">
        <v>7324</v>
      </c>
    </row>
    <row r="72" spans="1:2" ht="13.8" x14ac:dyDescent="0.25">
      <c r="A72" s="1714">
        <f>SUM(A1:A71)</f>
        <v>21953</v>
      </c>
    </row>
  </sheetData>
  <pageMargins left="0.7" right="0.7" top="0.75" bottom="0.75" header="0.3" footer="0.3"/>
  <pageSetup paperSize="9" orientation="portrait" horizontalDpi="4294967293" verticalDpi="4294967293" r:id="rId1"/>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H28"/>
  <sheetViews>
    <sheetView workbookViewId="0">
      <selection activeCell="F31" sqref="F31"/>
    </sheetView>
  </sheetViews>
  <sheetFormatPr baseColWidth="10" defaultRowHeight="13.2" x14ac:dyDescent="0.25"/>
  <cols>
    <col min="1" max="1" width="22.6640625" customWidth="1"/>
    <col min="2" max="2" width="17.88671875" customWidth="1"/>
    <col min="3" max="3" width="1.33203125" customWidth="1"/>
    <col min="8" max="8" width="35.109375" customWidth="1"/>
  </cols>
  <sheetData>
    <row r="1" spans="1:8" ht="21" x14ac:dyDescent="0.4">
      <c r="A1" s="667" t="s">
        <v>3527</v>
      </c>
    </row>
    <row r="2" spans="1:8" ht="4.5" customHeight="1" x14ac:dyDescent="0.25"/>
    <row r="4" spans="1:8" ht="14.4" x14ac:dyDescent="0.3">
      <c r="A4" s="668" t="s">
        <v>2909</v>
      </c>
      <c r="B4" s="668" t="s">
        <v>2910</v>
      </c>
      <c r="D4" s="2010" t="s">
        <v>2911</v>
      </c>
      <c r="E4" s="2010"/>
      <c r="F4" s="2010"/>
      <c r="G4" s="2010"/>
      <c r="H4" s="2010"/>
    </row>
    <row r="5" spans="1:8" ht="18" x14ac:dyDescent="0.35">
      <c r="A5" s="694" t="s">
        <v>3528</v>
      </c>
      <c r="B5" s="783">
        <v>4400</v>
      </c>
      <c r="D5" s="2021" t="s">
        <v>3529</v>
      </c>
      <c r="E5" s="2025"/>
      <c r="F5" s="2025"/>
      <c r="G5" s="2025"/>
      <c r="H5" s="1978"/>
    </row>
    <row r="6" spans="1:8" ht="18" x14ac:dyDescent="0.35">
      <c r="A6" s="745">
        <v>41179</v>
      </c>
      <c r="B6" s="783">
        <v>40000</v>
      </c>
      <c r="D6" s="2021" t="s">
        <v>3530</v>
      </c>
      <c r="E6" s="2025"/>
      <c r="F6" s="2025"/>
      <c r="G6" s="2025"/>
      <c r="H6" s="1978"/>
    </row>
    <row r="7" spans="1:8" ht="18" x14ac:dyDescent="0.35">
      <c r="A7" s="745">
        <v>41191</v>
      </c>
      <c r="B7" s="669">
        <v>-11400</v>
      </c>
      <c r="D7" s="2024" t="s">
        <v>2912</v>
      </c>
      <c r="E7" s="2025"/>
      <c r="F7" s="2025"/>
      <c r="G7" s="2025"/>
      <c r="H7" s="1978"/>
    </row>
    <row r="8" spans="1:8" ht="18" x14ac:dyDescent="0.35">
      <c r="A8" s="745">
        <v>41214</v>
      </c>
      <c r="B8" s="669">
        <v>-3000</v>
      </c>
      <c r="D8" s="2024" t="s">
        <v>2912</v>
      </c>
      <c r="E8" s="2025"/>
      <c r="F8" s="2025"/>
      <c r="G8" s="2025"/>
      <c r="H8" s="1978"/>
    </row>
    <row r="9" spans="1:8" ht="18" x14ac:dyDescent="0.35">
      <c r="A9" s="745">
        <v>41272</v>
      </c>
      <c r="B9" s="669">
        <v>-11000</v>
      </c>
      <c r="D9" s="2024" t="s">
        <v>2912</v>
      </c>
      <c r="E9" s="2025"/>
      <c r="F9" s="2025"/>
      <c r="G9" s="2025"/>
      <c r="H9" s="1978"/>
    </row>
    <row r="10" spans="1:8" ht="18" x14ac:dyDescent="0.35">
      <c r="A10" s="784" t="s">
        <v>3167</v>
      </c>
      <c r="B10" s="669">
        <v>-2000</v>
      </c>
      <c r="D10" s="2024" t="s">
        <v>2912</v>
      </c>
      <c r="E10" s="2025"/>
      <c r="F10" s="2025"/>
      <c r="G10" s="2025"/>
      <c r="H10" s="1978"/>
    </row>
    <row r="11" spans="1:8" ht="18" x14ac:dyDescent="0.35">
      <c r="A11" s="745">
        <v>41381</v>
      </c>
      <c r="B11" s="669">
        <v>-3000</v>
      </c>
      <c r="D11" s="2024" t="s">
        <v>2912</v>
      </c>
      <c r="E11" s="2025"/>
      <c r="F11" s="2025"/>
      <c r="G11" s="2025"/>
      <c r="H11" s="1978"/>
    </row>
    <row r="12" spans="1:8" ht="18" x14ac:dyDescent="0.35">
      <c r="A12" s="745">
        <v>41459</v>
      </c>
      <c r="B12" s="669">
        <v>-1000</v>
      </c>
      <c r="D12" s="2024" t="s">
        <v>2912</v>
      </c>
      <c r="E12" s="2025"/>
      <c r="F12" s="2025"/>
      <c r="G12" s="2025"/>
      <c r="H12" s="1978"/>
    </row>
    <row r="13" spans="1:8" ht="18" x14ac:dyDescent="0.35">
      <c r="A13" s="745">
        <v>41514</v>
      </c>
      <c r="B13" s="669">
        <v>-1000</v>
      </c>
      <c r="D13" s="2024" t="s">
        <v>2912</v>
      </c>
      <c r="E13" s="2025"/>
      <c r="F13" s="2025"/>
      <c r="G13" s="2025"/>
      <c r="H13" s="1978"/>
    </row>
    <row r="14" spans="1:8" ht="18" x14ac:dyDescent="0.35">
      <c r="A14" s="745">
        <v>41537</v>
      </c>
      <c r="B14" s="750">
        <v>-1000</v>
      </c>
      <c r="D14" s="2024" t="s">
        <v>2912</v>
      </c>
      <c r="E14" s="2025"/>
      <c r="F14" s="2025"/>
      <c r="G14" s="2025"/>
      <c r="H14" s="1978"/>
    </row>
    <row r="15" spans="1:8" ht="18" x14ac:dyDescent="0.35">
      <c r="A15" s="787">
        <v>41628</v>
      </c>
      <c r="B15" s="750">
        <v>-1000</v>
      </c>
      <c r="D15" s="2027" t="s">
        <v>2912</v>
      </c>
      <c r="E15" s="2028"/>
      <c r="F15" s="2028"/>
      <c r="G15" s="2028"/>
      <c r="H15" s="2029"/>
    </row>
    <row r="16" spans="1:8" ht="18" x14ac:dyDescent="0.35">
      <c r="A16" s="745">
        <v>41659</v>
      </c>
      <c r="B16" s="783">
        <v>21000</v>
      </c>
      <c r="D16" s="2021" t="s">
        <v>3531</v>
      </c>
      <c r="E16" s="2025"/>
      <c r="F16" s="2025"/>
      <c r="G16" s="2025"/>
      <c r="H16" s="1978"/>
    </row>
    <row r="17" spans="1:8" ht="18" x14ac:dyDescent="0.35">
      <c r="A17" s="745">
        <v>41674</v>
      </c>
      <c r="B17" s="750">
        <v>-3000</v>
      </c>
      <c r="D17" s="2021" t="s">
        <v>3589</v>
      </c>
      <c r="E17" s="2025"/>
      <c r="F17" s="2025"/>
      <c r="G17" s="2025"/>
      <c r="H17" s="1978"/>
    </row>
    <row r="18" spans="1:8" ht="18" x14ac:dyDescent="0.35">
      <c r="A18" s="745">
        <v>41704</v>
      </c>
      <c r="B18" s="750">
        <v>-5000</v>
      </c>
      <c r="D18" s="2021" t="s">
        <v>3629</v>
      </c>
      <c r="E18" s="2025"/>
      <c r="F18" s="2025"/>
      <c r="G18" s="2025"/>
      <c r="H18" s="1978"/>
    </row>
    <row r="19" spans="1:8" ht="18" x14ac:dyDescent="0.35">
      <c r="A19" s="745">
        <v>41768</v>
      </c>
      <c r="B19" s="750">
        <v>-11000</v>
      </c>
      <c r="D19" s="2021" t="s">
        <v>3732</v>
      </c>
      <c r="E19" s="2025"/>
      <c r="F19" s="2025"/>
      <c r="G19" s="2025"/>
      <c r="H19" s="1978"/>
    </row>
    <row r="20" spans="1:8" ht="18" x14ac:dyDescent="0.35">
      <c r="A20" s="810">
        <v>41826</v>
      </c>
      <c r="B20" s="811">
        <v>-12000</v>
      </c>
      <c r="D20" s="2030" t="s">
        <v>3812</v>
      </c>
      <c r="E20" s="2031"/>
      <c r="F20" s="2031"/>
      <c r="G20" s="2031"/>
      <c r="H20" s="2032"/>
    </row>
    <row r="21" spans="1:8" ht="18" x14ac:dyDescent="0.35">
      <c r="A21" s="88"/>
      <c r="B21" s="669"/>
      <c r="D21" s="2024"/>
      <c r="E21" s="2025"/>
      <c r="F21" s="2025"/>
      <c r="G21" s="2025"/>
      <c r="H21" s="1978"/>
    </row>
    <row r="22" spans="1:8" ht="18" x14ac:dyDescent="0.35">
      <c r="A22" s="88"/>
      <c r="B22" s="669"/>
      <c r="D22" s="2024"/>
      <c r="E22" s="2025"/>
      <c r="F22" s="2025"/>
      <c r="G22" s="2025"/>
      <c r="H22" s="1978"/>
    </row>
    <row r="23" spans="1:8" ht="18" x14ac:dyDescent="0.35">
      <c r="A23" s="88"/>
      <c r="B23" s="669"/>
      <c r="D23" s="2024"/>
      <c r="E23" s="2025"/>
      <c r="F23" s="2025"/>
      <c r="G23" s="2025"/>
      <c r="H23" s="1978"/>
    </row>
    <row r="24" spans="1:8" ht="18" x14ac:dyDescent="0.35">
      <c r="A24" s="88"/>
      <c r="B24" s="669"/>
      <c r="D24" s="2024"/>
      <c r="E24" s="2025"/>
      <c r="F24" s="2025"/>
      <c r="G24" s="2025"/>
      <c r="H24" s="1978"/>
    </row>
    <row r="25" spans="1:8" ht="18" x14ac:dyDescent="0.35">
      <c r="A25" s="88"/>
      <c r="B25" s="669"/>
      <c r="D25" s="2024"/>
      <c r="E25" s="2025"/>
      <c r="F25" s="2025"/>
      <c r="G25" s="2025"/>
      <c r="H25" s="1978"/>
    </row>
    <row r="26" spans="1:8" ht="18" x14ac:dyDescent="0.35">
      <c r="A26" s="88"/>
      <c r="B26" s="669"/>
      <c r="D26" s="2024"/>
      <c r="E26" s="2025"/>
      <c r="F26" s="2025"/>
      <c r="G26" s="2025"/>
      <c r="H26" s="1978"/>
    </row>
    <row r="27" spans="1:8" ht="18" x14ac:dyDescent="0.35">
      <c r="A27" s="743" t="s">
        <v>1198</v>
      </c>
      <c r="B27" s="858">
        <f>SUM(B5:B26)</f>
        <v>0</v>
      </c>
    </row>
    <row r="28" spans="1:8" x14ac:dyDescent="0.25">
      <c r="A28" s="2"/>
    </row>
  </sheetData>
  <mergeCells count="23">
    <mergeCell ref="D26:H26"/>
    <mergeCell ref="D22:H22"/>
    <mergeCell ref="D23:H23"/>
    <mergeCell ref="D24:H24"/>
    <mergeCell ref="D25:H25"/>
    <mergeCell ref="D9:H9"/>
    <mergeCell ref="D21:H21"/>
    <mergeCell ref="D10:H10"/>
    <mergeCell ref="D11:H11"/>
    <mergeCell ref="D12:H12"/>
    <mergeCell ref="D13:H13"/>
    <mergeCell ref="D14:H14"/>
    <mergeCell ref="D15:H15"/>
    <mergeCell ref="D16:H16"/>
    <mergeCell ref="D17:H17"/>
    <mergeCell ref="D18:H18"/>
    <mergeCell ref="D19:H19"/>
    <mergeCell ref="D20:H20"/>
    <mergeCell ref="D4:H4"/>
    <mergeCell ref="D5:H5"/>
    <mergeCell ref="D6:H6"/>
    <mergeCell ref="D7:H7"/>
    <mergeCell ref="D8:H8"/>
  </mergeCells>
  <pageMargins left="0.70866141732283472" right="0.70866141732283472" top="0.74803149606299213" bottom="0.74803149606299213" header="0.31496062992125984" footer="0.31496062992125984"/>
  <pageSetup paperSize="9" scale="72" orientation="portrait" r:id="rId1"/>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M105"/>
  <sheetViews>
    <sheetView topLeftCell="A4" workbookViewId="0">
      <selection activeCell="F18" sqref="F18"/>
    </sheetView>
  </sheetViews>
  <sheetFormatPr baseColWidth="10" defaultRowHeight="13.2" x14ac:dyDescent="0.25"/>
  <cols>
    <col min="1" max="1" width="5" style="376" bestFit="1" customWidth="1"/>
    <col min="2" max="2" width="25.5546875" bestFit="1" customWidth="1"/>
    <col min="3" max="3" width="5" bestFit="1" customWidth="1"/>
    <col min="4" max="4" width="5.33203125" bestFit="1" customWidth="1"/>
    <col min="5" max="6" width="10.109375" bestFit="1" customWidth="1"/>
    <col min="7" max="7" width="7.5546875" bestFit="1" customWidth="1"/>
    <col min="8" max="8" width="7.44140625" customWidth="1"/>
    <col min="9" max="9" width="9" bestFit="1" customWidth="1"/>
    <col min="10" max="10" width="17.6640625" customWidth="1"/>
    <col min="11" max="11" width="10.88671875" customWidth="1"/>
    <col min="12" max="12" width="11.88671875" customWidth="1"/>
    <col min="13" max="13" width="16.6640625" customWidth="1"/>
  </cols>
  <sheetData>
    <row r="2" spans="1:13" x14ac:dyDescent="0.25">
      <c r="J2" s="520" t="s">
        <v>3974</v>
      </c>
      <c r="K2" s="520" t="s">
        <v>3975</v>
      </c>
    </row>
    <row r="3" spans="1:13" x14ac:dyDescent="0.25">
      <c r="G3" s="520" t="s">
        <v>3979</v>
      </c>
      <c r="H3" s="923" t="s">
        <v>3959</v>
      </c>
      <c r="J3" s="221">
        <v>6827</v>
      </c>
      <c r="K3" s="3">
        <v>8432</v>
      </c>
    </row>
    <row r="4" spans="1:13" x14ac:dyDescent="0.25">
      <c r="G4" s="520" t="s">
        <v>3979</v>
      </c>
      <c r="H4" s="923" t="s">
        <v>3960</v>
      </c>
      <c r="J4" s="3">
        <v>1245</v>
      </c>
      <c r="K4" s="3">
        <v>1245</v>
      </c>
    </row>
    <row r="5" spans="1:13" x14ac:dyDescent="0.25">
      <c r="G5" s="520" t="s">
        <v>3979</v>
      </c>
      <c r="H5" s="923" t="s">
        <v>3961</v>
      </c>
      <c r="J5" s="3">
        <v>389</v>
      </c>
      <c r="K5" s="3">
        <v>389</v>
      </c>
    </row>
    <row r="6" spans="1:13" x14ac:dyDescent="0.25">
      <c r="G6" s="520" t="s">
        <v>3979</v>
      </c>
      <c r="H6" s="923" t="s">
        <v>3962</v>
      </c>
      <c r="J6" s="3">
        <v>1035</v>
      </c>
      <c r="K6" s="3">
        <v>1035</v>
      </c>
      <c r="M6" s="520" t="s">
        <v>3978</v>
      </c>
    </row>
    <row r="7" spans="1:13" x14ac:dyDescent="0.25">
      <c r="G7" s="520" t="s">
        <v>3979</v>
      </c>
      <c r="H7" s="923" t="s">
        <v>3963</v>
      </c>
      <c r="J7" s="3">
        <v>1606</v>
      </c>
      <c r="K7" s="3">
        <v>1243</v>
      </c>
      <c r="M7" s="520" t="s">
        <v>3977</v>
      </c>
    </row>
    <row r="8" spans="1:13" x14ac:dyDescent="0.25">
      <c r="G8" s="520" t="s">
        <v>3980</v>
      </c>
      <c r="H8" s="776" t="s">
        <v>3964</v>
      </c>
      <c r="J8" s="3">
        <v>1355</v>
      </c>
      <c r="K8" s="221">
        <f>J8+395</f>
        <v>1750</v>
      </c>
    </row>
    <row r="9" spans="1:13" x14ac:dyDescent="0.25">
      <c r="G9" s="520" t="s">
        <v>3980</v>
      </c>
      <c r="H9" s="776" t="s">
        <v>3965</v>
      </c>
      <c r="J9" s="3">
        <v>357</v>
      </c>
      <c r="K9" s="221">
        <v>357</v>
      </c>
    </row>
    <row r="10" spans="1:13" x14ac:dyDescent="0.25">
      <c r="H10" s="938" t="s">
        <v>3976</v>
      </c>
      <c r="J10" s="3"/>
      <c r="K10" s="3"/>
    </row>
    <row r="11" spans="1:13" x14ac:dyDescent="0.25">
      <c r="I11" s="3"/>
      <c r="J11" s="3">
        <f>SUM(J3:J10)</f>
        <v>12814</v>
      </c>
      <c r="K11" s="3">
        <f>SUM(K3:K10)</f>
        <v>14451</v>
      </c>
    </row>
    <row r="12" spans="1:13" x14ac:dyDescent="0.25">
      <c r="I12" s="3"/>
      <c r="J12" s="3">
        <f>J11*0.08</f>
        <v>1025.1200000000001</v>
      </c>
      <c r="K12" s="3">
        <f>K11*0.08</f>
        <v>1156.08</v>
      </c>
    </row>
    <row r="14" spans="1:13" ht="13.8" thickBot="1" x14ac:dyDescent="0.3"/>
    <row r="15" spans="1:13" x14ac:dyDescent="0.25">
      <c r="A15" s="980" t="s">
        <v>4048</v>
      </c>
      <c r="B15" s="981" t="s">
        <v>1264</v>
      </c>
      <c r="C15" s="981" t="s">
        <v>4045</v>
      </c>
      <c r="D15" s="981" t="s">
        <v>4047</v>
      </c>
      <c r="E15" s="981" t="s">
        <v>4049</v>
      </c>
      <c r="F15" s="981" t="s">
        <v>4044</v>
      </c>
      <c r="G15" s="982" t="s">
        <v>1269</v>
      </c>
    </row>
    <row r="16" spans="1:13" x14ac:dyDescent="0.25">
      <c r="A16" s="947" t="s">
        <v>3998</v>
      </c>
      <c r="B16" s="846" t="s">
        <v>3959</v>
      </c>
      <c r="C16" s="10"/>
      <c r="D16" s="10"/>
      <c r="E16" s="10"/>
      <c r="F16" s="943">
        <v>6827</v>
      </c>
      <c r="G16" s="11"/>
    </row>
    <row r="17" spans="1:13" x14ac:dyDescent="0.25">
      <c r="A17" s="947" t="s">
        <v>3999</v>
      </c>
      <c r="B17" s="846" t="s">
        <v>4014</v>
      </c>
      <c r="C17" s="10">
        <v>15</v>
      </c>
      <c r="D17" s="10"/>
      <c r="E17" s="10"/>
      <c r="F17" s="943">
        <v>643.95000000000005</v>
      </c>
      <c r="G17" s="11"/>
    </row>
    <row r="18" spans="1:13" ht="16.2" thickBot="1" x14ac:dyDescent="0.35">
      <c r="A18" s="947" t="s">
        <v>4002</v>
      </c>
      <c r="B18" s="846" t="s">
        <v>1276</v>
      </c>
      <c r="C18" s="10"/>
      <c r="D18" s="10">
        <v>25</v>
      </c>
      <c r="E18" s="10"/>
      <c r="F18" s="944">
        <f>(F16+F17+F19+F20+F21+F22+F23)*0.25</f>
        <v>3192.7675000000004</v>
      </c>
      <c r="G18" s="11"/>
      <c r="I18" s="690"/>
      <c r="J18" s="933" t="s">
        <v>3973</v>
      </c>
      <c r="K18" s="933" t="s">
        <v>3971</v>
      </c>
      <c r="L18" s="933" t="s">
        <v>3972</v>
      </c>
      <c r="M18" s="933" t="s">
        <v>4050</v>
      </c>
    </row>
    <row r="19" spans="1:13" ht="16.2" thickBot="1" x14ac:dyDescent="0.35">
      <c r="A19" s="947" t="s">
        <v>4003</v>
      </c>
      <c r="B19" s="846" t="s">
        <v>3960</v>
      </c>
      <c r="C19" s="10"/>
      <c r="D19" s="10"/>
      <c r="E19" s="10"/>
      <c r="F19" s="943">
        <v>1245</v>
      </c>
      <c r="G19" s="11"/>
      <c r="I19" s="973" t="s">
        <v>3966</v>
      </c>
      <c r="J19" s="974">
        <v>14999</v>
      </c>
      <c r="K19" s="978">
        <v>1156</v>
      </c>
      <c r="L19" s="924">
        <f>J19+K19</f>
        <v>16155</v>
      </c>
      <c r="M19" s="975"/>
    </row>
    <row r="20" spans="1:13" ht="15.6" x14ac:dyDescent="0.3">
      <c r="A20" s="947" t="s">
        <v>4005</v>
      </c>
      <c r="B20" s="846" t="s">
        <v>4004</v>
      </c>
      <c r="C20" s="10"/>
      <c r="D20" s="10"/>
      <c r="E20" s="10"/>
      <c r="F20" s="943">
        <v>389</v>
      </c>
      <c r="G20" s="11"/>
      <c r="I20" s="934" t="s">
        <v>3970</v>
      </c>
      <c r="J20" s="925">
        <v>16095</v>
      </c>
      <c r="K20" s="971" t="s">
        <v>4033</v>
      </c>
      <c r="L20" s="925"/>
      <c r="M20" s="926">
        <f>J20-L19</f>
        <v>-60</v>
      </c>
    </row>
    <row r="21" spans="1:13" ht="15.6" x14ac:dyDescent="0.3">
      <c r="A21" s="968" t="s">
        <v>4000</v>
      </c>
      <c r="B21" s="969" t="s">
        <v>4001</v>
      </c>
      <c r="C21" s="969">
        <v>8</v>
      </c>
      <c r="D21" s="969"/>
      <c r="E21" s="970"/>
      <c r="F21" s="944">
        <f>(F16+F19+F20+F22+F23+E24+E25)*0.08</f>
        <v>1025.1200000000001</v>
      </c>
      <c r="G21" s="11"/>
      <c r="I21" s="935" t="s">
        <v>3967</v>
      </c>
      <c r="J21" s="927">
        <v>17530</v>
      </c>
      <c r="K21" s="972" t="s">
        <v>4033</v>
      </c>
      <c r="L21" s="927"/>
      <c r="M21" s="928">
        <f>J21-L19</f>
        <v>1375</v>
      </c>
    </row>
    <row r="22" spans="1:13" ht="15.6" x14ac:dyDescent="0.3">
      <c r="A22" s="947" t="s">
        <v>4007</v>
      </c>
      <c r="B22" s="846" t="s">
        <v>4006</v>
      </c>
      <c r="C22" s="10"/>
      <c r="D22" s="10"/>
      <c r="E22" s="10"/>
      <c r="F22" s="943">
        <v>1035</v>
      </c>
      <c r="G22" s="11"/>
      <c r="I22" s="936" t="s">
        <v>3968</v>
      </c>
      <c r="J22" s="929">
        <v>18855</v>
      </c>
      <c r="K22" s="977" t="s">
        <v>4033</v>
      </c>
      <c r="L22" s="929"/>
      <c r="M22" s="930">
        <f>J22-L19</f>
        <v>2700</v>
      </c>
    </row>
    <row r="23" spans="1:13" ht="16.2" thickBot="1" x14ac:dyDescent="0.35">
      <c r="A23" s="947" t="s">
        <v>4008</v>
      </c>
      <c r="B23" s="846" t="s">
        <v>4009</v>
      </c>
      <c r="C23" s="10"/>
      <c r="D23" s="10"/>
      <c r="E23" s="10"/>
      <c r="F23" s="943">
        <v>1606</v>
      </c>
      <c r="G23" s="11"/>
      <c r="I23" s="937" t="s">
        <v>3969</v>
      </c>
      <c r="J23" s="931">
        <v>20191</v>
      </c>
      <c r="K23" s="976" t="s">
        <v>4033</v>
      </c>
      <c r="L23" s="931"/>
      <c r="M23" s="932">
        <f>J23-L19</f>
        <v>4036</v>
      </c>
    </row>
    <row r="24" spans="1:13" x14ac:dyDescent="0.25">
      <c r="A24" s="947" t="s">
        <v>4013</v>
      </c>
      <c r="B24" s="846" t="s">
        <v>4010</v>
      </c>
      <c r="C24" s="10"/>
      <c r="D24" s="10"/>
      <c r="E24" s="943">
        <v>1355</v>
      </c>
      <c r="F24" s="10"/>
      <c r="G24" s="11"/>
    </row>
    <row r="25" spans="1:13" x14ac:dyDescent="0.25">
      <c r="A25" s="947" t="s">
        <v>4012</v>
      </c>
      <c r="B25" s="846" t="s">
        <v>4011</v>
      </c>
      <c r="C25" s="10"/>
      <c r="D25" s="10"/>
      <c r="E25" s="943">
        <v>357</v>
      </c>
      <c r="F25" s="10"/>
      <c r="G25" s="11"/>
    </row>
    <row r="26" spans="1:13" x14ac:dyDescent="0.25">
      <c r="A26" s="948" t="s">
        <v>4015</v>
      </c>
      <c r="B26" s="846" t="s">
        <v>4023</v>
      </c>
      <c r="C26" s="10"/>
      <c r="D26" s="10">
        <v>11</v>
      </c>
      <c r="E26" s="10"/>
      <c r="F26" s="10"/>
      <c r="G26" s="949">
        <f>F35*0.11</f>
        <v>1756.0221250000002</v>
      </c>
    </row>
    <row r="27" spans="1:13" x14ac:dyDescent="0.25">
      <c r="A27" s="948" t="s">
        <v>4016</v>
      </c>
      <c r="B27" s="846" t="s">
        <v>4024</v>
      </c>
      <c r="C27" s="10"/>
      <c r="D27" s="10">
        <v>3</v>
      </c>
      <c r="E27" s="10"/>
      <c r="F27" s="10"/>
      <c r="G27" s="949">
        <f>F35*0.03</f>
        <v>478.91512500000005</v>
      </c>
    </row>
    <row r="28" spans="1:13" x14ac:dyDescent="0.25">
      <c r="A28" s="948" t="s">
        <v>4017</v>
      </c>
      <c r="B28" s="846" t="s">
        <v>4025</v>
      </c>
      <c r="C28" s="10"/>
      <c r="D28" s="10">
        <v>3</v>
      </c>
      <c r="E28" s="10"/>
      <c r="F28" s="10"/>
      <c r="G28" s="949">
        <f>F35*0.03</f>
        <v>478.91512500000005</v>
      </c>
    </row>
    <row r="29" spans="1:13" x14ac:dyDescent="0.25">
      <c r="A29" s="948" t="s">
        <v>4018</v>
      </c>
      <c r="B29" s="846" t="s">
        <v>4026</v>
      </c>
      <c r="C29" s="10"/>
      <c r="D29" s="10"/>
      <c r="E29" s="10"/>
      <c r="F29" s="10"/>
      <c r="G29" s="950">
        <v>13.5</v>
      </c>
    </row>
    <row r="30" spans="1:13" x14ac:dyDescent="0.25">
      <c r="A30" s="948" t="s">
        <v>4019</v>
      </c>
      <c r="B30" s="846" t="s">
        <v>1291</v>
      </c>
      <c r="C30" s="10"/>
      <c r="D30" s="10">
        <v>1</v>
      </c>
      <c r="E30" s="10"/>
      <c r="F30" s="10"/>
      <c r="G30" s="949">
        <f>F35*0.01</f>
        <v>159.63837500000002</v>
      </c>
    </row>
    <row r="31" spans="1:13" x14ac:dyDescent="0.25">
      <c r="A31" s="948" t="s">
        <v>4020</v>
      </c>
      <c r="B31" s="846" t="s">
        <v>1292</v>
      </c>
      <c r="C31" s="10">
        <v>1</v>
      </c>
      <c r="D31" s="10"/>
      <c r="E31" s="10"/>
      <c r="F31" s="10"/>
      <c r="G31" s="950">
        <v>100</v>
      </c>
    </row>
    <row r="32" spans="1:13" x14ac:dyDescent="0.25">
      <c r="A32" s="948" t="s">
        <v>4021</v>
      </c>
      <c r="B32" s="846" t="s">
        <v>4027</v>
      </c>
      <c r="C32" s="10">
        <v>2.25</v>
      </c>
      <c r="D32" s="10"/>
      <c r="E32" s="10"/>
      <c r="F32" s="10"/>
      <c r="G32" s="950">
        <v>359.19</v>
      </c>
    </row>
    <row r="33" spans="1:10" x14ac:dyDescent="0.25">
      <c r="A33" s="948" t="s">
        <v>4022</v>
      </c>
      <c r="B33" s="846" t="s">
        <v>1273</v>
      </c>
      <c r="C33" s="10">
        <v>1</v>
      </c>
      <c r="D33" s="10"/>
      <c r="E33" s="10"/>
      <c r="F33" s="10"/>
      <c r="G33" s="950">
        <v>159.63999999999999</v>
      </c>
    </row>
    <row r="34" spans="1:10" x14ac:dyDescent="0.25">
      <c r="A34" s="948"/>
      <c r="B34" s="10"/>
      <c r="C34" s="10"/>
      <c r="D34" s="10"/>
      <c r="E34" s="10"/>
      <c r="F34" s="10"/>
      <c r="G34" s="11"/>
    </row>
    <row r="35" spans="1:10" ht="13.8" thickBot="1" x14ac:dyDescent="0.3">
      <c r="A35" s="951"/>
      <c r="B35" s="12"/>
      <c r="C35" s="12"/>
      <c r="D35" s="12"/>
      <c r="E35" s="962">
        <f>SUM(E16:E34)</f>
        <v>1712</v>
      </c>
      <c r="F35" s="963">
        <f>SUM(F16:F34)</f>
        <v>15963.837500000001</v>
      </c>
      <c r="G35" s="964">
        <f>SUM(G16:G34)</f>
        <v>3505.8207500000003</v>
      </c>
      <c r="I35" s="946">
        <f>E35+F35-G35</f>
        <v>14170.016750000001</v>
      </c>
    </row>
    <row r="37" spans="1:10" ht="13.8" thickBot="1" x14ac:dyDescent="0.3"/>
    <row r="38" spans="1:10" ht="13.8" thickBot="1" x14ac:dyDescent="0.3">
      <c r="A38" s="980" t="s">
        <v>4048</v>
      </c>
      <c r="B38" s="981" t="s">
        <v>1264</v>
      </c>
      <c r="C38" s="981" t="s">
        <v>4045</v>
      </c>
      <c r="D38" s="981" t="s">
        <v>4046</v>
      </c>
      <c r="E38" s="981" t="s">
        <v>4049</v>
      </c>
      <c r="F38" s="981" t="s">
        <v>4044</v>
      </c>
      <c r="G38" s="982" t="s">
        <v>1269</v>
      </c>
      <c r="I38" s="2033" t="s">
        <v>4030</v>
      </c>
    </row>
    <row r="39" spans="1:10" ht="13.8" thickBot="1" x14ac:dyDescent="0.3">
      <c r="A39" s="947" t="s">
        <v>3998</v>
      </c>
      <c r="B39" s="846" t="s">
        <v>3959</v>
      </c>
      <c r="C39" s="846"/>
      <c r="D39" s="846"/>
      <c r="E39" s="954"/>
      <c r="F39" s="965">
        <v>8432</v>
      </c>
      <c r="G39" s="955"/>
      <c r="I39" s="2034"/>
      <c r="J39" s="520" t="s">
        <v>4032</v>
      </c>
    </row>
    <row r="40" spans="1:10" ht="13.8" thickBot="1" x14ac:dyDescent="0.3">
      <c r="A40" s="947" t="s">
        <v>3999</v>
      </c>
      <c r="B40" s="846" t="s">
        <v>4014</v>
      </c>
      <c r="C40" s="846">
        <v>15</v>
      </c>
      <c r="D40" s="846"/>
      <c r="E40" s="954"/>
      <c r="F40" s="952">
        <v>643.95000000000005</v>
      </c>
      <c r="G40" s="955"/>
      <c r="I40" s="2035"/>
    </row>
    <row r="41" spans="1:10" x14ac:dyDescent="0.25">
      <c r="A41" s="947" t="s">
        <v>4002</v>
      </c>
      <c r="B41" s="846" t="s">
        <v>1276</v>
      </c>
      <c r="C41" s="846"/>
      <c r="D41" s="846">
        <v>25</v>
      </c>
      <c r="E41" s="954"/>
      <c r="F41" s="956">
        <f>(F39+F40+F42+F43+F44+F45+F46)*0.25</f>
        <v>3528.1075000000001</v>
      </c>
      <c r="G41" s="955"/>
    </row>
    <row r="42" spans="1:10" x14ac:dyDescent="0.25">
      <c r="A42" s="947" t="s">
        <v>4003</v>
      </c>
      <c r="B42" s="846" t="s">
        <v>3960</v>
      </c>
      <c r="C42" s="846"/>
      <c r="D42" s="846"/>
      <c r="E42" s="954"/>
      <c r="F42" s="952">
        <v>1245</v>
      </c>
      <c r="G42" s="955"/>
    </row>
    <row r="43" spans="1:10" x14ac:dyDescent="0.25">
      <c r="A43" s="947" t="s">
        <v>4005</v>
      </c>
      <c r="B43" s="846" t="s">
        <v>4004</v>
      </c>
      <c r="C43" s="846"/>
      <c r="D43" s="846"/>
      <c r="E43" s="954"/>
      <c r="F43" s="952">
        <v>389</v>
      </c>
      <c r="G43" s="955"/>
    </row>
    <row r="44" spans="1:10" x14ac:dyDescent="0.25">
      <c r="A44" s="968" t="s">
        <v>4000</v>
      </c>
      <c r="B44" s="969" t="s">
        <v>4001</v>
      </c>
      <c r="C44" s="969">
        <v>8</v>
      </c>
      <c r="D44" s="969"/>
      <c r="E44" s="970"/>
      <c r="F44" s="956">
        <f>(F39+F42+F43+F45+F46+E47+E48)*0.08</f>
        <v>1124.48</v>
      </c>
      <c r="G44" s="955"/>
    </row>
    <row r="45" spans="1:10" ht="13.8" thickBot="1" x14ac:dyDescent="0.3">
      <c r="A45" s="947" t="s">
        <v>4007</v>
      </c>
      <c r="B45" s="846" t="s">
        <v>4006</v>
      </c>
      <c r="C45" s="846"/>
      <c r="D45" s="846"/>
      <c r="E45" s="954"/>
      <c r="F45" s="952">
        <v>1035</v>
      </c>
      <c r="G45" s="955"/>
    </row>
    <row r="46" spans="1:10" ht="13.8" thickBot="1" x14ac:dyDescent="0.3">
      <c r="A46" s="947" t="s">
        <v>4008</v>
      </c>
      <c r="B46" s="846" t="s">
        <v>4009</v>
      </c>
      <c r="C46" s="846"/>
      <c r="D46" s="846"/>
      <c r="E46" s="954"/>
      <c r="F46" s="965">
        <v>1243</v>
      </c>
      <c r="G46" s="955"/>
    </row>
    <row r="47" spans="1:10" x14ac:dyDescent="0.25">
      <c r="A47" s="947" t="s">
        <v>4013</v>
      </c>
      <c r="B47" s="846" t="s">
        <v>4010</v>
      </c>
      <c r="C47" s="846"/>
      <c r="D47" s="846"/>
      <c r="E47" s="953">
        <v>1355</v>
      </c>
      <c r="F47" s="846"/>
      <c r="G47" s="955"/>
    </row>
    <row r="48" spans="1:10" x14ac:dyDescent="0.25">
      <c r="A48" s="947" t="s">
        <v>4012</v>
      </c>
      <c r="B48" s="846" t="s">
        <v>4011</v>
      </c>
      <c r="C48" s="846"/>
      <c r="D48" s="846"/>
      <c r="E48" s="952">
        <v>357</v>
      </c>
      <c r="F48" s="846"/>
      <c r="G48" s="955"/>
    </row>
    <row r="49" spans="1:10" x14ac:dyDescent="0.25">
      <c r="A49" s="947" t="s">
        <v>4015</v>
      </c>
      <c r="B49" s="846" t="s">
        <v>4023</v>
      </c>
      <c r="C49" s="846"/>
      <c r="D49" s="846">
        <v>11</v>
      </c>
      <c r="E49" s="846"/>
      <c r="F49" s="846"/>
      <c r="G49" s="957">
        <f>F58*0.11</f>
        <v>1940.4591249999999</v>
      </c>
    </row>
    <row r="50" spans="1:10" x14ac:dyDescent="0.25">
      <c r="A50" s="947" t="s">
        <v>4016</v>
      </c>
      <c r="B50" s="846" t="s">
        <v>4024</v>
      </c>
      <c r="C50" s="846"/>
      <c r="D50" s="846">
        <v>3</v>
      </c>
      <c r="E50" s="846"/>
      <c r="F50" s="846"/>
      <c r="G50" s="957">
        <f>F58*0.03</f>
        <v>529.21612499999992</v>
      </c>
    </row>
    <row r="51" spans="1:10" x14ac:dyDescent="0.25">
      <c r="A51" s="947" t="s">
        <v>4017</v>
      </c>
      <c r="B51" s="846" t="s">
        <v>4025</v>
      </c>
      <c r="C51" s="846"/>
      <c r="D51" s="846">
        <v>3</v>
      </c>
      <c r="E51" s="846"/>
      <c r="F51" s="846"/>
      <c r="G51" s="957">
        <f>F58*0.03</f>
        <v>529.21612499999992</v>
      </c>
    </row>
    <row r="52" spans="1:10" x14ac:dyDescent="0.25">
      <c r="A52" s="947" t="s">
        <v>4018</v>
      </c>
      <c r="B52" s="846" t="s">
        <v>4026</v>
      </c>
      <c r="C52" s="846"/>
      <c r="D52" s="846"/>
      <c r="E52" s="846"/>
      <c r="F52" s="846"/>
      <c r="G52" s="958">
        <v>13.5</v>
      </c>
    </row>
    <row r="53" spans="1:10" x14ac:dyDescent="0.25">
      <c r="A53" s="947" t="s">
        <v>4019</v>
      </c>
      <c r="B53" s="846" t="s">
        <v>1291</v>
      </c>
      <c r="C53" s="846"/>
      <c r="D53" s="846">
        <v>1</v>
      </c>
      <c r="E53" s="846"/>
      <c r="F53" s="846"/>
      <c r="G53" s="957">
        <f>F58*0.01</f>
        <v>176.40537499999999</v>
      </c>
    </row>
    <row r="54" spans="1:10" x14ac:dyDescent="0.25">
      <c r="A54" s="947" t="s">
        <v>4020</v>
      </c>
      <c r="B54" s="846" t="s">
        <v>1292</v>
      </c>
      <c r="C54" s="846">
        <v>1</v>
      </c>
      <c r="D54" s="846"/>
      <c r="E54" s="846"/>
      <c r="F54" s="846"/>
      <c r="G54" s="958">
        <v>100</v>
      </c>
    </row>
    <row r="55" spans="1:10" x14ac:dyDescent="0.25">
      <c r="A55" s="947" t="s">
        <v>4021</v>
      </c>
      <c r="B55" s="846" t="s">
        <v>4027</v>
      </c>
      <c r="C55" s="846">
        <v>2.25</v>
      </c>
      <c r="D55" s="846"/>
      <c r="E55" s="846"/>
      <c r="F55" s="846"/>
      <c r="G55" s="958">
        <v>359.19</v>
      </c>
    </row>
    <row r="56" spans="1:10" x14ac:dyDescent="0.25">
      <c r="A56" s="947" t="s">
        <v>4022</v>
      </c>
      <c r="B56" s="846" t="s">
        <v>1273</v>
      </c>
      <c r="C56" s="846">
        <v>1</v>
      </c>
      <c r="D56" s="846"/>
      <c r="E56" s="846"/>
      <c r="F56" s="846"/>
      <c r="G56" s="958">
        <v>159.63999999999999</v>
      </c>
    </row>
    <row r="57" spans="1:10" x14ac:dyDescent="0.25">
      <c r="A57" s="947"/>
      <c r="B57" s="846"/>
      <c r="C57" s="846"/>
      <c r="D57" s="846"/>
      <c r="E57" s="846"/>
      <c r="F57" s="846"/>
      <c r="G57" s="955"/>
    </row>
    <row r="58" spans="1:10" ht="13.8" thickBot="1" x14ac:dyDescent="0.3">
      <c r="A58" s="959"/>
      <c r="B58" s="960"/>
      <c r="C58" s="960"/>
      <c r="D58" s="960"/>
      <c r="E58" s="962">
        <f>SUM(E39:E57)</f>
        <v>1712</v>
      </c>
      <c r="F58" s="963">
        <f>SUM(F39:F57)</f>
        <v>17640.537499999999</v>
      </c>
      <c r="G58" s="964">
        <f>SUM(G39:G57)</f>
        <v>3807.6267499999994</v>
      </c>
      <c r="I58" s="946">
        <f>E58+F58-G58</f>
        <v>15544.910749999999</v>
      </c>
    </row>
    <row r="61" spans="1:10" ht="13.8" thickBot="1" x14ac:dyDescent="0.3"/>
    <row r="62" spans="1:10" ht="13.8" thickBot="1" x14ac:dyDescent="0.3">
      <c r="A62" s="980" t="s">
        <v>4048</v>
      </c>
      <c r="B62" s="981" t="s">
        <v>1264</v>
      </c>
      <c r="C62" s="981" t="s">
        <v>4045</v>
      </c>
      <c r="D62" s="981" t="s">
        <v>4046</v>
      </c>
      <c r="E62" s="981" t="s">
        <v>4049</v>
      </c>
      <c r="F62" s="981" t="s">
        <v>4044</v>
      </c>
      <c r="G62" s="982" t="s">
        <v>1269</v>
      </c>
      <c r="I62" s="2033" t="s">
        <v>4029</v>
      </c>
    </row>
    <row r="63" spans="1:10" ht="13.8" thickBot="1" x14ac:dyDescent="0.3">
      <c r="A63" s="947" t="s">
        <v>3998</v>
      </c>
      <c r="B63" s="846" t="s">
        <v>3959</v>
      </c>
      <c r="C63" s="10"/>
      <c r="D63" s="10"/>
      <c r="E63" s="961"/>
      <c r="F63" s="966">
        <v>10925</v>
      </c>
      <c r="G63" s="11"/>
      <c r="I63" s="2034"/>
      <c r="J63" s="520" t="s">
        <v>4032</v>
      </c>
    </row>
    <row r="64" spans="1:10" ht="13.8" thickBot="1" x14ac:dyDescent="0.3">
      <c r="A64" s="947" t="s">
        <v>3999</v>
      </c>
      <c r="B64" s="846" t="s">
        <v>4014</v>
      </c>
      <c r="C64" s="10">
        <v>15</v>
      </c>
      <c r="D64" s="10"/>
      <c r="E64" s="961"/>
      <c r="F64" s="943">
        <v>643.95000000000005</v>
      </c>
      <c r="G64" s="11"/>
      <c r="I64" s="2035"/>
    </row>
    <row r="65" spans="1:10" ht="13.8" thickBot="1" x14ac:dyDescent="0.3">
      <c r="A65" s="947" t="s">
        <v>4002</v>
      </c>
      <c r="B65" s="846" t="s">
        <v>1276</v>
      </c>
      <c r="C65" s="10"/>
      <c r="D65" s="10">
        <v>25</v>
      </c>
      <c r="E65" s="961"/>
      <c r="F65" s="944">
        <f>(F63+F64+F66+F67+F68+F69+F70)*0.25</f>
        <v>4270.7375000000002</v>
      </c>
      <c r="G65" s="11"/>
    </row>
    <row r="66" spans="1:10" ht="13.8" thickBot="1" x14ac:dyDescent="0.3">
      <c r="A66" s="947" t="s">
        <v>4003</v>
      </c>
      <c r="B66" s="846" t="s">
        <v>3960</v>
      </c>
      <c r="C66" s="10"/>
      <c r="D66" s="10"/>
      <c r="E66" s="961"/>
      <c r="F66" s="966">
        <v>1823</v>
      </c>
      <c r="G66" s="11"/>
    </row>
    <row r="67" spans="1:10" ht="13.8" thickBot="1" x14ac:dyDescent="0.3">
      <c r="A67" s="947" t="s">
        <v>4005</v>
      </c>
      <c r="B67" s="846" t="s">
        <v>4004</v>
      </c>
      <c r="C67" s="10"/>
      <c r="D67" s="10"/>
      <c r="E67" s="961"/>
      <c r="F67" s="966">
        <v>475</v>
      </c>
      <c r="G67" s="11"/>
    </row>
    <row r="68" spans="1:10" ht="13.8" thickBot="1" x14ac:dyDescent="0.3">
      <c r="A68" s="968" t="s">
        <v>4000</v>
      </c>
      <c r="B68" s="969" t="s">
        <v>4001</v>
      </c>
      <c r="C68" s="969">
        <v>8</v>
      </c>
      <c r="D68" s="969"/>
      <c r="E68" s="970"/>
      <c r="F68" s="966">
        <v>0</v>
      </c>
      <c r="G68" s="11"/>
    </row>
    <row r="69" spans="1:10" ht="13.8" thickBot="1" x14ac:dyDescent="0.3">
      <c r="A69" s="947" t="s">
        <v>4007</v>
      </c>
      <c r="B69" s="846" t="s">
        <v>4006</v>
      </c>
      <c r="C69" s="10"/>
      <c r="D69" s="10"/>
      <c r="E69" s="961"/>
      <c r="F69" s="966">
        <v>1393</v>
      </c>
      <c r="G69" s="11"/>
    </row>
    <row r="70" spans="1:10" ht="13.8" thickBot="1" x14ac:dyDescent="0.3">
      <c r="A70" s="947" t="s">
        <v>4008</v>
      </c>
      <c r="B70" s="846" t="s">
        <v>4009</v>
      </c>
      <c r="C70" s="10"/>
      <c r="D70" s="10"/>
      <c r="E70" s="961"/>
      <c r="F70" s="966">
        <v>1823</v>
      </c>
      <c r="G70" s="11"/>
      <c r="J70" s="967">
        <f>I82-I58</f>
        <v>3044.7829999999994</v>
      </c>
    </row>
    <row r="71" spans="1:10" x14ac:dyDescent="0.25">
      <c r="A71" s="947" t="s">
        <v>4013</v>
      </c>
      <c r="B71" s="846" t="s">
        <v>4010</v>
      </c>
      <c r="C71" s="10"/>
      <c r="D71" s="10"/>
      <c r="E71" s="945">
        <v>1355</v>
      </c>
      <c r="F71" s="10"/>
      <c r="G71" s="11"/>
    </row>
    <row r="72" spans="1:10" x14ac:dyDescent="0.25">
      <c r="A72" s="947" t="s">
        <v>4012</v>
      </c>
      <c r="B72" s="846" t="s">
        <v>4011</v>
      </c>
      <c r="C72" s="10"/>
      <c r="D72" s="10"/>
      <c r="E72" s="943">
        <v>357</v>
      </c>
      <c r="F72" s="10"/>
      <c r="G72" s="11"/>
    </row>
    <row r="73" spans="1:10" x14ac:dyDescent="0.25">
      <c r="A73" s="948" t="s">
        <v>4015</v>
      </c>
      <c r="B73" s="846" t="s">
        <v>4023</v>
      </c>
      <c r="C73" s="10"/>
      <c r="D73" s="10">
        <v>11</v>
      </c>
      <c r="E73" s="10"/>
      <c r="F73" s="10"/>
      <c r="G73" s="949">
        <f>F82*0.11</f>
        <v>2348.9056249999999</v>
      </c>
    </row>
    <row r="74" spans="1:10" x14ac:dyDescent="0.25">
      <c r="A74" s="948" t="s">
        <v>4016</v>
      </c>
      <c r="B74" s="846" t="s">
        <v>4024</v>
      </c>
      <c r="C74" s="10"/>
      <c r="D74" s="10">
        <v>3</v>
      </c>
      <c r="E74" s="10"/>
      <c r="F74" s="10"/>
      <c r="G74" s="949">
        <f>F82*0.03</f>
        <v>640.61062500000003</v>
      </c>
    </row>
    <row r="75" spans="1:10" x14ac:dyDescent="0.25">
      <c r="A75" s="948" t="s">
        <v>4017</v>
      </c>
      <c r="B75" s="846" t="s">
        <v>4025</v>
      </c>
      <c r="C75" s="10"/>
      <c r="D75" s="10">
        <v>3</v>
      </c>
      <c r="E75" s="10"/>
      <c r="F75" s="10"/>
      <c r="G75" s="949">
        <f>F82*0.03</f>
        <v>640.61062500000003</v>
      </c>
    </row>
    <row r="76" spans="1:10" x14ac:dyDescent="0.25">
      <c r="A76" s="948" t="s">
        <v>4018</v>
      </c>
      <c r="B76" s="846" t="s">
        <v>4026</v>
      </c>
      <c r="C76" s="10"/>
      <c r="D76" s="10"/>
      <c r="E76" s="10"/>
      <c r="F76" s="10"/>
      <c r="G76" s="950">
        <v>13.5</v>
      </c>
    </row>
    <row r="77" spans="1:10" x14ac:dyDescent="0.25">
      <c r="A77" s="948" t="s">
        <v>4019</v>
      </c>
      <c r="B77" s="846" t="s">
        <v>1291</v>
      </c>
      <c r="C77" s="10"/>
      <c r="D77" s="10">
        <v>1</v>
      </c>
      <c r="E77" s="10"/>
      <c r="F77" s="10"/>
      <c r="G77" s="949">
        <f>F82*0.01</f>
        <v>213.53687500000001</v>
      </c>
    </row>
    <row r="78" spans="1:10" x14ac:dyDescent="0.25">
      <c r="A78" s="948" t="s">
        <v>4020</v>
      </c>
      <c r="B78" s="846" t="s">
        <v>1292</v>
      </c>
      <c r="C78" s="10">
        <v>1</v>
      </c>
      <c r="D78" s="10"/>
      <c r="E78" s="10"/>
      <c r="F78" s="10"/>
      <c r="G78" s="950">
        <v>100</v>
      </c>
    </row>
    <row r="79" spans="1:10" x14ac:dyDescent="0.25">
      <c r="A79" s="948" t="s">
        <v>4021</v>
      </c>
      <c r="B79" s="846" t="s">
        <v>4027</v>
      </c>
      <c r="C79" s="10">
        <v>2.25</v>
      </c>
      <c r="D79" s="10"/>
      <c r="E79" s="10"/>
      <c r="F79" s="10"/>
      <c r="G79" s="950">
        <v>359.19</v>
      </c>
    </row>
    <row r="80" spans="1:10" x14ac:dyDescent="0.25">
      <c r="A80" s="948" t="s">
        <v>4022</v>
      </c>
      <c r="B80" s="846" t="s">
        <v>1273</v>
      </c>
      <c r="C80" s="10">
        <v>1</v>
      </c>
      <c r="D80" s="10"/>
      <c r="E80" s="10"/>
      <c r="F80" s="10"/>
      <c r="G80" s="950">
        <v>159.63999999999999</v>
      </c>
    </row>
    <row r="81" spans="1:10" x14ac:dyDescent="0.25">
      <c r="A81" s="948"/>
      <c r="B81" s="10"/>
      <c r="C81" s="10"/>
      <c r="D81" s="10"/>
      <c r="E81" s="10"/>
      <c r="F81" s="10"/>
      <c r="G81" s="11"/>
    </row>
    <row r="82" spans="1:10" ht="13.8" thickBot="1" x14ac:dyDescent="0.3">
      <c r="A82" s="951"/>
      <c r="B82" s="12"/>
      <c r="C82" s="12"/>
      <c r="D82" s="12"/>
      <c r="E82" s="962">
        <f>SUM(E63:E81)</f>
        <v>1712</v>
      </c>
      <c r="F82" s="963">
        <f>SUM(F63:F81)</f>
        <v>21353.6875</v>
      </c>
      <c r="G82" s="964">
        <f>SUM(G63:G81)</f>
        <v>4475.9937499999996</v>
      </c>
      <c r="I82" s="946">
        <f>E82+F82-G82</f>
        <v>18589.693749999999</v>
      </c>
    </row>
    <row r="84" spans="1:10" ht="13.8" thickBot="1" x14ac:dyDescent="0.3"/>
    <row r="85" spans="1:10" ht="13.8" thickBot="1" x14ac:dyDescent="0.3">
      <c r="A85" s="980" t="s">
        <v>4048</v>
      </c>
      <c r="B85" s="981" t="s">
        <v>1264</v>
      </c>
      <c r="C85" s="981" t="s">
        <v>4045</v>
      </c>
      <c r="D85" s="981" t="s">
        <v>4046</v>
      </c>
      <c r="E85" s="981" t="s">
        <v>4049</v>
      </c>
      <c r="F85" s="981" t="s">
        <v>4044</v>
      </c>
      <c r="G85" s="982" t="s">
        <v>1269</v>
      </c>
      <c r="I85" s="2033" t="s">
        <v>4031</v>
      </c>
    </row>
    <row r="86" spans="1:10" ht="13.8" thickBot="1" x14ac:dyDescent="0.3">
      <c r="A86" s="947" t="s">
        <v>3998</v>
      </c>
      <c r="B86" s="846" t="s">
        <v>3959</v>
      </c>
      <c r="C86" s="10"/>
      <c r="D86" s="10"/>
      <c r="E86" s="961"/>
      <c r="F86" s="966">
        <v>10099</v>
      </c>
      <c r="G86" s="11"/>
      <c r="I86" s="2034"/>
      <c r="J86" s="520" t="s">
        <v>4032</v>
      </c>
    </row>
    <row r="87" spans="1:10" ht="13.8" thickBot="1" x14ac:dyDescent="0.3">
      <c r="A87" s="947" t="s">
        <v>3999</v>
      </c>
      <c r="B87" s="846" t="s">
        <v>4014</v>
      </c>
      <c r="C87" s="10">
        <v>15</v>
      </c>
      <c r="D87" s="10"/>
      <c r="E87" s="961"/>
      <c r="F87" s="943">
        <v>643.95000000000005</v>
      </c>
      <c r="G87" s="11"/>
      <c r="I87" s="2035"/>
    </row>
    <row r="88" spans="1:10" ht="13.8" thickBot="1" x14ac:dyDescent="0.3">
      <c r="A88" s="947" t="s">
        <v>4002</v>
      </c>
      <c r="B88" s="846" t="s">
        <v>1276</v>
      </c>
      <c r="C88" s="10"/>
      <c r="D88" s="10">
        <v>25</v>
      </c>
      <c r="E88" s="961"/>
      <c r="F88" s="944">
        <f>(F86+F87+F89+F90+F91+F92+F93)*0.25</f>
        <v>3879.9875000000002</v>
      </c>
      <c r="G88" s="11"/>
    </row>
    <row r="89" spans="1:10" ht="13.8" thickBot="1" x14ac:dyDescent="0.3">
      <c r="A89" s="947" t="s">
        <v>4003</v>
      </c>
      <c r="B89" s="846" t="s">
        <v>3960</v>
      </c>
      <c r="C89" s="10"/>
      <c r="D89" s="10"/>
      <c r="E89" s="961"/>
      <c r="F89" s="966">
        <v>1585</v>
      </c>
      <c r="G89" s="11"/>
    </row>
    <row r="90" spans="1:10" ht="13.8" thickBot="1" x14ac:dyDescent="0.3">
      <c r="A90" s="947" t="s">
        <v>4005</v>
      </c>
      <c r="B90" s="846" t="s">
        <v>4004</v>
      </c>
      <c r="C90" s="10"/>
      <c r="D90" s="10"/>
      <c r="E90" s="961"/>
      <c r="F90" s="966">
        <v>455</v>
      </c>
      <c r="G90" s="11"/>
    </row>
    <row r="91" spans="1:10" ht="13.8" thickBot="1" x14ac:dyDescent="0.3">
      <c r="A91" s="968" t="s">
        <v>4000</v>
      </c>
      <c r="B91" s="969" t="s">
        <v>4001</v>
      </c>
      <c r="C91" s="969">
        <v>8</v>
      </c>
      <c r="D91" s="969"/>
      <c r="E91" s="970"/>
      <c r="F91" s="966">
        <v>0</v>
      </c>
      <c r="G91" s="11"/>
    </row>
    <row r="92" spans="1:10" ht="13.8" thickBot="1" x14ac:dyDescent="0.3">
      <c r="A92" s="947" t="s">
        <v>4007</v>
      </c>
      <c r="B92" s="846" t="s">
        <v>4006</v>
      </c>
      <c r="C92" s="10"/>
      <c r="D92" s="10"/>
      <c r="E92" s="961"/>
      <c r="F92" s="966">
        <v>1270</v>
      </c>
      <c r="G92" s="11"/>
    </row>
    <row r="93" spans="1:10" ht="13.8" thickBot="1" x14ac:dyDescent="0.3">
      <c r="A93" s="947" t="s">
        <v>4008</v>
      </c>
      <c r="B93" s="846" t="s">
        <v>4009</v>
      </c>
      <c r="C93" s="10"/>
      <c r="D93" s="10"/>
      <c r="E93" s="961"/>
      <c r="F93" s="966">
        <v>1467</v>
      </c>
      <c r="G93" s="11"/>
      <c r="J93" s="967">
        <f>I105-I58</f>
        <v>1442.7080000000024</v>
      </c>
    </row>
    <row r="94" spans="1:10" x14ac:dyDescent="0.25">
      <c r="A94" s="947" t="s">
        <v>4013</v>
      </c>
      <c r="B94" s="846" t="s">
        <v>4010</v>
      </c>
      <c r="C94" s="10"/>
      <c r="D94" s="10"/>
      <c r="E94" s="945">
        <v>1355</v>
      </c>
      <c r="F94" s="10"/>
      <c r="G94" s="11"/>
    </row>
    <row r="95" spans="1:10" x14ac:dyDescent="0.25">
      <c r="A95" s="947" t="s">
        <v>4012</v>
      </c>
      <c r="B95" s="846" t="s">
        <v>4011</v>
      </c>
      <c r="C95" s="10"/>
      <c r="D95" s="10"/>
      <c r="E95" s="943">
        <v>357</v>
      </c>
      <c r="F95" s="10"/>
      <c r="G95" s="11"/>
    </row>
    <row r="96" spans="1:10" x14ac:dyDescent="0.25">
      <c r="A96" s="948" t="s">
        <v>4015</v>
      </c>
      <c r="B96" s="846" t="s">
        <v>4023</v>
      </c>
      <c r="C96" s="10"/>
      <c r="D96" s="10">
        <v>11</v>
      </c>
      <c r="E96" s="10"/>
      <c r="F96" s="10"/>
      <c r="G96" s="949">
        <f>F105*0.11</f>
        <v>2133.993125</v>
      </c>
    </row>
    <row r="97" spans="1:9" x14ac:dyDescent="0.25">
      <c r="A97" s="948" t="s">
        <v>4016</v>
      </c>
      <c r="B97" s="846" t="s">
        <v>4024</v>
      </c>
      <c r="C97" s="10"/>
      <c r="D97" s="10">
        <v>3</v>
      </c>
      <c r="E97" s="10"/>
      <c r="F97" s="10"/>
      <c r="G97" s="949">
        <f>F105*0.03</f>
        <v>581.99812499999996</v>
      </c>
    </row>
    <row r="98" spans="1:9" x14ac:dyDescent="0.25">
      <c r="A98" s="948" t="s">
        <v>4017</v>
      </c>
      <c r="B98" s="846" t="s">
        <v>4025</v>
      </c>
      <c r="C98" s="10"/>
      <c r="D98" s="10">
        <v>3</v>
      </c>
      <c r="E98" s="10"/>
      <c r="F98" s="10"/>
      <c r="G98" s="949">
        <f>F105*0.03</f>
        <v>581.99812499999996</v>
      </c>
    </row>
    <row r="99" spans="1:9" x14ac:dyDescent="0.25">
      <c r="A99" s="948" t="s">
        <v>4018</v>
      </c>
      <c r="B99" s="846" t="s">
        <v>4026</v>
      </c>
      <c r="C99" s="10"/>
      <c r="D99" s="10"/>
      <c r="E99" s="10"/>
      <c r="F99" s="10"/>
      <c r="G99" s="950">
        <v>13.5</v>
      </c>
    </row>
    <row r="100" spans="1:9" x14ac:dyDescent="0.25">
      <c r="A100" s="948" t="s">
        <v>4019</v>
      </c>
      <c r="B100" s="846" t="s">
        <v>1291</v>
      </c>
      <c r="C100" s="10"/>
      <c r="D100" s="10">
        <v>1</v>
      </c>
      <c r="E100" s="10"/>
      <c r="F100" s="10"/>
      <c r="G100" s="949">
        <f>F105*0.01</f>
        <v>193.99937500000001</v>
      </c>
    </row>
    <row r="101" spans="1:9" x14ac:dyDescent="0.25">
      <c r="A101" s="948" t="s">
        <v>4020</v>
      </c>
      <c r="B101" s="846" t="s">
        <v>1292</v>
      </c>
      <c r="C101" s="10">
        <v>1</v>
      </c>
      <c r="D101" s="10"/>
      <c r="E101" s="10"/>
      <c r="F101" s="10"/>
      <c r="G101" s="950">
        <v>100</v>
      </c>
    </row>
    <row r="102" spans="1:9" x14ac:dyDescent="0.25">
      <c r="A102" s="948" t="s">
        <v>4021</v>
      </c>
      <c r="B102" s="846" t="s">
        <v>4027</v>
      </c>
      <c r="C102" s="10">
        <v>2.25</v>
      </c>
      <c r="D102" s="10"/>
      <c r="E102" s="10"/>
      <c r="F102" s="10"/>
      <c r="G102" s="950">
        <v>359.19</v>
      </c>
    </row>
    <row r="103" spans="1:9" x14ac:dyDescent="0.25">
      <c r="A103" s="948" t="s">
        <v>4022</v>
      </c>
      <c r="B103" s="846" t="s">
        <v>1273</v>
      </c>
      <c r="C103" s="10">
        <v>1</v>
      </c>
      <c r="D103" s="10"/>
      <c r="E103" s="10"/>
      <c r="F103" s="10"/>
      <c r="G103" s="950">
        <v>159.63999999999999</v>
      </c>
    </row>
    <row r="104" spans="1:9" x14ac:dyDescent="0.25">
      <c r="A104" s="948"/>
      <c r="B104" s="10"/>
      <c r="C104" s="10"/>
      <c r="D104" s="10"/>
      <c r="E104" s="10"/>
      <c r="F104" s="10"/>
      <c r="G104" s="11"/>
    </row>
    <row r="105" spans="1:9" ht="13.8" thickBot="1" x14ac:dyDescent="0.3">
      <c r="A105" s="951"/>
      <c r="B105" s="12"/>
      <c r="C105" s="12"/>
      <c r="D105" s="12"/>
      <c r="E105" s="962">
        <f>SUM(E86:E104)</f>
        <v>1712</v>
      </c>
      <c r="F105" s="963">
        <f>SUM(F86:F104)</f>
        <v>19399.9375</v>
      </c>
      <c r="G105" s="964">
        <f>SUM(G86:G104)</f>
        <v>4124.3187500000004</v>
      </c>
      <c r="I105" s="946">
        <f>E105+F105-G105</f>
        <v>16987.618750000001</v>
      </c>
    </row>
  </sheetData>
  <mergeCells count="3">
    <mergeCell ref="I62:I64"/>
    <mergeCell ref="I38:I40"/>
    <mergeCell ref="I85:I87"/>
  </mergeCells>
  <pageMargins left="0.70866141732283472" right="0.70866141732283472" top="0.74803149606299213" bottom="0.74803149606299213" header="0.31496062992125984" footer="0.31496062992125984"/>
  <pageSetup paperSize="9" scale="10" orientation="portrait" r:id="rId1"/>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M26" sqref="M26"/>
    </sheetView>
  </sheetViews>
  <sheetFormatPr baseColWidth="10" defaultRowHeight="13.2" x14ac:dyDescent="0.25"/>
  <cols>
    <col min="1" max="1" width="3.88671875" bestFit="1" customWidth="1"/>
    <col min="2" max="2" width="9.5546875" customWidth="1"/>
    <col min="3" max="3" width="11" bestFit="1" customWidth="1"/>
    <col min="4" max="4" width="9.44140625" bestFit="1" customWidth="1"/>
    <col min="5" max="5" width="16.5546875" bestFit="1" customWidth="1"/>
    <col min="6" max="6" width="13.5546875" bestFit="1" customWidth="1"/>
  </cols>
  <sheetData>
    <row r="1" spans="1:6" ht="22.8" x14ac:dyDescent="0.4">
      <c r="A1" s="2036" t="s">
        <v>1375</v>
      </c>
      <c r="B1" s="2037"/>
      <c r="C1" s="2037"/>
      <c r="D1" s="2037"/>
      <c r="E1" s="2037"/>
    </row>
    <row r="2" spans="1:6" ht="15.75" customHeight="1" x14ac:dyDescent="0.25"/>
    <row r="3" spans="1:6" ht="15.6" x14ac:dyDescent="0.3">
      <c r="A3" s="737" t="s">
        <v>3388</v>
      </c>
      <c r="B3" s="737" t="s">
        <v>3382</v>
      </c>
      <c r="C3" s="737" t="s">
        <v>3380</v>
      </c>
      <c r="D3" s="737" t="s">
        <v>3381</v>
      </c>
      <c r="E3" s="737" t="s">
        <v>3389</v>
      </c>
      <c r="F3" s="690"/>
    </row>
    <row r="4" spans="1:6" ht="15.6" x14ac:dyDescent="0.3">
      <c r="A4" s="690">
        <v>1</v>
      </c>
      <c r="B4" s="744">
        <v>41609</v>
      </c>
      <c r="C4" s="694">
        <v>956</v>
      </c>
      <c r="D4" s="746">
        <v>956</v>
      </c>
      <c r="E4" s="745">
        <v>41627</v>
      </c>
      <c r="F4" s="690"/>
    </row>
    <row r="5" spans="1:6" ht="15.6" x14ac:dyDescent="0.3">
      <c r="A5" s="690">
        <v>2</v>
      </c>
      <c r="B5" s="744">
        <v>41640</v>
      </c>
      <c r="C5" s="694">
        <v>956</v>
      </c>
      <c r="D5" s="746">
        <v>956</v>
      </c>
      <c r="E5" s="745">
        <v>41668</v>
      </c>
      <c r="F5" s="690"/>
    </row>
    <row r="6" spans="1:6" ht="15.6" x14ac:dyDescent="0.3">
      <c r="A6" s="690">
        <v>3</v>
      </c>
      <c r="B6" s="744">
        <v>41671</v>
      </c>
      <c r="C6" s="694">
        <v>956</v>
      </c>
      <c r="D6" s="769">
        <v>956</v>
      </c>
      <c r="E6" s="745">
        <v>41696</v>
      </c>
      <c r="F6" s="690"/>
    </row>
    <row r="7" spans="1:6" ht="15.6" x14ac:dyDescent="0.3">
      <c r="A7" s="690">
        <v>4</v>
      </c>
      <c r="B7" s="744">
        <v>41699</v>
      </c>
      <c r="C7" s="694">
        <v>956</v>
      </c>
      <c r="D7" s="746">
        <v>956</v>
      </c>
      <c r="E7" s="745">
        <v>41725</v>
      </c>
      <c r="F7" s="690"/>
    </row>
    <row r="8" spans="1:6" ht="15.6" x14ac:dyDescent="0.3">
      <c r="A8" s="690">
        <v>5</v>
      </c>
      <c r="B8" s="744">
        <v>41730</v>
      </c>
      <c r="C8" s="694">
        <v>956</v>
      </c>
      <c r="D8" s="746">
        <v>956</v>
      </c>
      <c r="E8" s="745">
        <v>41757</v>
      </c>
      <c r="F8" s="690"/>
    </row>
    <row r="9" spans="1:6" ht="15.6" x14ac:dyDescent="0.3">
      <c r="A9" s="690">
        <v>6</v>
      </c>
      <c r="B9" s="744">
        <v>41760</v>
      </c>
      <c r="C9" s="694">
        <v>956</v>
      </c>
      <c r="D9" s="746">
        <v>956</v>
      </c>
      <c r="E9" s="745">
        <v>41787</v>
      </c>
      <c r="F9" s="690"/>
    </row>
    <row r="10" spans="1:6" ht="15.6" x14ac:dyDescent="0.3">
      <c r="A10" s="690">
        <v>7</v>
      </c>
      <c r="B10" s="744">
        <v>41791</v>
      </c>
      <c r="C10" s="694">
        <v>956</v>
      </c>
      <c r="D10" s="746">
        <v>956</v>
      </c>
      <c r="E10" s="745">
        <v>41816</v>
      </c>
      <c r="F10" s="690"/>
    </row>
    <row r="11" spans="1:6" ht="15.6" x14ac:dyDescent="0.3">
      <c r="A11" s="690">
        <v>8</v>
      </c>
      <c r="B11" s="744">
        <v>41821</v>
      </c>
      <c r="C11" s="694">
        <v>956</v>
      </c>
      <c r="D11" s="746">
        <v>956</v>
      </c>
      <c r="E11" s="745">
        <v>41849</v>
      </c>
      <c r="F11" s="690"/>
    </row>
    <row r="12" spans="1:6" ht="15.6" x14ac:dyDescent="0.3">
      <c r="A12" s="690">
        <v>9</v>
      </c>
      <c r="B12" s="744">
        <v>41852</v>
      </c>
      <c r="C12" s="694">
        <v>956</v>
      </c>
      <c r="D12" s="746">
        <v>956</v>
      </c>
      <c r="E12" s="745">
        <v>41878</v>
      </c>
      <c r="F12" s="690"/>
    </row>
    <row r="13" spans="1:6" ht="15.6" x14ac:dyDescent="0.3">
      <c r="A13" s="690">
        <v>10</v>
      </c>
      <c r="B13" s="744">
        <v>41883</v>
      </c>
      <c r="C13" s="694">
        <v>956</v>
      </c>
      <c r="D13" s="746">
        <v>956</v>
      </c>
      <c r="E13" s="745">
        <v>41908</v>
      </c>
      <c r="F13" s="690"/>
    </row>
    <row r="14" spans="1:6" ht="15.6" x14ac:dyDescent="0.3">
      <c r="A14" s="690">
        <v>11</v>
      </c>
      <c r="B14" s="744">
        <v>41913</v>
      </c>
      <c r="C14" s="694">
        <v>956</v>
      </c>
      <c r="D14" s="746">
        <v>956</v>
      </c>
      <c r="E14" s="745">
        <v>41941</v>
      </c>
      <c r="F14" s="690"/>
    </row>
    <row r="15" spans="1:6" ht="15.6" x14ac:dyDescent="0.3">
      <c r="A15" s="690">
        <v>12</v>
      </c>
      <c r="B15" s="744">
        <v>41944</v>
      </c>
      <c r="C15" s="694">
        <v>956</v>
      </c>
      <c r="D15" s="746">
        <v>956</v>
      </c>
      <c r="E15" s="745">
        <v>41969</v>
      </c>
      <c r="F15" s="690"/>
    </row>
    <row r="16" spans="1:6" ht="15.6" x14ac:dyDescent="0.3">
      <c r="A16" s="690">
        <v>13</v>
      </c>
      <c r="B16" s="744">
        <v>41974</v>
      </c>
      <c r="C16" s="694">
        <v>956</v>
      </c>
      <c r="D16" s="746">
        <v>956</v>
      </c>
      <c r="E16" s="745">
        <v>41992</v>
      </c>
      <c r="F16" s="690"/>
    </row>
    <row r="17" spans="1:6" ht="15.6" x14ac:dyDescent="0.3">
      <c r="A17" s="690">
        <v>14</v>
      </c>
      <c r="B17" s="744">
        <v>42005</v>
      </c>
      <c r="C17" s="694">
        <v>956</v>
      </c>
      <c r="D17" s="746">
        <v>956</v>
      </c>
      <c r="E17" s="745">
        <v>42032</v>
      </c>
      <c r="F17" s="690"/>
    </row>
    <row r="18" spans="1:6" ht="15.6" x14ac:dyDescent="0.3">
      <c r="A18" s="690">
        <v>15</v>
      </c>
      <c r="B18" s="744">
        <v>42036</v>
      </c>
      <c r="C18" s="694">
        <v>956</v>
      </c>
      <c r="D18" s="746">
        <v>956</v>
      </c>
      <c r="E18" s="745">
        <v>42060</v>
      </c>
      <c r="F18" s="690"/>
    </row>
    <row r="19" spans="1:6" ht="15.6" x14ac:dyDescent="0.3">
      <c r="A19" s="690">
        <v>16</v>
      </c>
      <c r="B19" s="744">
        <v>42064</v>
      </c>
      <c r="C19" s="694">
        <v>956</v>
      </c>
      <c r="D19" s="746">
        <v>956</v>
      </c>
      <c r="E19" s="745">
        <v>42090</v>
      </c>
      <c r="F19" s="690"/>
    </row>
    <row r="20" spans="1:6" ht="15.6" x14ac:dyDescent="0.3">
      <c r="A20" s="690">
        <v>17</v>
      </c>
      <c r="B20" s="744">
        <v>42095</v>
      </c>
      <c r="C20" s="694">
        <v>956</v>
      </c>
      <c r="D20" s="746">
        <v>956</v>
      </c>
      <c r="E20" s="745">
        <v>42122</v>
      </c>
      <c r="F20" s="690"/>
    </row>
    <row r="21" spans="1:6" ht="16.2" thickBot="1" x14ac:dyDescent="0.35">
      <c r="A21" s="690">
        <v>18</v>
      </c>
      <c r="B21" s="744">
        <v>42125</v>
      </c>
      <c r="C21" s="694">
        <v>956</v>
      </c>
      <c r="D21" s="746">
        <v>956</v>
      </c>
      <c r="E21" s="862">
        <v>42151</v>
      </c>
      <c r="F21" s="690"/>
    </row>
    <row r="22" spans="1:6" ht="16.2" thickBot="1" x14ac:dyDescent="0.35">
      <c r="A22" s="690"/>
      <c r="B22" s="690"/>
      <c r="C22" s="773">
        <f>SUM(C4:C21)</f>
        <v>17208</v>
      </c>
      <c r="D22" s="771">
        <f>SUM(D4:D21)</f>
        <v>17208</v>
      </c>
      <c r="E22" s="772">
        <f>C22-D22</f>
        <v>0</v>
      </c>
      <c r="F22" s="742">
        <f>(D22/C22)*100</f>
        <v>100</v>
      </c>
    </row>
    <row r="23" spans="1:6" ht="15.6" x14ac:dyDescent="0.3">
      <c r="A23" s="690"/>
      <c r="B23" s="690"/>
      <c r="C23" s="690"/>
      <c r="D23" s="690"/>
      <c r="E23" s="861" t="s">
        <v>3112</v>
      </c>
      <c r="F23" s="861" t="s">
        <v>3383</v>
      </c>
    </row>
  </sheetData>
  <mergeCells count="1">
    <mergeCell ref="A1:E1"/>
  </mergeCells>
  <pageMargins left="0.7" right="0.7" top="0.75" bottom="0.75" header="0.3" footer="0.3"/>
  <pageSetup paperSize="9" orientation="portrait" r:id="rId1"/>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K43"/>
  <sheetViews>
    <sheetView topLeftCell="A10" workbookViewId="0">
      <selection activeCell="E29" sqref="E29"/>
    </sheetView>
  </sheetViews>
  <sheetFormatPr baseColWidth="10" defaultRowHeight="13.2" x14ac:dyDescent="0.25"/>
  <cols>
    <col min="2" max="2" width="13" bestFit="1" customWidth="1"/>
    <col min="3" max="3" width="24.88671875" customWidth="1"/>
    <col min="4" max="4" width="14.44140625" customWidth="1"/>
    <col min="9" max="9" width="15.6640625" bestFit="1" customWidth="1"/>
    <col min="11" max="11" width="9.109375" bestFit="1" customWidth="1"/>
  </cols>
  <sheetData>
    <row r="1" spans="1:3" x14ac:dyDescent="0.25">
      <c r="A1" s="633" t="s">
        <v>2689</v>
      </c>
      <c r="B1" s="631">
        <v>5000</v>
      </c>
      <c r="C1" s="520" t="s">
        <v>2682</v>
      </c>
    </row>
    <row r="2" spans="1:3" x14ac:dyDescent="0.25">
      <c r="A2" s="633" t="s">
        <v>2689</v>
      </c>
      <c r="B2" s="631">
        <v>40000</v>
      </c>
      <c r="C2" s="520" t="s">
        <v>2683</v>
      </c>
    </row>
    <row r="3" spans="1:3" x14ac:dyDescent="0.25">
      <c r="A3" s="633" t="s">
        <v>2689</v>
      </c>
      <c r="B3" s="631">
        <v>5000</v>
      </c>
      <c r="C3" s="520" t="s">
        <v>2686</v>
      </c>
    </row>
    <row r="4" spans="1:3" x14ac:dyDescent="0.25">
      <c r="A4" s="633" t="s">
        <v>2689</v>
      </c>
      <c r="B4" s="631">
        <v>800</v>
      </c>
      <c r="C4" s="520" t="s">
        <v>2687</v>
      </c>
    </row>
    <row r="5" spans="1:3" x14ac:dyDescent="0.25">
      <c r="A5" s="633" t="s">
        <v>2689</v>
      </c>
      <c r="B5" s="632">
        <v>-5000</v>
      </c>
      <c r="C5" s="520" t="s">
        <v>2684</v>
      </c>
    </row>
    <row r="6" spans="1:3" x14ac:dyDescent="0.25">
      <c r="A6" s="633" t="s">
        <v>2689</v>
      </c>
      <c r="B6" s="632">
        <v>-1000</v>
      </c>
      <c r="C6" s="520" t="s">
        <v>2685</v>
      </c>
    </row>
    <row r="7" spans="1:3" x14ac:dyDescent="0.25">
      <c r="A7" s="633" t="s">
        <v>2689</v>
      </c>
      <c r="B7" s="632">
        <v>-500</v>
      </c>
      <c r="C7" t="s">
        <v>2671</v>
      </c>
    </row>
    <row r="8" spans="1:3" x14ac:dyDescent="0.25">
      <c r="A8" s="633" t="s">
        <v>2689</v>
      </c>
      <c r="B8" s="632">
        <v>-1500</v>
      </c>
      <c r="C8" t="s">
        <v>2672</v>
      </c>
    </row>
    <row r="9" spans="1:3" x14ac:dyDescent="0.25">
      <c r="A9" s="633" t="s">
        <v>2689</v>
      </c>
      <c r="B9" s="632">
        <v>-15500</v>
      </c>
      <c r="C9" t="s">
        <v>2673</v>
      </c>
    </row>
    <row r="10" spans="1:3" x14ac:dyDescent="0.25">
      <c r="A10" s="633" t="s">
        <v>2689</v>
      </c>
      <c r="B10" s="632">
        <v>-14500</v>
      </c>
      <c r="C10" t="s">
        <v>2674</v>
      </c>
    </row>
    <row r="12" spans="1:3" ht="27.6" x14ac:dyDescent="0.45">
      <c r="A12" s="633" t="s">
        <v>2689</v>
      </c>
      <c r="B12" s="634">
        <f>SUM(B1:B11)</f>
        <v>12800</v>
      </c>
      <c r="C12" t="s">
        <v>2675</v>
      </c>
    </row>
    <row r="13" spans="1:3" x14ac:dyDescent="0.25">
      <c r="A13" s="633" t="s">
        <v>2688</v>
      </c>
      <c r="B13">
        <v>3315</v>
      </c>
      <c r="C13" s="520" t="s">
        <v>2681</v>
      </c>
    </row>
    <row r="14" spans="1:3" x14ac:dyDescent="0.25">
      <c r="A14" s="633" t="s">
        <v>2689</v>
      </c>
      <c r="B14" s="633" t="s">
        <v>41</v>
      </c>
      <c r="C14" t="s">
        <v>2698</v>
      </c>
    </row>
    <row r="15" spans="1:3" x14ac:dyDescent="0.25">
      <c r="A15" s="633" t="s">
        <v>2688</v>
      </c>
      <c r="B15">
        <v>18000</v>
      </c>
      <c r="C15" t="s">
        <v>2676</v>
      </c>
    </row>
    <row r="17" spans="2:11" x14ac:dyDescent="0.25">
      <c r="B17" s="635" t="s">
        <v>2704</v>
      </c>
      <c r="C17" s="635" t="s">
        <v>1195</v>
      </c>
      <c r="D17" s="635" t="s">
        <v>3630</v>
      </c>
      <c r="E17" s="635" t="s">
        <v>3631</v>
      </c>
      <c r="F17" s="635" t="s">
        <v>2702</v>
      </c>
    </row>
    <row r="18" spans="2:11" x14ac:dyDescent="0.25">
      <c r="B18" t="s">
        <v>2763</v>
      </c>
      <c r="C18" s="520" t="s">
        <v>3153</v>
      </c>
      <c r="D18" s="764">
        <v>6000</v>
      </c>
      <c r="E18" s="764">
        <v>4400</v>
      </c>
      <c r="F18" t="s">
        <v>2703</v>
      </c>
    </row>
    <row r="19" spans="2:11" x14ac:dyDescent="0.25">
      <c r="B19" s="2">
        <v>-550</v>
      </c>
      <c r="C19" s="520" t="s">
        <v>3154</v>
      </c>
      <c r="D19">
        <v>-1000</v>
      </c>
      <c r="E19" s="764">
        <v>40000</v>
      </c>
      <c r="F19" t="s">
        <v>2806</v>
      </c>
    </row>
    <row r="20" spans="2:11" x14ac:dyDescent="0.25">
      <c r="B20" s="2">
        <v>-370</v>
      </c>
      <c r="C20" s="520" t="s">
        <v>3152</v>
      </c>
      <c r="D20" s="520">
        <v>-500</v>
      </c>
      <c r="E20">
        <v>-11400</v>
      </c>
      <c r="F20" s="520" t="s">
        <v>3498</v>
      </c>
      <c r="G20" s="17"/>
    </row>
    <row r="21" spans="2:11" x14ac:dyDescent="0.25">
      <c r="C21" s="520" t="s">
        <v>3152</v>
      </c>
      <c r="D21" s="520">
        <v>-100</v>
      </c>
      <c r="E21">
        <v>-3000</v>
      </c>
    </row>
    <row r="22" spans="2:11" x14ac:dyDescent="0.25">
      <c r="C22" s="520" t="s">
        <v>3152</v>
      </c>
      <c r="D22" s="520">
        <v>-200</v>
      </c>
      <c r="E22">
        <v>-11000</v>
      </c>
      <c r="I22" s="724" t="s">
        <v>1165</v>
      </c>
      <c r="J22" s="724"/>
    </row>
    <row r="23" spans="2:11" ht="13.8" x14ac:dyDescent="0.25">
      <c r="C23" s="520" t="s">
        <v>3152</v>
      </c>
      <c r="D23" s="520">
        <v>-200</v>
      </c>
      <c r="E23">
        <v>-2000</v>
      </c>
      <c r="I23" s="726" t="s">
        <v>3334</v>
      </c>
      <c r="J23" s="823">
        <v>5000</v>
      </c>
    </row>
    <row r="24" spans="2:11" x14ac:dyDescent="0.25">
      <c r="C24" s="520" t="s">
        <v>3152</v>
      </c>
      <c r="D24" s="520">
        <v>-400</v>
      </c>
      <c r="E24">
        <v>-3000</v>
      </c>
      <c r="I24" s="382">
        <v>41496</v>
      </c>
      <c r="J24" s="88">
        <v>-500</v>
      </c>
      <c r="K24" s="520" t="s">
        <v>3443</v>
      </c>
    </row>
    <row r="25" spans="2:11" x14ac:dyDescent="0.25">
      <c r="C25" s="520" t="s">
        <v>3152</v>
      </c>
      <c r="D25" s="520">
        <v>-300</v>
      </c>
      <c r="E25">
        <v>-1000</v>
      </c>
      <c r="I25" s="382">
        <v>41573</v>
      </c>
      <c r="J25" s="88">
        <v>-100</v>
      </c>
      <c r="K25" s="520" t="s">
        <v>3443</v>
      </c>
    </row>
    <row r="26" spans="2:11" x14ac:dyDescent="0.25">
      <c r="C26" s="520" t="s">
        <v>3494</v>
      </c>
      <c r="D26" s="520">
        <v>-400</v>
      </c>
      <c r="E26">
        <v>-1000</v>
      </c>
      <c r="I26" s="382">
        <v>41638</v>
      </c>
      <c r="J26" s="88">
        <v>-200</v>
      </c>
      <c r="K26" s="520" t="s">
        <v>3443</v>
      </c>
    </row>
    <row r="27" spans="2:11" x14ac:dyDescent="0.25">
      <c r="C27" s="520" t="s">
        <v>3493</v>
      </c>
      <c r="D27" s="520">
        <v>-400</v>
      </c>
      <c r="E27">
        <v>-1000</v>
      </c>
      <c r="I27" s="382">
        <v>41664</v>
      </c>
      <c r="J27" s="88">
        <v>-200</v>
      </c>
      <c r="K27" s="520" t="s">
        <v>3443</v>
      </c>
    </row>
    <row r="28" spans="2:11" x14ac:dyDescent="0.25">
      <c r="C28" s="520" t="s">
        <v>3535</v>
      </c>
      <c r="D28" s="520">
        <v>-1500</v>
      </c>
      <c r="E28">
        <v>-1000</v>
      </c>
      <c r="I28" s="382">
        <v>41760</v>
      </c>
      <c r="J28" s="88">
        <v>-400</v>
      </c>
      <c r="K28" s="520" t="s">
        <v>3443</v>
      </c>
    </row>
    <row r="29" spans="2:11" x14ac:dyDescent="0.25">
      <c r="C29" s="520"/>
      <c r="D29" s="520">
        <v>-1000</v>
      </c>
      <c r="E29" s="764">
        <v>21000</v>
      </c>
      <c r="I29" s="382">
        <v>41810</v>
      </c>
      <c r="J29" s="88">
        <v>-300</v>
      </c>
      <c r="K29" s="520" t="s">
        <v>3443</v>
      </c>
    </row>
    <row r="30" spans="2:11" x14ac:dyDescent="0.25">
      <c r="C30" s="520"/>
      <c r="E30">
        <v>-3000</v>
      </c>
      <c r="I30" s="382">
        <v>41860</v>
      </c>
      <c r="J30" s="88">
        <v>-400</v>
      </c>
      <c r="K30" s="520" t="s">
        <v>3443</v>
      </c>
    </row>
    <row r="31" spans="2:11" x14ac:dyDescent="0.25">
      <c r="B31" s="10"/>
      <c r="C31" s="10"/>
      <c r="D31" s="10"/>
      <c r="E31" s="10">
        <v>-5000</v>
      </c>
      <c r="F31" s="10"/>
      <c r="I31" s="382">
        <v>41965</v>
      </c>
      <c r="J31" s="88">
        <v>-400</v>
      </c>
      <c r="K31" s="520" t="s">
        <v>3443</v>
      </c>
    </row>
    <row r="32" spans="2:11" x14ac:dyDescent="0.25">
      <c r="B32" s="10"/>
      <c r="C32" s="10"/>
      <c r="D32" s="10"/>
      <c r="E32" s="34">
        <v>-11000</v>
      </c>
      <c r="F32" s="10"/>
      <c r="I32" s="382">
        <v>42077</v>
      </c>
      <c r="J32" s="88">
        <v>-1500</v>
      </c>
      <c r="K32" s="520" t="s">
        <v>3443</v>
      </c>
    </row>
    <row r="33" spans="1:11" x14ac:dyDescent="0.25">
      <c r="B33" s="10"/>
      <c r="C33" s="10"/>
      <c r="D33" s="10"/>
      <c r="E33" s="34">
        <v>-12000</v>
      </c>
      <c r="F33" s="10"/>
      <c r="I33" s="1178">
        <v>42189</v>
      </c>
      <c r="J33" s="729">
        <v>-1000</v>
      </c>
      <c r="K33" s="520" t="s">
        <v>3443</v>
      </c>
    </row>
    <row r="34" spans="1:11" x14ac:dyDescent="0.25">
      <c r="B34" s="643"/>
      <c r="C34" s="643"/>
      <c r="D34" s="643"/>
      <c r="E34" s="643"/>
      <c r="F34" s="643"/>
      <c r="I34" s="726"/>
      <c r="J34" s="88"/>
    </row>
    <row r="35" spans="1:11" ht="24.6" x14ac:dyDescent="0.4">
      <c r="B35" s="707" t="s">
        <v>2902</v>
      </c>
      <c r="C35" s="707" t="s">
        <v>2902</v>
      </c>
      <c r="D35" s="707" t="s">
        <v>2901</v>
      </c>
      <c r="E35" s="707" t="s">
        <v>2901</v>
      </c>
      <c r="F35" s="707" t="s">
        <v>2901</v>
      </c>
      <c r="I35" s="88" t="s">
        <v>3112</v>
      </c>
      <c r="J35" s="725">
        <f>SUM(J23:J34)</f>
        <v>0</v>
      </c>
      <c r="K35" s="1195" t="s">
        <v>1386</v>
      </c>
    </row>
    <row r="36" spans="1:11" x14ac:dyDescent="0.25">
      <c r="D36" s="807" t="s">
        <v>3632</v>
      </c>
      <c r="E36" s="807"/>
    </row>
    <row r="37" spans="1:11" x14ac:dyDescent="0.25">
      <c r="B37" s="520"/>
    </row>
    <row r="38" spans="1:11" ht="13.8" thickBot="1" x14ac:dyDescent="0.3"/>
    <row r="39" spans="1:11" x14ac:dyDescent="0.25">
      <c r="A39" s="700" t="s">
        <v>3208</v>
      </c>
      <c r="B39" s="7"/>
      <c r="C39" s="8"/>
    </row>
    <row r="40" spans="1:11" x14ac:dyDescent="0.25">
      <c r="A40" s="702" t="s">
        <v>3404</v>
      </c>
      <c r="B40" s="10"/>
      <c r="C40" s="11"/>
    </row>
    <row r="41" spans="1:11" ht="13.8" thickBot="1" x14ac:dyDescent="0.3">
      <c r="A41" s="702" t="s">
        <v>3405</v>
      </c>
      <c r="B41" s="10"/>
      <c r="C41" s="11"/>
    </row>
    <row r="42" spans="1:11" x14ac:dyDescent="0.25">
      <c r="A42" s="700" t="s">
        <v>3406</v>
      </c>
      <c r="B42" s="7"/>
      <c r="C42" s="7"/>
      <c r="D42" s="8"/>
    </row>
    <row r="43" spans="1:11" ht="13.8" thickBot="1" x14ac:dyDescent="0.3">
      <c r="A43" s="701" t="s">
        <v>3407</v>
      </c>
      <c r="B43" s="12"/>
      <c r="C43" s="12"/>
      <c r="D43" s="13"/>
    </row>
  </sheetData>
  <pageMargins left="0.7" right="0.7" top="0.75" bottom="0.75" header="0.3" footer="0.3"/>
  <pageSetup orientation="portrait" r:id="rId1"/>
  <drawing r:id="rId2"/>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3"/>
  <sheetViews>
    <sheetView topLeftCell="A32" zoomScaleNormal="100" workbookViewId="0">
      <selection activeCell="F55" sqref="F55"/>
    </sheetView>
  </sheetViews>
  <sheetFormatPr baseColWidth="10" defaultRowHeight="13.2" x14ac:dyDescent="0.25"/>
  <cols>
    <col min="1" max="1" width="4.88671875" bestFit="1" customWidth="1"/>
    <col min="2" max="2" width="9.44140625" bestFit="1" customWidth="1"/>
    <col min="3" max="3" width="11.44140625" bestFit="1" customWidth="1"/>
    <col min="4" max="4" width="9.88671875" bestFit="1" customWidth="1"/>
    <col min="5" max="5" width="17" bestFit="1" customWidth="1"/>
    <col min="6" max="6" width="39" bestFit="1" customWidth="1"/>
    <col min="8" max="8" width="10.109375" bestFit="1" customWidth="1"/>
    <col min="9" max="9" width="9.88671875" customWidth="1"/>
  </cols>
  <sheetData>
    <row r="1" spans="1:6" ht="15.6" x14ac:dyDescent="0.3">
      <c r="A1" s="737" t="s">
        <v>3388</v>
      </c>
      <c r="B1" s="737" t="s">
        <v>3382</v>
      </c>
      <c r="C1" s="737" t="s">
        <v>3380</v>
      </c>
      <c r="D1" s="737" t="s">
        <v>3381</v>
      </c>
      <c r="E1" s="737" t="s">
        <v>3389</v>
      </c>
      <c r="F1" s="800" t="s">
        <v>3577</v>
      </c>
    </row>
    <row r="2" spans="1:6" ht="15.6" x14ac:dyDescent="0.3">
      <c r="A2" s="690">
        <v>1</v>
      </c>
      <c r="B2" s="744">
        <v>41518</v>
      </c>
      <c r="C2" s="694">
        <v>2000</v>
      </c>
      <c r="D2" s="746">
        <v>2000</v>
      </c>
      <c r="E2" s="745">
        <v>41532</v>
      </c>
      <c r="F2" s="690"/>
    </row>
    <row r="3" spans="1:6" ht="15.6" x14ac:dyDescent="0.3">
      <c r="A3" s="690">
        <v>2</v>
      </c>
      <c r="B3" s="744">
        <v>41548</v>
      </c>
      <c r="C3" s="694">
        <v>2000</v>
      </c>
      <c r="D3" s="746">
        <v>2000</v>
      </c>
      <c r="E3" s="745">
        <v>41563</v>
      </c>
      <c r="F3" s="690"/>
    </row>
    <row r="4" spans="1:6" ht="15.6" x14ac:dyDescent="0.3">
      <c r="A4" s="690">
        <v>3</v>
      </c>
      <c r="B4" s="744">
        <v>41579</v>
      </c>
      <c r="C4" s="694">
        <v>2336</v>
      </c>
      <c r="D4" s="769">
        <v>2336</v>
      </c>
      <c r="E4" s="745">
        <v>41586</v>
      </c>
      <c r="F4" s="690" t="s">
        <v>3458</v>
      </c>
    </row>
    <row r="5" spans="1:6" ht="15.6" x14ac:dyDescent="0.3">
      <c r="A5" s="690">
        <v>4</v>
      </c>
      <c r="B5" s="744">
        <v>41609</v>
      </c>
      <c r="C5" s="694">
        <v>2000</v>
      </c>
      <c r="D5" s="746">
        <v>2000</v>
      </c>
      <c r="E5" s="745">
        <v>41635</v>
      </c>
      <c r="F5" s="690" t="s">
        <v>3506</v>
      </c>
    </row>
    <row r="6" spans="1:6" ht="15.6" x14ac:dyDescent="0.3">
      <c r="A6" s="690">
        <v>5</v>
      </c>
      <c r="B6" s="744">
        <v>41640</v>
      </c>
      <c r="C6" s="770">
        <v>1664</v>
      </c>
      <c r="D6" s="805">
        <v>1664</v>
      </c>
      <c r="E6" s="787">
        <v>41675</v>
      </c>
      <c r="F6" s="690"/>
    </row>
    <row r="7" spans="1:6" ht="15.6" x14ac:dyDescent="0.3">
      <c r="A7" s="690">
        <v>6</v>
      </c>
      <c r="B7" s="744">
        <v>41671</v>
      </c>
      <c r="C7" s="770">
        <v>2000</v>
      </c>
      <c r="D7" s="805">
        <v>2000</v>
      </c>
      <c r="E7" s="787">
        <v>41703</v>
      </c>
      <c r="F7" s="690"/>
    </row>
    <row r="8" spans="1:6" ht="15.6" x14ac:dyDescent="0.3">
      <c r="A8" s="690">
        <v>7</v>
      </c>
      <c r="B8" s="744">
        <v>41699</v>
      </c>
      <c r="C8" s="770">
        <v>2000</v>
      </c>
      <c r="D8" s="805">
        <v>2000</v>
      </c>
      <c r="E8" s="787">
        <v>41717</v>
      </c>
      <c r="F8" s="690"/>
    </row>
    <row r="9" spans="1:6" ht="15.6" x14ac:dyDescent="0.3">
      <c r="A9" s="690">
        <v>8</v>
      </c>
      <c r="B9" s="744">
        <v>41730</v>
      </c>
      <c r="C9" s="770">
        <v>2000</v>
      </c>
      <c r="D9" s="805">
        <v>2000</v>
      </c>
      <c r="E9" s="787">
        <v>41752</v>
      </c>
      <c r="F9" s="690"/>
    </row>
    <row r="10" spans="1:6" ht="15.6" x14ac:dyDescent="0.3">
      <c r="A10" s="690">
        <v>9</v>
      </c>
      <c r="B10" s="744">
        <v>41760</v>
      </c>
      <c r="C10" s="770">
        <v>2500</v>
      </c>
      <c r="D10" s="805">
        <v>2500</v>
      </c>
      <c r="E10" s="787">
        <v>41773</v>
      </c>
      <c r="F10" s="690" t="s">
        <v>3458</v>
      </c>
    </row>
    <row r="11" spans="1:6" ht="15.6" x14ac:dyDescent="0.3">
      <c r="A11" s="690">
        <v>10</v>
      </c>
      <c r="B11" s="744">
        <v>41791</v>
      </c>
      <c r="C11" s="770">
        <v>1500</v>
      </c>
      <c r="D11" s="805">
        <v>1500</v>
      </c>
      <c r="E11" s="787">
        <v>41801</v>
      </c>
      <c r="F11" s="690"/>
    </row>
    <row r="12" spans="1:6" ht="15.6" x14ac:dyDescent="0.3">
      <c r="A12" s="690">
        <v>11</v>
      </c>
      <c r="B12" s="744">
        <v>41821</v>
      </c>
      <c r="C12" s="770">
        <v>2000</v>
      </c>
      <c r="D12" s="805">
        <v>2000</v>
      </c>
      <c r="E12" s="787">
        <v>41855</v>
      </c>
      <c r="F12" s="690"/>
    </row>
    <row r="13" spans="1:6" ht="15.6" x14ac:dyDescent="0.3">
      <c r="A13" s="690">
        <v>12</v>
      </c>
      <c r="B13" s="744">
        <v>41852</v>
      </c>
      <c r="C13" s="770">
        <v>2000</v>
      </c>
      <c r="D13" s="805">
        <v>2000</v>
      </c>
      <c r="E13" s="787">
        <v>41910</v>
      </c>
      <c r="F13" s="690"/>
    </row>
    <row r="14" spans="1:6" ht="15.6" x14ac:dyDescent="0.3">
      <c r="A14" s="690">
        <v>13</v>
      </c>
      <c r="B14" s="744">
        <v>41883</v>
      </c>
      <c r="C14" s="770">
        <v>2000</v>
      </c>
      <c r="D14" s="805">
        <v>2000</v>
      </c>
      <c r="E14" s="787">
        <v>41910</v>
      </c>
      <c r="F14" s="690"/>
    </row>
    <row r="15" spans="1:6" ht="15.6" x14ac:dyDescent="0.3">
      <c r="A15" s="690">
        <v>14</v>
      </c>
      <c r="B15" s="744">
        <v>41913</v>
      </c>
      <c r="C15" s="770">
        <v>2000</v>
      </c>
      <c r="D15" s="805">
        <v>2000</v>
      </c>
      <c r="E15" s="787">
        <v>41927</v>
      </c>
      <c r="F15" s="690"/>
    </row>
    <row r="16" spans="1:6" ht="15.6" x14ac:dyDescent="0.3">
      <c r="A16" s="690">
        <v>15</v>
      </c>
      <c r="B16" s="744">
        <v>41944</v>
      </c>
      <c r="C16" s="770">
        <v>2000</v>
      </c>
      <c r="D16" s="805">
        <v>2000</v>
      </c>
      <c r="E16" s="787">
        <v>41983</v>
      </c>
      <c r="F16" s="690"/>
    </row>
    <row r="17" spans="1:6" ht="15.6" x14ac:dyDescent="0.3">
      <c r="A17" s="690">
        <v>16</v>
      </c>
      <c r="B17" s="744">
        <v>41974</v>
      </c>
      <c r="C17" s="770">
        <v>2000</v>
      </c>
      <c r="D17" s="805">
        <v>2000</v>
      </c>
      <c r="E17" s="787">
        <v>41983</v>
      </c>
      <c r="F17" s="690"/>
    </row>
    <row r="18" spans="1:6" ht="15.6" x14ac:dyDescent="0.3">
      <c r="A18" s="690">
        <v>17</v>
      </c>
      <c r="B18" s="744">
        <v>42005</v>
      </c>
      <c r="C18" s="770">
        <v>2000</v>
      </c>
      <c r="D18" s="805">
        <v>2000</v>
      </c>
      <c r="E18" s="787">
        <v>42046</v>
      </c>
      <c r="F18" s="690"/>
    </row>
    <row r="19" spans="1:6" ht="15.6" x14ac:dyDescent="0.3">
      <c r="A19" s="690">
        <v>18</v>
      </c>
      <c r="B19" s="744">
        <v>42036</v>
      </c>
      <c r="C19" s="770">
        <v>2000</v>
      </c>
      <c r="D19" s="805">
        <v>2000</v>
      </c>
      <c r="E19" s="787">
        <v>42060</v>
      </c>
      <c r="F19" s="690"/>
    </row>
    <row r="20" spans="1:6" ht="15.6" x14ac:dyDescent="0.3">
      <c r="A20" s="690">
        <v>19</v>
      </c>
      <c r="B20" s="744">
        <v>42064</v>
      </c>
      <c r="C20" s="770">
        <v>2000</v>
      </c>
      <c r="D20" s="805">
        <v>2000</v>
      </c>
      <c r="E20" s="787">
        <v>42081</v>
      </c>
      <c r="F20" s="690"/>
    </row>
    <row r="21" spans="1:6" ht="15.6" x14ac:dyDescent="0.3">
      <c r="A21" s="690">
        <v>20</v>
      </c>
      <c r="B21" s="744">
        <v>42095</v>
      </c>
      <c r="C21" s="770">
        <v>2000</v>
      </c>
      <c r="D21" s="805">
        <v>2000</v>
      </c>
      <c r="E21" s="787">
        <v>42102</v>
      </c>
      <c r="F21" s="690"/>
    </row>
    <row r="22" spans="1:6" ht="15.6" x14ac:dyDescent="0.3">
      <c r="A22" s="475">
        <v>21</v>
      </c>
      <c r="B22" s="808">
        <v>42125</v>
      </c>
      <c r="C22" s="806">
        <v>2000</v>
      </c>
      <c r="D22" s="806">
        <v>2000</v>
      </c>
      <c r="E22" s="809">
        <v>42137</v>
      </c>
      <c r="F22" s="690"/>
    </row>
    <row r="23" spans="1:6" ht="15" x14ac:dyDescent="0.25">
      <c r="A23" s="690">
        <v>22</v>
      </c>
      <c r="B23" s="744">
        <v>42156</v>
      </c>
      <c r="C23" s="694">
        <v>2000</v>
      </c>
      <c r="D23" s="694"/>
      <c r="E23" s="738"/>
      <c r="F23" s="690"/>
    </row>
    <row r="24" spans="1:6" ht="15" x14ac:dyDescent="0.25">
      <c r="A24" s="690">
        <v>23</v>
      </c>
      <c r="B24" s="744">
        <v>42186</v>
      </c>
      <c r="C24" s="694">
        <v>2000</v>
      </c>
      <c r="D24" s="694"/>
      <c r="E24" s="738"/>
      <c r="F24" s="690"/>
    </row>
    <row r="25" spans="1:6" ht="15" x14ac:dyDescent="0.25">
      <c r="A25" s="690">
        <v>24</v>
      </c>
      <c r="B25" s="744">
        <v>42217</v>
      </c>
      <c r="C25" s="694">
        <v>2000</v>
      </c>
      <c r="D25" s="694"/>
      <c r="E25" s="738"/>
      <c r="F25" s="690" t="s">
        <v>4568</v>
      </c>
    </row>
    <row r="26" spans="1:6" ht="15" x14ac:dyDescent="0.25">
      <c r="A26" s="690">
        <v>25</v>
      </c>
      <c r="B26" s="744">
        <v>42248</v>
      </c>
      <c r="C26" s="694">
        <v>2000</v>
      </c>
      <c r="D26" s="694"/>
      <c r="E26" s="738"/>
      <c r="F26" s="690" t="s">
        <v>4569</v>
      </c>
    </row>
    <row r="27" spans="1:6" ht="15" x14ac:dyDescent="0.25">
      <c r="A27" s="690">
        <v>26</v>
      </c>
      <c r="B27" s="744">
        <v>42278</v>
      </c>
      <c r="C27" s="694">
        <v>2000</v>
      </c>
      <c r="D27" s="694"/>
      <c r="E27" s="738"/>
      <c r="F27" s="690" t="s">
        <v>4612</v>
      </c>
    </row>
    <row r="28" spans="1:6" ht="15" x14ac:dyDescent="0.25">
      <c r="A28" s="690">
        <v>27</v>
      </c>
      <c r="B28" s="744">
        <v>42309</v>
      </c>
      <c r="C28" s="694">
        <v>2000</v>
      </c>
      <c r="D28" s="694"/>
      <c r="E28" s="738"/>
      <c r="F28" s="690" t="s">
        <v>4613</v>
      </c>
    </row>
    <row r="29" spans="1:6" ht="15" x14ac:dyDescent="0.25">
      <c r="A29" s="690">
        <v>28</v>
      </c>
      <c r="B29" s="744">
        <v>42339</v>
      </c>
      <c r="C29" s="694">
        <v>2000</v>
      </c>
      <c r="D29" s="694"/>
      <c r="E29" s="738"/>
      <c r="F29" s="690"/>
    </row>
    <row r="30" spans="1:6" ht="15" x14ac:dyDescent="0.25">
      <c r="A30" s="690">
        <v>29</v>
      </c>
      <c r="B30" s="744">
        <v>42370</v>
      </c>
      <c r="C30" s="694">
        <v>2000</v>
      </c>
      <c r="D30" s="694"/>
      <c r="E30" s="738"/>
      <c r="F30" s="690"/>
    </row>
    <row r="31" spans="1:6" ht="15" x14ac:dyDescent="0.25">
      <c r="A31" s="690">
        <v>30</v>
      </c>
      <c r="B31" s="744">
        <v>42401</v>
      </c>
      <c r="C31" s="694">
        <v>2000</v>
      </c>
      <c r="D31" s="694"/>
      <c r="E31" s="738"/>
      <c r="F31" s="690"/>
    </row>
    <row r="32" spans="1:6" ht="15" x14ac:dyDescent="0.25">
      <c r="A32" s="690">
        <v>31</v>
      </c>
      <c r="B32" s="744">
        <v>42430</v>
      </c>
      <c r="C32" s="694">
        <v>2000</v>
      </c>
      <c r="D32" s="694"/>
      <c r="E32" s="738"/>
      <c r="F32" s="690"/>
    </row>
    <row r="33" spans="1:6" ht="15" x14ac:dyDescent="0.25">
      <c r="A33" s="690">
        <v>32</v>
      </c>
      <c r="B33" s="744">
        <v>42461</v>
      </c>
      <c r="C33" s="694">
        <v>2000</v>
      </c>
      <c r="D33" s="694"/>
      <c r="E33" s="738"/>
      <c r="F33" s="690"/>
    </row>
    <row r="34" spans="1:6" ht="15" x14ac:dyDescent="0.25">
      <c r="A34" s="690">
        <v>33</v>
      </c>
      <c r="B34" s="744">
        <v>42491</v>
      </c>
      <c r="C34" s="694">
        <v>2000</v>
      </c>
      <c r="D34" s="694"/>
      <c r="E34" s="738"/>
      <c r="F34" s="690"/>
    </row>
    <row r="35" spans="1:6" ht="15" x14ac:dyDescent="0.25">
      <c r="A35" s="690">
        <v>34</v>
      </c>
      <c r="B35" s="744">
        <v>42522</v>
      </c>
      <c r="C35" s="694">
        <v>2000</v>
      </c>
      <c r="D35" s="694"/>
      <c r="E35" s="738"/>
      <c r="F35" s="690"/>
    </row>
    <row r="36" spans="1:6" ht="15" x14ac:dyDescent="0.25">
      <c r="A36" s="690">
        <v>35</v>
      </c>
      <c r="B36" s="744">
        <v>42552</v>
      </c>
      <c r="C36" s="694">
        <v>2000</v>
      </c>
      <c r="D36" s="694"/>
      <c r="E36" s="738"/>
      <c r="F36" s="690"/>
    </row>
    <row r="37" spans="1:6" ht="15" x14ac:dyDescent="0.25">
      <c r="A37" s="690">
        <v>36</v>
      </c>
      <c r="B37" s="744">
        <v>42583</v>
      </c>
      <c r="C37" s="694">
        <v>2000</v>
      </c>
      <c r="D37" s="694"/>
      <c r="E37" s="738"/>
      <c r="F37" s="690"/>
    </row>
    <row r="38" spans="1:6" ht="15" x14ac:dyDescent="0.25">
      <c r="A38" s="690">
        <v>37</v>
      </c>
      <c r="B38" s="744">
        <v>42614</v>
      </c>
      <c r="C38" s="694">
        <v>2000</v>
      </c>
      <c r="D38" s="694"/>
      <c r="E38" s="738"/>
      <c r="F38" s="690"/>
    </row>
    <row r="39" spans="1:6" ht="15" x14ac:dyDescent="0.25">
      <c r="A39" s="690">
        <v>38</v>
      </c>
      <c r="B39" s="744">
        <v>42644</v>
      </c>
      <c r="C39" s="694">
        <v>2000</v>
      </c>
      <c r="D39" s="694"/>
      <c r="E39" s="738"/>
      <c r="F39" s="690"/>
    </row>
    <row r="40" spans="1:6" ht="15" x14ac:dyDescent="0.25">
      <c r="A40" s="690">
        <v>39</v>
      </c>
      <c r="B40" s="744">
        <v>42675</v>
      </c>
      <c r="C40" s="694">
        <v>2000</v>
      </c>
      <c r="D40" s="694"/>
      <c r="E40" s="738"/>
      <c r="F40" s="690"/>
    </row>
    <row r="41" spans="1:6" ht="15" x14ac:dyDescent="0.25">
      <c r="A41" s="690">
        <v>40</v>
      </c>
      <c r="B41" s="744">
        <v>42705</v>
      </c>
      <c r="C41" s="694">
        <v>2000</v>
      </c>
      <c r="D41" s="694"/>
      <c r="E41" s="738"/>
      <c r="F41" s="690"/>
    </row>
    <row r="42" spans="1:6" ht="15" x14ac:dyDescent="0.25">
      <c r="A42" s="690">
        <v>41</v>
      </c>
      <c r="B42" s="744">
        <v>42736</v>
      </c>
      <c r="C42" s="694">
        <v>2000</v>
      </c>
      <c r="D42" s="694"/>
      <c r="E42" s="738"/>
      <c r="F42" s="690"/>
    </row>
    <row r="43" spans="1:6" ht="15" x14ac:dyDescent="0.25">
      <c r="A43" s="690">
        <v>42</v>
      </c>
      <c r="B43" s="744">
        <v>42767</v>
      </c>
      <c r="C43" s="694">
        <v>2000</v>
      </c>
      <c r="D43" s="694"/>
      <c r="E43" s="738"/>
      <c r="F43" s="690"/>
    </row>
    <row r="44" spans="1:6" ht="15" x14ac:dyDescent="0.25">
      <c r="A44" s="690">
        <v>43</v>
      </c>
      <c r="B44" s="744">
        <v>42795</v>
      </c>
      <c r="C44" s="694">
        <v>2000</v>
      </c>
      <c r="D44" s="694"/>
      <c r="E44" s="738"/>
      <c r="F44" s="690"/>
    </row>
    <row r="45" spans="1:6" ht="15" x14ac:dyDescent="0.25">
      <c r="A45" s="690">
        <v>44</v>
      </c>
      <c r="B45" s="744">
        <v>42826</v>
      </c>
      <c r="C45" s="694">
        <v>2000</v>
      </c>
      <c r="D45" s="694"/>
      <c r="E45" s="738"/>
      <c r="F45" s="690"/>
    </row>
    <row r="46" spans="1:6" ht="15" x14ac:dyDescent="0.25">
      <c r="A46" s="690">
        <v>45</v>
      </c>
      <c r="B46" s="744">
        <v>42856</v>
      </c>
      <c r="C46" s="694">
        <v>2000</v>
      </c>
      <c r="D46" s="694"/>
      <c r="E46" s="738"/>
      <c r="F46" s="690"/>
    </row>
    <row r="47" spans="1:6" ht="15" x14ac:dyDescent="0.25">
      <c r="A47" s="690">
        <v>46</v>
      </c>
      <c r="B47" s="744">
        <v>42887</v>
      </c>
      <c r="C47" s="694">
        <v>2000</v>
      </c>
      <c r="D47" s="694"/>
      <c r="E47" s="738"/>
      <c r="F47" s="690"/>
    </row>
    <row r="48" spans="1:6" ht="15" x14ac:dyDescent="0.25">
      <c r="A48" s="690">
        <v>47</v>
      </c>
      <c r="B48" s="744">
        <v>42917</v>
      </c>
      <c r="C48" s="694">
        <v>2000</v>
      </c>
      <c r="D48" s="694"/>
      <c r="E48" s="738"/>
      <c r="F48" s="690"/>
    </row>
    <row r="49" spans="1:6" ht="15" x14ac:dyDescent="0.25">
      <c r="A49" s="690">
        <v>48</v>
      </c>
      <c r="B49" s="744">
        <v>42948</v>
      </c>
      <c r="C49" s="694">
        <v>2000</v>
      </c>
      <c r="D49" s="694"/>
      <c r="E49" s="738"/>
      <c r="F49" s="690"/>
    </row>
    <row r="50" spans="1:6" ht="15" x14ac:dyDescent="0.25">
      <c r="A50" s="690">
        <v>49</v>
      </c>
      <c r="B50" s="744">
        <v>42979</v>
      </c>
      <c r="C50" s="694">
        <v>2000</v>
      </c>
      <c r="D50" s="694"/>
      <c r="E50" s="738"/>
      <c r="F50" s="690"/>
    </row>
    <row r="51" spans="1:6" ht="15.6" thickBot="1" x14ac:dyDescent="0.3">
      <c r="A51" s="690">
        <v>50</v>
      </c>
      <c r="B51" s="744">
        <v>43009</v>
      </c>
      <c r="C51" s="694">
        <v>1000</v>
      </c>
      <c r="D51" s="694"/>
      <c r="E51" s="738"/>
      <c r="F51" s="690"/>
    </row>
    <row r="52" spans="1:6" ht="16.2" thickBot="1" x14ac:dyDescent="0.35">
      <c r="A52" s="690"/>
      <c r="B52" s="690"/>
      <c r="C52" s="739">
        <f>SUM(C2:C51)</f>
        <v>99000</v>
      </c>
      <c r="D52" s="740">
        <f>SUM(D2:D51)</f>
        <v>42000</v>
      </c>
      <c r="E52" s="741">
        <f>C52-D52</f>
        <v>57000</v>
      </c>
      <c r="F52" s="742">
        <f>(D52/C52)*100</f>
        <v>42.424242424242422</v>
      </c>
    </row>
    <row r="53" spans="1:6" ht="15.6" x14ac:dyDescent="0.3">
      <c r="A53" s="690"/>
      <c r="B53" s="690"/>
      <c r="C53" s="690"/>
      <c r="D53" s="690"/>
      <c r="E53" s="743" t="s">
        <v>3112</v>
      </c>
      <c r="F53" s="1045" t="s">
        <v>3383</v>
      </c>
    </row>
  </sheetData>
  <pageMargins left="0.70866141732283472" right="0.70866141732283472" top="0.27559055118110237" bottom="0.31496062992125984" header="0.31496062992125984" footer="0.31496062992125984"/>
  <pageSetup paperSize="9" scale="52" orientation="portrait" r:id="rId1"/>
  <drawing r:id="rId2"/>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K39" sqref="K39"/>
    </sheetView>
  </sheetViews>
  <sheetFormatPr baseColWidth="10" defaultRowHeight="13.2" x14ac:dyDescent="0.25"/>
  <cols>
    <col min="1" max="1" width="23.109375" bestFit="1" customWidth="1"/>
    <col min="2" max="3" width="9" bestFit="1" customWidth="1"/>
  </cols>
  <sheetData>
    <row r="1" spans="1:4" ht="13.8" thickBot="1" x14ac:dyDescent="0.3">
      <c r="B1" s="1058" t="s">
        <v>4373</v>
      </c>
      <c r="C1" s="1058" t="s">
        <v>4374</v>
      </c>
    </row>
    <row r="2" spans="1:4" x14ac:dyDescent="0.25">
      <c r="A2" t="s">
        <v>3959</v>
      </c>
      <c r="B2" s="1059">
        <v>8433</v>
      </c>
      <c r="C2" s="1059">
        <v>9315</v>
      </c>
      <c r="D2">
        <f>C2-B2</f>
        <v>882</v>
      </c>
    </row>
    <row r="3" spans="1:4" x14ac:dyDescent="0.25">
      <c r="A3" t="s">
        <v>4368</v>
      </c>
      <c r="B3" s="1060">
        <v>706.35</v>
      </c>
      <c r="C3" s="1060">
        <v>706.35</v>
      </c>
      <c r="D3">
        <f t="shared" ref="D3:D11" si="0">C3-B3</f>
        <v>0</v>
      </c>
    </row>
    <row r="4" spans="1:4" x14ac:dyDescent="0.25">
      <c r="A4" t="s">
        <v>3960</v>
      </c>
      <c r="B4" s="1060">
        <v>1245</v>
      </c>
      <c r="C4" s="1060">
        <v>1378</v>
      </c>
      <c r="D4">
        <f t="shared" si="0"/>
        <v>133</v>
      </c>
    </row>
    <row r="5" spans="1:4" x14ac:dyDescent="0.25">
      <c r="A5" t="s">
        <v>4004</v>
      </c>
      <c r="B5" s="1060">
        <v>389</v>
      </c>
      <c r="C5" s="1060">
        <v>425</v>
      </c>
      <c r="D5">
        <f t="shared" si="0"/>
        <v>36</v>
      </c>
    </row>
    <row r="6" spans="1:4" x14ac:dyDescent="0.25">
      <c r="A6" t="s">
        <v>4370</v>
      </c>
      <c r="B6" s="1060">
        <v>450.34</v>
      </c>
      <c r="C6" s="1060">
        <v>274.2</v>
      </c>
      <c r="D6">
        <f t="shared" si="0"/>
        <v>-176.14</v>
      </c>
    </row>
    <row r="7" spans="1:4" x14ac:dyDescent="0.25">
      <c r="A7" t="s">
        <v>4371</v>
      </c>
      <c r="B7" s="1060">
        <v>1035</v>
      </c>
      <c r="C7" s="1060">
        <v>1154</v>
      </c>
      <c r="D7">
        <f t="shared" si="0"/>
        <v>119</v>
      </c>
    </row>
    <row r="8" spans="1:4" x14ac:dyDescent="0.25">
      <c r="A8" t="s">
        <v>4372</v>
      </c>
      <c r="B8" s="1060">
        <v>1244</v>
      </c>
      <c r="C8" s="1060">
        <v>1357</v>
      </c>
      <c r="D8">
        <f t="shared" si="0"/>
        <v>113</v>
      </c>
    </row>
    <row r="9" spans="1:4" x14ac:dyDescent="0.25">
      <c r="B9" s="1060"/>
      <c r="C9" s="1060"/>
      <c r="D9">
        <f t="shared" si="0"/>
        <v>0</v>
      </c>
    </row>
    <row r="10" spans="1:4" x14ac:dyDescent="0.25">
      <c r="A10" t="s">
        <v>4001</v>
      </c>
      <c r="B10" s="1060">
        <v>1124.6400000000001</v>
      </c>
      <c r="C10" s="1060"/>
      <c r="D10">
        <f t="shared" si="0"/>
        <v>-1124.6400000000001</v>
      </c>
    </row>
    <row r="11" spans="1:4" ht="13.8" thickBot="1" x14ac:dyDescent="0.3">
      <c r="A11" t="s">
        <v>4369</v>
      </c>
      <c r="B11" s="1060">
        <v>128</v>
      </c>
      <c r="C11" s="1060"/>
      <c r="D11">
        <f t="shared" si="0"/>
        <v>-128</v>
      </c>
    </row>
    <row r="12" spans="1:4" ht="13.8" thickBot="1" x14ac:dyDescent="0.3">
      <c r="B12" s="477">
        <f>SUM(B2:B11)</f>
        <v>14755.33</v>
      </c>
      <c r="C12" s="477">
        <f>SUM(C2:C11)</f>
        <v>14609.550000000001</v>
      </c>
      <c r="D12">
        <f>SUM(D2:D11)</f>
        <v>-145.77999999999997</v>
      </c>
    </row>
    <row r="14" spans="1:4" x14ac:dyDescent="0.25">
      <c r="B14">
        <v>3160</v>
      </c>
      <c r="C14">
        <v>2985</v>
      </c>
      <c r="D14">
        <f>B14-C14</f>
        <v>175</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E44"/>
  <sheetViews>
    <sheetView topLeftCell="A19" workbookViewId="0">
      <selection activeCell="E7" sqref="E7:E8"/>
    </sheetView>
  </sheetViews>
  <sheetFormatPr baseColWidth="10" defaultRowHeight="13.2" x14ac:dyDescent="0.25"/>
  <cols>
    <col min="2" max="2" width="37.6640625" bestFit="1" customWidth="1"/>
  </cols>
  <sheetData>
    <row r="1" spans="1:5" x14ac:dyDescent="0.25">
      <c r="A1" s="1547">
        <v>73047</v>
      </c>
      <c r="B1" s="1547" t="s">
        <v>7216</v>
      </c>
    </row>
    <row r="2" spans="1:5" x14ac:dyDescent="0.25">
      <c r="A2" s="1547">
        <v>833</v>
      </c>
      <c r="B2" s="1547" t="s">
        <v>7232</v>
      </c>
    </row>
    <row r="3" spans="1:5" x14ac:dyDescent="0.25">
      <c r="A3" s="1547">
        <v>1000</v>
      </c>
      <c r="B3" s="1547" t="s">
        <v>7313</v>
      </c>
    </row>
    <row r="4" spans="1:5" x14ac:dyDescent="0.25">
      <c r="A4" s="1547">
        <v>500</v>
      </c>
      <c r="B4" s="1547" t="s">
        <v>7265</v>
      </c>
    </row>
    <row r="5" spans="1:5" x14ac:dyDescent="0.25">
      <c r="A5" s="1547">
        <v>7000</v>
      </c>
      <c r="B5" s="1547" t="s">
        <v>7243</v>
      </c>
    </row>
    <row r="6" spans="1:5" x14ac:dyDescent="0.25">
      <c r="A6" s="1782">
        <v>-945</v>
      </c>
      <c r="B6" s="1782" t="s">
        <v>7507</v>
      </c>
      <c r="E6" s="777"/>
    </row>
    <row r="7" spans="1:5" x14ac:dyDescent="0.25">
      <c r="A7" s="617">
        <v>-100</v>
      </c>
      <c r="B7" s="617" t="s">
        <v>7317</v>
      </c>
    </row>
    <row r="8" spans="1:5" x14ac:dyDescent="0.25">
      <c r="A8" s="617">
        <v>-700</v>
      </c>
      <c r="B8" s="617" t="s">
        <v>7217</v>
      </c>
    </row>
    <row r="9" spans="1:5" x14ac:dyDescent="0.25">
      <c r="A9" s="617">
        <v>-1068</v>
      </c>
      <c r="B9" s="617" t="s">
        <v>7218</v>
      </c>
    </row>
    <row r="10" spans="1:5" x14ac:dyDescent="0.25">
      <c r="A10" s="617">
        <v>-2970</v>
      </c>
      <c r="B10" s="617" t="s">
        <v>4746</v>
      </c>
    </row>
    <row r="11" spans="1:5" x14ac:dyDescent="0.25">
      <c r="A11" s="617">
        <v>-4937</v>
      </c>
      <c r="B11" s="617" t="s">
        <v>7218</v>
      </c>
    </row>
    <row r="12" spans="1:5" x14ac:dyDescent="0.25">
      <c r="A12" s="717">
        <v>-977</v>
      </c>
      <c r="B12" s="717" t="s">
        <v>7219</v>
      </c>
    </row>
    <row r="13" spans="1:5" x14ac:dyDescent="0.25">
      <c r="A13" s="617">
        <v>-4534</v>
      </c>
      <c r="B13" s="617" t="s">
        <v>7220</v>
      </c>
    </row>
    <row r="14" spans="1:5" x14ac:dyDescent="0.25">
      <c r="A14" s="617">
        <v>-2888</v>
      </c>
      <c r="B14" s="617" t="s">
        <v>7221</v>
      </c>
    </row>
    <row r="15" spans="1:5" x14ac:dyDescent="0.25">
      <c r="A15" s="617">
        <v>-109</v>
      </c>
      <c r="B15" s="617" t="s">
        <v>7222</v>
      </c>
    </row>
    <row r="16" spans="1:5" x14ac:dyDescent="0.25">
      <c r="A16" s="617">
        <v>-165</v>
      </c>
      <c r="B16" s="617" t="s">
        <v>7223</v>
      </c>
    </row>
    <row r="17" spans="1:2" x14ac:dyDescent="0.25">
      <c r="A17" s="617">
        <v>-134</v>
      </c>
      <c r="B17" s="617" t="s">
        <v>7224</v>
      </c>
    </row>
    <row r="18" spans="1:2" x14ac:dyDescent="0.25">
      <c r="A18" s="617">
        <v>-134</v>
      </c>
      <c r="B18" s="617" t="s">
        <v>7225</v>
      </c>
    </row>
    <row r="19" spans="1:2" x14ac:dyDescent="0.25">
      <c r="A19" s="617">
        <v>-480</v>
      </c>
      <c r="B19" s="617" t="s">
        <v>3439</v>
      </c>
    </row>
    <row r="20" spans="1:2" x14ac:dyDescent="0.25">
      <c r="A20" s="617">
        <v>-557</v>
      </c>
      <c r="B20" s="617" t="s">
        <v>3439</v>
      </c>
    </row>
    <row r="21" spans="1:2" x14ac:dyDescent="0.25">
      <c r="A21" s="617">
        <v>-759</v>
      </c>
      <c r="B21" s="617" t="s">
        <v>1154</v>
      </c>
    </row>
    <row r="22" spans="1:2" x14ac:dyDescent="0.25">
      <c r="A22" s="617">
        <v>-1041</v>
      </c>
      <c r="B22" s="617" t="s">
        <v>7226</v>
      </c>
    </row>
    <row r="23" spans="1:2" x14ac:dyDescent="0.25">
      <c r="A23" s="617">
        <v>-2231</v>
      </c>
      <c r="B23" s="617" t="s">
        <v>7227</v>
      </c>
    </row>
    <row r="24" spans="1:2" x14ac:dyDescent="0.25">
      <c r="A24" s="617">
        <v>-2580</v>
      </c>
      <c r="B24" s="617" t="s">
        <v>7228</v>
      </c>
    </row>
    <row r="25" spans="1:2" x14ac:dyDescent="0.25">
      <c r="A25" s="617">
        <v>-1550</v>
      </c>
      <c r="B25" s="617" t="s">
        <v>7229</v>
      </c>
    </row>
    <row r="26" spans="1:2" x14ac:dyDescent="0.25">
      <c r="A26" s="617">
        <v>-870</v>
      </c>
      <c r="B26" s="617" t="s">
        <v>7229</v>
      </c>
    </row>
    <row r="27" spans="1:2" x14ac:dyDescent="0.25">
      <c r="A27" s="617">
        <v>-500</v>
      </c>
      <c r="B27" s="617" t="s">
        <v>7229</v>
      </c>
    </row>
    <row r="28" spans="1:2" x14ac:dyDescent="0.25">
      <c r="A28" s="617">
        <v>-300</v>
      </c>
      <c r="B28" s="617" t="s">
        <v>7230</v>
      </c>
    </row>
    <row r="29" spans="1:2" x14ac:dyDescent="0.25">
      <c r="A29" s="617">
        <v>-855</v>
      </c>
      <c r="B29" s="617" t="s">
        <v>7231</v>
      </c>
    </row>
    <row r="30" spans="1:2" x14ac:dyDescent="0.25">
      <c r="A30" s="617">
        <v>-1101</v>
      </c>
      <c r="B30" s="617" t="s">
        <v>7229</v>
      </c>
    </row>
    <row r="31" spans="1:2" x14ac:dyDescent="0.25">
      <c r="A31" s="617">
        <v>-1630</v>
      </c>
      <c r="B31" s="617" t="s">
        <v>7229</v>
      </c>
    </row>
    <row r="32" spans="1:2" x14ac:dyDescent="0.25">
      <c r="A32" s="617">
        <v>-803</v>
      </c>
      <c r="B32" s="617" t="s">
        <v>7229</v>
      </c>
    </row>
    <row r="33" spans="1:2" ht="13.8" thickBot="1" x14ac:dyDescent="0.3">
      <c r="A33" s="1719">
        <v>-312</v>
      </c>
      <c r="B33" s="1719" t="s">
        <v>7233</v>
      </c>
    </row>
    <row r="34" spans="1:2" x14ac:dyDescent="0.25">
      <c r="A34" s="617">
        <v>-500</v>
      </c>
      <c r="B34" s="617" t="s">
        <v>7207</v>
      </c>
    </row>
    <row r="35" spans="1:2" x14ac:dyDescent="0.25">
      <c r="A35" s="1354">
        <v>-9000</v>
      </c>
      <c r="B35" s="1354" t="s">
        <v>7253</v>
      </c>
    </row>
    <row r="36" spans="1:2" x14ac:dyDescent="0.25">
      <c r="A36" s="1716">
        <v>-4000</v>
      </c>
      <c r="B36" s="1716" t="s">
        <v>7258</v>
      </c>
    </row>
    <row r="37" spans="1:2" x14ac:dyDescent="0.25">
      <c r="A37" s="1716">
        <v>-3500</v>
      </c>
      <c r="B37" s="1716" t="s">
        <v>7259</v>
      </c>
    </row>
    <row r="38" spans="1:2" x14ac:dyDescent="0.25">
      <c r="A38" s="1716">
        <v>-2500</v>
      </c>
      <c r="B38" s="1716" t="s">
        <v>7260</v>
      </c>
    </row>
    <row r="39" spans="1:2" x14ac:dyDescent="0.25">
      <c r="A39" s="1709">
        <v>-6000</v>
      </c>
      <c r="B39" s="1709" t="s">
        <v>7263</v>
      </c>
    </row>
    <row r="40" spans="1:2" x14ac:dyDescent="0.25">
      <c r="A40" s="617">
        <v>-7000</v>
      </c>
      <c r="B40" s="617" t="s">
        <v>7179</v>
      </c>
    </row>
    <row r="41" spans="1:2" x14ac:dyDescent="0.25">
      <c r="A41" s="617">
        <v>-8200</v>
      </c>
      <c r="B41" s="617" t="s">
        <v>7189</v>
      </c>
    </row>
    <row r="42" spans="1:2" x14ac:dyDescent="0.25">
      <c r="A42" s="617">
        <v>-2300</v>
      </c>
      <c r="B42" s="617" t="s">
        <v>7177</v>
      </c>
    </row>
    <row r="43" spans="1:2" x14ac:dyDescent="0.25">
      <c r="A43" s="617">
        <v>-3500</v>
      </c>
      <c r="B43" s="617" t="s">
        <v>7210</v>
      </c>
    </row>
    <row r="44" spans="1:2" ht="15.6" x14ac:dyDescent="0.3">
      <c r="A44" s="1720">
        <f>SUM(A1:A43)</f>
        <v>650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59"/>
  <sheetViews>
    <sheetView topLeftCell="A16" workbookViewId="0">
      <selection activeCell="B26" sqref="B26"/>
    </sheetView>
  </sheetViews>
  <sheetFormatPr baseColWidth="10" defaultRowHeight="13.2" x14ac:dyDescent="0.25"/>
  <cols>
    <col min="2" max="2" width="32.88671875" bestFit="1" customWidth="1"/>
  </cols>
  <sheetData>
    <row r="1" spans="1:2" x14ac:dyDescent="0.25">
      <c r="A1" s="1706">
        <v>56330</v>
      </c>
      <c r="B1" s="1706" t="s">
        <v>7182</v>
      </c>
    </row>
    <row r="2" spans="1:2" x14ac:dyDescent="0.25">
      <c r="A2" s="1706">
        <v>1000</v>
      </c>
      <c r="B2" s="1706" t="s">
        <v>7244</v>
      </c>
    </row>
    <row r="3" spans="1:2" x14ac:dyDescent="0.25">
      <c r="A3" s="1706">
        <v>400</v>
      </c>
      <c r="B3" s="1706" t="s">
        <v>7264</v>
      </c>
    </row>
    <row r="4" spans="1:2" x14ac:dyDescent="0.25">
      <c r="A4" s="1706">
        <v>7000</v>
      </c>
      <c r="B4" s="1706" t="s">
        <v>7242</v>
      </c>
    </row>
    <row r="5" spans="1:2" x14ac:dyDescent="0.25">
      <c r="A5" s="656">
        <v>-100</v>
      </c>
      <c r="B5" s="656" t="s">
        <v>7318</v>
      </c>
    </row>
    <row r="6" spans="1:2" x14ac:dyDescent="0.25">
      <c r="A6" s="656">
        <v>-45</v>
      </c>
      <c r="B6" s="656" t="s">
        <v>7027</v>
      </c>
    </row>
    <row r="7" spans="1:2" x14ac:dyDescent="0.25">
      <c r="A7" s="656">
        <v>-7790</v>
      </c>
      <c r="B7" s="656" t="s">
        <v>7173</v>
      </c>
    </row>
    <row r="8" spans="1:2" x14ac:dyDescent="0.25">
      <c r="A8" s="656">
        <v>-95</v>
      </c>
      <c r="B8" s="656" t="s">
        <v>7027</v>
      </c>
    </row>
    <row r="9" spans="1:2" x14ac:dyDescent="0.25">
      <c r="A9" s="656">
        <v>-578</v>
      </c>
      <c r="B9" s="656" t="s">
        <v>7150</v>
      </c>
    </row>
    <row r="10" spans="1:2" x14ac:dyDescent="0.25">
      <c r="A10" s="656">
        <v>-600</v>
      </c>
      <c r="B10" s="656" t="s">
        <v>7111</v>
      </c>
    </row>
    <row r="11" spans="1:2" x14ac:dyDescent="0.25">
      <c r="A11" s="656">
        <v>-6632</v>
      </c>
      <c r="B11" s="656" t="s">
        <v>7183</v>
      </c>
    </row>
    <row r="12" spans="1:2" x14ac:dyDescent="0.25">
      <c r="A12" s="656">
        <v>-600</v>
      </c>
      <c r="B12" s="656" t="s">
        <v>7111</v>
      </c>
    </row>
    <row r="13" spans="1:2" x14ac:dyDescent="0.25">
      <c r="A13" s="656">
        <v>-1830</v>
      </c>
      <c r="B13" s="656" t="s">
        <v>7184</v>
      </c>
    </row>
    <row r="14" spans="1:2" x14ac:dyDescent="0.25">
      <c r="A14" s="656">
        <v>-1027</v>
      </c>
      <c r="B14" s="656" t="s">
        <v>7072</v>
      </c>
    </row>
    <row r="15" spans="1:2" x14ac:dyDescent="0.25">
      <c r="A15" s="656">
        <v>-546</v>
      </c>
      <c r="B15" s="656" t="s">
        <v>7185</v>
      </c>
    </row>
    <row r="16" spans="1:2" x14ac:dyDescent="0.25">
      <c r="A16" s="656">
        <v>-2231</v>
      </c>
      <c r="B16" s="656" t="s">
        <v>7186</v>
      </c>
    </row>
    <row r="17" spans="1:2" x14ac:dyDescent="0.25">
      <c r="A17" s="656">
        <v>-1307</v>
      </c>
      <c r="B17" s="656" t="s">
        <v>2937</v>
      </c>
    </row>
    <row r="18" spans="1:2" x14ac:dyDescent="0.25">
      <c r="A18" s="717">
        <v>-976</v>
      </c>
      <c r="B18" s="717" t="s">
        <v>7187</v>
      </c>
    </row>
    <row r="19" spans="1:2" x14ac:dyDescent="0.25">
      <c r="A19" s="656">
        <v>-600</v>
      </c>
      <c r="B19" s="656" t="s">
        <v>7188</v>
      </c>
    </row>
    <row r="20" spans="1:2" x14ac:dyDescent="0.25">
      <c r="A20" s="656">
        <v>-4545</v>
      </c>
      <c r="B20" s="656" t="s">
        <v>4550</v>
      </c>
    </row>
    <row r="21" spans="1:2" x14ac:dyDescent="0.25">
      <c r="A21" s="656">
        <v>-4504</v>
      </c>
      <c r="B21" s="656" t="s">
        <v>7206</v>
      </c>
    </row>
    <row r="22" spans="1:2" x14ac:dyDescent="0.25">
      <c r="A22" s="656">
        <v>-1796</v>
      </c>
      <c r="B22" s="656" t="s">
        <v>7208</v>
      </c>
    </row>
    <row r="23" spans="1:2" x14ac:dyDescent="0.25">
      <c r="A23" s="656">
        <v>-4839</v>
      </c>
      <c r="B23" s="656" t="s">
        <v>7208</v>
      </c>
    </row>
    <row r="24" spans="1:2" x14ac:dyDescent="0.25">
      <c r="A24" s="1717">
        <v>-600</v>
      </c>
      <c r="B24" s="1717" t="s">
        <v>7209</v>
      </c>
    </row>
    <row r="25" spans="1:2" ht="13.8" thickBot="1" x14ac:dyDescent="0.3">
      <c r="A25" s="1718">
        <v>-1580</v>
      </c>
      <c r="B25" s="1718" t="s">
        <v>7160</v>
      </c>
    </row>
    <row r="26" spans="1:2" x14ac:dyDescent="0.25">
      <c r="A26" s="656">
        <v>-915</v>
      </c>
      <c r="B26" s="656" t="s">
        <v>7281</v>
      </c>
    </row>
    <row r="27" spans="1:2" x14ac:dyDescent="0.25">
      <c r="A27" s="656">
        <v>-3600</v>
      </c>
      <c r="B27" s="656" t="s">
        <v>7170</v>
      </c>
    </row>
    <row r="28" spans="1:2" x14ac:dyDescent="0.25">
      <c r="A28" s="656">
        <v>-670</v>
      </c>
      <c r="B28" s="656" t="s">
        <v>7172</v>
      </c>
    </row>
    <row r="29" spans="1:2" x14ac:dyDescent="0.25">
      <c r="A29" s="656">
        <v>-120</v>
      </c>
      <c r="B29" s="656" t="s">
        <v>7176</v>
      </c>
    </row>
    <row r="30" spans="1:2" x14ac:dyDescent="0.25">
      <c r="A30" s="656">
        <v>-120</v>
      </c>
      <c r="B30" s="656" t="s">
        <v>7175</v>
      </c>
    </row>
    <row r="31" spans="1:2" x14ac:dyDescent="0.25">
      <c r="A31" s="656">
        <v>-120</v>
      </c>
      <c r="B31" s="656" t="s">
        <v>7174</v>
      </c>
    </row>
    <row r="32" spans="1:2" x14ac:dyDescent="0.25">
      <c r="A32" s="656">
        <v>-500</v>
      </c>
      <c r="B32" s="656" t="s">
        <v>7178</v>
      </c>
    </row>
    <row r="33" spans="1:2" x14ac:dyDescent="0.25">
      <c r="A33" s="656">
        <v>-120</v>
      </c>
      <c r="B33" s="656" t="s">
        <v>7180</v>
      </c>
    </row>
    <row r="34" spans="1:2" x14ac:dyDescent="0.25">
      <c r="A34" s="656">
        <v>-120</v>
      </c>
      <c r="B34" s="656" t="s">
        <v>7181</v>
      </c>
    </row>
    <row r="35" spans="1:2" x14ac:dyDescent="0.25">
      <c r="A35" s="656">
        <v>-120</v>
      </c>
      <c r="B35" s="656" t="s">
        <v>7193</v>
      </c>
    </row>
    <row r="36" spans="1:2" x14ac:dyDescent="0.25">
      <c r="A36" s="656">
        <v>-120</v>
      </c>
      <c r="B36" s="656" t="s">
        <v>7196</v>
      </c>
    </row>
    <row r="37" spans="1:2" x14ac:dyDescent="0.25">
      <c r="A37" s="656">
        <v>-120</v>
      </c>
      <c r="B37" s="656" t="s">
        <v>7195</v>
      </c>
    </row>
    <row r="38" spans="1:2" x14ac:dyDescent="0.25">
      <c r="A38" s="656">
        <v>-120</v>
      </c>
      <c r="B38" s="656" t="s">
        <v>7194</v>
      </c>
    </row>
    <row r="39" spans="1:2" x14ac:dyDescent="0.25">
      <c r="A39" s="656">
        <v>-2000</v>
      </c>
      <c r="B39" s="656" t="s">
        <v>7190</v>
      </c>
    </row>
    <row r="40" spans="1:2" x14ac:dyDescent="0.25">
      <c r="A40" s="656">
        <v>-700</v>
      </c>
      <c r="B40" s="656" t="s">
        <v>7191</v>
      </c>
    </row>
    <row r="41" spans="1:2" x14ac:dyDescent="0.25">
      <c r="A41" s="656">
        <v>-95</v>
      </c>
      <c r="B41" s="656" t="s">
        <v>2435</v>
      </c>
    </row>
    <row r="42" spans="1:2" x14ac:dyDescent="0.25">
      <c r="A42" s="656">
        <v>-90</v>
      </c>
      <c r="B42" s="656" t="s">
        <v>2435</v>
      </c>
    </row>
    <row r="43" spans="1:2" x14ac:dyDescent="0.25">
      <c r="A43" s="717">
        <v>-8500</v>
      </c>
      <c r="B43" s="717" t="s">
        <v>7192</v>
      </c>
    </row>
    <row r="44" spans="1:2" x14ac:dyDescent="0.25">
      <c r="A44" s="656">
        <v>-445</v>
      </c>
      <c r="B44" s="656" t="s">
        <v>7198</v>
      </c>
    </row>
    <row r="45" spans="1:2" x14ac:dyDescent="0.25">
      <c r="A45" s="656">
        <v>-150</v>
      </c>
      <c r="B45" s="656" t="s">
        <v>7199</v>
      </c>
    </row>
    <row r="46" spans="1:2" x14ac:dyDescent="0.25">
      <c r="A46" s="656">
        <v>-375</v>
      </c>
      <c r="B46" s="656" t="s">
        <v>7197</v>
      </c>
    </row>
    <row r="47" spans="1:2" x14ac:dyDescent="0.25">
      <c r="A47" s="656">
        <v>-100</v>
      </c>
      <c r="B47" s="656" t="s">
        <v>7201</v>
      </c>
    </row>
    <row r="48" spans="1:2" x14ac:dyDescent="0.25">
      <c r="A48" s="656">
        <v>-120</v>
      </c>
      <c r="B48" s="656" t="s">
        <v>7200</v>
      </c>
    </row>
    <row r="49" spans="1:2" x14ac:dyDescent="0.25">
      <c r="A49" s="656">
        <v>-50</v>
      </c>
      <c r="B49" s="656" t="s">
        <v>7205</v>
      </c>
    </row>
    <row r="50" spans="1:2" x14ac:dyDescent="0.25">
      <c r="A50" s="656">
        <v>-120</v>
      </c>
      <c r="B50" s="656" t="s">
        <v>7203</v>
      </c>
    </row>
    <row r="51" spans="1:2" x14ac:dyDescent="0.25">
      <c r="A51" s="656">
        <v>-120</v>
      </c>
      <c r="B51" s="656" t="s">
        <v>7204</v>
      </c>
    </row>
    <row r="52" spans="1:2" x14ac:dyDescent="0.25">
      <c r="A52" s="656">
        <v>-90</v>
      </c>
      <c r="B52" s="656" t="s">
        <v>7202</v>
      </c>
    </row>
    <row r="53" spans="1:2" x14ac:dyDescent="0.25">
      <c r="A53" s="656">
        <v>-120</v>
      </c>
      <c r="B53" s="656" t="s">
        <v>7211</v>
      </c>
    </row>
    <row r="54" spans="1:2" x14ac:dyDescent="0.25">
      <c r="A54" s="656">
        <v>-310</v>
      </c>
      <c r="B54" s="656" t="s">
        <v>7213</v>
      </c>
    </row>
    <row r="55" spans="1:2" x14ac:dyDescent="0.25">
      <c r="A55" s="656">
        <v>-120</v>
      </c>
      <c r="B55" s="656" t="s">
        <v>7212</v>
      </c>
    </row>
    <row r="56" spans="1:2" x14ac:dyDescent="0.25">
      <c r="A56" s="656">
        <v>-120</v>
      </c>
      <c r="B56" s="656" t="s">
        <v>7214</v>
      </c>
    </row>
    <row r="57" spans="1:2" x14ac:dyDescent="0.25">
      <c r="A57" s="656">
        <v>-120</v>
      </c>
      <c r="B57" s="656" t="s">
        <v>7215</v>
      </c>
    </row>
    <row r="58" spans="1:2" x14ac:dyDescent="0.25">
      <c r="A58" s="656">
        <v>-500</v>
      </c>
      <c r="B58" s="1707" t="s">
        <v>7207</v>
      </c>
    </row>
    <row r="59" spans="1:2" ht="13.8" x14ac:dyDescent="0.25">
      <c r="A59" s="1714">
        <f>SUM(A1:A58)</f>
        <v>899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B77"/>
  <sheetViews>
    <sheetView topLeftCell="A31" workbookViewId="0">
      <selection activeCell="B36" sqref="B36"/>
    </sheetView>
  </sheetViews>
  <sheetFormatPr baseColWidth="10" defaultRowHeight="13.2" x14ac:dyDescent="0.25"/>
  <cols>
    <col min="2" max="2" width="35.109375" bestFit="1" customWidth="1"/>
  </cols>
  <sheetData>
    <row r="1" spans="1:2" x14ac:dyDescent="0.25">
      <c r="A1" s="1703">
        <v>59064</v>
      </c>
      <c r="B1" s="1703" t="s">
        <v>7131</v>
      </c>
    </row>
    <row r="2" spans="1:2" x14ac:dyDescent="0.25">
      <c r="A2" s="1703">
        <v>23887</v>
      </c>
      <c r="B2" s="1703" t="s">
        <v>7108</v>
      </c>
    </row>
    <row r="3" spans="1:2" x14ac:dyDescent="0.25">
      <c r="A3" s="1703">
        <v>1000</v>
      </c>
      <c r="B3" s="1703" t="s">
        <v>7245</v>
      </c>
    </row>
    <row r="4" spans="1:2" x14ac:dyDescent="0.25">
      <c r="A4" s="1703">
        <v>400</v>
      </c>
      <c r="B4" s="1703" t="s">
        <v>7264</v>
      </c>
    </row>
    <row r="5" spans="1:2" x14ac:dyDescent="0.25">
      <c r="A5" s="1703">
        <v>7000</v>
      </c>
      <c r="B5" s="1703" t="s">
        <v>7241</v>
      </c>
    </row>
    <row r="6" spans="1:2" x14ac:dyDescent="0.25">
      <c r="A6" s="1704">
        <v>-1445</v>
      </c>
      <c r="B6" s="1704" t="s">
        <v>7153</v>
      </c>
    </row>
    <row r="7" spans="1:2" x14ac:dyDescent="0.25">
      <c r="A7" s="1704">
        <v>-2980</v>
      </c>
      <c r="B7" s="1704" t="s">
        <v>7149</v>
      </c>
    </row>
    <row r="8" spans="1:2" x14ac:dyDescent="0.25">
      <c r="A8" s="1704">
        <v>-660</v>
      </c>
      <c r="B8" s="1704" t="s">
        <v>7150</v>
      </c>
    </row>
    <row r="9" spans="1:2" x14ac:dyDescent="0.25">
      <c r="A9" s="1704">
        <v>-3000</v>
      </c>
      <c r="B9" s="1704" t="s">
        <v>1936</v>
      </c>
    </row>
    <row r="10" spans="1:2" x14ac:dyDescent="0.25">
      <c r="A10" s="1704">
        <v>-600</v>
      </c>
      <c r="B10" s="1704" t="s">
        <v>7146</v>
      </c>
    </row>
    <row r="11" spans="1:2" x14ac:dyDescent="0.25">
      <c r="A11" s="1704">
        <v>-5394</v>
      </c>
      <c r="B11" s="1704" t="s">
        <v>7148</v>
      </c>
    </row>
    <row r="12" spans="1:2" x14ac:dyDescent="0.25">
      <c r="A12" s="1704">
        <v>-643</v>
      </c>
      <c r="B12" s="1704" t="s">
        <v>7147</v>
      </c>
    </row>
    <row r="13" spans="1:2" x14ac:dyDescent="0.25">
      <c r="A13" s="1704">
        <v>-640</v>
      </c>
      <c r="B13" s="1704" t="s">
        <v>7151</v>
      </c>
    </row>
    <row r="14" spans="1:2" x14ac:dyDescent="0.25">
      <c r="A14" s="1704">
        <v>-820</v>
      </c>
      <c r="B14" s="1704" t="s">
        <v>7152</v>
      </c>
    </row>
    <row r="15" spans="1:2" x14ac:dyDescent="0.25">
      <c r="A15" s="1704">
        <v>-1026</v>
      </c>
      <c r="B15" s="1704" t="s">
        <v>7072</v>
      </c>
    </row>
    <row r="16" spans="1:2" x14ac:dyDescent="0.25">
      <c r="A16" s="1704">
        <v>-249</v>
      </c>
      <c r="B16" s="1704" t="s">
        <v>7133</v>
      </c>
    </row>
    <row r="17" spans="1:2" x14ac:dyDescent="0.25">
      <c r="A17" s="1704">
        <v>-486</v>
      </c>
      <c r="B17" s="1704" t="s">
        <v>7134</v>
      </c>
    </row>
    <row r="18" spans="1:2" x14ac:dyDescent="0.25">
      <c r="A18" s="1704">
        <v>-989</v>
      </c>
      <c r="B18" s="1704" t="s">
        <v>2937</v>
      </c>
    </row>
    <row r="19" spans="1:2" x14ac:dyDescent="0.25">
      <c r="A19" s="1704">
        <v>-2035</v>
      </c>
      <c r="B19" s="1704" t="s">
        <v>7135</v>
      </c>
    </row>
    <row r="20" spans="1:2" x14ac:dyDescent="0.25">
      <c r="A20" s="1704">
        <v>-136</v>
      </c>
      <c r="B20" s="1704" t="s">
        <v>1155</v>
      </c>
    </row>
    <row r="21" spans="1:2" x14ac:dyDescent="0.25">
      <c r="A21" s="1704">
        <v>-136</v>
      </c>
      <c r="B21" s="1704" t="s">
        <v>1155</v>
      </c>
    </row>
    <row r="22" spans="1:2" x14ac:dyDescent="0.25">
      <c r="A22" s="717">
        <v>-977</v>
      </c>
      <c r="B22" s="717" t="s">
        <v>7136</v>
      </c>
    </row>
    <row r="23" spans="1:2" x14ac:dyDescent="0.25">
      <c r="A23" s="1704">
        <v>-4504</v>
      </c>
      <c r="B23" s="1704" t="s">
        <v>7139</v>
      </c>
    </row>
    <row r="24" spans="1:2" x14ac:dyDescent="0.25">
      <c r="A24" s="1704">
        <v>-500</v>
      </c>
      <c r="B24" s="1704" t="s">
        <v>7114</v>
      </c>
    </row>
    <row r="25" spans="1:2" x14ac:dyDescent="0.25">
      <c r="A25" s="1704">
        <v>-1567</v>
      </c>
      <c r="B25" s="1704" t="s">
        <v>7116</v>
      </c>
    </row>
    <row r="26" spans="1:2" x14ac:dyDescent="0.25">
      <c r="A26" s="1704">
        <v>-1000</v>
      </c>
      <c r="B26" s="1704" t="s">
        <v>7117</v>
      </c>
    </row>
    <row r="27" spans="1:2" x14ac:dyDescent="0.25">
      <c r="A27" s="1704">
        <v>-2236</v>
      </c>
      <c r="B27" s="1704" t="s">
        <v>4746</v>
      </c>
    </row>
    <row r="28" spans="1:2" x14ac:dyDescent="0.25">
      <c r="A28" s="1704">
        <v>-696</v>
      </c>
      <c r="B28" s="1704" t="s">
        <v>7132</v>
      </c>
    </row>
    <row r="29" spans="1:2" x14ac:dyDescent="0.25">
      <c r="A29" s="1704">
        <v>-399</v>
      </c>
      <c r="B29" s="1704" t="s">
        <v>7109</v>
      </c>
    </row>
    <row r="30" spans="1:2" x14ac:dyDescent="0.25">
      <c r="A30" s="1704">
        <v>-400</v>
      </c>
      <c r="B30" s="1704" t="s">
        <v>7110</v>
      </c>
    </row>
    <row r="31" spans="1:2" x14ac:dyDescent="0.25">
      <c r="A31" s="1704">
        <v>-500</v>
      </c>
      <c r="B31" s="1704" t="s">
        <v>7111</v>
      </c>
    </row>
    <row r="32" spans="1:2" x14ac:dyDescent="0.25">
      <c r="A32" s="1704">
        <v>-87</v>
      </c>
      <c r="B32" s="1704" t="s">
        <v>7112</v>
      </c>
    </row>
    <row r="33" spans="1:2" x14ac:dyDescent="0.25">
      <c r="A33" s="1704">
        <v>-3845</v>
      </c>
      <c r="B33" s="1704" t="s">
        <v>4746</v>
      </c>
    </row>
    <row r="34" spans="1:2" x14ac:dyDescent="0.25">
      <c r="A34" s="1704">
        <v>-1831</v>
      </c>
      <c r="B34" s="1704" t="s">
        <v>7130</v>
      </c>
    </row>
    <row r="35" spans="1:2" ht="13.8" thickBot="1" x14ac:dyDescent="0.3">
      <c r="A35" s="1715">
        <v>-6000</v>
      </c>
      <c r="B35" s="1715" t="s">
        <v>7169</v>
      </c>
    </row>
    <row r="36" spans="1:2" x14ac:dyDescent="0.25">
      <c r="A36" s="1704">
        <v>-915</v>
      </c>
      <c r="B36" s="1704" t="s">
        <v>7282</v>
      </c>
    </row>
    <row r="37" spans="1:2" x14ac:dyDescent="0.25">
      <c r="A37" s="1704">
        <v>-620</v>
      </c>
      <c r="B37" s="1704" t="s">
        <v>7083</v>
      </c>
    </row>
    <row r="38" spans="1:2" x14ac:dyDescent="0.25">
      <c r="A38" s="1704">
        <v>-1000</v>
      </c>
      <c r="B38" s="1704" t="s">
        <v>7078</v>
      </c>
    </row>
    <row r="39" spans="1:2" x14ac:dyDescent="0.25">
      <c r="A39" s="1704">
        <v>-85</v>
      </c>
      <c r="B39" s="1704" t="s">
        <v>7077</v>
      </c>
    </row>
    <row r="40" spans="1:2" x14ac:dyDescent="0.25">
      <c r="A40" s="1704">
        <v>-290</v>
      </c>
      <c r="B40" s="1704" t="s">
        <v>4801</v>
      </c>
    </row>
    <row r="41" spans="1:2" x14ac:dyDescent="0.25">
      <c r="A41" s="1705">
        <v>-100</v>
      </c>
      <c r="B41" s="1704" t="s">
        <v>7101</v>
      </c>
    </row>
    <row r="42" spans="1:2" x14ac:dyDescent="0.25">
      <c r="A42" s="1705">
        <v>-440</v>
      </c>
      <c r="B42" s="1704" t="s">
        <v>7102</v>
      </c>
    </row>
    <row r="43" spans="1:2" x14ac:dyDescent="0.25">
      <c r="A43" s="1705">
        <v>-390</v>
      </c>
      <c r="B43" s="1704" t="s">
        <v>7091</v>
      </c>
    </row>
    <row r="44" spans="1:2" x14ac:dyDescent="0.25">
      <c r="A44" s="1704">
        <v>-150</v>
      </c>
      <c r="B44" s="1704" t="s">
        <v>7055</v>
      </c>
    </row>
    <row r="45" spans="1:2" x14ac:dyDescent="0.25">
      <c r="A45" s="1704">
        <v>-150</v>
      </c>
      <c r="B45" s="1704" t="s">
        <v>7055</v>
      </c>
    </row>
    <row r="46" spans="1:2" x14ac:dyDescent="0.25">
      <c r="A46" s="1704">
        <v>-80</v>
      </c>
      <c r="B46" s="1704" t="s">
        <v>7048</v>
      </c>
    </row>
    <row r="47" spans="1:2" x14ac:dyDescent="0.25">
      <c r="A47" s="1704">
        <v>-65</v>
      </c>
      <c r="B47" s="1704" t="s">
        <v>7118</v>
      </c>
    </row>
    <row r="48" spans="1:2" x14ac:dyDescent="0.25">
      <c r="A48" s="1704">
        <v>-140</v>
      </c>
      <c r="B48" s="1704" t="s">
        <v>7122</v>
      </c>
    </row>
    <row r="49" spans="1:2" x14ac:dyDescent="0.25">
      <c r="A49" s="1704">
        <v>-45</v>
      </c>
      <c r="B49" s="1704" t="s">
        <v>7036</v>
      </c>
    </row>
    <row r="50" spans="1:2" x14ac:dyDescent="0.25">
      <c r="A50" s="1704">
        <v>-150</v>
      </c>
      <c r="B50" s="1704" t="s">
        <v>7125</v>
      </c>
    </row>
    <row r="51" spans="1:2" x14ac:dyDescent="0.25">
      <c r="A51" s="1704">
        <v>-140</v>
      </c>
      <c r="B51" s="1704" t="s">
        <v>7126</v>
      </c>
    </row>
    <row r="52" spans="1:2" x14ac:dyDescent="0.25">
      <c r="A52" s="717">
        <v>-8055</v>
      </c>
      <c r="B52" s="717" t="s">
        <v>7159</v>
      </c>
    </row>
    <row r="53" spans="1:2" x14ac:dyDescent="0.25">
      <c r="A53" s="1704">
        <v>-500</v>
      </c>
      <c r="B53" s="1704" t="s">
        <v>7127</v>
      </c>
    </row>
    <row r="54" spans="1:2" x14ac:dyDescent="0.25">
      <c r="A54" s="1704">
        <v>-300</v>
      </c>
      <c r="B54" s="1704" t="s">
        <v>7137</v>
      </c>
    </row>
    <row r="55" spans="1:2" x14ac:dyDescent="0.25">
      <c r="A55" s="1704">
        <v>-110</v>
      </c>
      <c r="B55" s="1704" t="s">
        <v>7138</v>
      </c>
    </row>
    <row r="56" spans="1:2" x14ac:dyDescent="0.25">
      <c r="A56" s="1704">
        <v>-100</v>
      </c>
      <c r="B56" s="1704" t="s">
        <v>7143</v>
      </c>
    </row>
    <row r="57" spans="1:2" x14ac:dyDescent="0.25">
      <c r="A57" s="1704">
        <v>-8000</v>
      </c>
      <c r="B57" s="1704" t="s">
        <v>7154</v>
      </c>
    </row>
    <row r="58" spans="1:2" x14ac:dyDescent="0.25">
      <c r="A58" s="1704">
        <v>-670</v>
      </c>
      <c r="B58" s="1704" t="s">
        <v>7155</v>
      </c>
    </row>
    <row r="59" spans="1:2" x14ac:dyDescent="0.25">
      <c r="A59" s="1704">
        <v>-4090</v>
      </c>
      <c r="B59" s="1704" t="s">
        <v>7166</v>
      </c>
    </row>
    <row r="60" spans="1:2" x14ac:dyDescent="0.25">
      <c r="A60" s="1704">
        <v>-8000</v>
      </c>
      <c r="B60" s="1704" t="s">
        <v>7158</v>
      </c>
    </row>
    <row r="61" spans="1:2" x14ac:dyDescent="0.25">
      <c r="A61" s="1704">
        <v>-115</v>
      </c>
      <c r="B61" s="1704" t="s">
        <v>7121</v>
      </c>
    </row>
    <row r="62" spans="1:2" x14ac:dyDescent="0.25">
      <c r="A62" s="1704">
        <v>-115</v>
      </c>
      <c r="B62" s="1704" t="s">
        <v>7123</v>
      </c>
    </row>
    <row r="63" spans="1:2" x14ac:dyDescent="0.25">
      <c r="A63" s="1704">
        <v>-115</v>
      </c>
      <c r="B63" s="1704" t="s">
        <v>7124</v>
      </c>
    </row>
    <row r="64" spans="1:2" x14ac:dyDescent="0.25">
      <c r="A64" s="1704">
        <v>-115</v>
      </c>
      <c r="B64" s="1704" t="s">
        <v>7129</v>
      </c>
    </row>
    <row r="65" spans="1:2" x14ac:dyDescent="0.25">
      <c r="A65" s="1704">
        <v>-115</v>
      </c>
      <c r="B65" s="1704" t="s">
        <v>7128</v>
      </c>
    </row>
    <row r="66" spans="1:2" x14ac:dyDescent="0.25">
      <c r="A66" s="1704">
        <v>-115</v>
      </c>
      <c r="B66" s="1704" t="s">
        <v>7141</v>
      </c>
    </row>
    <row r="67" spans="1:2" x14ac:dyDescent="0.25">
      <c r="A67" s="1704">
        <v>-115</v>
      </c>
      <c r="B67" s="1704" t="s">
        <v>7142</v>
      </c>
    </row>
    <row r="68" spans="1:2" x14ac:dyDescent="0.25">
      <c r="A68" s="1704">
        <v>-115</v>
      </c>
      <c r="B68" s="1704" t="s">
        <v>7156</v>
      </c>
    </row>
    <row r="69" spans="1:2" x14ac:dyDescent="0.25">
      <c r="A69" s="1704">
        <v>-115</v>
      </c>
      <c r="B69" s="1704" t="s">
        <v>7157</v>
      </c>
    </row>
    <row r="70" spans="1:2" x14ac:dyDescent="0.25">
      <c r="A70" s="1704">
        <v>-600</v>
      </c>
      <c r="B70" s="1704" t="s">
        <v>7272</v>
      </c>
    </row>
    <row r="71" spans="1:2" x14ac:dyDescent="0.25">
      <c r="A71" s="1704">
        <v>-550</v>
      </c>
      <c r="B71" s="1704" t="s">
        <v>7163</v>
      </c>
    </row>
    <row r="72" spans="1:2" x14ac:dyDescent="0.25">
      <c r="A72" s="1704">
        <v>-350</v>
      </c>
      <c r="B72" s="1704" t="s">
        <v>7162</v>
      </c>
    </row>
    <row r="73" spans="1:2" x14ac:dyDescent="0.25">
      <c r="A73" s="1704">
        <v>-460</v>
      </c>
      <c r="B73" s="1704" t="s">
        <v>7161</v>
      </c>
    </row>
    <row r="74" spans="1:2" x14ac:dyDescent="0.25">
      <c r="A74" s="1704">
        <v>-7000</v>
      </c>
      <c r="B74" s="1704" t="s">
        <v>7164</v>
      </c>
    </row>
    <row r="75" spans="1:2" x14ac:dyDescent="0.25">
      <c r="A75" s="1704">
        <v>-210</v>
      </c>
      <c r="B75" s="1704" t="s">
        <v>7165</v>
      </c>
    </row>
    <row r="76" spans="1:2" x14ac:dyDescent="0.25">
      <c r="A76" s="1704">
        <v>-280</v>
      </c>
      <c r="B76" s="1704" t="s">
        <v>7167</v>
      </c>
    </row>
    <row r="77" spans="1:2" ht="13.8" x14ac:dyDescent="0.25">
      <c r="A77" s="1714">
        <f>SUM(A1:A76)</f>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28"/>
  <sheetViews>
    <sheetView topLeftCell="A90" workbookViewId="0">
      <selection activeCell="J113" sqref="J113"/>
    </sheetView>
  </sheetViews>
  <sheetFormatPr baseColWidth="10" defaultRowHeight="13.2" x14ac:dyDescent="0.25"/>
  <cols>
    <col min="1" max="1" width="2.44140625" customWidth="1"/>
    <col min="3" max="3" width="6" bestFit="1" customWidth="1"/>
    <col min="4" max="4" width="36" bestFit="1" customWidth="1"/>
    <col min="5" max="5" width="4" bestFit="1" customWidth="1"/>
  </cols>
  <sheetData>
    <row r="2" spans="2:7" x14ac:dyDescent="0.25">
      <c r="C2" s="1548">
        <v>1200</v>
      </c>
      <c r="D2" s="3" t="s">
        <v>6171</v>
      </c>
      <c r="E2" s="3">
        <v>2</v>
      </c>
      <c r="F2" s="3"/>
      <c r="G2" s="3"/>
    </row>
    <row r="3" spans="2:7" x14ac:dyDescent="0.25">
      <c r="B3" s="3"/>
      <c r="C3" s="1564">
        <v>2400</v>
      </c>
      <c r="D3" s="28" t="s">
        <v>6770</v>
      </c>
      <c r="E3" s="3">
        <v>4</v>
      </c>
      <c r="F3" s="3"/>
      <c r="G3" s="3"/>
    </row>
    <row r="4" spans="2:7" x14ac:dyDescent="0.25">
      <c r="B4" s="3"/>
      <c r="C4" s="1564">
        <v>600</v>
      </c>
      <c r="D4" s="28" t="s">
        <v>6173</v>
      </c>
      <c r="E4" s="3">
        <v>1</v>
      </c>
      <c r="F4" s="3"/>
      <c r="G4" s="3"/>
    </row>
    <row r="5" spans="2:7" x14ac:dyDescent="0.25">
      <c r="B5" s="3"/>
      <c r="C5" s="1564">
        <v>1800</v>
      </c>
      <c r="D5" s="28" t="s">
        <v>6172</v>
      </c>
      <c r="E5" s="3">
        <v>3</v>
      </c>
      <c r="F5" s="3"/>
      <c r="G5" s="3"/>
    </row>
    <row r="6" spans="2:7" x14ac:dyDescent="0.25">
      <c r="B6" s="3"/>
      <c r="C6" s="1564">
        <v>600</v>
      </c>
      <c r="D6" s="1565" t="s">
        <v>6053</v>
      </c>
      <c r="E6" s="3">
        <v>1</v>
      </c>
      <c r="F6" s="3"/>
      <c r="G6" s="3"/>
    </row>
    <row r="7" spans="2:7" x14ac:dyDescent="0.25">
      <c r="B7" s="3"/>
      <c r="C7" s="1564">
        <v>600</v>
      </c>
      <c r="D7" s="1565" t="s">
        <v>6029</v>
      </c>
      <c r="E7" s="3">
        <v>1</v>
      </c>
      <c r="F7" s="3"/>
      <c r="G7" s="3"/>
    </row>
    <row r="8" spans="2:7" x14ac:dyDescent="0.25">
      <c r="B8" s="3"/>
      <c r="C8" s="1564">
        <v>600</v>
      </c>
      <c r="D8" s="1565" t="s">
        <v>6129</v>
      </c>
      <c r="E8" s="3">
        <v>1</v>
      </c>
      <c r="F8" s="3"/>
      <c r="G8" s="3"/>
    </row>
    <row r="9" spans="2:7" x14ac:dyDescent="0.25">
      <c r="B9" s="28"/>
      <c r="C9" s="1564">
        <v>600</v>
      </c>
      <c r="D9" s="1565" t="s">
        <v>6111</v>
      </c>
      <c r="E9" s="3">
        <v>1</v>
      </c>
      <c r="F9" s="3"/>
      <c r="G9" s="3"/>
    </row>
    <row r="10" spans="2:7" x14ac:dyDescent="0.25">
      <c r="B10" s="28"/>
      <c r="C10" s="1564">
        <v>600</v>
      </c>
      <c r="D10" s="28" t="s">
        <v>6065</v>
      </c>
      <c r="E10" s="3">
        <v>1</v>
      </c>
      <c r="F10" s="3"/>
      <c r="G10" s="3"/>
    </row>
    <row r="11" spans="2:7" x14ac:dyDescent="0.25">
      <c r="B11" s="28"/>
      <c r="C11" s="1564">
        <v>600</v>
      </c>
      <c r="D11" s="28" t="s">
        <v>6072</v>
      </c>
      <c r="E11" s="3">
        <v>1</v>
      </c>
      <c r="F11" s="3"/>
      <c r="G11" s="3"/>
    </row>
    <row r="12" spans="2:7" x14ac:dyDescent="0.25">
      <c r="B12" s="28"/>
      <c r="C12" s="1564">
        <v>600</v>
      </c>
      <c r="D12" s="28" t="s">
        <v>6074</v>
      </c>
      <c r="E12" s="3">
        <v>1</v>
      </c>
      <c r="F12" s="3"/>
      <c r="G12" s="3"/>
    </row>
    <row r="13" spans="2:7" x14ac:dyDescent="0.25">
      <c r="B13" s="28"/>
      <c r="C13" s="1564">
        <v>600</v>
      </c>
      <c r="D13" s="28" t="s">
        <v>6073</v>
      </c>
      <c r="E13" s="3">
        <v>1</v>
      </c>
      <c r="F13" s="3"/>
      <c r="G13" s="3"/>
    </row>
    <row r="14" spans="2:7" x14ac:dyDescent="0.25">
      <c r="B14" s="28"/>
      <c r="C14" s="1564">
        <v>600</v>
      </c>
      <c r="D14" s="28" t="s">
        <v>6079</v>
      </c>
      <c r="E14" s="3">
        <v>1</v>
      </c>
      <c r="F14" s="3"/>
      <c r="G14" s="3"/>
    </row>
    <row r="15" spans="2:7" x14ac:dyDescent="0.25">
      <c r="B15" s="28"/>
      <c r="C15" s="1564">
        <v>600</v>
      </c>
      <c r="D15" s="28" t="s">
        <v>6080</v>
      </c>
      <c r="E15" s="3">
        <v>1</v>
      </c>
      <c r="F15" s="3"/>
      <c r="G15" s="3"/>
    </row>
    <row r="16" spans="2:7" x14ac:dyDescent="0.25">
      <c r="B16" s="28"/>
      <c r="C16" s="1564">
        <v>600</v>
      </c>
      <c r="D16" s="28" t="s">
        <v>6081</v>
      </c>
      <c r="E16" s="3">
        <v>1</v>
      </c>
      <c r="F16" s="3"/>
      <c r="G16" s="3"/>
    </row>
    <row r="17" spans="2:7" x14ac:dyDescent="0.25">
      <c r="B17" s="28"/>
      <c r="C17" s="1564">
        <v>600</v>
      </c>
      <c r="D17" s="28" t="s">
        <v>6090</v>
      </c>
      <c r="E17" s="3">
        <v>1</v>
      </c>
      <c r="F17" s="3"/>
      <c r="G17" s="3"/>
    </row>
    <row r="18" spans="2:7" x14ac:dyDescent="0.25">
      <c r="B18" s="877"/>
      <c r="C18" s="1564">
        <v>600</v>
      </c>
      <c r="D18" s="28" t="s">
        <v>6091</v>
      </c>
      <c r="E18" s="3">
        <v>1</v>
      </c>
      <c r="F18" s="3"/>
      <c r="G18" s="3"/>
    </row>
    <row r="19" spans="2:7" x14ac:dyDescent="0.25">
      <c r="B19" s="877"/>
      <c r="C19" s="1564">
        <v>600</v>
      </c>
      <c r="D19" s="28" t="s">
        <v>6092</v>
      </c>
      <c r="E19" s="3">
        <v>1</v>
      </c>
      <c r="F19" s="599"/>
      <c r="G19" s="3"/>
    </row>
    <row r="20" spans="2:7" x14ac:dyDescent="0.25">
      <c r="B20" s="877"/>
      <c r="C20" s="1564">
        <v>550</v>
      </c>
      <c r="D20" s="28" t="s">
        <v>6102</v>
      </c>
      <c r="E20" s="3">
        <v>1</v>
      </c>
      <c r="F20" s="599"/>
      <c r="G20" s="3"/>
    </row>
    <row r="21" spans="2:7" x14ac:dyDescent="0.25">
      <c r="B21" s="877"/>
      <c r="C21" s="1564">
        <v>250</v>
      </c>
      <c r="D21" s="28" t="s">
        <v>6107</v>
      </c>
      <c r="E21" s="221">
        <v>1</v>
      </c>
      <c r="F21" s="599"/>
      <c r="G21" s="3"/>
    </row>
    <row r="22" spans="2:7" x14ac:dyDescent="0.25">
      <c r="B22" s="193"/>
      <c r="C22" s="1564">
        <v>600</v>
      </c>
      <c r="D22" s="193" t="s">
        <v>6110</v>
      </c>
      <c r="E22" s="599">
        <v>1</v>
      </c>
      <c r="F22" s="599"/>
      <c r="G22" s="3"/>
    </row>
    <row r="23" spans="2:7" x14ac:dyDescent="0.25">
      <c r="B23" s="193"/>
      <c r="C23" s="1564">
        <v>600</v>
      </c>
      <c r="D23" s="193" t="s">
        <v>6108</v>
      </c>
      <c r="E23" s="599">
        <v>1</v>
      </c>
      <c r="F23" s="599"/>
      <c r="G23" s="3"/>
    </row>
    <row r="24" spans="2:7" x14ac:dyDescent="0.25">
      <c r="B24" s="3"/>
      <c r="C24" s="1564">
        <v>600</v>
      </c>
      <c r="D24" s="193" t="s">
        <v>6109</v>
      </c>
      <c r="E24" s="599">
        <v>1</v>
      </c>
      <c r="F24" s="599"/>
      <c r="G24" s="3"/>
    </row>
    <row r="25" spans="2:7" x14ac:dyDescent="0.25">
      <c r="B25" s="3"/>
      <c r="C25" s="1564">
        <v>600</v>
      </c>
      <c r="D25" s="193" t="s">
        <v>6113</v>
      </c>
      <c r="E25" s="599">
        <v>1</v>
      </c>
      <c r="F25" s="599"/>
      <c r="G25" s="3"/>
    </row>
    <row r="26" spans="2:7" x14ac:dyDescent="0.25">
      <c r="B26" s="3"/>
      <c r="C26" s="1564">
        <v>600</v>
      </c>
      <c r="D26" s="193" t="s">
        <v>6114</v>
      </c>
      <c r="E26" s="599">
        <v>1</v>
      </c>
      <c r="F26" s="599"/>
      <c r="G26" s="3"/>
    </row>
    <row r="27" spans="2:7" x14ac:dyDescent="0.25">
      <c r="B27" s="3"/>
      <c r="C27" s="1564">
        <v>600</v>
      </c>
      <c r="D27" s="193" t="s">
        <v>6115</v>
      </c>
      <c r="E27" s="599">
        <v>1</v>
      </c>
      <c r="F27" s="599"/>
      <c r="G27" s="3"/>
    </row>
    <row r="28" spans="2:7" x14ac:dyDescent="0.25">
      <c r="B28" s="3"/>
      <c r="C28" s="1564">
        <v>600</v>
      </c>
      <c r="D28" s="193" t="s">
        <v>6116</v>
      </c>
      <c r="E28" s="599">
        <v>1</v>
      </c>
      <c r="F28" s="599"/>
      <c r="G28" s="3"/>
    </row>
    <row r="29" spans="2:7" x14ac:dyDescent="0.25">
      <c r="B29" s="877"/>
      <c r="C29" s="1564">
        <v>600</v>
      </c>
      <c r="D29" s="877" t="s">
        <v>6135</v>
      </c>
      <c r="E29" s="599">
        <v>1</v>
      </c>
      <c r="F29" s="599"/>
      <c r="G29" s="3"/>
    </row>
    <row r="30" spans="2:7" x14ac:dyDescent="0.25">
      <c r="B30" s="3"/>
      <c r="C30" s="1564">
        <v>600</v>
      </c>
      <c r="D30" s="877" t="s">
        <v>6136</v>
      </c>
      <c r="E30" s="599">
        <v>1</v>
      </c>
      <c r="F30" s="599"/>
      <c r="G30" s="3"/>
    </row>
    <row r="31" spans="2:7" x14ac:dyDescent="0.25">
      <c r="B31" s="221"/>
      <c r="C31" s="1564">
        <v>600</v>
      </c>
      <c r="D31" s="877" t="s">
        <v>6139</v>
      </c>
      <c r="E31" s="599">
        <v>1</v>
      </c>
      <c r="F31" s="599"/>
      <c r="G31" s="3"/>
    </row>
    <row r="32" spans="2:7" x14ac:dyDescent="0.25">
      <c r="B32" s="221"/>
      <c r="C32" s="1564">
        <v>600</v>
      </c>
      <c r="D32" s="877" t="s">
        <v>6140</v>
      </c>
      <c r="E32" s="599">
        <v>1</v>
      </c>
      <c r="F32" s="599"/>
      <c r="G32" s="3"/>
    </row>
    <row r="33" spans="2:7" x14ac:dyDescent="0.25">
      <c r="B33" s="221"/>
      <c r="C33" s="1564">
        <v>600</v>
      </c>
      <c r="D33" s="877" t="s">
        <v>6141</v>
      </c>
      <c r="E33" s="599">
        <v>1</v>
      </c>
      <c r="F33" s="599"/>
      <c r="G33" s="3"/>
    </row>
    <row r="34" spans="2:7" x14ac:dyDescent="0.25">
      <c r="B34" s="221"/>
      <c r="C34" s="1564">
        <v>600</v>
      </c>
      <c r="D34" s="877" t="s">
        <v>6142</v>
      </c>
      <c r="E34" s="599">
        <v>1</v>
      </c>
      <c r="F34" s="599"/>
      <c r="G34" s="3"/>
    </row>
    <row r="35" spans="2:7" x14ac:dyDescent="0.25">
      <c r="B35" s="221"/>
      <c r="C35" s="1564">
        <v>600</v>
      </c>
      <c r="D35" s="877" t="s">
        <v>6143</v>
      </c>
      <c r="E35" s="599">
        <v>1</v>
      </c>
      <c r="F35" s="599"/>
      <c r="G35" s="599"/>
    </row>
    <row r="36" spans="2:7" x14ac:dyDescent="0.25">
      <c r="B36" s="193"/>
      <c r="C36" s="1564">
        <v>600</v>
      </c>
      <c r="D36" s="877" t="s">
        <v>6144</v>
      </c>
      <c r="E36" s="599">
        <v>1</v>
      </c>
      <c r="F36" s="599"/>
      <c r="G36" s="599"/>
    </row>
    <row r="37" spans="2:7" x14ac:dyDescent="0.25">
      <c r="B37" s="877"/>
      <c r="C37" s="1564">
        <v>600</v>
      </c>
      <c r="D37" s="877" t="s">
        <v>6145</v>
      </c>
      <c r="E37" s="599">
        <v>1</v>
      </c>
      <c r="F37" s="599"/>
      <c r="G37" s="599"/>
    </row>
    <row r="38" spans="2:7" x14ac:dyDescent="0.25">
      <c r="B38" s="877"/>
      <c r="C38" s="1564">
        <v>600</v>
      </c>
      <c r="D38" s="877" t="s">
        <v>6192</v>
      </c>
      <c r="E38" s="599">
        <v>1</v>
      </c>
      <c r="F38" s="599"/>
      <c r="G38" s="599"/>
    </row>
    <row r="39" spans="2:7" x14ac:dyDescent="0.25">
      <c r="B39" s="877"/>
      <c r="C39" s="1564">
        <v>600</v>
      </c>
      <c r="D39" s="877" t="s">
        <v>6193</v>
      </c>
      <c r="E39" s="599">
        <v>1</v>
      </c>
      <c r="F39" s="599"/>
      <c r="G39" s="599"/>
    </row>
    <row r="40" spans="2:7" x14ac:dyDescent="0.25">
      <c r="B40" s="877"/>
      <c r="C40" s="1564">
        <v>600</v>
      </c>
      <c r="D40" s="877" t="s">
        <v>6194</v>
      </c>
      <c r="E40" s="599">
        <v>1</v>
      </c>
      <c r="F40" s="599"/>
      <c r="G40" s="599"/>
    </row>
    <row r="41" spans="2:7" x14ac:dyDescent="0.25">
      <c r="B41" s="877"/>
      <c r="C41" s="1564">
        <v>600</v>
      </c>
      <c r="D41" s="877" t="s">
        <v>6195</v>
      </c>
      <c r="E41" s="599">
        <v>1</v>
      </c>
      <c r="F41" s="599"/>
      <c r="G41" s="599"/>
    </row>
    <row r="42" spans="2:7" x14ac:dyDescent="0.25">
      <c r="B42" s="877"/>
      <c r="C42" s="1564">
        <v>600</v>
      </c>
      <c r="D42" s="877" t="s">
        <v>6197</v>
      </c>
      <c r="E42" s="599">
        <v>1</v>
      </c>
      <c r="F42" s="599"/>
      <c r="G42" s="599"/>
    </row>
    <row r="43" spans="2:7" x14ac:dyDescent="0.25">
      <c r="B43" s="877"/>
      <c r="C43" s="1564">
        <v>550</v>
      </c>
      <c r="D43" s="28" t="s">
        <v>6267</v>
      </c>
      <c r="E43" s="599">
        <v>1</v>
      </c>
      <c r="F43" s="599"/>
      <c r="G43" s="599"/>
    </row>
    <row r="44" spans="2:7" x14ac:dyDescent="0.25">
      <c r="B44" s="877"/>
      <c r="C44" s="1564">
        <v>600</v>
      </c>
      <c r="D44" s="28" t="s">
        <v>6198</v>
      </c>
      <c r="E44" s="599">
        <v>1</v>
      </c>
      <c r="F44" s="599"/>
      <c r="G44" s="599"/>
    </row>
    <row r="45" spans="2:7" x14ac:dyDescent="0.25">
      <c r="B45" s="877"/>
      <c r="C45" s="1564">
        <v>600</v>
      </c>
      <c r="D45" s="28" t="s">
        <v>6199</v>
      </c>
      <c r="E45" s="599">
        <v>1</v>
      </c>
      <c r="F45" s="599"/>
      <c r="G45" s="599"/>
    </row>
    <row r="46" spans="2:7" x14ac:dyDescent="0.25">
      <c r="B46" s="3"/>
      <c r="C46" s="1564">
        <v>600</v>
      </c>
      <c r="D46" s="28" t="s">
        <v>6207</v>
      </c>
      <c r="E46" s="599">
        <v>1</v>
      </c>
      <c r="F46" s="599"/>
      <c r="G46" s="599"/>
    </row>
    <row r="47" spans="2:7" x14ac:dyDescent="0.25">
      <c r="B47" s="3"/>
      <c r="C47" s="1564">
        <v>600</v>
      </c>
      <c r="D47" s="28" t="s">
        <v>6208</v>
      </c>
      <c r="E47" s="599">
        <v>1</v>
      </c>
      <c r="F47" s="599"/>
      <c r="G47" s="599"/>
    </row>
    <row r="48" spans="2:7" x14ac:dyDescent="0.25">
      <c r="B48" s="877"/>
      <c r="C48" s="1564">
        <v>600</v>
      </c>
      <c r="D48" s="28" t="s">
        <v>6209</v>
      </c>
      <c r="E48" s="599">
        <v>1</v>
      </c>
      <c r="F48" s="599"/>
      <c r="G48" s="599"/>
    </row>
    <row r="49" spans="2:7" x14ac:dyDescent="0.25">
      <c r="B49" s="877"/>
      <c r="C49" s="1564">
        <v>600</v>
      </c>
      <c r="D49" s="28" t="s">
        <v>6219</v>
      </c>
      <c r="E49" s="599">
        <v>1</v>
      </c>
      <c r="F49" s="599"/>
      <c r="G49" s="599"/>
    </row>
    <row r="50" spans="2:7" x14ac:dyDescent="0.25">
      <c r="B50" s="3"/>
      <c r="C50" s="1564">
        <v>600</v>
      </c>
      <c r="D50" s="28" t="s">
        <v>6220</v>
      </c>
      <c r="E50" s="599">
        <v>1</v>
      </c>
      <c r="F50" s="599"/>
      <c r="G50" s="599"/>
    </row>
    <row r="51" spans="2:7" x14ac:dyDescent="0.25">
      <c r="B51" s="3"/>
      <c r="C51" s="1564">
        <v>600</v>
      </c>
      <c r="D51" s="28" t="s">
        <v>6221</v>
      </c>
      <c r="E51" s="599">
        <v>1</v>
      </c>
      <c r="F51" s="599"/>
      <c r="G51" s="599"/>
    </row>
    <row r="52" spans="2:7" x14ac:dyDescent="0.25">
      <c r="B52" s="193"/>
      <c r="C52" s="1564">
        <v>600</v>
      </c>
      <c r="D52" s="193" t="s">
        <v>6256</v>
      </c>
      <c r="E52" s="599">
        <v>1</v>
      </c>
      <c r="F52" s="599"/>
      <c r="G52" s="599"/>
    </row>
    <row r="53" spans="2:7" x14ac:dyDescent="0.25">
      <c r="B53" s="193"/>
      <c r="C53" s="1564">
        <v>600</v>
      </c>
      <c r="D53" s="193" t="s">
        <v>6257</v>
      </c>
      <c r="E53" s="599">
        <v>1</v>
      </c>
      <c r="F53" s="599"/>
      <c r="G53" s="599"/>
    </row>
    <row r="54" spans="2:7" x14ac:dyDescent="0.25">
      <c r="B54" s="193"/>
      <c r="C54" s="1564">
        <v>600</v>
      </c>
      <c r="D54" s="193" t="s">
        <v>6258</v>
      </c>
      <c r="E54" s="599">
        <v>1</v>
      </c>
      <c r="F54" s="599"/>
      <c r="G54" s="599"/>
    </row>
    <row r="55" spans="2:7" x14ac:dyDescent="0.25">
      <c r="B55" s="3"/>
      <c r="C55" s="1564">
        <v>600</v>
      </c>
      <c r="D55" s="28" t="s">
        <v>6259</v>
      </c>
      <c r="E55" s="599">
        <v>1</v>
      </c>
      <c r="F55" s="599"/>
      <c r="G55" s="599"/>
    </row>
    <row r="56" spans="2:7" x14ac:dyDescent="0.25">
      <c r="B56" s="3"/>
      <c r="C56" s="1564">
        <v>600</v>
      </c>
      <c r="D56" s="28" t="s">
        <v>6260</v>
      </c>
      <c r="E56" s="599">
        <v>1</v>
      </c>
      <c r="F56" s="599"/>
      <c r="G56" s="599"/>
    </row>
    <row r="57" spans="2:7" x14ac:dyDescent="0.25">
      <c r="B57" s="3"/>
      <c r="C57" s="1564">
        <v>600</v>
      </c>
      <c r="D57" s="28" t="s">
        <v>6234</v>
      </c>
      <c r="E57" s="599">
        <v>1</v>
      </c>
      <c r="F57" s="599"/>
      <c r="G57" s="599"/>
    </row>
    <row r="58" spans="2:7" x14ac:dyDescent="0.25">
      <c r="B58" s="3"/>
      <c r="C58" s="1564">
        <v>600</v>
      </c>
      <c r="D58" s="193" t="s">
        <v>6284</v>
      </c>
      <c r="E58" s="3">
        <v>1</v>
      </c>
      <c r="F58" s="599"/>
      <c r="G58" s="599"/>
    </row>
    <row r="59" spans="2:7" x14ac:dyDescent="0.25">
      <c r="B59" s="3"/>
      <c r="C59" s="1564">
        <v>1200</v>
      </c>
      <c r="D59" s="193" t="s">
        <v>6285</v>
      </c>
      <c r="E59" s="3">
        <v>2</v>
      </c>
      <c r="F59" s="599"/>
      <c r="G59" s="599"/>
    </row>
    <row r="60" spans="2:7" x14ac:dyDescent="0.25">
      <c r="B60" s="3"/>
      <c r="C60" s="1564">
        <v>1200</v>
      </c>
      <c r="D60" s="193" t="s">
        <v>6286</v>
      </c>
      <c r="E60" s="3">
        <v>2</v>
      </c>
      <c r="F60" s="599"/>
      <c r="G60" s="599"/>
    </row>
    <row r="61" spans="2:7" x14ac:dyDescent="0.25">
      <c r="B61" s="3"/>
      <c r="C61" s="1564">
        <v>600</v>
      </c>
      <c r="D61" s="193" t="s">
        <v>6287</v>
      </c>
      <c r="E61" s="3">
        <v>1</v>
      </c>
      <c r="F61" s="599"/>
      <c r="G61" s="599"/>
    </row>
    <row r="62" spans="2:7" x14ac:dyDescent="0.25">
      <c r="B62" s="3"/>
      <c r="C62" s="1564">
        <v>600</v>
      </c>
      <c r="D62" s="193" t="s">
        <v>6288</v>
      </c>
      <c r="E62" s="3">
        <v>1</v>
      </c>
      <c r="F62" s="599"/>
      <c r="G62" s="599"/>
    </row>
    <row r="63" spans="2:7" x14ac:dyDescent="0.25">
      <c r="B63" s="3"/>
      <c r="C63" s="1564">
        <v>600</v>
      </c>
      <c r="D63" s="193" t="s">
        <v>6289</v>
      </c>
      <c r="E63" s="3">
        <v>1</v>
      </c>
      <c r="F63" s="599"/>
      <c r="G63" s="599"/>
    </row>
    <row r="64" spans="2:7" x14ac:dyDescent="0.25">
      <c r="B64" s="3"/>
      <c r="C64" s="1564">
        <v>600</v>
      </c>
      <c r="D64" s="193" t="s">
        <v>6291</v>
      </c>
      <c r="E64" s="3">
        <v>1</v>
      </c>
      <c r="F64" s="599"/>
      <c r="G64" s="3"/>
    </row>
    <row r="65" spans="2:7" x14ac:dyDescent="0.25">
      <c r="B65" s="3"/>
      <c r="C65" s="1564">
        <v>600</v>
      </c>
      <c r="D65" s="193" t="s">
        <v>6292</v>
      </c>
      <c r="E65" s="3">
        <v>1</v>
      </c>
      <c r="F65" s="599"/>
      <c r="G65" s="3"/>
    </row>
    <row r="66" spans="2:7" x14ac:dyDescent="0.25">
      <c r="B66" s="3"/>
      <c r="C66" s="1564">
        <v>600</v>
      </c>
      <c r="D66" s="193" t="s">
        <v>6293</v>
      </c>
      <c r="E66" s="3">
        <v>1</v>
      </c>
      <c r="F66" s="3"/>
      <c r="G66" s="3"/>
    </row>
    <row r="67" spans="2:7" x14ac:dyDescent="0.25">
      <c r="B67" s="3"/>
      <c r="C67" s="1564">
        <v>600</v>
      </c>
      <c r="D67" s="193" t="s">
        <v>6294</v>
      </c>
      <c r="E67" s="3">
        <v>1</v>
      </c>
      <c r="F67" s="3"/>
      <c r="G67" s="3"/>
    </row>
    <row r="68" spans="2:7" x14ac:dyDescent="0.25">
      <c r="B68" s="3"/>
      <c r="C68" s="1564">
        <v>600</v>
      </c>
      <c r="D68" s="193" t="s">
        <v>6295</v>
      </c>
      <c r="E68" s="3">
        <v>1</v>
      </c>
      <c r="F68" s="3"/>
      <c r="G68" s="3"/>
    </row>
    <row r="69" spans="2:7" x14ac:dyDescent="0.25">
      <c r="B69" s="3"/>
      <c r="C69" s="1564">
        <v>600</v>
      </c>
      <c r="D69" s="193" t="s">
        <v>6290</v>
      </c>
      <c r="E69" s="3">
        <v>1</v>
      </c>
      <c r="F69" s="3"/>
      <c r="G69" s="3"/>
    </row>
    <row r="70" spans="2:7" x14ac:dyDescent="0.25">
      <c r="B70" s="3"/>
      <c r="C70" s="1564">
        <v>250</v>
      </c>
      <c r="D70" s="221" t="s">
        <v>6325</v>
      </c>
      <c r="E70" s="3">
        <v>1</v>
      </c>
      <c r="F70" s="3"/>
      <c r="G70" s="3"/>
    </row>
    <row r="71" spans="2:7" x14ac:dyDescent="0.25">
      <c r="B71" s="3"/>
      <c r="C71" s="1564">
        <v>250</v>
      </c>
      <c r="D71" s="3" t="s">
        <v>6324</v>
      </c>
      <c r="E71" s="3">
        <v>1</v>
      </c>
      <c r="F71" s="3"/>
      <c r="G71" s="3"/>
    </row>
    <row r="72" spans="2:7" x14ac:dyDescent="0.25">
      <c r="B72" s="3"/>
      <c r="C72" s="1564">
        <v>250</v>
      </c>
      <c r="D72" s="3" t="s">
        <v>6323</v>
      </c>
      <c r="E72" s="3">
        <v>1</v>
      </c>
      <c r="F72" s="3"/>
      <c r="G72" s="3"/>
    </row>
    <row r="73" spans="2:7" x14ac:dyDescent="0.25">
      <c r="B73" s="3"/>
      <c r="C73" s="1564">
        <v>250</v>
      </c>
      <c r="D73" s="3" t="s">
        <v>6322</v>
      </c>
      <c r="E73" s="3">
        <v>1</v>
      </c>
      <c r="F73" s="3"/>
      <c r="G73" s="3"/>
    </row>
    <row r="74" spans="2:7" x14ac:dyDescent="0.25">
      <c r="B74" s="3"/>
      <c r="C74" s="1564">
        <v>250</v>
      </c>
      <c r="D74" s="28" t="s">
        <v>6321</v>
      </c>
      <c r="E74" s="3">
        <v>1</v>
      </c>
      <c r="F74" s="3"/>
      <c r="G74" s="3"/>
    </row>
    <row r="75" spans="2:7" x14ac:dyDescent="0.25">
      <c r="B75" s="3"/>
      <c r="C75" s="1564">
        <v>250</v>
      </c>
      <c r="D75" s="3" t="s">
        <v>6320</v>
      </c>
      <c r="E75" s="3">
        <v>1</v>
      </c>
      <c r="F75" s="3"/>
      <c r="G75" s="3"/>
    </row>
    <row r="76" spans="2:7" x14ac:dyDescent="0.25">
      <c r="B76" s="3"/>
      <c r="C76" s="1564">
        <v>600</v>
      </c>
      <c r="D76" s="3" t="s">
        <v>6319</v>
      </c>
      <c r="E76" s="3">
        <v>1</v>
      </c>
      <c r="F76" s="3"/>
      <c r="G76" s="3"/>
    </row>
    <row r="77" spans="2:7" x14ac:dyDescent="0.25">
      <c r="B77" s="3"/>
      <c r="C77" s="1564">
        <v>600</v>
      </c>
      <c r="D77" s="3" t="s">
        <v>6317</v>
      </c>
      <c r="E77" s="3">
        <v>1</v>
      </c>
      <c r="F77" s="3"/>
      <c r="G77" s="3"/>
    </row>
    <row r="78" spans="2:7" x14ac:dyDescent="0.25">
      <c r="B78" s="3"/>
      <c r="C78" s="1564">
        <v>250</v>
      </c>
      <c r="D78" s="3" t="s">
        <v>6318</v>
      </c>
      <c r="E78" s="3">
        <v>1</v>
      </c>
      <c r="F78" s="3"/>
      <c r="G78" s="3"/>
    </row>
    <row r="79" spans="2:7" x14ac:dyDescent="0.25">
      <c r="B79" s="3"/>
      <c r="C79" s="1564">
        <v>1200</v>
      </c>
      <c r="D79" s="28" t="s">
        <v>6298</v>
      </c>
      <c r="E79" s="3">
        <v>2</v>
      </c>
      <c r="F79" s="3"/>
      <c r="G79" s="3"/>
    </row>
    <row r="80" spans="2:7" x14ac:dyDescent="0.25">
      <c r="B80" s="3"/>
      <c r="C80" s="1564">
        <v>2100</v>
      </c>
      <c r="D80" s="28" t="s">
        <v>6299</v>
      </c>
      <c r="E80" s="3">
        <v>3</v>
      </c>
      <c r="F80" s="3"/>
      <c r="G80" s="3"/>
    </row>
    <row r="81" spans="2:7" x14ac:dyDescent="0.25">
      <c r="B81" s="3"/>
      <c r="C81" s="1564">
        <v>1200</v>
      </c>
      <c r="D81" s="28" t="s">
        <v>6296</v>
      </c>
      <c r="E81" s="3">
        <v>2</v>
      </c>
      <c r="F81" s="3"/>
      <c r="G81" s="3"/>
    </row>
    <row r="82" spans="2:7" x14ac:dyDescent="0.25">
      <c r="B82" s="3"/>
      <c r="C82" s="1564">
        <v>2400</v>
      </c>
      <c r="D82" s="28" t="s">
        <v>6297</v>
      </c>
      <c r="E82" s="3">
        <v>4</v>
      </c>
      <c r="F82" s="3"/>
      <c r="G82" s="3"/>
    </row>
    <row r="83" spans="2:7" x14ac:dyDescent="0.25">
      <c r="B83" s="3"/>
      <c r="C83" s="1564">
        <v>600</v>
      </c>
      <c r="D83" s="3" t="s">
        <v>6359</v>
      </c>
      <c r="E83" s="3">
        <v>1</v>
      </c>
      <c r="F83" s="3"/>
      <c r="G83" s="3"/>
    </row>
    <row r="84" spans="2:7" x14ac:dyDescent="0.25">
      <c r="B84" s="3"/>
      <c r="C84" s="1564">
        <v>600</v>
      </c>
      <c r="D84" s="3" t="s">
        <v>6366</v>
      </c>
      <c r="E84" s="3">
        <v>1</v>
      </c>
      <c r="F84" s="3"/>
      <c r="G84" s="3"/>
    </row>
    <row r="85" spans="2:7" x14ac:dyDescent="0.25">
      <c r="B85" s="3"/>
      <c r="C85" s="1564">
        <v>600</v>
      </c>
      <c r="D85" s="3" t="s">
        <v>6509</v>
      </c>
      <c r="E85" s="3">
        <v>1</v>
      </c>
      <c r="F85" s="3"/>
      <c r="G85" s="3"/>
    </row>
    <row r="86" spans="2:7" x14ac:dyDescent="0.25">
      <c r="B86" s="3"/>
      <c r="C86" s="1564">
        <v>600</v>
      </c>
      <c r="D86" s="3" t="s">
        <v>6511</v>
      </c>
      <c r="E86" s="3">
        <v>1</v>
      </c>
      <c r="F86" s="3"/>
      <c r="G86" s="3"/>
    </row>
    <row r="87" spans="2:7" x14ac:dyDescent="0.25">
      <c r="B87" s="3"/>
      <c r="C87" s="1564">
        <v>600</v>
      </c>
      <c r="D87" s="3" t="s">
        <v>6512</v>
      </c>
      <c r="E87" s="3">
        <v>1</v>
      </c>
      <c r="F87" s="3"/>
      <c r="G87" s="3"/>
    </row>
    <row r="88" spans="2:7" x14ac:dyDescent="0.25">
      <c r="B88" s="3"/>
      <c r="C88" s="1564">
        <v>600</v>
      </c>
      <c r="D88" s="3" t="s">
        <v>6602</v>
      </c>
      <c r="E88" s="3">
        <v>1</v>
      </c>
      <c r="F88" s="3"/>
      <c r="G88" s="3"/>
    </row>
    <row r="89" spans="2:7" x14ac:dyDescent="0.25">
      <c r="B89" s="3"/>
      <c r="C89" s="1564">
        <v>600</v>
      </c>
      <c r="D89" s="3" t="s">
        <v>6603</v>
      </c>
      <c r="E89" s="3">
        <v>1</v>
      </c>
      <c r="F89" s="3"/>
      <c r="G89" s="3"/>
    </row>
    <row r="90" spans="2:7" x14ac:dyDescent="0.25">
      <c r="B90" s="3"/>
      <c r="C90" s="1564">
        <v>600</v>
      </c>
      <c r="D90" s="1565" t="s">
        <v>6607</v>
      </c>
      <c r="E90" s="3">
        <v>1</v>
      </c>
      <c r="F90" s="3"/>
      <c r="G90" s="3"/>
    </row>
    <row r="91" spans="2:7" x14ac:dyDescent="0.25">
      <c r="B91" s="3"/>
      <c r="C91" s="1564">
        <v>600</v>
      </c>
      <c r="D91" s="1565" t="s">
        <v>6607</v>
      </c>
      <c r="E91" s="3">
        <v>1</v>
      </c>
      <c r="F91" s="3"/>
      <c r="G91" s="3"/>
    </row>
    <row r="92" spans="2:7" x14ac:dyDescent="0.25">
      <c r="B92" s="3"/>
      <c r="C92" s="1564">
        <v>700</v>
      </c>
      <c r="D92" s="3" t="s">
        <v>6638</v>
      </c>
      <c r="E92" s="3">
        <v>1</v>
      </c>
      <c r="F92" s="3"/>
      <c r="G92" s="3"/>
    </row>
    <row r="93" spans="2:7" x14ac:dyDescent="0.25">
      <c r="B93" s="3"/>
      <c r="C93" s="1564">
        <v>600</v>
      </c>
      <c r="D93" s="3" t="s">
        <v>6615</v>
      </c>
      <c r="E93" s="3">
        <v>1</v>
      </c>
      <c r="F93" s="3"/>
      <c r="G93" s="3"/>
    </row>
    <row r="94" spans="2:7" x14ac:dyDescent="0.25">
      <c r="B94" s="3"/>
      <c r="C94" s="1564">
        <v>600</v>
      </c>
      <c r="D94" s="3" t="s">
        <v>6743</v>
      </c>
      <c r="E94" s="3">
        <v>1</v>
      </c>
      <c r="F94" s="3"/>
      <c r="G94" s="3"/>
    </row>
    <row r="95" spans="2:7" x14ac:dyDescent="0.25">
      <c r="B95" s="3"/>
      <c r="C95" s="1564">
        <v>1400</v>
      </c>
      <c r="D95" s="3" t="s">
        <v>6744</v>
      </c>
      <c r="E95" s="3">
        <v>2</v>
      </c>
      <c r="F95" s="3"/>
      <c r="G95" s="3"/>
    </row>
    <row r="96" spans="2:7" x14ac:dyDescent="0.25">
      <c r="B96" s="3"/>
      <c r="C96" s="1564">
        <v>250</v>
      </c>
      <c r="D96" s="3" t="s">
        <v>6758</v>
      </c>
      <c r="E96" s="3">
        <v>1</v>
      </c>
      <c r="F96" s="3"/>
      <c r="G96" s="3"/>
    </row>
    <row r="97" spans="2:7" x14ac:dyDescent="0.25">
      <c r="B97" s="3"/>
      <c r="C97" s="1564">
        <v>250</v>
      </c>
      <c r="D97" s="3" t="s">
        <v>6759</v>
      </c>
      <c r="E97" s="3">
        <v>1</v>
      </c>
      <c r="F97" s="3"/>
      <c r="G97" s="3"/>
    </row>
    <row r="98" spans="2:7" x14ac:dyDescent="0.25">
      <c r="B98" s="3"/>
      <c r="C98" s="1564">
        <v>250</v>
      </c>
      <c r="D98" s="3" t="s">
        <v>6760</v>
      </c>
      <c r="E98" s="3">
        <v>1</v>
      </c>
      <c r="F98" s="3"/>
      <c r="G98" s="3"/>
    </row>
    <row r="99" spans="2:7" x14ac:dyDescent="0.25">
      <c r="B99" s="3"/>
      <c r="C99" s="1564">
        <v>250</v>
      </c>
      <c r="D99" s="3" t="s">
        <v>6761</v>
      </c>
      <c r="E99" s="3">
        <v>1</v>
      </c>
      <c r="F99" s="3"/>
      <c r="G99" s="3"/>
    </row>
    <row r="100" spans="2:7" x14ac:dyDescent="0.25">
      <c r="B100" s="3"/>
      <c r="C100" s="1564">
        <v>250</v>
      </c>
      <c r="D100" s="3" t="s">
        <v>6794</v>
      </c>
      <c r="E100" s="3">
        <v>1</v>
      </c>
      <c r="F100" s="3"/>
      <c r="G100" s="3"/>
    </row>
    <row r="101" spans="2:7" x14ac:dyDescent="0.25">
      <c r="B101" s="3"/>
      <c r="C101" s="1564">
        <v>250</v>
      </c>
      <c r="D101" s="3" t="s">
        <v>6795</v>
      </c>
      <c r="E101" s="3">
        <v>1</v>
      </c>
      <c r="F101" s="3"/>
      <c r="G101" s="3"/>
    </row>
    <row r="102" spans="2:7" x14ac:dyDescent="0.25">
      <c r="B102" s="3"/>
      <c r="C102" s="1564">
        <v>250</v>
      </c>
      <c r="D102" s="3" t="s">
        <v>6796</v>
      </c>
      <c r="E102" s="3">
        <v>1</v>
      </c>
      <c r="F102" s="3"/>
      <c r="G102" s="3"/>
    </row>
    <row r="103" spans="2:7" x14ac:dyDescent="0.25">
      <c r="B103" s="3"/>
      <c r="C103" s="1564">
        <v>250</v>
      </c>
      <c r="D103" s="3" t="s">
        <v>6797</v>
      </c>
      <c r="E103" s="3">
        <v>1</v>
      </c>
      <c r="F103" s="3"/>
      <c r="G103" s="3"/>
    </row>
    <row r="104" spans="2:7" x14ac:dyDescent="0.25">
      <c r="B104" s="3"/>
      <c r="C104" s="1564">
        <v>250</v>
      </c>
      <c r="D104" s="3" t="s">
        <v>6798</v>
      </c>
      <c r="E104" s="3">
        <v>1</v>
      </c>
      <c r="F104" s="3"/>
      <c r="G104" s="3"/>
    </row>
    <row r="105" spans="2:7" x14ac:dyDescent="0.25">
      <c r="B105" s="3"/>
      <c r="C105" s="1564">
        <v>700</v>
      </c>
      <c r="D105" s="3" t="s">
        <v>6778</v>
      </c>
      <c r="E105" s="3">
        <v>1</v>
      </c>
      <c r="F105" s="3"/>
      <c r="G105" s="3"/>
    </row>
    <row r="106" spans="2:7" x14ac:dyDescent="0.25">
      <c r="B106" s="3"/>
      <c r="C106" s="1564">
        <v>600</v>
      </c>
      <c r="D106" s="3" t="s">
        <v>6836</v>
      </c>
      <c r="E106" s="3">
        <v>1</v>
      </c>
      <c r="F106" s="3"/>
      <c r="G106" s="3"/>
    </row>
    <row r="107" spans="2:7" x14ac:dyDescent="0.25">
      <c r="B107" s="3"/>
      <c r="C107" s="1564">
        <v>600</v>
      </c>
      <c r="D107" s="3" t="s">
        <v>6837</v>
      </c>
      <c r="E107" s="3">
        <v>1</v>
      </c>
      <c r="F107" s="3"/>
      <c r="G107" s="3"/>
    </row>
    <row r="108" spans="2:7" x14ac:dyDescent="0.25">
      <c r="B108" s="3"/>
      <c r="C108" s="1564">
        <v>600</v>
      </c>
      <c r="D108" s="3" t="s">
        <v>6838</v>
      </c>
      <c r="E108" s="3">
        <v>1</v>
      </c>
      <c r="F108" s="3"/>
      <c r="G108" s="3"/>
    </row>
    <row r="109" spans="2:7" x14ac:dyDescent="0.25">
      <c r="B109" s="3"/>
      <c r="C109" s="1564">
        <v>600</v>
      </c>
      <c r="D109" s="3" t="s">
        <v>6839</v>
      </c>
      <c r="E109" s="3">
        <v>1</v>
      </c>
      <c r="F109" s="3"/>
      <c r="G109" s="3"/>
    </row>
    <row r="110" spans="2:7" x14ac:dyDescent="0.25">
      <c r="B110" s="3"/>
      <c r="C110" s="1564">
        <v>700</v>
      </c>
      <c r="D110" s="3" t="s">
        <v>6969</v>
      </c>
      <c r="E110" s="3">
        <v>1</v>
      </c>
      <c r="F110" s="3"/>
      <c r="G110" s="3"/>
    </row>
    <row r="111" spans="2:7" x14ac:dyDescent="0.25">
      <c r="B111" s="3"/>
      <c r="C111" s="1564">
        <v>700</v>
      </c>
      <c r="D111" s="3" t="s">
        <v>6970</v>
      </c>
      <c r="E111" s="3">
        <v>1</v>
      </c>
      <c r="F111" s="3"/>
      <c r="G111" s="3"/>
    </row>
    <row r="112" spans="2:7" x14ac:dyDescent="0.25">
      <c r="B112" s="3"/>
      <c r="C112" s="1564">
        <v>700</v>
      </c>
      <c r="D112" s="3" t="s">
        <v>7236</v>
      </c>
      <c r="E112" s="3">
        <v>1</v>
      </c>
      <c r="F112" s="3"/>
      <c r="G112" s="3"/>
    </row>
    <row r="113" spans="2:7" x14ac:dyDescent="0.25">
      <c r="B113" s="3"/>
      <c r="C113" s="1711"/>
      <c r="D113" s="3" t="s">
        <v>7238</v>
      </c>
      <c r="E113" s="3">
        <v>1</v>
      </c>
      <c r="F113" s="3"/>
      <c r="G113" s="3"/>
    </row>
    <row r="114" spans="2:7" x14ac:dyDescent="0.25">
      <c r="B114" s="3"/>
      <c r="C114" s="1711"/>
      <c r="D114" s="3" t="s">
        <v>7239</v>
      </c>
      <c r="E114" s="3">
        <v>1</v>
      </c>
      <c r="F114" s="3"/>
      <c r="G114" s="3"/>
    </row>
    <row r="115" spans="2:7" x14ac:dyDescent="0.25">
      <c r="B115" s="3"/>
      <c r="C115" s="1711"/>
      <c r="D115" s="3" t="s">
        <v>6949</v>
      </c>
      <c r="E115" s="3">
        <v>1</v>
      </c>
      <c r="F115" s="3"/>
      <c r="G115" s="3"/>
    </row>
    <row r="116" spans="2:7" x14ac:dyDescent="0.25">
      <c r="B116" s="3"/>
      <c r="C116" s="1564">
        <v>800</v>
      </c>
      <c r="D116" s="3" t="s">
        <v>7466</v>
      </c>
      <c r="E116" s="3">
        <v>1</v>
      </c>
      <c r="F116" s="3"/>
      <c r="G116" s="3"/>
    </row>
    <row r="117" spans="2:7" x14ac:dyDescent="0.25">
      <c r="B117" s="3"/>
      <c r="C117" s="1564">
        <v>1000</v>
      </c>
      <c r="D117" s="3" t="s">
        <v>7519</v>
      </c>
      <c r="E117" s="3">
        <v>1</v>
      </c>
      <c r="F117" s="3"/>
      <c r="G117" s="3"/>
    </row>
    <row r="118" spans="2:7" x14ac:dyDescent="0.25">
      <c r="B118" s="3"/>
      <c r="C118" s="1564">
        <v>1000</v>
      </c>
      <c r="D118" s="3" t="s">
        <v>7520</v>
      </c>
      <c r="E118" s="3">
        <v>1</v>
      </c>
      <c r="F118" s="3"/>
      <c r="G118" s="3"/>
    </row>
    <row r="119" spans="2:7" x14ac:dyDescent="0.25">
      <c r="B119" s="3"/>
      <c r="C119" s="1564">
        <v>700</v>
      </c>
      <c r="D119" s="3" t="s">
        <v>7237</v>
      </c>
      <c r="E119" s="3">
        <v>1</v>
      </c>
      <c r="F119" s="3"/>
      <c r="G119" s="3"/>
    </row>
    <row r="120" spans="2:7" x14ac:dyDescent="0.25">
      <c r="B120" s="3"/>
      <c r="C120" s="1843"/>
      <c r="D120" s="3" t="s">
        <v>7907</v>
      </c>
      <c r="E120" s="3"/>
      <c r="F120" s="3"/>
      <c r="G120" s="3"/>
    </row>
    <row r="121" spans="2:7" x14ac:dyDescent="0.25">
      <c r="B121" s="1620">
        <f>SUM(C2:C121)</f>
        <v>74650</v>
      </c>
      <c r="C121" s="1843"/>
      <c r="D121" s="3" t="s">
        <v>7908</v>
      </c>
      <c r="E121" s="3"/>
      <c r="F121" s="3"/>
      <c r="G121" s="3"/>
    </row>
    <row r="122" spans="2:7" x14ac:dyDescent="0.25">
      <c r="B122" s="3"/>
      <c r="C122" s="3"/>
      <c r="D122" s="3"/>
      <c r="E122" s="3"/>
      <c r="F122" s="3"/>
      <c r="G122" s="3"/>
    </row>
    <row r="123" spans="2:7" x14ac:dyDescent="0.25">
      <c r="B123" s="3"/>
      <c r="C123" s="3"/>
      <c r="D123" s="3"/>
      <c r="E123" s="499">
        <f>SUM(E2:E121)</f>
        <v>134</v>
      </c>
      <c r="F123" s="3"/>
      <c r="G123" s="3"/>
    </row>
    <row r="124" spans="2:7" x14ac:dyDescent="0.25">
      <c r="B124" s="3"/>
      <c r="C124" s="1560">
        <v>35300</v>
      </c>
      <c r="D124" s="1636" t="s">
        <v>6238</v>
      </c>
      <c r="E124" s="3"/>
      <c r="F124" s="3"/>
      <c r="G124" s="3"/>
    </row>
    <row r="125" spans="2:7" x14ac:dyDescent="0.25">
      <c r="B125" s="3"/>
      <c r="C125" s="221"/>
      <c r="D125" s="1636" t="s">
        <v>6984</v>
      </c>
      <c r="E125" s="3"/>
      <c r="F125" s="3"/>
      <c r="G125" s="3"/>
    </row>
    <row r="127" spans="2:7" ht="13.8" thickBot="1" x14ac:dyDescent="0.3"/>
    <row r="128" spans="2:7" ht="13.8" thickBot="1" x14ac:dyDescent="0.3">
      <c r="B128" s="1549">
        <f>SUM(C2:C124)</f>
        <v>109950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80"/>
  <sheetViews>
    <sheetView topLeftCell="A38" workbookViewId="0">
      <selection activeCell="F47" sqref="F47:K71"/>
    </sheetView>
  </sheetViews>
  <sheetFormatPr baseColWidth="10" defaultRowHeight="13.2" x14ac:dyDescent="0.25"/>
  <cols>
    <col min="1" max="1" width="7" style="34" bestFit="1" customWidth="1"/>
    <col min="2" max="2" width="28.44140625" style="34" bestFit="1" customWidth="1"/>
  </cols>
  <sheetData>
    <row r="1" spans="1:2" x14ac:dyDescent="0.25">
      <c r="A1" s="1685">
        <v>74073</v>
      </c>
      <c r="B1" s="1685" t="s">
        <v>7029</v>
      </c>
    </row>
    <row r="2" spans="1:2" x14ac:dyDescent="0.25">
      <c r="A2" s="1685">
        <v>1000</v>
      </c>
      <c r="B2" s="1685" t="s">
        <v>7246</v>
      </c>
    </row>
    <row r="3" spans="1:2" x14ac:dyDescent="0.25">
      <c r="A3" s="1685">
        <v>400</v>
      </c>
      <c r="B3" s="1685" t="s">
        <v>7264</v>
      </c>
    </row>
    <row r="4" spans="1:2" x14ac:dyDescent="0.25">
      <c r="A4" s="1685">
        <v>7000</v>
      </c>
      <c r="B4" s="1685" t="s">
        <v>7240</v>
      </c>
    </row>
    <row r="5" spans="1:2" x14ac:dyDescent="0.25">
      <c r="A5" s="570">
        <v>-531</v>
      </c>
      <c r="B5" s="570" t="s">
        <v>7076</v>
      </c>
    </row>
    <row r="6" spans="1:2" x14ac:dyDescent="0.25">
      <c r="A6" s="570">
        <v>-1027</v>
      </c>
      <c r="B6" s="570" t="s">
        <v>7072</v>
      </c>
    </row>
    <row r="7" spans="1:2" x14ac:dyDescent="0.25">
      <c r="A7" s="570">
        <v>-244</v>
      </c>
      <c r="B7" s="570" t="s">
        <v>7071</v>
      </c>
    </row>
    <row r="8" spans="1:2" x14ac:dyDescent="0.25">
      <c r="A8" s="570">
        <v>-520</v>
      </c>
      <c r="B8" s="570" t="s">
        <v>7070</v>
      </c>
    </row>
    <row r="9" spans="1:2" x14ac:dyDescent="0.25">
      <c r="A9" s="1660">
        <v>-722</v>
      </c>
      <c r="B9" s="1660" t="s">
        <v>3109</v>
      </c>
    </row>
    <row r="10" spans="1:2" x14ac:dyDescent="0.25">
      <c r="A10" s="1660">
        <v>-357</v>
      </c>
      <c r="B10" s="1660" t="s">
        <v>7065</v>
      </c>
    </row>
    <row r="11" spans="1:2" x14ac:dyDescent="0.25">
      <c r="A11" s="1660">
        <v>-2489</v>
      </c>
      <c r="B11" s="1660" t="s">
        <v>7066</v>
      </c>
    </row>
    <row r="12" spans="1:2" x14ac:dyDescent="0.25">
      <c r="A12" s="1660">
        <v>-1890</v>
      </c>
      <c r="B12" s="1660" t="s">
        <v>7069</v>
      </c>
    </row>
    <row r="13" spans="1:2" x14ac:dyDescent="0.25">
      <c r="A13" s="1660">
        <v>-810</v>
      </c>
      <c r="B13" s="1660" t="s">
        <v>7068</v>
      </c>
    </row>
    <row r="14" spans="1:2" x14ac:dyDescent="0.25">
      <c r="A14" s="570">
        <v>-6097</v>
      </c>
      <c r="B14" s="570" t="s">
        <v>7086</v>
      </c>
    </row>
    <row r="15" spans="1:2" x14ac:dyDescent="0.25">
      <c r="A15" s="570">
        <v>-2035</v>
      </c>
      <c r="B15" s="570" t="s">
        <v>7090</v>
      </c>
    </row>
    <row r="16" spans="1:2" x14ac:dyDescent="0.25">
      <c r="A16" s="1660">
        <v>-469</v>
      </c>
      <c r="B16" s="1660" t="s">
        <v>7074</v>
      </c>
    </row>
    <row r="17" spans="1:2" x14ac:dyDescent="0.25">
      <c r="A17" s="1660">
        <v>-795</v>
      </c>
      <c r="B17" s="1660" t="s">
        <v>7073</v>
      </c>
    </row>
    <row r="18" spans="1:2" x14ac:dyDescent="0.25">
      <c r="A18" s="1660">
        <v>-270</v>
      </c>
      <c r="B18" s="1660" t="s">
        <v>7075</v>
      </c>
    </row>
    <row r="19" spans="1:2" x14ac:dyDescent="0.25">
      <c r="A19" s="1660">
        <v>-8320</v>
      </c>
      <c r="B19" s="570" t="s">
        <v>7085</v>
      </c>
    </row>
    <row r="20" spans="1:2" x14ac:dyDescent="0.25">
      <c r="A20" s="570">
        <v>-1998</v>
      </c>
      <c r="B20" s="570" t="s">
        <v>7115</v>
      </c>
    </row>
    <row r="21" spans="1:2" x14ac:dyDescent="0.25">
      <c r="A21" s="570">
        <v>-1900</v>
      </c>
      <c r="B21" s="570" t="s">
        <v>7049</v>
      </c>
    </row>
    <row r="22" spans="1:2" x14ac:dyDescent="0.25">
      <c r="A22" s="570">
        <v>-595</v>
      </c>
      <c r="B22" s="570" t="s">
        <v>7050</v>
      </c>
    </row>
    <row r="23" spans="1:2" x14ac:dyDescent="0.25">
      <c r="A23" s="570">
        <v>-2700</v>
      </c>
      <c r="B23" s="570" t="s">
        <v>7140</v>
      </c>
    </row>
    <row r="24" spans="1:2" x14ac:dyDescent="0.25">
      <c r="A24" s="570">
        <v>-800</v>
      </c>
      <c r="B24" s="570" t="s">
        <v>7030</v>
      </c>
    </row>
    <row r="25" spans="1:2" ht="13.8" thickBot="1" x14ac:dyDescent="0.3">
      <c r="A25" s="1497">
        <v>-10460</v>
      </c>
      <c r="B25" s="1497" t="s">
        <v>7113</v>
      </c>
    </row>
    <row r="26" spans="1:2" x14ac:dyDescent="0.25">
      <c r="A26" s="570">
        <v>-915</v>
      </c>
      <c r="B26" s="570" t="s">
        <v>7283</v>
      </c>
    </row>
    <row r="27" spans="1:2" x14ac:dyDescent="0.25">
      <c r="A27" s="570">
        <v>-250</v>
      </c>
      <c r="B27" s="570" t="s">
        <v>7039</v>
      </c>
    </row>
    <row r="28" spans="1:2" x14ac:dyDescent="0.25">
      <c r="A28" s="570">
        <v>-90</v>
      </c>
      <c r="B28" s="570" t="s">
        <v>7040</v>
      </c>
    </row>
    <row r="29" spans="1:2" x14ac:dyDescent="0.25">
      <c r="A29" s="570">
        <v>-1000</v>
      </c>
      <c r="B29" s="570" t="s">
        <v>7041</v>
      </c>
    </row>
    <row r="30" spans="1:2" x14ac:dyDescent="0.25">
      <c r="A30" s="570">
        <v>-700</v>
      </c>
      <c r="B30" s="570" t="s">
        <v>7042</v>
      </c>
    </row>
    <row r="31" spans="1:2" x14ac:dyDescent="0.25">
      <c r="A31" s="570">
        <v>-800</v>
      </c>
      <c r="B31" s="570" t="s">
        <v>7043</v>
      </c>
    </row>
    <row r="32" spans="1:2" x14ac:dyDescent="0.25">
      <c r="A32" s="570">
        <v>-580</v>
      </c>
      <c r="B32" s="570" t="s">
        <v>7045</v>
      </c>
    </row>
    <row r="33" spans="1:2" x14ac:dyDescent="0.25">
      <c r="A33" s="570">
        <v>-500</v>
      </c>
      <c r="B33" s="570" t="s">
        <v>7044</v>
      </c>
    </row>
    <row r="34" spans="1:2" x14ac:dyDescent="0.25">
      <c r="A34" s="570">
        <v>-400</v>
      </c>
      <c r="B34" s="570" t="s">
        <v>7046</v>
      </c>
    </row>
    <row r="35" spans="1:2" x14ac:dyDescent="0.25">
      <c r="A35" s="570">
        <v>-110</v>
      </c>
      <c r="B35" s="570" t="s">
        <v>7047</v>
      </c>
    </row>
    <row r="36" spans="1:2" x14ac:dyDescent="0.25">
      <c r="A36" s="570">
        <v>-110</v>
      </c>
      <c r="B36" s="570" t="s">
        <v>7051</v>
      </c>
    </row>
    <row r="37" spans="1:2" x14ac:dyDescent="0.25">
      <c r="A37" s="570">
        <v>-110</v>
      </c>
      <c r="B37" s="570" t="s">
        <v>7056</v>
      </c>
    </row>
    <row r="38" spans="1:2" x14ac:dyDescent="0.25">
      <c r="A38" s="570">
        <v>-110</v>
      </c>
      <c r="B38" s="570" t="s">
        <v>7079</v>
      </c>
    </row>
    <row r="39" spans="1:2" x14ac:dyDescent="0.25">
      <c r="A39" s="570">
        <v>-110</v>
      </c>
      <c r="B39" s="570" t="s">
        <v>7080</v>
      </c>
    </row>
    <row r="40" spans="1:2" x14ac:dyDescent="0.25">
      <c r="A40" s="570">
        <v>-110</v>
      </c>
      <c r="B40" s="570" t="s">
        <v>7081</v>
      </c>
    </row>
    <row r="41" spans="1:2" x14ac:dyDescent="0.25">
      <c r="A41" s="570">
        <v>-110</v>
      </c>
      <c r="B41" s="570" t="s">
        <v>7082</v>
      </c>
    </row>
    <row r="42" spans="1:2" x14ac:dyDescent="0.25">
      <c r="A42" s="570">
        <v>-110</v>
      </c>
      <c r="B42" s="570" t="s">
        <v>7088</v>
      </c>
    </row>
    <row r="43" spans="1:2" x14ac:dyDescent="0.25">
      <c r="A43" s="570">
        <v>-110</v>
      </c>
      <c r="B43" s="570" t="s">
        <v>7094</v>
      </c>
    </row>
    <row r="44" spans="1:2" x14ac:dyDescent="0.25">
      <c r="A44" s="570">
        <v>-105</v>
      </c>
      <c r="B44" s="570" t="s">
        <v>7093</v>
      </c>
    </row>
    <row r="45" spans="1:2" x14ac:dyDescent="0.25">
      <c r="A45" s="570">
        <v>-110</v>
      </c>
      <c r="B45" s="570" t="s">
        <v>7092</v>
      </c>
    </row>
    <row r="46" spans="1:2" x14ac:dyDescent="0.25">
      <c r="A46" s="570">
        <v>-115</v>
      </c>
      <c r="B46" s="570" t="s">
        <v>7097</v>
      </c>
    </row>
    <row r="47" spans="1:2" x14ac:dyDescent="0.25">
      <c r="A47" s="570">
        <v>-115</v>
      </c>
      <c r="B47" s="570" t="s">
        <v>7099</v>
      </c>
    </row>
    <row r="48" spans="1:2" x14ac:dyDescent="0.25">
      <c r="A48" s="570">
        <v>-115</v>
      </c>
      <c r="B48" s="570" t="s">
        <v>7100</v>
      </c>
    </row>
    <row r="49" spans="1:9" x14ac:dyDescent="0.25">
      <c r="A49" s="570">
        <v>-115</v>
      </c>
      <c r="B49" s="570" t="s">
        <v>7103</v>
      </c>
    </row>
    <row r="50" spans="1:9" x14ac:dyDescent="0.25">
      <c r="A50" s="570">
        <v>-115</v>
      </c>
      <c r="B50" s="570" t="s">
        <v>7104</v>
      </c>
    </row>
    <row r="51" spans="1:9" x14ac:dyDescent="0.25">
      <c r="A51" s="570">
        <v>-115</v>
      </c>
      <c r="B51" s="570" t="s">
        <v>7105</v>
      </c>
    </row>
    <row r="52" spans="1:9" x14ac:dyDescent="0.25">
      <c r="A52" s="570">
        <v>-115</v>
      </c>
      <c r="B52" s="570" t="s">
        <v>7106</v>
      </c>
    </row>
    <row r="53" spans="1:9" x14ac:dyDescent="0.25">
      <c r="A53" s="570">
        <v>-115</v>
      </c>
      <c r="B53" s="570" t="s">
        <v>7107</v>
      </c>
    </row>
    <row r="54" spans="1:9" x14ac:dyDescent="0.25">
      <c r="A54" s="570">
        <v>-115</v>
      </c>
      <c r="B54" s="570" t="s">
        <v>7119</v>
      </c>
    </row>
    <row r="55" spans="1:9" x14ac:dyDescent="0.25">
      <c r="A55" s="570">
        <v>-115</v>
      </c>
      <c r="B55" s="570" t="s">
        <v>7120</v>
      </c>
    </row>
    <row r="56" spans="1:9" x14ac:dyDescent="0.25">
      <c r="A56" s="717">
        <v>-8580</v>
      </c>
      <c r="B56" s="717" t="s">
        <v>7067</v>
      </c>
    </row>
    <row r="57" spans="1:9" x14ac:dyDescent="0.25">
      <c r="A57" s="1660">
        <v>-2030</v>
      </c>
      <c r="B57" s="570" t="s">
        <v>7084</v>
      </c>
    </row>
    <row r="58" spans="1:9" x14ac:dyDescent="0.25">
      <c r="A58" s="570">
        <v>-500</v>
      </c>
      <c r="B58" s="570" t="s">
        <v>6513</v>
      </c>
    </row>
    <row r="59" spans="1:9" x14ac:dyDescent="0.25">
      <c r="A59" s="570">
        <v>-250</v>
      </c>
      <c r="B59" s="570" t="s">
        <v>7032</v>
      </c>
    </row>
    <row r="60" spans="1:9" x14ac:dyDescent="0.25">
      <c r="A60" s="570">
        <v>-530</v>
      </c>
      <c r="B60" s="570" t="s">
        <v>3251</v>
      </c>
    </row>
    <row r="61" spans="1:9" x14ac:dyDescent="0.25">
      <c r="A61" s="1660">
        <v>-100</v>
      </c>
      <c r="B61" s="570" t="s">
        <v>7033</v>
      </c>
      <c r="I61" s="1826"/>
    </row>
    <row r="62" spans="1:9" x14ac:dyDescent="0.25">
      <c r="A62" s="570">
        <v>-1100</v>
      </c>
      <c r="B62" s="570" t="s">
        <v>7058</v>
      </c>
    </row>
    <row r="63" spans="1:9" x14ac:dyDescent="0.25">
      <c r="A63" s="570">
        <v>-500</v>
      </c>
      <c r="B63" s="570" t="s">
        <v>7059</v>
      </c>
    </row>
    <row r="64" spans="1:9" x14ac:dyDescent="0.25">
      <c r="A64" s="570">
        <v>-1300</v>
      </c>
      <c r="B64" s="570" t="s">
        <v>7060</v>
      </c>
    </row>
    <row r="65" spans="1:2" x14ac:dyDescent="0.25">
      <c r="A65" s="570">
        <v>-975</v>
      </c>
      <c r="B65" s="570" t="s">
        <v>3070</v>
      </c>
    </row>
    <row r="66" spans="1:2" x14ac:dyDescent="0.25">
      <c r="A66" s="570">
        <v>-800</v>
      </c>
      <c r="B66" s="570" t="s">
        <v>7061</v>
      </c>
    </row>
    <row r="67" spans="1:2" x14ac:dyDescent="0.25">
      <c r="A67" s="570">
        <v>-400</v>
      </c>
      <c r="B67" s="570" t="s">
        <v>7062</v>
      </c>
    </row>
    <row r="68" spans="1:2" x14ac:dyDescent="0.25">
      <c r="A68" s="570">
        <v>-25</v>
      </c>
      <c r="B68" s="570" t="s">
        <v>7026</v>
      </c>
    </row>
    <row r="69" spans="1:2" x14ac:dyDescent="0.25">
      <c r="A69" s="570">
        <v>-1700</v>
      </c>
      <c r="B69" s="570" t="s">
        <v>7171</v>
      </c>
    </row>
    <row r="70" spans="1:2" x14ac:dyDescent="0.25">
      <c r="A70" s="570">
        <v>-100</v>
      </c>
      <c r="B70" s="570" t="s">
        <v>7096</v>
      </c>
    </row>
    <row r="71" spans="1:2" x14ac:dyDescent="0.25">
      <c r="A71" s="570">
        <v>-50</v>
      </c>
      <c r="B71" s="570" t="s">
        <v>7064</v>
      </c>
    </row>
    <row r="72" spans="1:2" x14ac:dyDescent="0.25">
      <c r="A72" s="570">
        <v>-195</v>
      </c>
      <c r="B72" s="570" t="s">
        <v>7063</v>
      </c>
    </row>
    <row r="73" spans="1:2" x14ac:dyDescent="0.25">
      <c r="A73" s="570">
        <v>-10</v>
      </c>
      <c r="B73" s="570" t="s">
        <v>7057</v>
      </c>
    </row>
    <row r="74" spans="1:2" x14ac:dyDescent="0.25">
      <c r="A74" s="570">
        <v>-50</v>
      </c>
      <c r="B74" s="570" t="s">
        <v>5091</v>
      </c>
    </row>
    <row r="75" spans="1:2" x14ac:dyDescent="0.25">
      <c r="A75" s="570">
        <v>-3200</v>
      </c>
      <c r="B75" s="570" t="s">
        <v>7035</v>
      </c>
    </row>
    <row r="76" spans="1:2" x14ac:dyDescent="0.25">
      <c r="A76" s="1660">
        <v>-300</v>
      </c>
      <c r="B76" s="570" t="s">
        <v>7087</v>
      </c>
    </row>
    <row r="77" spans="1:2" x14ac:dyDescent="0.25">
      <c r="A77" s="1660">
        <v>-550</v>
      </c>
      <c r="B77" s="570" t="s">
        <v>7089</v>
      </c>
    </row>
    <row r="78" spans="1:2" x14ac:dyDescent="0.25">
      <c r="A78" s="1660">
        <v>-925</v>
      </c>
      <c r="B78" s="570" t="s">
        <v>7098</v>
      </c>
    </row>
    <row r="79" spans="1:2" x14ac:dyDescent="0.25">
      <c r="A79" s="1660">
        <v>-555</v>
      </c>
      <c r="B79" s="570" t="s">
        <v>7095</v>
      </c>
    </row>
    <row r="80" spans="1:2" ht="13.8" x14ac:dyDescent="0.25">
      <c r="A80" s="1714">
        <f>SUM(A1:A79)</f>
        <v>5129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93"/>
  <sheetViews>
    <sheetView zoomScale="90" zoomScaleNormal="90" workbookViewId="0">
      <selection activeCell="B1" sqref="B1:B1048576"/>
    </sheetView>
  </sheetViews>
  <sheetFormatPr baseColWidth="10" defaultColWidth="11.44140625" defaultRowHeight="11.4" x14ac:dyDescent="0.2"/>
  <cols>
    <col min="1" max="1" width="3.6640625" style="3" customWidth="1"/>
    <col min="2" max="2" width="30.44140625" style="3" bestFit="1" customWidth="1"/>
    <col min="3" max="3" width="8.5546875" style="5" bestFit="1" customWidth="1"/>
    <col min="4" max="4" width="9" style="3" bestFit="1" customWidth="1"/>
    <col min="5" max="5" width="6.44140625" style="5" bestFit="1" customWidth="1"/>
    <col min="6" max="6" width="7.88671875" style="3" bestFit="1" customWidth="1"/>
    <col min="7" max="7" width="1.109375" style="3" customWidth="1"/>
    <col min="8" max="8" width="10.44140625" style="3" customWidth="1"/>
    <col min="9" max="9" width="8.6640625" style="3" customWidth="1"/>
    <col min="10" max="10" width="10.5546875" style="3" customWidth="1"/>
    <col min="11" max="16384" width="11.44140625" style="3"/>
  </cols>
  <sheetData>
    <row r="1" spans="1:7" ht="12" thickBot="1" x14ac:dyDescent="0.25">
      <c r="B1" s="50"/>
      <c r="C1" s="54" t="s">
        <v>1230</v>
      </c>
      <c r="D1" s="54" t="s">
        <v>1228</v>
      </c>
      <c r="E1" s="1043" t="s">
        <v>1229</v>
      </c>
      <c r="F1" s="221"/>
      <c r="G1" s="260"/>
    </row>
    <row r="2" spans="1:7" x14ac:dyDescent="0.2">
      <c r="A2" s="16"/>
      <c r="B2" s="28" t="s">
        <v>1192</v>
      </c>
      <c r="C2" s="1061">
        <v>50555</v>
      </c>
      <c r="D2" s="1042"/>
      <c r="E2" s="1044">
        <v>0</v>
      </c>
      <c r="F2" s="1907">
        <f>E2+E3</f>
        <v>0</v>
      </c>
      <c r="G2" s="630"/>
    </row>
    <row r="3" spans="1:7" ht="12" thickBot="1" x14ac:dyDescent="0.25">
      <c r="A3" s="16"/>
      <c r="B3" s="3" t="s">
        <v>1194</v>
      </c>
      <c r="C3" s="44"/>
      <c r="D3" s="1042"/>
      <c r="E3" s="1345">
        <v>0</v>
      </c>
      <c r="F3" s="1908"/>
    </row>
    <row r="4" spans="1:7" ht="12" x14ac:dyDescent="0.25">
      <c r="A4" s="16"/>
      <c r="B4" s="570" t="s">
        <v>3597</v>
      </c>
      <c r="C4" s="1546">
        <v>5700</v>
      </c>
      <c r="D4" s="875">
        <v>-5700</v>
      </c>
      <c r="E4" s="1546"/>
      <c r="F4" s="23"/>
    </row>
    <row r="5" spans="1:7" ht="12" x14ac:dyDescent="0.25">
      <c r="A5" s="16"/>
      <c r="B5" s="570" t="s">
        <v>7268</v>
      </c>
      <c r="C5" s="1546">
        <v>1400</v>
      </c>
      <c r="D5" s="875">
        <v>-1400</v>
      </c>
      <c r="E5" s="1546"/>
      <c r="F5" s="23"/>
    </row>
    <row r="6" spans="1:7" ht="12.6" thickBot="1" x14ac:dyDescent="0.3">
      <c r="A6" s="1466"/>
      <c r="B6" s="1497" t="s">
        <v>6790</v>
      </c>
      <c r="C6" s="1596">
        <v>0</v>
      </c>
      <c r="D6" s="1596">
        <v>0</v>
      </c>
      <c r="E6" s="1596"/>
      <c r="F6" s="1467">
        <f>SUM(C2:C6)</f>
        <v>57655</v>
      </c>
    </row>
    <row r="7" spans="1:7" x14ac:dyDescent="0.2">
      <c r="A7" s="14">
        <v>1</v>
      </c>
      <c r="B7" s="1214" t="s">
        <v>1145</v>
      </c>
      <c r="C7" s="1215">
        <v>-100</v>
      </c>
      <c r="D7" s="1216">
        <v>100</v>
      </c>
      <c r="E7" s="1215"/>
      <c r="G7" s="221"/>
    </row>
    <row r="8" spans="1:7" x14ac:dyDescent="0.2">
      <c r="A8" s="14">
        <v>2</v>
      </c>
      <c r="B8" s="1214" t="s">
        <v>791</v>
      </c>
      <c r="C8" s="1215">
        <v>-460</v>
      </c>
      <c r="D8" s="1216">
        <v>460</v>
      </c>
      <c r="E8" s="1215"/>
      <c r="F8" s="390"/>
      <c r="G8" s="221"/>
    </row>
    <row r="9" spans="1:7" x14ac:dyDescent="0.2">
      <c r="A9" s="14">
        <v>3</v>
      </c>
      <c r="B9" s="1214" t="s">
        <v>6358</v>
      </c>
      <c r="C9" s="1215">
        <v>-3300</v>
      </c>
      <c r="D9" s="1216">
        <f>F68</f>
        <v>3300</v>
      </c>
      <c r="E9" s="1215"/>
      <c r="G9" s="221"/>
    </row>
    <row r="10" spans="1:7" x14ac:dyDescent="0.2">
      <c r="A10" s="14">
        <v>4</v>
      </c>
      <c r="B10" s="1214" t="s">
        <v>6731</v>
      </c>
      <c r="C10" s="1215">
        <v>-4700</v>
      </c>
      <c r="D10" s="1216">
        <v>4700</v>
      </c>
      <c r="E10" s="1215"/>
      <c r="G10" s="221"/>
    </row>
    <row r="11" spans="1:7" x14ac:dyDescent="0.2">
      <c r="A11" s="14">
        <v>5</v>
      </c>
      <c r="B11" s="1214" t="s">
        <v>6534</v>
      </c>
      <c r="C11" s="1215">
        <v>0</v>
      </c>
      <c r="D11" s="1216">
        <v>0</v>
      </c>
      <c r="E11" s="1215"/>
      <c r="G11" s="221"/>
    </row>
    <row r="12" spans="1:7" x14ac:dyDescent="0.2">
      <c r="A12" s="14">
        <v>6</v>
      </c>
      <c r="B12" s="1214" t="s">
        <v>5883</v>
      </c>
      <c r="C12" s="1215">
        <v>-300</v>
      </c>
      <c r="D12" s="1216">
        <v>300</v>
      </c>
      <c r="E12" s="1215"/>
      <c r="G12" s="221"/>
    </row>
    <row r="13" spans="1:7" x14ac:dyDescent="0.2">
      <c r="A13" s="14">
        <v>7</v>
      </c>
      <c r="B13" s="1214" t="s">
        <v>3785</v>
      </c>
      <c r="C13" s="1215">
        <v>-40</v>
      </c>
      <c r="D13" s="1216">
        <v>40</v>
      </c>
      <c r="E13" s="1215"/>
      <c r="G13" s="221"/>
    </row>
    <row r="14" spans="1:7" x14ac:dyDescent="0.2">
      <c r="A14" s="14">
        <v>8</v>
      </c>
      <c r="B14" s="1214" t="s">
        <v>7004</v>
      </c>
      <c r="C14" s="1215">
        <v>-7940</v>
      </c>
      <c r="D14" s="1216">
        <v>7940</v>
      </c>
      <c r="E14" s="1215"/>
      <c r="G14" s="221"/>
    </row>
    <row r="15" spans="1:7" x14ac:dyDescent="0.2">
      <c r="A15" s="14">
        <v>9</v>
      </c>
      <c r="B15" s="1214" t="s">
        <v>3164</v>
      </c>
      <c r="C15" s="1215">
        <v>-864</v>
      </c>
      <c r="D15" s="1216">
        <v>864</v>
      </c>
      <c r="E15" s="1215"/>
      <c r="G15" s="221"/>
    </row>
    <row r="16" spans="1:7" x14ac:dyDescent="0.2">
      <c r="A16" s="14">
        <v>10</v>
      </c>
      <c r="B16" s="1214" t="s">
        <v>1154</v>
      </c>
      <c r="C16" s="1215">
        <v>-640</v>
      </c>
      <c r="D16" s="1216">
        <v>640</v>
      </c>
      <c r="E16" s="1215"/>
      <c r="G16" s="221"/>
    </row>
    <row r="17" spans="1:7" x14ac:dyDescent="0.2">
      <c r="A17" s="14">
        <v>11</v>
      </c>
      <c r="B17" s="1214" t="s">
        <v>6508</v>
      </c>
      <c r="C17" s="1215">
        <v>-596</v>
      </c>
      <c r="D17" s="1216">
        <v>596</v>
      </c>
      <c r="E17" s="1215"/>
      <c r="G17" s="221"/>
    </row>
    <row r="18" spans="1:7" x14ac:dyDescent="0.2">
      <c r="A18" s="14">
        <v>12</v>
      </c>
      <c r="B18" s="1214" t="s">
        <v>3439</v>
      </c>
      <c r="C18" s="1215">
        <v>-192</v>
      </c>
      <c r="D18" s="1216">
        <v>192</v>
      </c>
      <c r="E18" s="1215"/>
      <c r="G18" s="221"/>
    </row>
    <row r="19" spans="1:7" x14ac:dyDescent="0.2">
      <c r="A19" s="14">
        <v>13</v>
      </c>
      <c r="B19" s="1214" t="s">
        <v>6954</v>
      </c>
      <c r="C19" s="1215">
        <v>-520</v>
      </c>
      <c r="D19" s="1216">
        <v>520</v>
      </c>
      <c r="E19" s="1215"/>
      <c r="G19" s="221"/>
    </row>
    <row r="20" spans="1:7" x14ac:dyDescent="0.2">
      <c r="A20" s="14">
        <v>14</v>
      </c>
      <c r="B20" s="1214" t="s">
        <v>6522</v>
      </c>
      <c r="C20" s="1215">
        <v>0</v>
      </c>
      <c r="D20" s="1216">
        <v>0</v>
      </c>
      <c r="E20" s="1215"/>
      <c r="G20" s="221"/>
    </row>
    <row r="21" spans="1:7" x14ac:dyDescent="0.2">
      <c r="A21" s="14">
        <v>15</v>
      </c>
      <c r="B21" s="1214" t="s">
        <v>6521</v>
      </c>
      <c r="C21" s="1215">
        <v>0</v>
      </c>
      <c r="D21" s="1216">
        <v>0</v>
      </c>
      <c r="E21" s="1215"/>
      <c r="G21" s="221"/>
    </row>
    <row r="22" spans="1:7" x14ac:dyDescent="0.2">
      <c r="A22" s="14">
        <v>16</v>
      </c>
      <c r="B22" s="1214" t="s">
        <v>6520</v>
      </c>
      <c r="C22" s="1215">
        <v>0</v>
      </c>
      <c r="D22" s="1216">
        <v>0</v>
      </c>
      <c r="E22" s="1215"/>
      <c r="G22" s="221"/>
    </row>
    <row r="23" spans="1:7" x14ac:dyDescent="0.2">
      <c r="A23" s="14">
        <v>17</v>
      </c>
      <c r="B23" s="1214" t="s">
        <v>6987</v>
      </c>
      <c r="C23" s="1215">
        <v>-2035</v>
      </c>
      <c r="D23" s="1216">
        <v>2035</v>
      </c>
      <c r="E23" s="1215"/>
      <c r="G23" s="221"/>
    </row>
    <row r="24" spans="1:7" x14ac:dyDescent="0.2">
      <c r="A24" s="14">
        <v>18</v>
      </c>
      <c r="B24" s="1214" t="s">
        <v>6523</v>
      </c>
      <c r="C24" s="1215">
        <v>0</v>
      </c>
      <c r="D24" s="1216">
        <v>0</v>
      </c>
      <c r="E24" s="1215"/>
      <c r="G24" s="221"/>
    </row>
    <row r="25" spans="1:7" x14ac:dyDescent="0.2">
      <c r="A25" s="14">
        <v>19</v>
      </c>
      <c r="B25" s="1214" t="s">
        <v>6524</v>
      </c>
      <c r="C25" s="1215">
        <v>0</v>
      </c>
      <c r="D25" s="1216">
        <v>0</v>
      </c>
      <c r="E25" s="1215"/>
      <c r="G25" s="221"/>
    </row>
    <row r="26" spans="1:7" x14ac:dyDescent="0.2">
      <c r="A26" s="14">
        <v>20</v>
      </c>
      <c r="B26" s="1214" t="s">
        <v>3427</v>
      </c>
      <c r="C26" s="1215">
        <v>-1000</v>
      </c>
      <c r="D26" s="1216">
        <v>1000</v>
      </c>
      <c r="E26" s="1215"/>
      <c r="F26" s="353"/>
      <c r="G26" s="221"/>
    </row>
    <row r="27" spans="1:7" ht="12.6" thickBot="1" x14ac:dyDescent="0.3">
      <c r="A27" s="14">
        <v>21</v>
      </c>
      <c r="B27" s="1621" t="s">
        <v>6565</v>
      </c>
      <c r="C27" s="1622">
        <v>-915</v>
      </c>
      <c r="D27" s="1622">
        <v>915</v>
      </c>
      <c r="E27" s="1622"/>
      <c r="F27" s="1458">
        <f>SUM(D7:D27)</f>
        <v>23602</v>
      </c>
      <c r="G27" s="221"/>
    </row>
    <row r="28" spans="1:7" ht="12" x14ac:dyDescent="0.25">
      <c r="A28" s="15"/>
      <c r="B28" s="594" t="s">
        <v>62</v>
      </c>
      <c r="C28" s="501">
        <v>-23620</v>
      </c>
      <c r="D28" s="652">
        <v>23620</v>
      </c>
      <c r="E28" s="501">
        <v>0</v>
      </c>
      <c r="F28" s="240">
        <f>D28</f>
        <v>23620</v>
      </c>
      <c r="G28" s="221"/>
    </row>
    <row r="29" spans="1:7" ht="12.6" thickBot="1" x14ac:dyDescent="0.3">
      <c r="A29" s="1462"/>
      <c r="B29" s="1463" t="s">
        <v>4770</v>
      </c>
      <c r="C29" s="1464">
        <v>0</v>
      </c>
      <c r="D29" s="1465"/>
      <c r="E29" s="1464">
        <v>0</v>
      </c>
      <c r="F29" s="1458"/>
      <c r="G29" s="221"/>
    </row>
    <row r="30" spans="1:7" x14ac:dyDescent="0.2">
      <c r="A30" s="813"/>
      <c r="B30" s="1214" t="s">
        <v>6978</v>
      </c>
      <c r="C30" s="1215">
        <v>-145</v>
      </c>
      <c r="D30" s="1216">
        <v>145</v>
      </c>
      <c r="E30" s="1215"/>
      <c r="F30" s="390"/>
      <c r="G30" s="221"/>
    </row>
    <row r="31" spans="1:7" x14ac:dyDescent="0.2">
      <c r="A31" s="813"/>
      <c r="B31" s="1643" t="s">
        <v>6771</v>
      </c>
      <c r="C31" s="1644">
        <v>-1205</v>
      </c>
      <c r="D31" s="1645">
        <v>1205</v>
      </c>
      <c r="E31" s="1644"/>
      <c r="F31" s="390"/>
    </row>
    <row r="32" spans="1:7" x14ac:dyDescent="0.2">
      <c r="A32" s="813" t="s">
        <v>3558</v>
      </c>
      <c r="B32" s="1214" t="s">
        <v>6990</v>
      </c>
      <c r="C32" s="1215">
        <v>-850</v>
      </c>
      <c r="D32" s="1216">
        <v>850</v>
      </c>
      <c r="E32" s="1215"/>
      <c r="F32" s="323"/>
    </row>
    <row r="33" spans="1:11" x14ac:dyDescent="0.2">
      <c r="A33" s="813" t="s">
        <v>3559</v>
      </c>
      <c r="B33" s="1214" t="s">
        <v>6991</v>
      </c>
      <c r="C33" s="1215">
        <v>-175</v>
      </c>
      <c r="D33" s="1216">
        <v>175</v>
      </c>
      <c r="E33" s="1215"/>
      <c r="F33" s="323"/>
    </row>
    <row r="34" spans="1:11" x14ac:dyDescent="0.2">
      <c r="A34" s="813" t="s">
        <v>2856</v>
      </c>
      <c r="B34" s="1214" t="s">
        <v>6992</v>
      </c>
      <c r="C34" s="1215">
        <v>-630</v>
      </c>
      <c r="D34" s="1216">
        <v>630</v>
      </c>
      <c r="E34" s="1215"/>
      <c r="F34" s="323"/>
    </row>
    <row r="35" spans="1:11" x14ac:dyDescent="0.2">
      <c r="A35" s="813" t="s">
        <v>3558</v>
      </c>
      <c r="B35" s="1214" t="s">
        <v>6993</v>
      </c>
      <c r="C35" s="1215">
        <v>-50</v>
      </c>
      <c r="D35" s="1216">
        <v>50</v>
      </c>
      <c r="E35" s="1215"/>
      <c r="F35" s="323"/>
    </row>
    <row r="36" spans="1:11" x14ac:dyDescent="0.2">
      <c r="A36" s="813" t="s">
        <v>3560</v>
      </c>
      <c r="B36" s="1214" t="s">
        <v>6994</v>
      </c>
      <c r="C36" s="1215">
        <v>-1500</v>
      </c>
      <c r="D36" s="1216">
        <v>1500</v>
      </c>
      <c r="E36" s="1215"/>
      <c r="F36" s="323"/>
    </row>
    <row r="37" spans="1:11" x14ac:dyDescent="0.2">
      <c r="A37" s="813"/>
      <c r="B37" s="1214" t="s">
        <v>6995</v>
      </c>
      <c r="C37" s="1215">
        <v>-1300</v>
      </c>
      <c r="D37" s="1216">
        <v>1300</v>
      </c>
      <c r="E37" s="1215"/>
      <c r="F37" s="323"/>
      <c r="G37" s="221"/>
      <c r="K37" s="599"/>
    </row>
    <row r="38" spans="1:11" x14ac:dyDescent="0.2">
      <c r="A38" s="813"/>
      <c r="B38" s="1214" t="s">
        <v>6996</v>
      </c>
      <c r="C38" s="1215">
        <v>-1190</v>
      </c>
      <c r="D38" s="1216">
        <v>1190</v>
      </c>
      <c r="E38" s="1215"/>
      <c r="F38" s="323"/>
      <c r="G38" s="221"/>
      <c r="K38" s="599"/>
    </row>
    <row r="39" spans="1:11" x14ac:dyDescent="0.2">
      <c r="A39" s="813"/>
      <c r="B39" s="1214" t="s">
        <v>6997</v>
      </c>
      <c r="C39" s="1215">
        <v>-831</v>
      </c>
      <c r="D39" s="1216">
        <v>831</v>
      </c>
      <c r="E39" s="1215"/>
      <c r="F39" s="323"/>
      <c r="G39" s="221"/>
      <c r="K39" s="599"/>
    </row>
    <row r="40" spans="1:11" x14ac:dyDescent="0.2">
      <c r="A40" s="813"/>
      <c r="B40" s="1214" t="s">
        <v>6998</v>
      </c>
      <c r="C40" s="1215">
        <v>-793</v>
      </c>
      <c r="D40" s="1216">
        <v>793</v>
      </c>
      <c r="E40" s="1215"/>
      <c r="F40" s="323"/>
      <c r="G40" s="221"/>
      <c r="K40" s="599"/>
    </row>
    <row r="41" spans="1:11" x14ac:dyDescent="0.2">
      <c r="A41" s="813"/>
      <c r="B41" s="1214" t="s">
        <v>7000</v>
      </c>
      <c r="C41" s="1215">
        <v>-500</v>
      </c>
      <c r="D41" s="1216">
        <v>500</v>
      </c>
      <c r="E41" s="1215"/>
      <c r="F41" s="323"/>
      <c r="G41" s="221"/>
      <c r="K41" s="599"/>
    </row>
    <row r="42" spans="1:11" x14ac:dyDescent="0.2">
      <c r="A42" s="813"/>
      <c r="B42" s="1214" t="s">
        <v>7005</v>
      </c>
      <c r="C42" s="1215">
        <v>-25</v>
      </c>
      <c r="D42" s="1216">
        <v>25</v>
      </c>
      <c r="E42" s="1215"/>
      <c r="F42" s="323"/>
      <c r="G42" s="221"/>
      <c r="K42" s="599"/>
    </row>
    <row r="43" spans="1:11" x14ac:dyDescent="0.2">
      <c r="A43" s="813"/>
      <c r="B43" s="1214" t="s">
        <v>7011</v>
      </c>
      <c r="C43" s="1215">
        <v>-250</v>
      </c>
      <c r="D43" s="1216">
        <v>250</v>
      </c>
      <c r="E43" s="1215"/>
      <c r="F43" s="323"/>
      <c r="G43" s="221"/>
      <c r="K43" s="599"/>
    </row>
    <row r="44" spans="1:11" x14ac:dyDescent="0.2">
      <c r="A44" s="813"/>
      <c r="B44" s="1214" t="s">
        <v>7274</v>
      </c>
      <c r="C44" s="1215">
        <v>-947</v>
      </c>
      <c r="D44" s="1216">
        <v>947</v>
      </c>
      <c r="E44" s="1215"/>
      <c r="G44" s="221"/>
      <c r="K44" s="599"/>
    </row>
    <row r="45" spans="1:11" x14ac:dyDescent="0.2">
      <c r="A45" s="813"/>
      <c r="B45" s="1214" t="s">
        <v>7275</v>
      </c>
      <c r="C45" s="1215">
        <v>-42</v>
      </c>
      <c r="D45" s="1216">
        <v>42</v>
      </c>
      <c r="E45" s="1215"/>
      <c r="G45" s="221"/>
      <c r="K45" s="599"/>
    </row>
    <row r="46" spans="1:11" ht="12.6" thickBot="1" x14ac:dyDescent="0.3">
      <c r="A46" s="1459"/>
      <c r="B46" s="1312"/>
      <c r="C46" s="1460"/>
      <c r="D46" s="1461"/>
      <c r="E46" s="1460"/>
      <c r="F46" s="1458">
        <f>SUM(D30:D46)</f>
        <v>10433</v>
      </c>
      <c r="G46" s="221"/>
    </row>
    <row r="47" spans="1:11" x14ac:dyDescent="0.2">
      <c r="A47" s="814"/>
      <c r="B47" s="826" t="s">
        <v>3787</v>
      </c>
      <c r="C47" s="604">
        <v>10000</v>
      </c>
      <c r="D47" s="260"/>
      <c r="E47" s="302"/>
      <c r="F47" s="390"/>
      <c r="G47" s="221"/>
    </row>
    <row r="48" spans="1:11" ht="12" x14ac:dyDescent="0.25">
      <c r="A48" s="814" t="s">
        <v>3560</v>
      </c>
      <c r="B48" s="1214" t="s">
        <v>6979</v>
      </c>
      <c r="C48" s="1215">
        <v>-110</v>
      </c>
      <c r="D48" s="1216">
        <v>110</v>
      </c>
      <c r="E48" s="1215"/>
      <c r="F48" s="860"/>
      <c r="G48" s="221"/>
    </row>
    <row r="49" spans="1:7" ht="12" x14ac:dyDescent="0.25">
      <c r="A49" s="814" t="s">
        <v>3788</v>
      </c>
      <c r="B49" s="1214" t="s">
        <v>6985</v>
      </c>
      <c r="C49" s="1215">
        <v>-110</v>
      </c>
      <c r="D49" s="1216">
        <v>110</v>
      </c>
      <c r="E49" s="1215"/>
      <c r="F49" s="860"/>
      <c r="G49" s="221"/>
    </row>
    <row r="50" spans="1:7" ht="12" x14ac:dyDescent="0.25">
      <c r="A50" s="814" t="s">
        <v>3789</v>
      </c>
      <c r="B50" s="748" t="s">
        <v>6989</v>
      </c>
      <c r="C50" s="1215">
        <v>-110</v>
      </c>
      <c r="D50" s="1216">
        <v>110</v>
      </c>
      <c r="E50" s="1215"/>
      <c r="F50" s="860"/>
      <c r="G50" s="221"/>
    </row>
    <row r="51" spans="1:7" ht="12" x14ac:dyDescent="0.25">
      <c r="A51" s="814" t="s">
        <v>2855</v>
      </c>
      <c r="B51" s="748" t="s">
        <v>6428</v>
      </c>
      <c r="C51" s="1215">
        <v>-75</v>
      </c>
      <c r="D51" s="1216">
        <v>75</v>
      </c>
      <c r="E51" s="1215"/>
      <c r="F51" s="860"/>
      <c r="G51" s="221"/>
    </row>
    <row r="52" spans="1:7" ht="12" x14ac:dyDescent="0.25">
      <c r="A52" s="814" t="s">
        <v>2856</v>
      </c>
      <c r="B52" s="748" t="s">
        <v>6988</v>
      </c>
      <c r="C52" s="1215">
        <v>-65</v>
      </c>
      <c r="D52" s="1216">
        <v>65</v>
      </c>
      <c r="E52" s="1215"/>
      <c r="F52" s="860"/>
      <c r="G52" s="221"/>
    </row>
    <row r="53" spans="1:7" ht="12" x14ac:dyDescent="0.25">
      <c r="A53" s="814" t="s">
        <v>3790</v>
      </c>
      <c r="B53" s="1214" t="s">
        <v>7001</v>
      </c>
      <c r="C53" s="1215">
        <v>-110</v>
      </c>
      <c r="D53" s="1216">
        <v>110</v>
      </c>
      <c r="E53" s="1215"/>
      <c r="F53" s="860"/>
      <c r="G53" s="221"/>
    </row>
    <row r="54" spans="1:7" ht="12" x14ac:dyDescent="0.25">
      <c r="A54" s="814" t="s">
        <v>2855</v>
      </c>
      <c r="B54" s="748" t="s">
        <v>7019</v>
      </c>
      <c r="C54" s="1215">
        <v>-110</v>
      </c>
      <c r="D54" s="1216">
        <v>110</v>
      </c>
      <c r="E54" s="1215"/>
      <c r="F54" s="860"/>
      <c r="G54" s="221"/>
    </row>
    <row r="55" spans="1:7" ht="12" x14ac:dyDescent="0.25">
      <c r="A55" s="814" t="s">
        <v>2856</v>
      </c>
      <c r="B55" s="748" t="s">
        <v>7020</v>
      </c>
      <c r="C55" s="1215">
        <v>-55</v>
      </c>
      <c r="D55" s="1216">
        <v>55</v>
      </c>
      <c r="E55" s="1215"/>
      <c r="F55" s="860"/>
      <c r="G55" s="221"/>
    </row>
    <row r="56" spans="1:7" ht="12" x14ac:dyDescent="0.25">
      <c r="A56" s="814" t="s">
        <v>1327</v>
      </c>
      <c r="B56" s="748" t="s">
        <v>7021</v>
      </c>
      <c r="C56" s="1215">
        <v>-570</v>
      </c>
      <c r="D56" s="1216">
        <v>570</v>
      </c>
      <c r="E56" s="1215"/>
      <c r="F56" s="860"/>
    </row>
    <row r="57" spans="1:7" ht="12" x14ac:dyDescent="0.25">
      <c r="A57" s="814"/>
      <c r="B57" s="748" t="s">
        <v>7022</v>
      </c>
      <c r="C57" s="1215">
        <v>-110</v>
      </c>
      <c r="D57" s="1216">
        <v>110</v>
      </c>
      <c r="E57" s="1215"/>
      <c r="F57" s="860"/>
      <c r="G57" s="221"/>
    </row>
    <row r="58" spans="1:7" ht="12" x14ac:dyDescent="0.25">
      <c r="A58" s="814"/>
      <c r="B58" s="748" t="s">
        <v>7023</v>
      </c>
      <c r="C58" s="1215">
        <v>-110</v>
      </c>
      <c r="D58" s="1216">
        <v>110</v>
      </c>
      <c r="E58" s="1215"/>
      <c r="F58" s="860"/>
      <c r="G58" s="221"/>
    </row>
    <row r="59" spans="1:7" ht="12" x14ac:dyDescent="0.25">
      <c r="A59" s="814"/>
      <c r="B59" s="748" t="s">
        <v>7024</v>
      </c>
      <c r="C59" s="1215">
        <v>-615</v>
      </c>
      <c r="D59" s="1216">
        <v>615</v>
      </c>
      <c r="E59" s="1215"/>
      <c r="F59" s="860"/>
      <c r="G59" s="221"/>
    </row>
    <row r="60" spans="1:7" ht="12" x14ac:dyDescent="0.25">
      <c r="A60" s="814"/>
      <c r="B60" s="1214" t="s">
        <v>7025</v>
      </c>
      <c r="C60" s="1215">
        <v>-505</v>
      </c>
      <c r="D60" s="1216">
        <v>505</v>
      </c>
      <c r="E60" s="1215"/>
      <c r="F60" s="860"/>
      <c r="G60" s="221"/>
    </row>
    <row r="61" spans="1:7" ht="12" x14ac:dyDescent="0.25">
      <c r="A61" s="814"/>
      <c r="B61" s="748" t="s">
        <v>3124</v>
      </c>
      <c r="C61" s="1215">
        <v>-50</v>
      </c>
      <c r="D61" s="1216">
        <v>50</v>
      </c>
      <c r="E61" s="1215"/>
      <c r="F61" s="860"/>
      <c r="G61" s="221"/>
    </row>
    <row r="62" spans="1:7" ht="12" x14ac:dyDescent="0.25">
      <c r="A62" s="814"/>
      <c r="B62" s="748" t="s">
        <v>7028</v>
      </c>
      <c r="C62" s="1215">
        <v>-110</v>
      </c>
      <c r="D62" s="1216">
        <v>110</v>
      </c>
      <c r="E62" s="1215"/>
      <c r="F62" s="860"/>
      <c r="G62" s="221"/>
    </row>
    <row r="63" spans="1:7" ht="12" x14ac:dyDescent="0.25">
      <c r="A63" s="814"/>
      <c r="B63" s="1214" t="s">
        <v>7031</v>
      </c>
      <c r="C63" s="1215">
        <v>-110</v>
      </c>
      <c r="D63" s="1216">
        <v>110</v>
      </c>
      <c r="E63" s="1215"/>
      <c r="F63" s="860"/>
      <c r="G63" s="221"/>
    </row>
    <row r="64" spans="1:7" ht="12" x14ac:dyDescent="0.25">
      <c r="A64" s="814"/>
      <c r="B64" s="1214" t="s">
        <v>7034</v>
      </c>
      <c r="C64" s="1215">
        <v>-110</v>
      </c>
      <c r="D64" s="1216">
        <v>110</v>
      </c>
      <c r="E64" s="1215"/>
      <c r="F64" s="860"/>
      <c r="G64" s="221"/>
    </row>
    <row r="65" spans="1:10" ht="12" x14ac:dyDescent="0.25">
      <c r="A65" s="814"/>
      <c r="B65" s="748" t="s">
        <v>7038</v>
      </c>
      <c r="C65" s="1215">
        <v>-110</v>
      </c>
      <c r="D65" s="1216">
        <v>110</v>
      </c>
      <c r="E65" s="1215"/>
      <c r="F65" s="860"/>
      <c r="G65" s="221"/>
    </row>
    <row r="66" spans="1:10" ht="12" x14ac:dyDescent="0.25">
      <c r="A66" s="814"/>
      <c r="B66" s="1214" t="s">
        <v>7037</v>
      </c>
      <c r="C66" s="1215">
        <v>-110</v>
      </c>
      <c r="D66" s="1216">
        <v>110</v>
      </c>
      <c r="E66" s="1215"/>
      <c r="F66" s="860"/>
      <c r="G66" s="221"/>
    </row>
    <row r="67" spans="1:10" ht="12" x14ac:dyDescent="0.25">
      <c r="A67" s="814"/>
      <c r="B67" s="748" t="s">
        <v>7036</v>
      </c>
      <c r="C67" s="1215">
        <v>-45</v>
      </c>
      <c r="D67" s="1216">
        <v>45</v>
      </c>
      <c r="E67" s="1215"/>
      <c r="F67" s="860"/>
      <c r="G67" s="221"/>
    </row>
    <row r="68" spans="1:10" ht="12.6" thickBot="1" x14ac:dyDescent="0.3">
      <c r="A68" s="814"/>
      <c r="B68" s="599"/>
      <c r="C68" s="1169"/>
      <c r="D68" s="1170"/>
      <c r="E68" s="1169"/>
      <c r="F68" s="240">
        <f>SUM(D47:D68)</f>
        <v>3300</v>
      </c>
      <c r="G68" s="221"/>
      <c r="I68" s="599"/>
      <c r="J68" s="599"/>
    </row>
    <row r="69" spans="1:10" ht="21.6" thickBot="1" x14ac:dyDescent="0.45">
      <c r="B69" s="50" t="s">
        <v>1198</v>
      </c>
      <c r="C69" s="49">
        <f>SUM(C2:C46)</f>
        <v>0</v>
      </c>
      <c r="D69" s="432">
        <f>SUM(D7:D46)</f>
        <v>57655</v>
      </c>
      <c r="E69" s="48">
        <f>SUM(E2:E68)</f>
        <v>0</v>
      </c>
      <c r="F69" s="353"/>
      <c r="H69" s="1608">
        <f>C69-E69</f>
        <v>0</v>
      </c>
      <c r="I69" s="599"/>
      <c r="J69" s="599"/>
    </row>
    <row r="70" spans="1:10" x14ac:dyDescent="0.2">
      <c r="I70" s="599"/>
      <c r="J70" s="599"/>
    </row>
    <row r="71" spans="1:10" x14ac:dyDescent="0.2">
      <c r="I71" s="599"/>
      <c r="J71" s="599"/>
    </row>
    <row r="72" spans="1:10" x14ac:dyDescent="0.2">
      <c r="I72" s="599"/>
      <c r="J72" s="599"/>
    </row>
    <row r="73" spans="1:10" x14ac:dyDescent="0.2">
      <c r="C73" s="3"/>
      <c r="E73" s="3"/>
    </row>
    <row r="74" spans="1:10" x14ac:dyDescent="0.2">
      <c r="C74" s="3"/>
      <c r="E74" s="3"/>
    </row>
    <row r="75" spans="1:10" x14ac:dyDescent="0.2">
      <c r="C75" s="3"/>
      <c r="E75" s="3"/>
    </row>
    <row r="76" spans="1:10" x14ac:dyDescent="0.2">
      <c r="C76" s="3"/>
      <c r="E76" s="3"/>
    </row>
    <row r="77" spans="1:10" x14ac:dyDescent="0.2">
      <c r="C77" s="3"/>
      <c r="E77" s="3"/>
    </row>
    <row r="78" spans="1:10" x14ac:dyDescent="0.2">
      <c r="C78" s="3"/>
      <c r="E78" s="3"/>
    </row>
    <row r="79" spans="1:10" x14ac:dyDescent="0.2">
      <c r="C79" s="3"/>
      <c r="E79" s="3"/>
    </row>
    <row r="80" spans="1:10" x14ac:dyDescent="0.2">
      <c r="C80" s="3"/>
      <c r="E80" s="3"/>
    </row>
    <row r="81" spans="2:10" x14ac:dyDescent="0.2">
      <c r="C81" s="3"/>
      <c r="E81" s="3"/>
    </row>
    <row r="82" spans="2:10" x14ac:dyDescent="0.2">
      <c r="C82" s="3"/>
      <c r="E82" s="3"/>
    </row>
    <row r="83" spans="2:10" x14ac:dyDescent="0.2">
      <c r="C83" s="3"/>
      <c r="E83" s="3"/>
    </row>
    <row r="84" spans="2:10" x14ac:dyDescent="0.2">
      <c r="C84" s="3"/>
      <c r="E84" s="3"/>
    </row>
    <row r="85" spans="2:10" x14ac:dyDescent="0.2">
      <c r="C85" s="3"/>
      <c r="E85" s="3"/>
    </row>
    <row r="86" spans="2:10" x14ac:dyDescent="0.2">
      <c r="C86" s="3"/>
      <c r="E86" s="3"/>
    </row>
    <row r="87" spans="2:10" x14ac:dyDescent="0.2">
      <c r="C87" s="3"/>
      <c r="E87" s="3"/>
    </row>
    <row r="88" spans="2:10" ht="12" customHeight="1" x14ac:dyDescent="0.2">
      <c r="C88" s="3"/>
      <c r="E88" s="3"/>
    </row>
    <row r="89" spans="2:10" x14ac:dyDescent="0.2">
      <c r="C89" s="3"/>
      <c r="E89" s="3"/>
    </row>
    <row r="90" spans="2:10" x14ac:dyDescent="0.2">
      <c r="C90" s="3"/>
      <c r="E90" s="3"/>
    </row>
    <row r="91" spans="2:10" x14ac:dyDescent="0.2">
      <c r="C91" s="3"/>
      <c r="E91" s="3"/>
    </row>
    <row r="92" spans="2:10" x14ac:dyDescent="0.2">
      <c r="B92" s="28"/>
      <c r="C92" s="231"/>
      <c r="D92" s="28"/>
      <c r="E92" s="231"/>
      <c r="F92" s="28"/>
      <c r="G92" s="28"/>
      <c r="H92" s="193"/>
      <c r="I92" s="193"/>
      <c r="J92" s="193"/>
    </row>
    <row r="93" spans="2:10" x14ac:dyDescent="0.2">
      <c r="B93" s="193"/>
      <c r="C93" s="193"/>
      <c r="D93" s="193"/>
      <c r="E93" s="193"/>
      <c r="F93" s="230"/>
      <c r="G93" s="193"/>
      <c r="H93" s="193"/>
      <c r="I93" s="193"/>
      <c r="J93" s="193"/>
    </row>
  </sheetData>
  <mergeCells count="1">
    <mergeCell ref="F2:F3"/>
  </mergeCells>
  <pageMargins left="0.7" right="0.7" top="0.75" bottom="0.75" header="0.3" footer="0.3"/>
  <pageSetup paperSize="9" orientation="portrait" horizontalDpi="4294967293" verticalDpi="4294967293"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4"/>
  <sheetViews>
    <sheetView topLeftCell="A10" zoomScale="80" zoomScaleNormal="80" workbookViewId="0">
      <selection activeCell="J20" sqref="J20"/>
    </sheetView>
  </sheetViews>
  <sheetFormatPr baseColWidth="10" defaultColWidth="11.44140625" defaultRowHeight="11.4" x14ac:dyDescent="0.2"/>
  <cols>
    <col min="1" max="1" width="3.6640625" style="3" customWidth="1"/>
    <col min="2" max="2" width="28.5546875" style="3" customWidth="1"/>
    <col min="3" max="3" width="10.88671875" style="5" bestFit="1" customWidth="1"/>
    <col min="4" max="4" width="10" style="3" customWidth="1"/>
    <col min="5" max="5" width="11.33203125" style="5" customWidth="1"/>
    <col min="6" max="6" width="9.88671875" style="3" customWidth="1"/>
    <col min="7" max="7" width="1.109375" style="3" customWidth="1"/>
    <col min="8" max="8" width="10.44140625" style="3" customWidth="1"/>
    <col min="9" max="16384" width="11.44140625" style="3"/>
  </cols>
  <sheetData>
    <row r="1" spans="1:8" ht="12" thickBot="1" x14ac:dyDescent="0.25">
      <c r="B1" s="50"/>
      <c r="C1" s="54" t="s">
        <v>1230</v>
      </c>
      <c r="D1" s="54" t="s">
        <v>1228</v>
      </c>
      <c r="E1" s="1043" t="s">
        <v>1229</v>
      </c>
      <c r="F1" s="221"/>
      <c r="G1" s="260"/>
      <c r="H1" s="221"/>
    </row>
    <row r="2" spans="1:8" x14ac:dyDescent="0.2">
      <c r="A2" s="16"/>
      <c r="B2" s="28" t="s">
        <v>1192</v>
      </c>
      <c r="C2" s="1061">
        <v>47897</v>
      </c>
      <c r="D2" s="1042"/>
      <c r="E2" s="1044">
        <v>0</v>
      </c>
      <c r="F2" s="1907">
        <f>E2+E3</f>
        <v>0</v>
      </c>
      <c r="G2" s="630"/>
    </row>
    <row r="3" spans="1:8" ht="12" thickBot="1" x14ac:dyDescent="0.25">
      <c r="A3" s="16"/>
      <c r="B3" s="3" t="s">
        <v>1194</v>
      </c>
      <c r="C3" s="44"/>
      <c r="D3" s="1042"/>
      <c r="E3" s="1345">
        <v>0</v>
      </c>
      <c r="F3" s="1908"/>
    </row>
    <row r="4" spans="1:8" ht="12" x14ac:dyDescent="0.25">
      <c r="A4" s="16"/>
      <c r="B4" s="570" t="s">
        <v>3597</v>
      </c>
      <c r="C4" s="1546">
        <v>5700</v>
      </c>
      <c r="D4" s="875">
        <v>-5700</v>
      </c>
      <c r="E4" s="1546"/>
      <c r="F4" s="23"/>
    </row>
    <row r="5" spans="1:8" ht="12" x14ac:dyDescent="0.25">
      <c r="A5" s="16"/>
      <c r="B5" s="570" t="s">
        <v>6044</v>
      </c>
      <c r="C5" s="1546">
        <v>400</v>
      </c>
      <c r="D5" s="875">
        <v>-400</v>
      </c>
      <c r="E5" s="1546"/>
      <c r="F5" s="23"/>
    </row>
    <row r="6" spans="1:8" ht="12.6" thickBot="1" x14ac:dyDescent="0.3">
      <c r="A6" s="1466"/>
      <c r="B6" s="1497" t="s">
        <v>6980</v>
      </c>
      <c r="C6" s="1596">
        <v>10000</v>
      </c>
      <c r="D6" s="1596">
        <v>-10000</v>
      </c>
      <c r="E6" s="1596"/>
      <c r="F6" s="1467">
        <f>SUM(C2:C6)</f>
        <v>63997</v>
      </c>
    </row>
    <row r="7" spans="1:8" x14ac:dyDescent="0.2">
      <c r="A7" s="14">
        <v>1</v>
      </c>
      <c r="B7" s="1424" t="s">
        <v>1145</v>
      </c>
      <c r="C7" s="1425">
        <v>-100</v>
      </c>
      <c r="D7" s="1426">
        <v>100</v>
      </c>
      <c r="E7" s="1425"/>
      <c r="G7" s="221"/>
    </row>
    <row r="8" spans="1:8" x14ac:dyDescent="0.2">
      <c r="A8" s="14">
        <v>2</v>
      </c>
      <c r="B8" s="1424" t="s">
        <v>791</v>
      </c>
      <c r="C8" s="1425">
        <v>-459</v>
      </c>
      <c r="D8" s="1426">
        <v>459</v>
      </c>
      <c r="E8" s="1425"/>
      <c r="F8" s="390"/>
      <c r="G8" s="221"/>
      <c r="H8" s="221"/>
    </row>
    <row r="9" spans="1:8" x14ac:dyDescent="0.2">
      <c r="A9" s="14">
        <v>3</v>
      </c>
      <c r="B9" s="1424" t="s">
        <v>6358</v>
      </c>
      <c r="C9" s="1425">
        <v>-8679</v>
      </c>
      <c r="D9" s="1426">
        <f>F61</f>
        <v>8679</v>
      </c>
      <c r="E9" s="1425"/>
      <c r="G9" s="221"/>
      <c r="H9" s="285"/>
    </row>
    <row r="10" spans="1:8" x14ac:dyDescent="0.2">
      <c r="A10" s="14">
        <v>4</v>
      </c>
      <c r="B10" s="1424" t="s">
        <v>6731</v>
      </c>
      <c r="C10" s="1425">
        <v>0</v>
      </c>
      <c r="D10" s="1426">
        <v>0</v>
      </c>
      <c r="E10" s="1425"/>
      <c r="G10" s="221"/>
      <c r="H10" s="221"/>
    </row>
    <row r="11" spans="1:8" x14ac:dyDescent="0.2">
      <c r="A11" s="14">
        <v>5</v>
      </c>
      <c r="B11" s="1424" t="s">
        <v>6534</v>
      </c>
      <c r="C11" s="1425">
        <v>0</v>
      </c>
      <c r="D11" s="1426">
        <v>0</v>
      </c>
      <c r="E11" s="1425"/>
      <c r="G11" s="221"/>
      <c r="H11" s="221"/>
    </row>
    <row r="12" spans="1:8" x14ac:dyDescent="0.2">
      <c r="A12" s="14">
        <v>6</v>
      </c>
      <c r="B12" s="1424" t="s">
        <v>5883</v>
      </c>
      <c r="C12" s="1425">
        <v>-550</v>
      </c>
      <c r="D12" s="1426">
        <v>550</v>
      </c>
      <c r="E12" s="1425"/>
      <c r="G12" s="221"/>
      <c r="H12" s="221"/>
    </row>
    <row r="13" spans="1:8" x14ac:dyDescent="0.2">
      <c r="A13" s="14">
        <v>7</v>
      </c>
      <c r="B13" s="1424" t="s">
        <v>3785</v>
      </c>
      <c r="C13" s="1425">
        <v>-34</v>
      </c>
      <c r="D13" s="1426">
        <v>34</v>
      </c>
      <c r="E13" s="1425"/>
      <c r="G13" s="221"/>
      <c r="H13" s="221"/>
    </row>
    <row r="14" spans="1:8" ht="12" x14ac:dyDescent="0.25">
      <c r="A14" s="14">
        <v>8</v>
      </c>
      <c r="B14" s="1424" t="s">
        <v>7003</v>
      </c>
      <c r="C14" s="1425">
        <v>-6920</v>
      </c>
      <c r="D14" s="1426">
        <v>6920</v>
      </c>
      <c r="E14" s="1425"/>
      <c r="G14" s="221"/>
      <c r="H14" s="820"/>
    </row>
    <row r="15" spans="1:8" ht="12" x14ac:dyDescent="0.25">
      <c r="A15" s="14">
        <v>9</v>
      </c>
      <c r="B15" s="1424" t="s">
        <v>3164</v>
      </c>
      <c r="C15" s="1425">
        <v>-1675</v>
      </c>
      <c r="D15" s="1426">
        <v>1675</v>
      </c>
      <c r="E15" s="1425"/>
      <c r="G15" s="221"/>
      <c r="H15" s="820"/>
    </row>
    <row r="16" spans="1:8" ht="12" x14ac:dyDescent="0.25">
      <c r="A16" s="14">
        <v>10</v>
      </c>
      <c r="B16" s="1424" t="s">
        <v>1154</v>
      </c>
      <c r="C16" s="1425">
        <v>-934</v>
      </c>
      <c r="D16" s="1426">
        <v>934</v>
      </c>
      <c r="E16" s="1425"/>
      <c r="G16" s="221"/>
      <c r="H16" s="820"/>
    </row>
    <row r="17" spans="1:8" ht="12" x14ac:dyDescent="0.25">
      <c r="A17" s="14">
        <v>11</v>
      </c>
      <c r="B17" s="1424" t="s">
        <v>6508</v>
      </c>
      <c r="C17" s="1425">
        <v>0</v>
      </c>
      <c r="D17" s="1426">
        <v>0</v>
      </c>
      <c r="E17" s="1425"/>
      <c r="G17" s="221"/>
      <c r="H17" s="820"/>
    </row>
    <row r="18" spans="1:8" x14ac:dyDescent="0.2">
      <c r="A18" s="14">
        <v>12</v>
      </c>
      <c r="B18" s="1424" t="s">
        <v>3439</v>
      </c>
      <c r="C18" s="1425">
        <v>-195</v>
      </c>
      <c r="D18" s="1426">
        <v>195</v>
      </c>
      <c r="E18" s="1425"/>
      <c r="G18" s="221"/>
      <c r="H18" s="221"/>
    </row>
    <row r="19" spans="1:8" x14ac:dyDescent="0.2">
      <c r="A19" s="14">
        <v>13</v>
      </c>
      <c r="B19" s="1424" t="s">
        <v>6954</v>
      </c>
      <c r="C19" s="1425">
        <v>-381</v>
      </c>
      <c r="D19" s="1426">
        <v>381</v>
      </c>
      <c r="E19" s="1425"/>
      <c r="G19" s="221"/>
      <c r="H19" s="221"/>
    </row>
    <row r="20" spans="1:8" x14ac:dyDescent="0.2">
      <c r="A20" s="14">
        <v>14</v>
      </c>
      <c r="B20" s="1424" t="s">
        <v>6522</v>
      </c>
      <c r="C20" s="1425">
        <v>0</v>
      </c>
      <c r="D20" s="1426">
        <v>0</v>
      </c>
      <c r="E20" s="1425"/>
      <c r="G20" s="221"/>
      <c r="H20" s="221"/>
    </row>
    <row r="21" spans="1:8" x14ac:dyDescent="0.2">
      <c r="A21" s="14">
        <v>15</v>
      </c>
      <c r="B21" s="1424" t="s">
        <v>6521</v>
      </c>
      <c r="C21" s="1425">
        <v>0</v>
      </c>
      <c r="D21" s="1426">
        <v>0</v>
      </c>
      <c r="E21" s="1425"/>
      <c r="G21" s="221"/>
      <c r="H21" s="221"/>
    </row>
    <row r="22" spans="1:8" x14ac:dyDescent="0.2">
      <c r="A22" s="14">
        <v>16</v>
      </c>
      <c r="B22" s="1424" t="s">
        <v>6520</v>
      </c>
      <c r="C22" s="1425">
        <v>0</v>
      </c>
      <c r="D22" s="1426">
        <v>0</v>
      </c>
      <c r="E22" s="1425"/>
      <c r="G22" s="221"/>
      <c r="H22" s="221"/>
    </row>
    <row r="23" spans="1:8" x14ac:dyDescent="0.2">
      <c r="A23" s="14">
        <v>17</v>
      </c>
      <c r="B23" s="1424" t="s">
        <v>7006</v>
      </c>
      <c r="C23" s="1425">
        <v>-2035</v>
      </c>
      <c r="D23" s="1426">
        <v>2035</v>
      </c>
      <c r="E23" s="1425"/>
      <c r="G23" s="221"/>
      <c r="H23" s="221"/>
    </row>
    <row r="24" spans="1:8" x14ac:dyDescent="0.2">
      <c r="A24" s="14">
        <v>18</v>
      </c>
      <c r="B24" s="1424" t="s">
        <v>6523</v>
      </c>
      <c r="C24" s="1425">
        <v>0</v>
      </c>
      <c r="D24" s="1426">
        <v>0</v>
      </c>
      <c r="E24" s="1425"/>
      <c r="G24" s="221"/>
      <c r="H24" s="221"/>
    </row>
    <row r="25" spans="1:8" x14ac:dyDescent="0.2">
      <c r="A25" s="14">
        <v>19</v>
      </c>
      <c r="B25" s="1424" t="s">
        <v>6524</v>
      </c>
      <c r="C25" s="1425">
        <v>0</v>
      </c>
      <c r="D25" s="1426">
        <v>0</v>
      </c>
      <c r="E25" s="1425"/>
      <c r="G25" s="221"/>
      <c r="H25" s="323"/>
    </row>
    <row r="26" spans="1:8" x14ac:dyDescent="0.2">
      <c r="A26" s="14">
        <v>20</v>
      </c>
      <c r="B26" s="1424" t="s">
        <v>3427</v>
      </c>
      <c r="C26" s="1425">
        <v>-1400</v>
      </c>
      <c r="D26" s="1426">
        <v>1400</v>
      </c>
      <c r="E26" s="1425"/>
      <c r="F26" s="353"/>
      <c r="G26" s="221"/>
      <c r="H26" s="323"/>
    </row>
    <row r="27" spans="1:8" ht="12.6" thickBot="1" x14ac:dyDescent="0.3">
      <c r="A27" s="1455">
        <v>21</v>
      </c>
      <c r="B27" s="1621" t="s">
        <v>6565</v>
      </c>
      <c r="C27" s="1622">
        <v>-991</v>
      </c>
      <c r="D27" s="1622">
        <v>991</v>
      </c>
      <c r="E27" s="1622"/>
      <c r="F27" s="1458">
        <f>SUM(D7:D27)</f>
        <v>24353</v>
      </c>
      <c r="G27" s="221"/>
    </row>
    <row r="28" spans="1:8" ht="12.6" thickBot="1" x14ac:dyDescent="0.3">
      <c r="A28" s="1653"/>
      <c r="B28" s="1646" t="s">
        <v>62</v>
      </c>
      <c r="C28" s="1647">
        <v>-25150</v>
      </c>
      <c r="D28" s="1648">
        <v>25150</v>
      </c>
      <c r="E28" s="1647">
        <v>0</v>
      </c>
      <c r="F28" s="1649">
        <f>D28</f>
        <v>25150</v>
      </c>
      <c r="G28" s="221"/>
      <c r="H28" s="221"/>
    </row>
    <row r="29" spans="1:8" x14ac:dyDescent="0.2">
      <c r="A29" s="813"/>
      <c r="B29" s="1424" t="s">
        <v>6606</v>
      </c>
      <c r="C29" s="1425">
        <v>-436</v>
      </c>
      <c r="D29" s="1426">
        <v>436</v>
      </c>
      <c r="E29" s="1425"/>
      <c r="F29" s="323"/>
    </row>
    <row r="30" spans="1:8" x14ac:dyDescent="0.2">
      <c r="A30" s="813"/>
      <c r="B30" s="1424" t="s">
        <v>6606</v>
      </c>
      <c r="C30" s="1425">
        <v>-520</v>
      </c>
      <c r="D30" s="1426">
        <v>520</v>
      </c>
      <c r="E30" s="1425"/>
      <c r="F30" s="323"/>
    </row>
    <row r="31" spans="1:8" x14ac:dyDescent="0.2">
      <c r="A31" s="813" t="s">
        <v>3558</v>
      </c>
      <c r="B31" s="1424" t="s">
        <v>6973</v>
      </c>
      <c r="C31" s="1425">
        <v>-2500</v>
      </c>
      <c r="D31" s="1426">
        <v>2500</v>
      </c>
      <c r="E31" s="1425"/>
      <c r="F31" s="323"/>
    </row>
    <row r="32" spans="1:8" x14ac:dyDescent="0.2">
      <c r="A32" s="813" t="s">
        <v>3559</v>
      </c>
      <c r="B32" s="1424" t="s">
        <v>6977</v>
      </c>
      <c r="C32" s="1425">
        <v>-760</v>
      </c>
      <c r="D32" s="1426">
        <v>760</v>
      </c>
      <c r="E32" s="1425"/>
      <c r="F32" s="323"/>
    </row>
    <row r="33" spans="1:7" x14ac:dyDescent="0.2">
      <c r="A33" s="813" t="s">
        <v>2856</v>
      </c>
      <c r="B33" s="1424" t="s">
        <v>6953</v>
      </c>
      <c r="C33" s="1425">
        <v>-2236</v>
      </c>
      <c r="D33" s="1426">
        <v>2236</v>
      </c>
      <c r="E33" s="1425"/>
      <c r="F33" s="323"/>
    </row>
    <row r="34" spans="1:7" x14ac:dyDescent="0.2">
      <c r="A34" s="813" t="s">
        <v>3558</v>
      </c>
      <c r="B34" s="1424" t="s">
        <v>6959</v>
      </c>
      <c r="C34" s="1425">
        <v>-1295</v>
      </c>
      <c r="D34" s="1426">
        <v>1295</v>
      </c>
      <c r="E34" s="1425"/>
      <c r="F34" s="323"/>
    </row>
    <row r="35" spans="1:7" x14ac:dyDescent="0.2">
      <c r="A35" s="813" t="s">
        <v>3560</v>
      </c>
      <c r="B35" s="1424" t="s">
        <v>6960</v>
      </c>
      <c r="C35" s="1425">
        <v>-845</v>
      </c>
      <c r="D35" s="1426">
        <v>845</v>
      </c>
      <c r="E35" s="1425"/>
      <c r="F35" s="323"/>
    </row>
    <row r="36" spans="1:7" x14ac:dyDescent="0.2">
      <c r="A36" s="813"/>
      <c r="B36" s="1424" t="s">
        <v>6962</v>
      </c>
      <c r="C36" s="1425">
        <v>-830</v>
      </c>
      <c r="D36" s="1426">
        <v>830</v>
      </c>
      <c r="E36" s="1425"/>
      <c r="F36" s="323"/>
    </row>
    <row r="37" spans="1:7" x14ac:dyDescent="0.2">
      <c r="A37" s="813"/>
      <c r="B37" s="1424" t="s">
        <v>6961</v>
      </c>
      <c r="C37" s="1425">
        <v>-780</v>
      </c>
      <c r="D37" s="1426">
        <v>780</v>
      </c>
      <c r="E37" s="1425"/>
      <c r="F37" s="323"/>
    </row>
    <row r="38" spans="1:7" x14ac:dyDescent="0.2">
      <c r="A38" s="813"/>
      <c r="B38" s="1424" t="s">
        <v>6967</v>
      </c>
      <c r="C38" s="1425">
        <v>-1000</v>
      </c>
      <c r="D38" s="1426">
        <v>1000</v>
      </c>
      <c r="E38" s="1425"/>
      <c r="F38" s="323"/>
    </row>
    <row r="39" spans="1:7" x14ac:dyDescent="0.2">
      <c r="A39" s="813"/>
      <c r="B39" s="1424" t="s">
        <v>6964</v>
      </c>
      <c r="C39" s="1425">
        <v>-650</v>
      </c>
      <c r="D39" s="1426">
        <v>650</v>
      </c>
      <c r="E39" s="1425"/>
      <c r="F39" s="323"/>
    </row>
    <row r="40" spans="1:7" x14ac:dyDescent="0.2">
      <c r="A40" s="813"/>
      <c r="B40" s="1424" t="s">
        <v>6965</v>
      </c>
      <c r="C40" s="1425">
        <v>-851</v>
      </c>
      <c r="D40" s="1426">
        <v>851</v>
      </c>
      <c r="E40" s="1425"/>
      <c r="F40" s="323"/>
    </row>
    <row r="41" spans="1:7" x14ac:dyDescent="0.2">
      <c r="A41" s="813"/>
      <c r="B41" s="1424" t="s">
        <v>6966</v>
      </c>
      <c r="C41" s="1425">
        <v>-990</v>
      </c>
      <c r="D41" s="1426">
        <v>990</v>
      </c>
      <c r="E41" s="1425"/>
      <c r="F41" s="323"/>
    </row>
    <row r="42" spans="1:7" x14ac:dyDescent="0.2">
      <c r="A42" s="813"/>
      <c r="B42" s="1424" t="s">
        <v>6968</v>
      </c>
      <c r="C42" s="1425">
        <v>-801</v>
      </c>
      <c r="D42" s="1426">
        <v>801</v>
      </c>
      <c r="E42" s="1425"/>
      <c r="F42" s="323"/>
    </row>
    <row r="43" spans="1:7" ht="12.6" thickBot="1" x14ac:dyDescent="0.3">
      <c r="A43" s="1459"/>
      <c r="B43" s="1312"/>
      <c r="C43" s="1460"/>
      <c r="D43" s="1461"/>
      <c r="E43" s="1460"/>
      <c r="F43" s="1458">
        <f>SUM(D29:D43)</f>
        <v>14494</v>
      </c>
      <c r="G43" s="221"/>
    </row>
    <row r="44" spans="1:7" x14ac:dyDescent="0.2">
      <c r="A44" s="814"/>
      <c r="B44" s="826" t="s">
        <v>3787</v>
      </c>
      <c r="C44" s="604">
        <v>10000</v>
      </c>
      <c r="D44" s="260"/>
      <c r="E44" s="302"/>
      <c r="F44" s="390"/>
      <c r="G44" s="221"/>
    </row>
    <row r="45" spans="1:7" ht="12" x14ac:dyDescent="0.25">
      <c r="A45" s="814" t="s">
        <v>3560</v>
      </c>
      <c r="B45" s="1424" t="s">
        <v>3251</v>
      </c>
      <c r="C45" s="1425">
        <v>-465</v>
      </c>
      <c r="D45" s="1426">
        <v>465</v>
      </c>
      <c r="E45" s="1425"/>
      <c r="F45" s="860"/>
      <c r="G45" s="221"/>
    </row>
    <row r="46" spans="1:7" ht="12" x14ac:dyDescent="0.25">
      <c r="A46" s="814" t="s">
        <v>3788</v>
      </c>
      <c r="B46" s="1424" t="s">
        <v>6956</v>
      </c>
      <c r="C46" s="1425">
        <v>-140</v>
      </c>
      <c r="D46" s="1426">
        <v>140</v>
      </c>
      <c r="E46" s="1425"/>
      <c r="F46" s="860"/>
      <c r="G46" s="221"/>
    </row>
    <row r="47" spans="1:7" ht="12" x14ac:dyDescent="0.25">
      <c r="A47" s="814" t="s">
        <v>3789</v>
      </c>
      <c r="B47" s="1424" t="s">
        <v>6955</v>
      </c>
      <c r="C47" s="1425">
        <v>-405</v>
      </c>
      <c r="D47" s="1426">
        <v>405</v>
      </c>
      <c r="E47" s="1425"/>
      <c r="F47" s="860"/>
      <c r="G47" s="221"/>
    </row>
    <row r="48" spans="1:7" ht="12" x14ac:dyDescent="0.25">
      <c r="A48" s="814" t="s">
        <v>2855</v>
      </c>
      <c r="B48" s="1424" t="s">
        <v>6957</v>
      </c>
      <c r="C48" s="1425">
        <v>-620</v>
      </c>
      <c r="D48" s="1426">
        <v>620</v>
      </c>
      <c r="E48" s="1425"/>
      <c r="F48" s="860"/>
      <c r="G48" s="221"/>
    </row>
    <row r="49" spans="1:8" ht="12" x14ac:dyDescent="0.25">
      <c r="A49" s="814" t="s">
        <v>2856</v>
      </c>
      <c r="B49" s="1424" t="s">
        <v>5057</v>
      </c>
      <c r="C49" s="1425">
        <v>-331</v>
      </c>
      <c r="D49" s="1426">
        <v>331</v>
      </c>
      <c r="E49" s="1425"/>
      <c r="F49" s="860"/>
      <c r="G49" s="221"/>
    </row>
    <row r="50" spans="1:8" ht="12" x14ac:dyDescent="0.25">
      <c r="A50" s="814" t="s">
        <v>3790</v>
      </c>
      <c r="B50" s="1424" t="s">
        <v>3251</v>
      </c>
      <c r="C50" s="1425">
        <v>-595</v>
      </c>
      <c r="D50" s="1426">
        <v>595</v>
      </c>
      <c r="E50" s="1425"/>
      <c r="F50" s="860"/>
      <c r="G50" s="221"/>
    </row>
    <row r="51" spans="1:8" ht="12" x14ac:dyDescent="0.25">
      <c r="A51" s="814" t="s">
        <v>2855</v>
      </c>
      <c r="B51" s="1424" t="s">
        <v>6974</v>
      </c>
      <c r="C51" s="1425">
        <v>-110</v>
      </c>
      <c r="D51" s="1426">
        <v>110</v>
      </c>
      <c r="E51" s="1425"/>
      <c r="F51" s="860"/>
      <c r="G51" s="221"/>
    </row>
    <row r="52" spans="1:8" ht="12" x14ac:dyDescent="0.25">
      <c r="A52" s="814" t="s">
        <v>2856</v>
      </c>
      <c r="B52" s="1424" t="s">
        <v>6975</v>
      </c>
      <c r="C52" s="1425">
        <v>-110</v>
      </c>
      <c r="D52" s="1426">
        <v>110</v>
      </c>
      <c r="E52" s="1425"/>
      <c r="F52" s="860"/>
      <c r="G52" s="221"/>
    </row>
    <row r="53" spans="1:8" ht="12" x14ac:dyDescent="0.25">
      <c r="A53" s="814" t="s">
        <v>1327</v>
      </c>
      <c r="B53" s="1424" t="s">
        <v>6976</v>
      </c>
      <c r="C53" s="1425">
        <v>-110</v>
      </c>
      <c r="D53" s="1426">
        <v>110</v>
      </c>
      <c r="E53" s="1425"/>
      <c r="F53" s="860"/>
    </row>
    <row r="54" spans="1:8" ht="12" x14ac:dyDescent="0.25">
      <c r="A54" s="814"/>
      <c r="B54" s="1424" t="s">
        <v>6958</v>
      </c>
      <c r="C54" s="1425">
        <v>-110</v>
      </c>
      <c r="D54" s="1426">
        <v>110</v>
      </c>
      <c r="E54" s="1425"/>
      <c r="F54" s="860"/>
      <c r="G54" s="221"/>
    </row>
    <row r="55" spans="1:8" ht="12" x14ac:dyDescent="0.25">
      <c r="A55" s="814"/>
      <c r="B55" s="1424" t="s">
        <v>6963</v>
      </c>
      <c r="C55" s="1425">
        <v>-110</v>
      </c>
      <c r="D55" s="1426">
        <v>110</v>
      </c>
      <c r="E55" s="1425"/>
      <c r="F55" s="860"/>
      <c r="G55" s="221"/>
    </row>
    <row r="56" spans="1:8" ht="12" x14ac:dyDescent="0.25">
      <c r="A56" s="814"/>
      <c r="B56" s="1424" t="s">
        <v>6951</v>
      </c>
      <c r="C56" s="1425">
        <v>-876</v>
      </c>
      <c r="D56" s="1426">
        <v>876</v>
      </c>
      <c r="E56" s="1425"/>
      <c r="F56" s="860"/>
      <c r="G56" s="221"/>
    </row>
    <row r="57" spans="1:8" ht="12" x14ac:dyDescent="0.25">
      <c r="A57" s="814"/>
      <c r="B57" s="1424" t="s">
        <v>6952</v>
      </c>
      <c r="C57" s="1425">
        <v>-3477</v>
      </c>
      <c r="D57" s="1426">
        <v>3477</v>
      </c>
      <c r="E57" s="1425"/>
      <c r="F57" s="860"/>
      <c r="G57" s="221"/>
    </row>
    <row r="58" spans="1:8" ht="12" x14ac:dyDescent="0.25">
      <c r="A58" s="814"/>
      <c r="B58" s="1424" t="s">
        <v>6982</v>
      </c>
      <c r="C58" s="1425">
        <v>-110</v>
      </c>
      <c r="D58" s="1426">
        <v>110</v>
      </c>
      <c r="E58" s="1425"/>
      <c r="F58" s="860"/>
      <c r="G58" s="221"/>
    </row>
    <row r="59" spans="1:8" ht="12" x14ac:dyDescent="0.25">
      <c r="A59" s="814"/>
      <c r="B59" s="1424" t="s">
        <v>6983</v>
      </c>
      <c r="C59" s="1425">
        <v>-110</v>
      </c>
      <c r="D59" s="1426">
        <v>110</v>
      </c>
      <c r="E59" s="1425"/>
      <c r="F59" s="860"/>
      <c r="G59" s="221"/>
    </row>
    <row r="60" spans="1:8" ht="12" x14ac:dyDescent="0.25">
      <c r="A60" s="814"/>
      <c r="B60" s="1424" t="s">
        <v>6981</v>
      </c>
      <c r="C60" s="1425">
        <v>-1000</v>
      </c>
      <c r="D60" s="1426">
        <v>1000</v>
      </c>
      <c r="E60" s="1425"/>
      <c r="F60" s="860"/>
      <c r="G60" s="221"/>
    </row>
    <row r="61" spans="1:8" ht="12.6" thickBot="1" x14ac:dyDescent="0.3">
      <c r="A61" s="814"/>
      <c r="B61" s="599"/>
      <c r="C61" s="1169"/>
      <c r="D61" s="1170"/>
      <c r="E61" s="1169"/>
      <c r="F61" s="240">
        <f>SUM(D44:D61)</f>
        <v>8679</v>
      </c>
      <c r="G61" s="221"/>
    </row>
    <row r="62" spans="1:8" ht="21.6" thickBot="1" x14ac:dyDescent="0.45">
      <c r="B62" s="50" t="s">
        <v>1198</v>
      </c>
      <c r="C62" s="49">
        <f>SUM(C2:C43)</f>
        <v>0</v>
      </c>
      <c r="D62" s="432">
        <f>SUM(D7:D43)</f>
        <v>63997</v>
      </c>
      <c r="E62" s="48">
        <f>SUM(E2:E61)</f>
        <v>0</v>
      </c>
      <c r="F62" s="353"/>
      <c r="H62" s="1608">
        <f>C62-E62</f>
        <v>0</v>
      </c>
    </row>
    <row r="70" spans="4:8" x14ac:dyDescent="0.2">
      <c r="D70" s="599"/>
      <c r="E70" s="1634"/>
      <c r="F70" s="599"/>
      <c r="G70" s="599"/>
      <c r="H70" s="599"/>
    </row>
    <row r="71" spans="4:8" x14ac:dyDescent="0.2">
      <c r="D71" s="599"/>
      <c r="E71" s="1634"/>
      <c r="F71" s="599"/>
      <c r="G71" s="599"/>
      <c r="H71" s="599"/>
    </row>
    <row r="72" spans="4:8" x14ac:dyDescent="0.2">
      <c r="D72" s="599"/>
      <c r="E72" s="1634"/>
      <c r="F72" s="599"/>
      <c r="G72" s="599"/>
      <c r="H72" s="599"/>
    </row>
    <row r="73" spans="4:8" x14ac:dyDescent="0.2">
      <c r="D73" s="599"/>
      <c r="E73" s="1634"/>
      <c r="F73" s="599"/>
      <c r="G73" s="599"/>
      <c r="H73" s="599"/>
    </row>
    <row r="74" spans="4:8" x14ac:dyDescent="0.2">
      <c r="D74" s="599"/>
      <c r="E74" s="1634"/>
      <c r="F74" s="599"/>
      <c r="G74" s="599"/>
      <c r="H74" s="599"/>
    </row>
    <row r="75" spans="4:8" x14ac:dyDescent="0.2">
      <c r="D75" s="599"/>
      <c r="E75" s="1634"/>
      <c r="F75" s="599"/>
      <c r="G75" s="599"/>
      <c r="H75" s="599"/>
    </row>
    <row r="76" spans="4:8" x14ac:dyDescent="0.2">
      <c r="D76" s="599"/>
      <c r="E76" s="1634"/>
      <c r="F76" s="599"/>
      <c r="G76" s="599"/>
      <c r="H76" s="599"/>
    </row>
    <row r="77" spans="4:8" x14ac:dyDescent="0.2">
      <c r="D77" s="599"/>
      <c r="E77" s="1634"/>
      <c r="F77" s="599"/>
      <c r="G77" s="599"/>
      <c r="H77" s="599"/>
    </row>
    <row r="78" spans="4:8" x14ac:dyDescent="0.2">
      <c r="D78" s="599"/>
      <c r="E78" s="1634"/>
      <c r="F78" s="599"/>
      <c r="G78" s="599"/>
      <c r="H78" s="599"/>
    </row>
    <row r="79" spans="4:8" x14ac:dyDescent="0.2">
      <c r="D79" s="599"/>
      <c r="E79" s="1634"/>
      <c r="F79" s="599"/>
      <c r="G79" s="599"/>
      <c r="H79" s="599"/>
    </row>
    <row r="80" spans="4:8" x14ac:dyDescent="0.2">
      <c r="D80" s="599"/>
      <c r="E80" s="1634"/>
      <c r="F80" s="599"/>
      <c r="G80" s="599"/>
      <c r="H80" s="599"/>
    </row>
    <row r="81" spans="4:8" x14ac:dyDescent="0.2">
      <c r="D81" s="599"/>
      <c r="E81" s="1634"/>
      <c r="F81" s="599"/>
      <c r="G81" s="599"/>
      <c r="H81" s="599"/>
    </row>
    <row r="82" spans="4:8" x14ac:dyDescent="0.2">
      <c r="D82" s="599"/>
      <c r="E82" s="1634"/>
      <c r="F82" s="599"/>
      <c r="G82" s="599"/>
      <c r="H82" s="599"/>
    </row>
    <row r="83" spans="4:8" x14ac:dyDescent="0.2">
      <c r="D83" s="599"/>
      <c r="E83" s="1634"/>
      <c r="F83" s="599"/>
      <c r="G83" s="599"/>
      <c r="H83" s="599"/>
    </row>
    <row r="84" spans="4:8" x14ac:dyDescent="0.2">
      <c r="D84" s="599"/>
      <c r="E84" s="1634"/>
      <c r="F84" s="599"/>
      <c r="G84" s="599"/>
      <c r="H84" s="599"/>
    </row>
    <row r="85" spans="4:8" x14ac:dyDescent="0.2">
      <c r="D85" s="599"/>
      <c r="E85" s="1634"/>
      <c r="F85" s="599"/>
      <c r="G85" s="599"/>
      <c r="H85" s="599"/>
    </row>
    <row r="86" spans="4:8" x14ac:dyDescent="0.2">
      <c r="D86" s="599"/>
      <c r="E86" s="1634"/>
      <c r="F86" s="599"/>
      <c r="G86" s="599"/>
      <c r="H86" s="599"/>
    </row>
    <row r="87" spans="4:8" x14ac:dyDescent="0.2">
      <c r="D87" s="599"/>
      <c r="E87" s="1634"/>
      <c r="F87" s="599"/>
      <c r="G87" s="599"/>
      <c r="H87" s="599"/>
    </row>
    <row r="88" spans="4:8" x14ac:dyDescent="0.2">
      <c r="D88" s="599"/>
      <c r="E88" s="1634"/>
      <c r="F88" s="599"/>
      <c r="G88" s="599"/>
      <c r="H88" s="599"/>
    </row>
    <row r="89" spans="4:8" x14ac:dyDescent="0.2">
      <c r="D89" s="599"/>
      <c r="E89" s="1634"/>
      <c r="F89" s="599"/>
      <c r="G89" s="599"/>
      <c r="H89" s="599"/>
    </row>
    <row r="90" spans="4:8" x14ac:dyDescent="0.2">
      <c r="D90" s="599"/>
      <c r="E90" s="1634"/>
      <c r="F90" s="599"/>
      <c r="G90" s="599"/>
      <c r="H90" s="599"/>
    </row>
    <row r="91" spans="4:8" x14ac:dyDescent="0.2">
      <c r="D91" s="599"/>
      <c r="E91" s="1634"/>
      <c r="F91" s="599"/>
      <c r="G91" s="599"/>
      <c r="H91" s="599"/>
    </row>
    <row r="92" spans="4:8" x14ac:dyDescent="0.2">
      <c r="D92" s="599"/>
      <c r="E92" s="1634"/>
      <c r="F92" s="599"/>
      <c r="G92" s="599"/>
      <c r="H92" s="599"/>
    </row>
    <row r="93" spans="4:8" x14ac:dyDescent="0.2">
      <c r="D93" s="599"/>
      <c r="E93" s="1634"/>
      <c r="F93" s="599"/>
      <c r="G93" s="599"/>
      <c r="H93" s="599"/>
    </row>
    <row r="94" spans="4:8" x14ac:dyDescent="0.2">
      <c r="D94" s="599"/>
      <c r="E94" s="1634"/>
      <c r="F94" s="599"/>
      <c r="G94" s="599"/>
      <c r="H94" s="599"/>
    </row>
  </sheetData>
  <mergeCells count="1">
    <mergeCell ref="F2:F3"/>
  </mergeCells>
  <pageMargins left="0.7" right="0.7" top="0.75" bottom="0.75" header="0.3" footer="0.3"/>
  <pageSetup paperSize="9" orientation="portrait" horizontalDpi="4294967293" verticalDpi="4294967293"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109"/>
  <sheetViews>
    <sheetView zoomScale="80" zoomScaleNormal="80" workbookViewId="0">
      <selection activeCell="M40" sqref="M40"/>
    </sheetView>
  </sheetViews>
  <sheetFormatPr baseColWidth="10" defaultColWidth="11.44140625" defaultRowHeight="11.4" x14ac:dyDescent="0.2"/>
  <cols>
    <col min="1" max="1" width="3.6640625" style="3" customWidth="1"/>
    <col min="2" max="2" width="28.5546875" style="3" customWidth="1"/>
    <col min="3" max="3" width="10.88671875" style="5" bestFit="1" customWidth="1"/>
    <col min="4" max="4" width="10" style="3" customWidth="1"/>
    <col min="5" max="5" width="11.33203125" style="5" customWidth="1"/>
    <col min="6" max="6" width="9.88671875" style="3" customWidth="1"/>
    <col min="7" max="7" width="1.109375" style="3" customWidth="1"/>
    <col min="8" max="8" width="10.44140625" style="3" customWidth="1"/>
    <col min="9" max="16384" width="11.44140625" style="3"/>
  </cols>
  <sheetData>
    <row r="1" spans="1:8" ht="12" thickBot="1" x14ac:dyDescent="0.25">
      <c r="B1" s="50"/>
      <c r="C1" s="54" t="s">
        <v>1230</v>
      </c>
      <c r="D1" s="54" t="s">
        <v>1228</v>
      </c>
      <c r="E1" s="1043" t="s">
        <v>1229</v>
      </c>
      <c r="F1" s="221"/>
      <c r="G1" s="260"/>
      <c r="H1" s="221"/>
    </row>
    <row r="2" spans="1:8" x14ac:dyDescent="0.2">
      <c r="A2" s="16"/>
      <c r="B2" s="28" t="s">
        <v>1192</v>
      </c>
      <c r="C2" s="1061">
        <v>82756</v>
      </c>
      <c r="D2" s="1042"/>
      <c r="E2" s="1044">
        <v>0</v>
      </c>
      <c r="F2" s="1907">
        <f>E2+E3</f>
        <v>0</v>
      </c>
      <c r="G2" s="630"/>
    </row>
    <row r="3" spans="1:8" ht="12" thickBot="1" x14ac:dyDescent="0.25">
      <c r="A3" s="16"/>
      <c r="B3" s="3" t="s">
        <v>1194</v>
      </c>
      <c r="C3" s="44"/>
      <c r="D3" s="1042"/>
      <c r="E3" s="1345">
        <v>0</v>
      </c>
      <c r="F3" s="1908"/>
    </row>
    <row r="4" spans="1:8" ht="12" x14ac:dyDescent="0.25">
      <c r="A4" s="16"/>
      <c r="B4" s="570" t="s">
        <v>3597</v>
      </c>
      <c r="C4" s="1546">
        <v>5700</v>
      </c>
      <c r="D4" s="875">
        <v>-5700</v>
      </c>
      <c r="E4" s="1546"/>
      <c r="F4" s="23"/>
    </row>
    <row r="5" spans="1:8" ht="12" x14ac:dyDescent="0.25">
      <c r="A5" s="16"/>
      <c r="B5" s="570" t="s">
        <v>6044</v>
      </c>
      <c r="C5" s="1546">
        <v>400</v>
      </c>
      <c r="D5" s="875">
        <v>-400</v>
      </c>
      <c r="E5" s="1546"/>
      <c r="F5" s="23"/>
    </row>
    <row r="6" spans="1:8" ht="12.6" thickBot="1" x14ac:dyDescent="0.3">
      <c r="A6" s="1466"/>
      <c r="B6" s="1497" t="s">
        <v>6790</v>
      </c>
      <c r="C6" s="1596">
        <v>0</v>
      </c>
      <c r="D6" s="1596"/>
      <c r="E6" s="1596">
        <v>0</v>
      </c>
      <c r="F6" s="1467">
        <f>SUM(C2:C6)</f>
        <v>88856</v>
      </c>
    </row>
    <row r="7" spans="1:8" x14ac:dyDescent="0.2">
      <c r="A7" s="14">
        <v>1</v>
      </c>
      <c r="B7" s="1640" t="s">
        <v>1145</v>
      </c>
      <c r="C7" s="1552">
        <v>-100</v>
      </c>
      <c r="D7" s="1553">
        <v>100</v>
      </c>
      <c r="E7" s="1552"/>
      <c r="G7" s="221"/>
    </row>
    <row r="8" spans="1:8" x14ac:dyDescent="0.2">
      <c r="A8" s="14">
        <v>2</v>
      </c>
      <c r="B8" s="1640" t="s">
        <v>791</v>
      </c>
      <c r="C8" s="1552">
        <v>-460</v>
      </c>
      <c r="D8" s="1553">
        <v>460</v>
      </c>
      <c r="E8" s="1552"/>
      <c r="F8" s="390"/>
      <c r="G8" s="221"/>
      <c r="H8" s="221"/>
    </row>
    <row r="9" spans="1:8" x14ac:dyDescent="0.2">
      <c r="A9" s="14">
        <v>3</v>
      </c>
      <c r="B9" s="1640" t="s">
        <v>6358</v>
      </c>
      <c r="C9" s="1552">
        <v>-8298</v>
      </c>
      <c r="D9" s="1553">
        <f>F86</f>
        <v>8298</v>
      </c>
      <c r="E9" s="1552"/>
      <c r="G9" s="221"/>
      <c r="H9" s="285"/>
    </row>
    <row r="10" spans="1:8" x14ac:dyDescent="0.2">
      <c r="A10" s="14">
        <v>4</v>
      </c>
      <c r="B10" s="1640" t="s">
        <v>6731</v>
      </c>
      <c r="C10" s="1552">
        <v>0</v>
      </c>
      <c r="D10" s="1553">
        <v>0</v>
      </c>
      <c r="E10" s="1552"/>
      <c r="G10" s="221"/>
      <c r="H10" s="221"/>
    </row>
    <row r="11" spans="1:8" x14ac:dyDescent="0.2">
      <c r="A11" s="14">
        <v>5</v>
      </c>
      <c r="B11" s="1640" t="s">
        <v>6534</v>
      </c>
      <c r="C11" s="1552">
        <v>0</v>
      </c>
      <c r="D11" s="1553">
        <v>0</v>
      </c>
      <c r="E11" s="1552"/>
      <c r="G11" s="221"/>
      <c r="H11" s="221"/>
    </row>
    <row r="12" spans="1:8" x14ac:dyDescent="0.2">
      <c r="A12" s="14">
        <v>6</v>
      </c>
      <c r="B12" s="1640" t="s">
        <v>5883</v>
      </c>
      <c r="C12" s="1552">
        <v>-300</v>
      </c>
      <c r="D12" s="1553">
        <v>300</v>
      </c>
      <c r="E12" s="1552"/>
      <c r="G12" s="221"/>
      <c r="H12" s="221"/>
    </row>
    <row r="13" spans="1:8" x14ac:dyDescent="0.2">
      <c r="A13" s="14">
        <v>7</v>
      </c>
      <c r="B13" s="1640" t="s">
        <v>3785</v>
      </c>
      <c r="C13" s="1552">
        <v>0</v>
      </c>
      <c r="D13" s="1553">
        <v>0</v>
      </c>
      <c r="E13" s="1552"/>
      <c r="G13" s="221"/>
      <c r="H13" s="221"/>
    </row>
    <row r="14" spans="1:8" ht="12" x14ac:dyDescent="0.25">
      <c r="A14" s="14">
        <v>8</v>
      </c>
      <c r="B14" s="1640" t="s">
        <v>7002</v>
      </c>
      <c r="C14" s="1552">
        <v>-6400</v>
      </c>
      <c r="D14" s="1553">
        <v>6400</v>
      </c>
      <c r="E14" s="1552"/>
      <c r="G14" s="221"/>
      <c r="H14" s="820"/>
    </row>
    <row r="15" spans="1:8" ht="12" x14ac:dyDescent="0.25">
      <c r="A15" s="14">
        <v>9</v>
      </c>
      <c r="B15" s="1640" t="s">
        <v>3164</v>
      </c>
      <c r="C15" s="1552">
        <v>-1675</v>
      </c>
      <c r="D15" s="1553">
        <v>1675</v>
      </c>
      <c r="E15" s="1552"/>
      <c r="G15" s="221"/>
      <c r="H15" s="820"/>
    </row>
    <row r="16" spans="1:8" ht="12" x14ac:dyDescent="0.25">
      <c r="A16" s="14">
        <v>10</v>
      </c>
      <c r="B16" s="1640" t="s">
        <v>1154</v>
      </c>
      <c r="C16" s="1552">
        <v>-654</v>
      </c>
      <c r="D16" s="1553">
        <v>654</v>
      </c>
      <c r="E16" s="1552"/>
      <c r="G16" s="221"/>
      <c r="H16" s="820"/>
    </row>
    <row r="17" spans="1:8" ht="12" x14ac:dyDescent="0.25">
      <c r="A17" s="14">
        <v>11</v>
      </c>
      <c r="B17" s="1640" t="s">
        <v>6508</v>
      </c>
      <c r="C17" s="1552">
        <v>-480</v>
      </c>
      <c r="D17" s="1553">
        <v>480</v>
      </c>
      <c r="E17" s="1552"/>
      <c r="G17" s="221"/>
      <c r="H17" s="820"/>
    </row>
    <row r="18" spans="1:8" x14ac:dyDescent="0.2">
      <c r="A18" s="14">
        <v>12</v>
      </c>
      <c r="B18" s="1640" t="s">
        <v>3439</v>
      </c>
      <c r="C18" s="1552">
        <v>-190</v>
      </c>
      <c r="D18" s="1553">
        <v>190</v>
      </c>
      <c r="E18" s="1552"/>
      <c r="G18" s="221"/>
      <c r="H18" s="221"/>
    </row>
    <row r="19" spans="1:8" x14ac:dyDescent="0.2">
      <c r="A19" s="14">
        <v>13</v>
      </c>
      <c r="B19" s="1640" t="s">
        <v>6522</v>
      </c>
      <c r="C19" s="1552">
        <v>0</v>
      </c>
      <c r="D19" s="1553">
        <v>0</v>
      </c>
      <c r="E19" s="1552"/>
      <c r="G19" s="221"/>
      <c r="H19" s="221"/>
    </row>
    <row r="20" spans="1:8" x14ac:dyDescent="0.2">
      <c r="A20" s="14">
        <v>14</v>
      </c>
      <c r="B20" s="1640" t="s">
        <v>6521</v>
      </c>
      <c r="C20" s="1552">
        <v>0</v>
      </c>
      <c r="D20" s="1553">
        <v>0</v>
      </c>
      <c r="E20" s="1552"/>
      <c r="G20" s="221"/>
      <c r="H20" s="221"/>
    </row>
    <row r="21" spans="1:8" x14ac:dyDescent="0.2">
      <c r="A21" s="14">
        <v>15</v>
      </c>
      <c r="B21" s="1640" t="s">
        <v>6520</v>
      </c>
      <c r="C21" s="1552">
        <v>0</v>
      </c>
      <c r="D21" s="1553">
        <v>0</v>
      </c>
      <c r="E21" s="1552"/>
      <c r="G21" s="221"/>
      <c r="H21" s="221"/>
    </row>
    <row r="22" spans="1:8" x14ac:dyDescent="0.2">
      <c r="A22" s="14">
        <v>16</v>
      </c>
      <c r="B22" s="1640" t="s">
        <v>7006</v>
      </c>
      <c r="C22" s="1552">
        <v>-2035</v>
      </c>
      <c r="D22" s="1553">
        <v>2035</v>
      </c>
      <c r="E22" s="1552"/>
      <c r="G22" s="221"/>
      <c r="H22" s="221"/>
    </row>
    <row r="23" spans="1:8" x14ac:dyDescent="0.2">
      <c r="A23" s="14">
        <v>17</v>
      </c>
      <c r="B23" s="1640" t="s">
        <v>6523</v>
      </c>
      <c r="C23" s="1552">
        <v>0</v>
      </c>
      <c r="D23" s="1553">
        <v>0</v>
      </c>
      <c r="E23" s="1552"/>
      <c r="G23" s="221"/>
      <c r="H23" s="221"/>
    </row>
    <row r="24" spans="1:8" x14ac:dyDescent="0.2">
      <c r="A24" s="14">
        <v>18</v>
      </c>
      <c r="B24" s="1640" t="s">
        <v>6524</v>
      </c>
      <c r="C24" s="1552">
        <v>0</v>
      </c>
      <c r="D24" s="1553">
        <v>0</v>
      </c>
      <c r="E24" s="1552"/>
      <c r="G24" s="221"/>
      <c r="H24" s="323"/>
    </row>
    <row r="25" spans="1:8" x14ac:dyDescent="0.2">
      <c r="A25" s="14">
        <v>19</v>
      </c>
      <c r="B25" s="1640" t="s">
        <v>3427</v>
      </c>
      <c r="C25" s="1552">
        <v>0</v>
      </c>
      <c r="D25" s="1553">
        <v>0</v>
      </c>
      <c r="E25" s="1552"/>
      <c r="F25" s="353"/>
      <c r="G25" s="221"/>
      <c r="H25" s="323"/>
    </row>
    <row r="26" spans="1:8" ht="12.6" thickBot="1" x14ac:dyDescent="0.3">
      <c r="A26" s="1455">
        <v>20</v>
      </c>
      <c r="B26" s="1621" t="s">
        <v>6565</v>
      </c>
      <c r="C26" s="1622">
        <v>-1481</v>
      </c>
      <c r="D26" s="1622">
        <v>1481</v>
      </c>
      <c r="E26" s="1622"/>
      <c r="F26" s="1458">
        <f>SUM(D7:D26)</f>
        <v>22073</v>
      </c>
      <c r="G26" s="221"/>
    </row>
    <row r="27" spans="1:8" ht="12.6" thickBot="1" x14ac:dyDescent="0.3">
      <c r="A27" s="1653"/>
      <c r="B27" s="1646" t="s">
        <v>62</v>
      </c>
      <c r="C27" s="1647">
        <v>-33494</v>
      </c>
      <c r="D27" s="1648">
        <v>33494</v>
      </c>
      <c r="E27" s="1647">
        <v>0</v>
      </c>
      <c r="F27" s="1649">
        <f>D27</f>
        <v>33494</v>
      </c>
      <c r="G27" s="221"/>
      <c r="H27" s="221"/>
    </row>
    <row r="28" spans="1:8" x14ac:dyDescent="0.2">
      <c r="A28" s="813"/>
      <c r="B28" s="1640" t="s">
        <v>6890</v>
      </c>
      <c r="C28" s="1552">
        <v>-250</v>
      </c>
      <c r="D28" s="1553">
        <v>250</v>
      </c>
      <c r="E28" s="1552"/>
      <c r="F28" s="323"/>
    </row>
    <row r="29" spans="1:8" x14ac:dyDescent="0.2">
      <c r="A29" s="813" t="s">
        <v>3558</v>
      </c>
      <c r="B29" s="1640" t="s">
        <v>6887</v>
      </c>
      <c r="C29" s="1552">
        <v>-280</v>
      </c>
      <c r="D29" s="1553">
        <v>280</v>
      </c>
      <c r="E29" s="1552"/>
      <c r="F29" s="323"/>
    </row>
    <row r="30" spans="1:8" x14ac:dyDescent="0.2">
      <c r="A30" s="813" t="s">
        <v>3559</v>
      </c>
      <c r="B30" s="1640" t="s">
        <v>6888</v>
      </c>
      <c r="C30" s="1552">
        <v>-1676</v>
      </c>
      <c r="D30" s="1553">
        <v>1676</v>
      </c>
      <c r="E30" s="1552"/>
      <c r="F30" s="323"/>
    </row>
    <row r="31" spans="1:8" x14ac:dyDescent="0.2">
      <c r="A31" s="813" t="s">
        <v>2856</v>
      </c>
      <c r="B31" s="1640" t="s">
        <v>6889</v>
      </c>
      <c r="C31" s="1552">
        <v>-535</v>
      </c>
      <c r="D31" s="1553">
        <v>535</v>
      </c>
      <c r="E31" s="1552"/>
      <c r="F31" s="323"/>
    </row>
    <row r="32" spans="1:8" x14ac:dyDescent="0.2">
      <c r="A32" s="813" t="s">
        <v>3558</v>
      </c>
      <c r="B32" s="1640" t="s">
        <v>6891</v>
      </c>
      <c r="C32" s="1552">
        <v>-680</v>
      </c>
      <c r="D32" s="1553">
        <v>680</v>
      </c>
      <c r="E32" s="1552"/>
      <c r="F32" s="323"/>
    </row>
    <row r="33" spans="1:6" x14ac:dyDescent="0.2">
      <c r="A33" s="813" t="s">
        <v>3560</v>
      </c>
      <c r="B33" s="1640" t="s">
        <v>6899</v>
      </c>
      <c r="C33" s="1552">
        <v>-195</v>
      </c>
      <c r="D33" s="1553">
        <v>195</v>
      </c>
      <c r="E33" s="1552"/>
      <c r="F33" s="323"/>
    </row>
    <row r="34" spans="1:6" x14ac:dyDescent="0.2">
      <c r="A34" s="813"/>
      <c r="B34" s="1640" t="s">
        <v>6900</v>
      </c>
      <c r="C34" s="1552">
        <v>-886</v>
      </c>
      <c r="D34" s="1553">
        <v>886</v>
      </c>
      <c r="E34" s="1552"/>
      <c r="F34" s="323"/>
    </row>
    <row r="35" spans="1:6" x14ac:dyDescent="0.2">
      <c r="A35" s="813"/>
      <c r="B35" s="1640" t="s">
        <v>6906</v>
      </c>
      <c r="C35" s="1552">
        <v>-261</v>
      </c>
      <c r="D35" s="1553">
        <v>261</v>
      </c>
      <c r="E35" s="1552"/>
      <c r="F35" s="323"/>
    </row>
    <row r="36" spans="1:6" x14ac:dyDescent="0.2">
      <c r="A36" s="813"/>
      <c r="B36" s="1640" t="s">
        <v>6907</v>
      </c>
      <c r="C36" s="1552">
        <v>-9700</v>
      </c>
      <c r="D36" s="1553">
        <v>9700</v>
      </c>
      <c r="E36" s="1552"/>
      <c r="F36" s="323"/>
    </row>
    <row r="37" spans="1:6" x14ac:dyDescent="0.2">
      <c r="A37" s="813"/>
      <c r="B37" s="1640" t="s">
        <v>6908</v>
      </c>
      <c r="C37" s="1552">
        <v>-795</v>
      </c>
      <c r="D37" s="1553">
        <v>795</v>
      </c>
      <c r="E37" s="1552"/>
      <c r="F37" s="323"/>
    </row>
    <row r="38" spans="1:6" x14ac:dyDescent="0.2">
      <c r="A38" s="813"/>
      <c r="B38" s="1640" t="s">
        <v>6924</v>
      </c>
      <c r="C38" s="1552">
        <v>-860</v>
      </c>
      <c r="D38" s="1553">
        <v>860</v>
      </c>
      <c r="E38" s="1552"/>
      <c r="F38" s="323"/>
    </row>
    <row r="39" spans="1:6" x14ac:dyDescent="0.2">
      <c r="A39" s="813"/>
      <c r="B39" s="1640" t="s">
        <v>6925</v>
      </c>
      <c r="C39" s="1552">
        <v>-751</v>
      </c>
      <c r="D39" s="1553">
        <v>751</v>
      </c>
      <c r="E39" s="1552"/>
      <c r="F39" s="323"/>
    </row>
    <row r="40" spans="1:6" x14ac:dyDescent="0.2">
      <c r="A40" s="813"/>
      <c r="B40" s="1640" t="s">
        <v>6921</v>
      </c>
      <c r="C40" s="1552">
        <v>-900</v>
      </c>
      <c r="D40" s="1553">
        <v>900</v>
      </c>
      <c r="E40" s="1552"/>
      <c r="F40" s="323"/>
    </row>
    <row r="41" spans="1:6" x14ac:dyDescent="0.2">
      <c r="A41" s="813"/>
      <c r="B41" s="1640" t="s">
        <v>6922</v>
      </c>
      <c r="C41" s="1552">
        <v>-800</v>
      </c>
      <c r="D41" s="1553">
        <v>800</v>
      </c>
      <c r="E41" s="1552"/>
      <c r="F41" s="323"/>
    </row>
    <row r="42" spans="1:6" x14ac:dyDescent="0.2">
      <c r="A42" s="813"/>
      <c r="B42" s="1640" t="s">
        <v>6933</v>
      </c>
      <c r="C42" s="1552">
        <v>-825</v>
      </c>
      <c r="D42" s="1553">
        <v>825</v>
      </c>
      <c r="E42" s="1552"/>
      <c r="F42" s="323"/>
    </row>
    <row r="43" spans="1:6" x14ac:dyDescent="0.2">
      <c r="A43" s="813"/>
      <c r="B43" s="1640" t="s">
        <v>6932</v>
      </c>
      <c r="C43" s="1552">
        <v>-600</v>
      </c>
      <c r="D43" s="1553">
        <v>600</v>
      </c>
      <c r="E43" s="1552"/>
      <c r="F43" s="323"/>
    </row>
    <row r="44" spans="1:6" x14ac:dyDescent="0.2">
      <c r="A44" s="813"/>
      <c r="B44" s="1640" t="s">
        <v>6934</v>
      </c>
      <c r="C44" s="1552">
        <v>-1101</v>
      </c>
      <c r="D44" s="1553">
        <v>1101</v>
      </c>
      <c r="E44" s="1552"/>
      <c r="F44" s="323"/>
    </row>
    <row r="45" spans="1:6" x14ac:dyDescent="0.2">
      <c r="A45" s="813"/>
      <c r="B45" s="1640" t="s">
        <v>6935</v>
      </c>
      <c r="C45" s="1552">
        <v>-1210</v>
      </c>
      <c r="D45" s="1553">
        <v>1210</v>
      </c>
      <c r="E45" s="1552"/>
      <c r="F45" s="323"/>
    </row>
    <row r="46" spans="1:6" x14ac:dyDescent="0.2">
      <c r="A46" s="813"/>
      <c r="B46" s="1640" t="s">
        <v>6936</v>
      </c>
      <c r="C46" s="1552">
        <v>-690</v>
      </c>
      <c r="D46" s="1553">
        <v>690</v>
      </c>
      <c r="E46" s="1552"/>
      <c r="F46" s="323"/>
    </row>
    <row r="47" spans="1:6" x14ac:dyDescent="0.2">
      <c r="A47" s="813"/>
      <c r="B47" s="1640" t="s">
        <v>6937</v>
      </c>
      <c r="C47" s="1552">
        <v>-500</v>
      </c>
      <c r="D47" s="1553">
        <v>500</v>
      </c>
      <c r="E47" s="1552"/>
      <c r="F47" s="323"/>
    </row>
    <row r="48" spans="1:6" x14ac:dyDescent="0.2">
      <c r="A48" s="813"/>
      <c r="B48" s="1640" t="s">
        <v>6950</v>
      </c>
      <c r="C48" s="1552">
        <v>-2798</v>
      </c>
      <c r="D48" s="1553">
        <v>2798</v>
      </c>
      <c r="E48" s="1552"/>
      <c r="F48" s="323"/>
    </row>
    <row r="49" spans="1:7" x14ac:dyDescent="0.2">
      <c r="A49" s="813"/>
      <c r="B49" s="1640" t="s">
        <v>6911</v>
      </c>
      <c r="C49" s="1552">
        <v>-400</v>
      </c>
      <c r="D49" s="1553">
        <v>400</v>
      </c>
      <c r="E49" s="1552"/>
      <c r="F49" s="323"/>
    </row>
    <row r="50" spans="1:7" x14ac:dyDescent="0.2">
      <c r="A50" s="813"/>
      <c r="B50" s="1640" t="s">
        <v>6912</v>
      </c>
      <c r="C50" s="1552">
        <v>-26</v>
      </c>
      <c r="D50" s="1553">
        <v>26</v>
      </c>
      <c r="E50" s="1552"/>
      <c r="F50" s="323"/>
    </row>
    <row r="51" spans="1:7" x14ac:dyDescent="0.2">
      <c r="A51" s="813"/>
      <c r="B51" s="1640" t="s">
        <v>3295</v>
      </c>
      <c r="C51" s="1552">
        <v>-30</v>
      </c>
      <c r="D51" s="1553">
        <v>30</v>
      </c>
      <c r="E51" s="1552"/>
      <c r="F51" s="323"/>
    </row>
    <row r="52" spans="1:7" x14ac:dyDescent="0.2">
      <c r="A52" s="813"/>
      <c r="B52" s="1640" t="s">
        <v>6913</v>
      </c>
      <c r="C52" s="1552">
        <v>-500</v>
      </c>
      <c r="D52" s="1553">
        <v>500</v>
      </c>
      <c r="E52" s="1552"/>
      <c r="F52" s="323"/>
    </row>
    <row r="53" spans="1:7" x14ac:dyDescent="0.2">
      <c r="A53" s="813"/>
      <c r="B53" s="1640" t="s">
        <v>6920</v>
      </c>
      <c r="C53" s="1552">
        <v>-400</v>
      </c>
      <c r="D53" s="1553">
        <v>400</v>
      </c>
      <c r="E53" s="1552"/>
      <c r="F53" s="323"/>
    </row>
    <row r="54" spans="1:7" x14ac:dyDescent="0.2">
      <c r="A54" s="813"/>
      <c r="B54" s="1640" t="s">
        <v>6917</v>
      </c>
      <c r="C54" s="1552">
        <v>-100</v>
      </c>
      <c r="D54" s="1553">
        <v>100</v>
      </c>
      <c r="E54" s="1552"/>
      <c r="F54" s="323"/>
    </row>
    <row r="55" spans="1:7" x14ac:dyDescent="0.2">
      <c r="A55" s="813"/>
      <c r="B55" s="1640" t="s">
        <v>3511</v>
      </c>
      <c r="C55" s="1552">
        <v>-100</v>
      </c>
      <c r="D55" s="1553">
        <v>100</v>
      </c>
      <c r="E55" s="1552"/>
      <c r="F55" s="323"/>
    </row>
    <row r="56" spans="1:7" x14ac:dyDescent="0.2">
      <c r="A56" s="813"/>
      <c r="B56" s="1640" t="s">
        <v>6930</v>
      </c>
      <c r="C56" s="1552">
        <v>-80</v>
      </c>
      <c r="D56" s="1553">
        <v>80</v>
      </c>
      <c r="E56" s="1552"/>
      <c r="F56" s="323"/>
    </row>
    <row r="57" spans="1:7" x14ac:dyDescent="0.2">
      <c r="A57" s="813"/>
      <c r="B57" s="1640" t="s">
        <v>6943</v>
      </c>
      <c r="C57" s="1552">
        <v>-25</v>
      </c>
      <c r="D57" s="1553">
        <v>25</v>
      </c>
      <c r="E57" s="1552"/>
      <c r="F57" s="323"/>
    </row>
    <row r="58" spans="1:7" x14ac:dyDescent="0.2">
      <c r="A58" s="813"/>
      <c r="B58" s="1640" t="s">
        <v>6944</v>
      </c>
      <c r="C58" s="1552">
        <v>-3400</v>
      </c>
      <c r="D58" s="1553">
        <v>3400</v>
      </c>
      <c r="E58" s="1552"/>
      <c r="F58" s="323"/>
    </row>
    <row r="59" spans="1:7" x14ac:dyDescent="0.2">
      <c r="A59" s="813"/>
      <c r="B59" s="1640" t="s">
        <v>6945</v>
      </c>
      <c r="C59" s="1552">
        <v>-200</v>
      </c>
      <c r="D59" s="1553">
        <v>200</v>
      </c>
      <c r="E59" s="1552"/>
      <c r="F59" s="323"/>
    </row>
    <row r="60" spans="1:7" x14ac:dyDescent="0.2">
      <c r="A60" s="813"/>
      <c r="B60" s="1640" t="s">
        <v>6947</v>
      </c>
      <c r="C60" s="1552">
        <v>-90</v>
      </c>
      <c r="D60" s="1553">
        <v>90</v>
      </c>
      <c r="E60" s="1552"/>
      <c r="F60" s="323"/>
    </row>
    <row r="61" spans="1:7" x14ac:dyDescent="0.2">
      <c r="A61" s="813"/>
      <c r="B61" s="1640" t="s">
        <v>6948</v>
      </c>
      <c r="C61" s="1552">
        <v>-470</v>
      </c>
      <c r="D61" s="1553">
        <v>470</v>
      </c>
      <c r="E61" s="1552"/>
      <c r="F61" s="323"/>
    </row>
    <row r="62" spans="1:7" x14ac:dyDescent="0.2">
      <c r="A62" s="813"/>
      <c r="B62" s="1640" t="s">
        <v>6942</v>
      </c>
      <c r="C62" s="1552">
        <v>-175</v>
      </c>
      <c r="D62" s="1553">
        <v>175</v>
      </c>
      <c r="E62" s="1552"/>
      <c r="F62" s="323"/>
    </row>
    <row r="63" spans="1:7" x14ac:dyDescent="0.2">
      <c r="A63" s="813"/>
      <c r="B63" s="1640" t="s">
        <v>6977</v>
      </c>
      <c r="C63" s="1552">
        <v>-1000</v>
      </c>
      <c r="D63" s="1553">
        <v>1000</v>
      </c>
      <c r="E63" s="1552"/>
      <c r="F63" s="323"/>
    </row>
    <row r="64" spans="1:7" ht="12.6" thickBot="1" x14ac:dyDescent="0.3">
      <c r="A64" s="1459"/>
      <c r="B64" s="1312"/>
      <c r="C64" s="1460"/>
      <c r="D64" s="1461"/>
      <c r="E64" s="1460"/>
      <c r="F64" s="1458">
        <f>SUM(D28:D64)</f>
        <v>33289</v>
      </c>
      <c r="G64" s="221"/>
    </row>
    <row r="65" spans="1:7" x14ac:dyDescent="0.2">
      <c r="A65" s="814"/>
      <c r="B65" s="826" t="s">
        <v>3787</v>
      </c>
      <c r="C65" s="604">
        <v>10000</v>
      </c>
      <c r="D65" s="260"/>
      <c r="E65" s="302"/>
      <c r="F65" s="390"/>
      <c r="G65" s="221"/>
    </row>
    <row r="66" spans="1:7" ht="12" x14ac:dyDescent="0.25">
      <c r="A66" s="814" t="s">
        <v>3560</v>
      </c>
      <c r="B66" s="1640" t="s">
        <v>4746</v>
      </c>
      <c r="C66" s="1552">
        <v>-2587</v>
      </c>
      <c r="D66" s="1553">
        <v>2587</v>
      </c>
      <c r="E66" s="1552"/>
      <c r="F66" s="860"/>
      <c r="G66" s="221"/>
    </row>
    <row r="67" spans="1:7" ht="12" x14ac:dyDescent="0.25">
      <c r="A67" s="814" t="s">
        <v>3788</v>
      </c>
      <c r="B67" s="1640" t="s">
        <v>6905</v>
      </c>
      <c r="C67" s="1552">
        <v>-3031</v>
      </c>
      <c r="D67" s="1553">
        <v>3031</v>
      </c>
      <c r="E67" s="1552"/>
      <c r="F67" s="860"/>
      <c r="G67" s="221"/>
    </row>
    <row r="68" spans="1:7" ht="12" x14ac:dyDescent="0.25">
      <c r="A68" s="814" t="s">
        <v>3789</v>
      </c>
      <c r="B68" s="1640" t="s">
        <v>6923</v>
      </c>
      <c r="C68" s="1552">
        <v>-140</v>
      </c>
      <c r="D68" s="1553">
        <v>140</v>
      </c>
      <c r="E68" s="1552"/>
      <c r="F68" s="860"/>
      <c r="G68" s="221"/>
    </row>
    <row r="69" spans="1:7" ht="12" x14ac:dyDescent="0.25">
      <c r="A69" s="814" t="s">
        <v>2855</v>
      </c>
      <c r="B69" s="1640" t="s">
        <v>6915</v>
      </c>
      <c r="C69" s="1552">
        <v>-105</v>
      </c>
      <c r="D69" s="1553">
        <v>105</v>
      </c>
      <c r="E69" s="1552"/>
      <c r="F69" s="860"/>
      <c r="G69" s="221"/>
    </row>
    <row r="70" spans="1:7" ht="12" x14ac:dyDescent="0.25">
      <c r="A70" s="814" t="s">
        <v>2856</v>
      </c>
      <c r="B70" s="1640" t="s">
        <v>6914</v>
      </c>
      <c r="C70" s="1552">
        <v>-105</v>
      </c>
      <c r="D70" s="1553">
        <v>105</v>
      </c>
      <c r="E70" s="1552"/>
      <c r="F70" s="860"/>
      <c r="G70" s="221"/>
    </row>
    <row r="71" spans="1:7" ht="12" x14ac:dyDescent="0.25">
      <c r="A71" s="814" t="s">
        <v>3790</v>
      </c>
      <c r="B71" s="1640" t="s">
        <v>6378</v>
      </c>
      <c r="C71" s="1552">
        <v>-70</v>
      </c>
      <c r="D71" s="1553">
        <v>70</v>
      </c>
      <c r="E71" s="1552"/>
      <c r="F71" s="860"/>
      <c r="G71" s="221"/>
    </row>
    <row r="72" spans="1:7" ht="12" x14ac:dyDescent="0.25">
      <c r="A72" s="814" t="s">
        <v>2855</v>
      </c>
      <c r="B72" s="1640" t="s">
        <v>6918</v>
      </c>
      <c r="C72" s="1552">
        <v>-105</v>
      </c>
      <c r="D72" s="1553">
        <v>105</v>
      </c>
      <c r="E72" s="1552"/>
      <c r="F72" s="860"/>
      <c r="G72" s="221"/>
    </row>
    <row r="73" spans="1:7" ht="12" x14ac:dyDescent="0.25">
      <c r="A73" s="814" t="s">
        <v>2856</v>
      </c>
      <c r="B73" s="1640" t="s">
        <v>6926</v>
      </c>
      <c r="C73" s="1552">
        <v>-575</v>
      </c>
      <c r="D73" s="1553">
        <v>575</v>
      </c>
      <c r="E73" s="1552"/>
      <c r="F73" s="860"/>
      <c r="G73" s="221"/>
    </row>
    <row r="74" spans="1:7" ht="12" x14ac:dyDescent="0.25">
      <c r="A74" s="814" t="s">
        <v>1327</v>
      </c>
      <c r="B74" s="1640" t="s">
        <v>761</v>
      </c>
      <c r="C74" s="1552">
        <v>-290</v>
      </c>
      <c r="D74" s="1553">
        <v>290</v>
      </c>
      <c r="E74" s="1552"/>
      <c r="F74" s="860"/>
    </row>
    <row r="75" spans="1:7" ht="12" x14ac:dyDescent="0.25">
      <c r="A75" s="814"/>
      <c r="B75" s="1640" t="s">
        <v>6916</v>
      </c>
      <c r="C75" s="1552">
        <v>-160</v>
      </c>
      <c r="D75" s="1553">
        <v>160</v>
      </c>
      <c r="E75" s="1552"/>
      <c r="F75" s="860"/>
      <c r="G75" s="221"/>
    </row>
    <row r="76" spans="1:7" ht="12" x14ac:dyDescent="0.25">
      <c r="A76" s="814"/>
      <c r="B76" s="1640" t="s">
        <v>6919</v>
      </c>
      <c r="C76" s="1552">
        <v>-105</v>
      </c>
      <c r="D76" s="1553">
        <v>105</v>
      </c>
      <c r="E76" s="1552"/>
      <c r="F76" s="860"/>
      <c r="G76" s="221"/>
    </row>
    <row r="77" spans="1:7" ht="12" x14ac:dyDescent="0.25">
      <c r="A77" s="814"/>
      <c r="B77" s="1640" t="s">
        <v>6927</v>
      </c>
      <c r="C77" s="1552">
        <v>-105</v>
      </c>
      <c r="D77" s="1553">
        <v>105</v>
      </c>
      <c r="E77" s="1552"/>
      <c r="F77" s="860"/>
      <c r="G77" s="221"/>
    </row>
    <row r="78" spans="1:7" ht="12" x14ac:dyDescent="0.25">
      <c r="A78" s="814"/>
      <c r="B78" s="1640" t="s">
        <v>6929</v>
      </c>
      <c r="C78" s="1552">
        <v>-105</v>
      </c>
      <c r="D78" s="1553">
        <v>105</v>
      </c>
      <c r="E78" s="1552"/>
      <c r="F78" s="860"/>
      <c r="G78" s="221"/>
    </row>
    <row r="79" spans="1:7" ht="12" x14ac:dyDescent="0.25">
      <c r="A79" s="814"/>
      <c r="B79" s="1640" t="s">
        <v>6928</v>
      </c>
      <c r="C79" s="1552">
        <v>-100</v>
      </c>
      <c r="D79" s="1553">
        <v>100</v>
      </c>
      <c r="E79" s="1552"/>
      <c r="F79" s="860"/>
      <c r="G79" s="221"/>
    </row>
    <row r="80" spans="1:7" ht="12" x14ac:dyDescent="0.25">
      <c r="A80" s="814"/>
      <c r="B80" s="1640" t="s">
        <v>6946</v>
      </c>
      <c r="C80" s="1552">
        <v>-155</v>
      </c>
      <c r="D80" s="1553">
        <v>155</v>
      </c>
      <c r="E80" s="1552"/>
      <c r="F80" s="860"/>
      <c r="G80" s="221"/>
    </row>
    <row r="81" spans="1:8" ht="12" x14ac:dyDescent="0.25">
      <c r="A81" s="814"/>
      <c r="B81" s="1640" t="s">
        <v>6938</v>
      </c>
      <c r="C81" s="1552">
        <v>-105</v>
      </c>
      <c r="D81" s="1553">
        <v>105</v>
      </c>
      <c r="E81" s="1552"/>
      <c r="F81" s="860"/>
      <c r="G81" s="221"/>
    </row>
    <row r="82" spans="1:8" ht="12" x14ac:dyDescent="0.25">
      <c r="A82" s="814"/>
      <c r="B82" s="1640" t="s">
        <v>6939</v>
      </c>
      <c r="C82" s="1552">
        <v>-105</v>
      </c>
      <c r="D82" s="1553">
        <v>105</v>
      </c>
      <c r="E82" s="1552"/>
      <c r="F82" s="860"/>
      <c r="G82" s="221"/>
    </row>
    <row r="83" spans="1:8" ht="12" x14ac:dyDescent="0.25">
      <c r="A83" s="814"/>
      <c r="B83" s="1640" t="s">
        <v>6971</v>
      </c>
      <c r="C83" s="1552">
        <v>-105</v>
      </c>
      <c r="D83" s="1553">
        <v>105</v>
      </c>
      <c r="E83" s="1552"/>
      <c r="F83" s="860"/>
      <c r="G83" s="221"/>
    </row>
    <row r="84" spans="1:8" ht="12" x14ac:dyDescent="0.25">
      <c r="A84" s="814"/>
      <c r="B84" s="1640" t="s">
        <v>6972</v>
      </c>
      <c r="C84" s="1552">
        <v>-105</v>
      </c>
      <c r="D84" s="1553">
        <v>105</v>
      </c>
      <c r="E84" s="1552"/>
      <c r="F84" s="860"/>
      <c r="G84" s="221"/>
    </row>
    <row r="85" spans="1:8" ht="12" x14ac:dyDescent="0.25">
      <c r="A85" s="814"/>
      <c r="B85" s="1640" t="s">
        <v>6941</v>
      </c>
      <c r="C85" s="1552">
        <v>-140</v>
      </c>
      <c r="D85" s="1553">
        <v>140</v>
      </c>
      <c r="E85" s="1552"/>
      <c r="F85" s="860"/>
      <c r="G85" s="221"/>
    </row>
    <row r="86" spans="1:8" ht="12.6" thickBot="1" x14ac:dyDescent="0.3">
      <c r="A86" s="814"/>
      <c r="B86" s="599"/>
      <c r="C86" s="1169"/>
      <c r="D86" s="1170"/>
      <c r="E86" s="1169"/>
      <c r="F86" s="240">
        <f>SUM(D65:D86)</f>
        <v>8298</v>
      </c>
      <c r="G86" s="221"/>
    </row>
    <row r="87" spans="1:8" ht="21.6" thickBot="1" x14ac:dyDescent="0.45">
      <c r="B87" s="50" t="s">
        <v>1198</v>
      </c>
      <c r="C87" s="49">
        <f>SUM(C2:C64)</f>
        <v>0</v>
      </c>
      <c r="D87" s="432">
        <f>SUM(D7:D64)</f>
        <v>88856</v>
      </c>
      <c r="E87" s="48">
        <f>SUM(E2:E86)</f>
        <v>0</v>
      </c>
      <c r="F87" s="353"/>
      <c r="H87" s="1608">
        <f>C87-E87</f>
        <v>0</v>
      </c>
    </row>
    <row r="109" spans="2:8" x14ac:dyDescent="0.2">
      <c r="B109" s="221"/>
      <c r="C109" s="260"/>
      <c r="D109" s="221"/>
      <c r="E109" s="260"/>
      <c r="F109" s="221"/>
      <c r="G109" s="221"/>
      <c r="H109" s="599"/>
    </row>
  </sheetData>
  <mergeCells count="1">
    <mergeCell ref="F2:F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H99"/>
  <sheetViews>
    <sheetView zoomScale="80" zoomScaleNormal="80" workbookViewId="0">
      <selection activeCell="D28" sqref="D28"/>
    </sheetView>
  </sheetViews>
  <sheetFormatPr baseColWidth="10" defaultColWidth="11.44140625" defaultRowHeight="11.4" x14ac:dyDescent="0.2"/>
  <cols>
    <col min="1" max="1" width="3.6640625" style="3" customWidth="1"/>
    <col min="2" max="2" width="28.5546875" style="3" customWidth="1"/>
    <col min="3" max="3" width="10.88671875" style="5" bestFit="1" customWidth="1"/>
    <col min="4" max="4" width="10" style="3" customWidth="1"/>
    <col min="5" max="5" width="11.33203125" style="5" customWidth="1"/>
    <col min="6" max="6" width="9.88671875" style="3" customWidth="1"/>
    <col min="7" max="7" width="1.109375" style="3" customWidth="1"/>
    <col min="8" max="8" width="10.44140625" style="3" customWidth="1"/>
    <col min="9" max="16384" width="11.44140625" style="3"/>
  </cols>
  <sheetData>
    <row r="1" spans="1:8" ht="12" thickBot="1" x14ac:dyDescent="0.25">
      <c r="B1" s="50"/>
      <c r="C1" s="54" t="s">
        <v>1230</v>
      </c>
      <c r="D1" s="54" t="s">
        <v>1228</v>
      </c>
      <c r="E1" s="1043" t="s">
        <v>1229</v>
      </c>
      <c r="F1" s="221"/>
      <c r="G1" s="260"/>
      <c r="H1" s="221"/>
    </row>
    <row r="2" spans="1:8" x14ac:dyDescent="0.2">
      <c r="A2" s="16"/>
      <c r="B2" s="28" t="s">
        <v>1192</v>
      </c>
      <c r="C2" s="1061">
        <v>48983</v>
      </c>
      <c r="D2" s="1042"/>
      <c r="E2" s="1044">
        <v>0</v>
      </c>
      <c r="F2" s="1907">
        <f>E2+E3</f>
        <v>0</v>
      </c>
      <c r="G2" s="630"/>
    </row>
    <row r="3" spans="1:8" ht="12" thickBot="1" x14ac:dyDescent="0.25">
      <c r="A3" s="16"/>
      <c r="B3" s="3" t="s">
        <v>1194</v>
      </c>
      <c r="C3" s="44"/>
      <c r="D3" s="1042"/>
      <c r="E3" s="1345">
        <v>0</v>
      </c>
      <c r="F3" s="1908"/>
    </row>
    <row r="4" spans="1:8" ht="12" x14ac:dyDescent="0.25">
      <c r="A4" s="16"/>
      <c r="B4" s="570" t="s">
        <v>3597</v>
      </c>
      <c r="C4" s="1546">
        <v>5700</v>
      </c>
      <c r="D4" s="875">
        <v>-5700</v>
      </c>
      <c r="E4" s="1546"/>
      <c r="F4" s="23"/>
    </row>
    <row r="5" spans="1:8" ht="12" x14ac:dyDescent="0.25">
      <c r="A5" s="16"/>
      <c r="B5" s="570" t="s">
        <v>6044</v>
      </c>
      <c r="C5" s="1546">
        <v>400</v>
      </c>
      <c r="D5" s="875">
        <v>-400</v>
      </c>
      <c r="E5" s="1546"/>
      <c r="F5" s="23"/>
    </row>
    <row r="6" spans="1:8" ht="12.6" thickBot="1" x14ac:dyDescent="0.3">
      <c r="A6" s="1466"/>
      <c r="B6" s="1497" t="s">
        <v>6790</v>
      </c>
      <c r="C6" s="1596">
        <v>1265</v>
      </c>
      <c r="D6" s="1596">
        <v>-1265</v>
      </c>
      <c r="E6" s="1596"/>
      <c r="F6" s="1467">
        <f>SUM(C2:C6)</f>
        <v>56348</v>
      </c>
    </row>
    <row r="7" spans="1:8" x14ac:dyDescent="0.2">
      <c r="A7" s="14">
        <v>1</v>
      </c>
      <c r="B7" s="1635" t="s">
        <v>1145</v>
      </c>
      <c r="C7" s="1641">
        <v>-100</v>
      </c>
      <c r="D7" s="1642">
        <v>100</v>
      </c>
      <c r="E7" s="1641"/>
      <c r="G7" s="221"/>
    </row>
    <row r="8" spans="1:8" x14ac:dyDescent="0.2">
      <c r="A8" s="14">
        <v>2</v>
      </c>
      <c r="B8" s="1635" t="s">
        <v>791</v>
      </c>
      <c r="C8" s="1641">
        <v>-460</v>
      </c>
      <c r="D8" s="1642">
        <v>460</v>
      </c>
      <c r="E8" s="1641"/>
      <c r="F8" s="390"/>
      <c r="G8" s="221"/>
      <c r="H8" s="221"/>
    </row>
    <row r="9" spans="1:8" x14ac:dyDescent="0.2">
      <c r="A9" s="14">
        <v>3</v>
      </c>
      <c r="B9" s="1635" t="s">
        <v>6358</v>
      </c>
      <c r="C9" s="1641">
        <v>-7464</v>
      </c>
      <c r="D9" s="1642">
        <f>F76</f>
        <v>7464</v>
      </c>
      <c r="E9" s="1641"/>
      <c r="G9" s="221"/>
      <c r="H9" s="285"/>
    </row>
    <row r="10" spans="1:8" x14ac:dyDescent="0.2">
      <c r="A10" s="14">
        <v>4</v>
      </c>
      <c r="B10" s="1635" t="s">
        <v>6731</v>
      </c>
      <c r="C10" s="1641">
        <v>0</v>
      </c>
      <c r="D10" s="1642">
        <v>0</v>
      </c>
      <c r="E10" s="1641"/>
      <c r="G10" s="221"/>
      <c r="H10" s="221"/>
    </row>
    <row r="11" spans="1:8" x14ac:dyDescent="0.2">
      <c r="A11" s="14">
        <v>5</v>
      </c>
      <c r="B11" s="1635" t="s">
        <v>6534</v>
      </c>
      <c r="C11" s="1641">
        <v>0</v>
      </c>
      <c r="D11" s="1642">
        <v>0</v>
      </c>
      <c r="E11" s="1641"/>
      <c r="G11" s="221"/>
      <c r="H11" s="221"/>
    </row>
    <row r="12" spans="1:8" x14ac:dyDescent="0.2">
      <c r="A12" s="14">
        <v>6</v>
      </c>
      <c r="B12" s="1635" t="s">
        <v>5883</v>
      </c>
      <c r="C12" s="1641">
        <v>-550</v>
      </c>
      <c r="D12" s="1642">
        <v>550</v>
      </c>
      <c r="E12" s="1641"/>
      <c r="G12" s="221"/>
      <c r="H12" s="221"/>
    </row>
    <row r="13" spans="1:8" x14ac:dyDescent="0.2">
      <c r="A13" s="14">
        <v>7</v>
      </c>
      <c r="B13" s="1635" t="s">
        <v>3785</v>
      </c>
      <c r="C13" s="1641">
        <v>0</v>
      </c>
      <c r="D13" s="1642">
        <v>0</v>
      </c>
      <c r="E13" s="1641"/>
      <c r="G13" s="221"/>
      <c r="H13" s="221"/>
    </row>
    <row r="14" spans="1:8" ht="12" x14ac:dyDescent="0.25">
      <c r="A14" s="14">
        <v>8</v>
      </c>
      <c r="B14" s="1635" t="s">
        <v>6986</v>
      </c>
      <c r="C14" s="1641">
        <v>-6820</v>
      </c>
      <c r="D14" s="1642">
        <v>6820</v>
      </c>
      <c r="E14" s="1641"/>
      <c r="G14" s="221"/>
      <c r="H14" s="820"/>
    </row>
    <row r="15" spans="1:8" ht="12" x14ac:dyDescent="0.25">
      <c r="A15" s="14">
        <v>9</v>
      </c>
      <c r="B15" s="1635" t="s">
        <v>3164</v>
      </c>
      <c r="C15" s="1641">
        <v>-1675</v>
      </c>
      <c r="D15" s="1642">
        <v>1675</v>
      </c>
      <c r="E15" s="1641"/>
      <c r="G15" s="221"/>
      <c r="H15" s="820"/>
    </row>
    <row r="16" spans="1:8" ht="12" x14ac:dyDescent="0.25">
      <c r="A16" s="14">
        <v>10</v>
      </c>
      <c r="B16" s="1635" t="s">
        <v>1154</v>
      </c>
      <c r="C16" s="1641">
        <v>-849</v>
      </c>
      <c r="D16" s="1642">
        <v>849</v>
      </c>
      <c r="E16" s="1641"/>
      <c r="G16" s="221"/>
      <c r="H16" s="820"/>
    </row>
    <row r="17" spans="1:8" ht="12" x14ac:dyDescent="0.25">
      <c r="A17" s="14">
        <v>11</v>
      </c>
      <c r="B17" s="1635" t="s">
        <v>6508</v>
      </c>
      <c r="C17" s="1641">
        <v>0</v>
      </c>
      <c r="D17" s="1642">
        <v>0</v>
      </c>
      <c r="E17" s="1641"/>
      <c r="G17" s="221"/>
      <c r="H17" s="820"/>
    </row>
    <row r="18" spans="1:8" x14ac:dyDescent="0.2">
      <c r="A18" s="14">
        <v>12</v>
      </c>
      <c r="B18" s="1635" t="s">
        <v>3439</v>
      </c>
      <c r="C18" s="1641">
        <v>-175</v>
      </c>
      <c r="D18" s="1642">
        <v>175</v>
      </c>
      <c r="E18" s="1641"/>
      <c r="G18" s="221"/>
      <c r="H18" s="221"/>
    </row>
    <row r="19" spans="1:8" x14ac:dyDescent="0.2">
      <c r="A19" s="14">
        <v>13</v>
      </c>
      <c r="B19" s="1635" t="s">
        <v>6522</v>
      </c>
      <c r="C19" s="1641">
        <v>0</v>
      </c>
      <c r="D19" s="1642">
        <v>0</v>
      </c>
      <c r="E19" s="1641"/>
      <c r="G19" s="221"/>
      <c r="H19" s="221"/>
    </row>
    <row r="20" spans="1:8" x14ac:dyDescent="0.2">
      <c r="A20" s="14">
        <v>14</v>
      </c>
      <c r="B20" s="1635" t="s">
        <v>6521</v>
      </c>
      <c r="C20" s="1641">
        <v>0</v>
      </c>
      <c r="D20" s="1642">
        <v>0</v>
      </c>
      <c r="E20" s="1641"/>
      <c r="G20" s="221"/>
      <c r="H20" s="221"/>
    </row>
    <row r="21" spans="1:8" x14ac:dyDescent="0.2">
      <c r="A21" s="14">
        <v>15</v>
      </c>
      <c r="B21" s="1635" t="s">
        <v>6520</v>
      </c>
      <c r="C21" s="1641">
        <v>0</v>
      </c>
      <c r="D21" s="1642">
        <v>0</v>
      </c>
      <c r="E21" s="1641"/>
      <c r="G21" s="221"/>
      <c r="H21" s="221"/>
    </row>
    <row r="22" spans="1:8" x14ac:dyDescent="0.2">
      <c r="A22" s="14">
        <v>17</v>
      </c>
      <c r="B22" s="1635" t="s">
        <v>7006</v>
      </c>
      <c r="C22" s="1641">
        <v>-2035</v>
      </c>
      <c r="D22" s="1642">
        <v>2035</v>
      </c>
      <c r="E22" s="1641"/>
      <c r="G22" s="221"/>
      <c r="H22" s="221"/>
    </row>
    <row r="23" spans="1:8" x14ac:dyDescent="0.2">
      <c r="A23" s="14">
        <v>18</v>
      </c>
      <c r="B23" s="1635" t="s">
        <v>6523</v>
      </c>
      <c r="C23" s="1641">
        <v>0</v>
      </c>
      <c r="D23" s="1642">
        <v>0</v>
      </c>
      <c r="E23" s="1641"/>
      <c r="G23" s="221"/>
      <c r="H23" s="221"/>
    </row>
    <row r="24" spans="1:8" x14ac:dyDescent="0.2">
      <c r="A24" s="14">
        <v>19</v>
      </c>
      <c r="B24" s="1635" t="s">
        <v>6524</v>
      </c>
      <c r="C24" s="1641">
        <v>0</v>
      </c>
      <c r="D24" s="1642">
        <v>0</v>
      </c>
      <c r="E24" s="1641"/>
      <c r="G24" s="221"/>
      <c r="H24" s="323"/>
    </row>
    <row r="25" spans="1:8" x14ac:dyDescent="0.2">
      <c r="A25" s="14">
        <v>20</v>
      </c>
      <c r="B25" s="1635" t="s">
        <v>3427</v>
      </c>
      <c r="C25" s="1641">
        <v>-1000</v>
      </c>
      <c r="D25" s="1642">
        <v>1000</v>
      </c>
      <c r="E25" s="1641"/>
      <c r="F25" s="353"/>
      <c r="G25" s="221"/>
      <c r="H25" s="323"/>
    </row>
    <row r="26" spans="1:8" ht="12.6" thickBot="1" x14ac:dyDescent="0.3">
      <c r="A26" s="1455">
        <v>21</v>
      </c>
      <c r="B26" s="1621" t="s">
        <v>6565</v>
      </c>
      <c r="C26" s="1622">
        <v>-1188</v>
      </c>
      <c r="D26" s="1622">
        <v>1188</v>
      </c>
      <c r="E26" s="1622"/>
      <c r="F26" s="1458">
        <f>SUM(D7:D26)</f>
        <v>22316</v>
      </c>
      <c r="G26" s="221"/>
    </row>
    <row r="27" spans="1:8" ht="12.6" thickBot="1" x14ac:dyDescent="0.3">
      <c r="A27" s="1653"/>
      <c r="B27" s="1646" t="s">
        <v>62</v>
      </c>
      <c r="C27" s="1647">
        <v>-19637</v>
      </c>
      <c r="D27" s="1648">
        <v>19637</v>
      </c>
      <c r="E27" s="1647">
        <v>0</v>
      </c>
      <c r="F27" s="1649">
        <f>D27</f>
        <v>19637</v>
      </c>
      <c r="G27" s="221"/>
      <c r="H27" s="221"/>
    </row>
    <row r="28" spans="1:8" x14ac:dyDescent="0.2">
      <c r="A28" s="813"/>
      <c r="B28" s="1635" t="s">
        <v>6870</v>
      </c>
      <c r="C28" s="1641">
        <v>-2901</v>
      </c>
      <c r="D28" s="1642">
        <v>2901</v>
      </c>
      <c r="E28" s="1641"/>
      <c r="F28" s="323"/>
    </row>
    <row r="29" spans="1:8" x14ac:dyDescent="0.2">
      <c r="A29" s="813" t="s">
        <v>3558</v>
      </c>
      <c r="B29" s="1635" t="s">
        <v>6883</v>
      </c>
      <c r="C29" s="1641">
        <v>-2500</v>
      </c>
      <c r="D29" s="1642">
        <v>2500</v>
      </c>
      <c r="E29" s="1641"/>
      <c r="F29" s="323"/>
    </row>
    <row r="30" spans="1:8" x14ac:dyDescent="0.2">
      <c r="A30" s="813" t="s">
        <v>3559</v>
      </c>
      <c r="B30" s="1635" t="s">
        <v>6863</v>
      </c>
      <c r="C30" s="1641">
        <v>-600</v>
      </c>
      <c r="D30" s="1642">
        <v>600</v>
      </c>
      <c r="E30" s="1641"/>
      <c r="F30" s="323"/>
    </row>
    <row r="31" spans="1:8" x14ac:dyDescent="0.2">
      <c r="A31" s="813" t="s">
        <v>2856</v>
      </c>
      <c r="B31" s="1635" t="s">
        <v>6840</v>
      </c>
      <c r="C31" s="1641">
        <v>-200</v>
      </c>
      <c r="D31" s="1642">
        <v>200</v>
      </c>
      <c r="E31" s="1641"/>
      <c r="F31" s="323"/>
    </row>
    <row r="32" spans="1:8" x14ac:dyDescent="0.2">
      <c r="A32" s="813" t="s">
        <v>3558</v>
      </c>
      <c r="B32" s="1635" t="s">
        <v>6859</v>
      </c>
      <c r="C32" s="1641">
        <v>-400</v>
      </c>
      <c r="D32" s="1642">
        <v>400</v>
      </c>
      <c r="E32" s="1641"/>
      <c r="F32" s="323"/>
    </row>
    <row r="33" spans="1:7" x14ac:dyDescent="0.2">
      <c r="A33" s="813" t="s">
        <v>3560</v>
      </c>
      <c r="B33" s="1635" t="s">
        <v>6892</v>
      </c>
      <c r="C33" s="1641">
        <v>-39</v>
      </c>
      <c r="D33" s="1642">
        <v>39</v>
      </c>
      <c r="E33" s="1641"/>
      <c r="F33" s="323"/>
    </row>
    <row r="34" spans="1:7" x14ac:dyDescent="0.2">
      <c r="A34" s="813"/>
      <c r="B34" s="1635" t="s">
        <v>6227</v>
      </c>
      <c r="C34" s="1641">
        <v>-250</v>
      </c>
      <c r="D34" s="1642">
        <v>250</v>
      </c>
      <c r="E34" s="1641"/>
      <c r="F34" s="323"/>
    </row>
    <row r="35" spans="1:7" x14ac:dyDescent="0.2">
      <c r="A35" s="813"/>
      <c r="B35" s="1635" t="s">
        <v>6910</v>
      </c>
      <c r="C35" s="1641">
        <v>-70</v>
      </c>
      <c r="D35" s="1642">
        <v>70</v>
      </c>
      <c r="E35" s="1641"/>
      <c r="F35" s="323"/>
    </row>
    <row r="36" spans="1:7" x14ac:dyDescent="0.2">
      <c r="A36" s="813"/>
      <c r="B36" s="1635" t="s">
        <v>6871</v>
      </c>
      <c r="C36" s="1641">
        <v>-240</v>
      </c>
      <c r="D36" s="1642">
        <v>240</v>
      </c>
      <c r="E36" s="1641"/>
      <c r="F36" s="323"/>
    </row>
    <row r="37" spans="1:7" x14ac:dyDescent="0.2">
      <c r="A37" s="813"/>
      <c r="B37" s="1635" t="s">
        <v>6873</v>
      </c>
      <c r="C37" s="1641">
        <v>-1310</v>
      </c>
      <c r="D37" s="1642">
        <v>1310</v>
      </c>
      <c r="E37" s="1641"/>
      <c r="F37" s="323"/>
    </row>
    <row r="38" spans="1:7" x14ac:dyDescent="0.2">
      <c r="A38" s="813"/>
      <c r="B38" s="1635" t="s">
        <v>6872</v>
      </c>
      <c r="C38" s="1641">
        <v>-800</v>
      </c>
      <c r="D38" s="1642">
        <v>800</v>
      </c>
      <c r="E38" s="1641"/>
      <c r="F38" s="323"/>
    </row>
    <row r="39" spans="1:7" x14ac:dyDescent="0.2">
      <c r="A39" s="813"/>
      <c r="B39" s="1635" t="s">
        <v>6874</v>
      </c>
      <c r="C39" s="1641">
        <v>-735</v>
      </c>
      <c r="D39" s="1642">
        <v>735</v>
      </c>
      <c r="E39" s="1641"/>
      <c r="F39" s="323"/>
    </row>
    <row r="40" spans="1:7" x14ac:dyDescent="0.2">
      <c r="A40" s="813"/>
      <c r="B40" s="1635" t="s">
        <v>6875</v>
      </c>
      <c r="C40" s="1641">
        <v>-1891</v>
      </c>
      <c r="D40" s="1642">
        <v>1891</v>
      </c>
      <c r="E40" s="1641"/>
      <c r="F40" s="323"/>
    </row>
    <row r="41" spans="1:7" x14ac:dyDescent="0.2">
      <c r="A41" s="813"/>
      <c r="B41" s="1635" t="s">
        <v>6876</v>
      </c>
      <c r="C41" s="1641">
        <v>-1390</v>
      </c>
      <c r="D41" s="1642">
        <v>1390</v>
      </c>
      <c r="E41" s="1641"/>
      <c r="F41" s="323"/>
    </row>
    <row r="42" spans="1:7" x14ac:dyDescent="0.2">
      <c r="A42" s="813"/>
      <c r="B42" s="1635" t="s">
        <v>6880</v>
      </c>
      <c r="C42" s="1641">
        <v>-400</v>
      </c>
      <c r="D42" s="1642">
        <v>400</v>
      </c>
      <c r="E42" s="1641"/>
      <c r="F42" s="323"/>
    </row>
    <row r="43" spans="1:7" x14ac:dyDescent="0.2">
      <c r="A43" s="813"/>
      <c r="B43" s="1635" t="s">
        <v>6977</v>
      </c>
      <c r="C43" s="1641">
        <v>-669</v>
      </c>
      <c r="D43" s="1642">
        <v>669</v>
      </c>
      <c r="E43" s="1641"/>
      <c r="F43" s="323"/>
    </row>
    <row r="44" spans="1:7" ht="12.6" thickBot="1" x14ac:dyDescent="0.3">
      <c r="A44" s="1459"/>
      <c r="B44" s="1312"/>
      <c r="C44" s="1460"/>
      <c r="D44" s="1461"/>
      <c r="E44" s="1460"/>
      <c r="F44" s="1458">
        <f>SUM(D28:D44)</f>
        <v>14395</v>
      </c>
      <c r="G44" s="221"/>
    </row>
    <row r="45" spans="1:7" x14ac:dyDescent="0.2">
      <c r="A45" s="814"/>
      <c r="B45" s="826" t="s">
        <v>3787</v>
      </c>
      <c r="C45" s="604">
        <v>10000</v>
      </c>
      <c r="D45" s="260"/>
      <c r="E45" s="302"/>
      <c r="F45" s="390"/>
      <c r="G45" s="221"/>
    </row>
    <row r="46" spans="1:7" ht="12" x14ac:dyDescent="0.25">
      <c r="A46" s="814" t="s">
        <v>3560</v>
      </c>
      <c r="B46" s="1635" t="s">
        <v>6865</v>
      </c>
      <c r="C46" s="1641">
        <v>-110</v>
      </c>
      <c r="D46" s="1642">
        <v>110</v>
      </c>
      <c r="E46" s="1641"/>
      <c r="F46" s="860"/>
      <c r="G46" s="221"/>
    </row>
    <row r="47" spans="1:7" ht="12" x14ac:dyDescent="0.25">
      <c r="A47" s="814" t="s">
        <v>3788</v>
      </c>
      <c r="B47" s="1635" t="s">
        <v>6866</v>
      </c>
      <c r="C47" s="1641">
        <v>-250</v>
      </c>
      <c r="D47" s="1642">
        <v>250</v>
      </c>
      <c r="E47" s="1641"/>
      <c r="F47" s="860"/>
      <c r="G47" s="221"/>
    </row>
    <row r="48" spans="1:7" ht="12" x14ac:dyDescent="0.25">
      <c r="A48" s="814" t="s">
        <v>3789</v>
      </c>
      <c r="B48" s="1635" t="s">
        <v>6867</v>
      </c>
      <c r="C48" s="1641">
        <v>-260</v>
      </c>
      <c r="D48" s="1642">
        <v>260</v>
      </c>
      <c r="E48" s="1641"/>
      <c r="F48" s="860"/>
      <c r="G48" s="221"/>
    </row>
    <row r="49" spans="1:7" ht="12" x14ac:dyDescent="0.25">
      <c r="A49" s="814" t="s">
        <v>2855</v>
      </c>
      <c r="B49" s="1635" t="s">
        <v>6869</v>
      </c>
      <c r="C49" s="1641">
        <v>-190</v>
      </c>
      <c r="D49" s="1642">
        <v>190</v>
      </c>
      <c r="E49" s="1641"/>
      <c r="F49" s="860"/>
      <c r="G49" s="221"/>
    </row>
    <row r="50" spans="1:7" ht="12" x14ac:dyDescent="0.25">
      <c r="A50" s="814" t="s">
        <v>2856</v>
      </c>
      <c r="B50" s="1635" t="s">
        <v>6868</v>
      </c>
      <c r="C50" s="1641">
        <v>-105</v>
      </c>
      <c r="D50" s="1642">
        <v>105</v>
      </c>
      <c r="E50" s="1641"/>
      <c r="F50" s="860"/>
      <c r="G50" s="221"/>
    </row>
    <row r="51" spans="1:7" ht="12" x14ac:dyDescent="0.25">
      <c r="A51" s="814" t="s">
        <v>3790</v>
      </c>
      <c r="B51" s="1635" t="s">
        <v>6878</v>
      </c>
      <c r="C51" s="1641">
        <v>-105</v>
      </c>
      <c r="D51" s="1642">
        <v>105</v>
      </c>
      <c r="E51" s="1641"/>
      <c r="F51" s="860"/>
      <c r="G51" s="221"/>
    </row>
    <row r="52" spans="1:7" ht="12" x14ac:dyDescent="0.25">
      <c r="A52" s="814" t="s">
        <v>2855</v>
      </c>
      <c r="B52" s="1635" t="s">
        <v>6879</v>
      </c>
      <c r="C52" s="1641">
        <v>-105</v>
      </c>
      <c r="D52" s="1642">
        <v>105</v>
      </c>
      <c r="E52" s="1641"/>
      <c r="F52" s="860"/>
      <c r="G52" s="221"/>
    </row>
    <row r="53" spans="1:7" ht="12" x14ac:dyDescent="0.25">
      <c r="A53" s="814" t="s">
        <v>2856</v>
      </c>
      <c r="B53" s="1635" t="s">
        <v>6877</v>
      </c>
      <c r="C53" s="1641">
        <v>-370</v>
      </c>
      <c r="D53" s="1642">
        <v>370</v>
      </c>
      <c r="E53" s="1641"/>
      <c r="F53" s="860"/>
      <c r="G53" s="221"/>
    </row>
    <row r="54" spans="1:7" ht="12" x14ac:dyDescent="0.25">
      <c r="A54" s="814" t="s">
        <v>1327</v>
      </c>
      <c r="B54" s="1635" t="s">
        <v>6881</v>
      </c>
      <c r="C54" s="1641">
        <v>-224</v>
      </c>
      <c r="D54" s="1642">
        <v>224</v>
      </c>
      <c r="E54" s="1641"/>
      <c r="F54" s="860"/>
    </row>
    <row r="55" spans="1:7" ht="12" x14ac:dyDescent="0.25">
      <c r="A55" s="814"/>
      <c r="B55" s="1635" t="s">
        <v>6882</v>
      </c>
      <c r="C55" s="1641">
        <v>-105</v>
      </c>
      <c r="D55" s="1642">
        <v>105</v>
      </c>
      <c r="E55" s="1641"/>
      <c r="F55" s="860"/>
      <c r="G55" s="221"/>
    </row>
    <row r="56" spans="1:7" ht="12" x14ac:dyDescent="0.25">
      <c r="A56" s="814"/>
      <c r="B56" s="1635" t="s">
        <v>6886</v>
      </c>
      <c r="C56" s="1641">
        <v>-105</v>
      </c>
      <c r="D56" s="1642">
        <v>105</v>
      </c>
      <c r="E56" s="1641"/>
      <c r="F56" s="860"/>
      <c r="G56" s="221"/>
    </row>
    <row r="57" spans="1:7" ht="12" x14ac:dyDescent="0.25">
      <c r="A57" s="814"/>
      <c r="B57" s="1635" t="s">
        <v>6893</v>
      </c>
      <c r="C57" s="1641">
        <v>-105</v>
      </c>
      <c r="D57" s="1642">
        <v>105</v>
      </c>
      <c r="E57" s="1641"/>
      <c r="F57" s="860"/>
      <c r="G57" s="221"/>
    </row>
    <row r="58" spans="1:7" ht="12" x14ac:dyDescent="0.25">
      <c r="A58" s="814"/>
      <c r="B58" s="1635" t="s">
        <v>6909</v>
      </c>
      <c r="C58" s="1641">
        <v>-380</v>
      </c>
      <c r="D58" s="1642">
        <v>380</v>
      </c>
      <c r="E58" s="1641"/>
      <c r="F58" s="860"/>
      <c r="G58" s="221"/>
    </row>
    <row r="59" spans="1:7" ht="12" x14ac:dyDescent="0.25">
      <c r="A59" s="814"/>
      <c r="B59" s="1635" t="s">
        <v>6862</v>
      </c>
      <c r="C59" s="1641">
        <v>-2730</v>
      </c>
      <c r="D59" s="1642">
        <v>2730</v>
      </c>
      <c r="E59" s="1641"/>
      <c r="F59" s="860"/>
      <c r="G59" s="221"/>
    </row>
    <row r="60" spans="1:7" ht="12" x14ac:dyDescent="0.25">
      <c r="A60" s="814"/>
      <c r="B60" s="1635" t="s">
        <v>2989</v>
      </c>
      <c r="C60" s="1641">
        <v>-135</v>
      </c>
      <c r="D60" s="1642">
        <v>135</v>
      </c>
      <c r="E60" s="1641"/>
      <c r="F60" s="860"/>
      <c r="G60" s="221"/>
    </row>
    <row r="61" spans="1:7" ht="12" x14ac:dyDescent="0.25">
      <c r="A61" s="814"/>
      <c r="B61" s="1635" t="s">
        <v>6884</v>
      </c>
      <c r="C61" s="1641">
        <v>-570</v>
      </c>
      <c r="D61" s="1642">
        <v>570</v>
      </c>
      <c r="E61" s="1641"/>
      <c r="F61" s="860"/>
      <c r="G61" s="221"/>
    </row>
    <row r="62" spans="1:7" ht="12" x14ac:dyDescent="0.25">
      <c r="A62" s="814"/>
      <c r="B62" s="1635" t="s">
        <v>6885</v>
      </c>
      <c r="C62" s="1641">
        <v>-290</v>
      </c>
      <c r="D62" s="1642">
        <v>290</v>
      </c>
      <c r="E62" s="1641"/>
      <c r="F62" s="860"/>
      <c r="G62" s="221"/>
    </row>
    <row r="63" spans="1:7" ht="12" x14ac:dyDescent="0.25">
      <c r="A63" s="814"/>
      <c r="B63" s="1635" t="s">
        <v>2204</v>
      </c>
      <c r="C63" s="1641">
        <v>-145</v>
      </c>
      <c r="D63" s="1642">
        <v>145</v>
      </c>
      <c r="E63" s="1641"/>
      <c r="F63" s="860"/>
      <c r="G63" s="221"/>
    </row>
    <row r="64" spans="1:7" ht="12" x14ac:dyDescent="0.25">
      <c r="A64" s="814"/>
      <c r="B64" s="1635" t="s">
        <v>6902</v>
      </c>
      <c r="C64" s="1641">
        <v>-105</v>
      </c>
      <c r="D64" s="1642">
        <v>105</v>
      </c>
      <c r="E64" s="1641"/>
      <c r="F64" s="860"/>
      <c r="G64" s="221"/>
    </row>
    <row r="65" spans="1:8" ht="12" x14ac:dyDescent="0.25">
      <c r="A65" s="814"/>
      <c r="B65" s="1635" t="s">
        <v>6903</v>
      </c>
      <c r="C65" s="1641">
        <v>-105</v>
      </c>
      <c r="D65" s="1642">
        <v>105</v>
      </c>
      <c r="E65" s="1641"/>
      <c r="F65" s="860"/>
      <c r="G65" s="221"/>
    </row>
    <row r="66" spans="1:8" ht="12" x14ac:dyDescent="0.25">
      <c r="A66" s="814"/>
      <c r="B66" s="1635" t="s">
        <v>6904</v>
      </c>
      <c r="C66" s="1641">
        <v>-105</v>
      </c>
      <c r="D66" s="1642">
        <v>105</v>
      </c>
      <c r="E66" s="1641"/>
      <c r="F66" s="860"/>
      <c r="G66" s="221"/>
    </row>
    <row r="67" spans="1:8" ht="12" x14ac:dyDescent="0.25">
      <c r="A67" s="814"/>
      <c r="B67" s="1635" t="s">
        <v>6901</v>
      </c>
      <c r="C67" s="1641">
        <v>-105</v>
      </c>
      <c r="D67" s="1642">
        <v>105</v>
      </c>
      <c r="E67" s="1641"/>
      <c r="F67" s="860"/>
      <c r="G67" s="221"/>
    </row>
    <row r="68" spans="1:8" ht="12" x14ac:dyDescent="0.25">
      <c r="A68" s="814"/>
      <c r="B68" s="1635" t="s">
        <v>6898</v>
      </c>
      <c r="C68" s="1641">
        <v>-40</v>
      </c>
      <c r="D68" s="1642">
        <v>40</v>
      </c>
      <c r="E68" s="1641"/>
      <c r="F68" s="860"/>
      <c r="G68" s="221"/>
    </row>
    <row r="69" spans="1:8" ht="12" x14ac:dyDescent="0.25">
      <c r="A69" s="814"/>
      <c r="B69" s="1635" t="s">
        <v>6843</v>
      </c>
      <c r="C69" s="1641">
        <v>-95</v>
      </c>
      <c r="D69" s="1642">
        <v>95</v>
      </c>
      <c r="E69" s="1641"/>
      <c r="F69" s="860"/>
      <c r="G69" s="221"/>
    </row>
    <row r="70" spans="1:8" ht="12" x14ac:dyDescent="0.25">
      <c r="A70" s="814"/>
      <c r="B70" s="1635" t="s">
        <v>6842</v>
      </c>
      <c r="C70" s="1641">
        <v>-95</v>
      </c>
      <c r="D70" s="1642">
        <v>95</v>
      </c>
      <c r="E70" s="1641"/>
      <c r="F70" s="860"/>
      <c r="G70" s="221"/>
    </row>
    <row r="71" spans="1:8" ht="12" x14ac:dyDescent="0.25">
      <c r="A71" s="814"/>
      <c r="B71" s="1635" t="s">
        <v>6841</v>
      </c>
      <c r="C71" s="1641">
        <v>-95</v>
      </c>
      <c r="D71" s="1642">
        <v>95</v>
      </c>
      <c r="E71" s="1641"/>
      <c r="F71" s="860"/>
      <c r="G71" s="221"/>
    </row>
    <row r="72" spans="1:8" ht="12" x14ac:dyDescent="0.25">
      <c r="A72" s="814"/>
      <c r="B72" s="1635" t="s">
        <v>6857</v>
      </c>
      <c r="C72" s="1641">
        <v>-135</v>
      </c>
      <c r="D72" s="1642">
        <v>135</v>
      </c>
      <c r="E72" s="1641"/>
      <c r="F72" s="860"/>
      <c r="G72" s="221"/>
    </row>
    <row r="73" spans="1:8" ht="12" x14ac:dyDescent="0.25">
      <c r="A73" s="814"/>
      <c r="B73" s="1635" t="s">
        <v>6856</v>
      </c>
      <c r="C73" s="1641">
        <v>-100</v>
      </c>
      <c r="D73" s="1642">
        <v>100</v>
      </c>
      <c r="E73" s="1641"/>
      <c r="F73" s="860"/>
      <c r="G73" s="221"/>
    </row>
    <row r="74" spans="1:8" ht="12" x14ac:dyDescent="0.25">
      <c r="A74" s="814"/>
      <c r="B74" s="1635" t="s">
        <v>6858</v>
      </c>
      <c r="C74" s="1641">
        <v>-95</v>
      </c>
      <c r="D74" s="1642">
        <v>95</v>
      </c>
      <c r="E74" s="1641"/>
      <c r="F74" s="860"/>
      <c r="G74" s="221"/>
    </row>
    <row r="75" spans="1:8" ht="12" x14ac:dyDescent="0.25">
      <c r="A75" s="814"/>
      <c r="B75" s="1635" t="s">
        <v>6860</v>
      </c>
      <c r="C75" s="1641">
        <v>-105</v>
      </c>
      <c r="D75" s="1642">
        <v>105</v>
      </c>
      <c r="E75" s="1641"/>
      <c r="F75" s="860"/>
      <c r="G75" s="221"/>
    </row>
    <row r="76" spans="1:8" ht="12.6" thickBot="1" x14ac:dyDescent="0.3">
      <c r="A76" s="814"/>
      <c r="B76" s="599"/>
      <c r="C76" s="1169"/>
      <c r="D76" s="1170"/>
      <c r="E76" s="1169"/>
      <c r="F76" s="240">
        <f>SUM(D45:D76)</f>
        <v>7464</v>
      </c>
      <c r="G76" s="221"/>
    </row>
    <row r="77" spans="1:8" ht="21.6" thickBot="1" x14ac:dyDescent="0.45">
      <c r="B77" s="50" t="s">
        <v>1198</v>
      </c>
      <c r="C77" s="49">
        <f>SUM(C2:C44)</f>
        <v>0</v>
      </c>
      <c r="D77" s="432">
        <f>SUM(D7:D44)</f>
        <v>56348</v>
      </c>
      <c r="E77" s="48">
        <f>SUM(E2:E76)</f>
        <v>0</v>
      </c>
      <c r="F77" s="353"/>
      <c r="H77" s="1608">
        <f>C77-E77</f>
        <v>0</v>
      </c>
    </row>
    <row r="99" spans="3:8" s="221" customFormat="1" x14ac:dyDescent="0.2">
      <c r="C99" s="260"/>
      <c r="E99" s="260"/>
      <c r="H99" s="599"/>
    </row>
  </sheetData>
  <mergeCells count="1">
    <mergeCell ref="F2:F3"/>
  </mergeCells>
  <pageMargins left="0.7" right="0.7" top="0.75" bottom="0.75" header="0.3" footer="0.3"/>
  <pageSetup paperSize="9" orientation="portrait" horizontalDpi="4294967293" verticalDpi="4294967293"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A13" zoomScale="80" zoomScaleNormal="80" workbookViewId="0">
      <selection activeCell="I22" sqref="I22:I38"/>
    </sheetView>
  </sheetViews>
  <sheetFormatPr baseColWidth="10" defaultColWidth="11.44140625" defaultRowHeight="11.4" x14ac:dyDescent="0.2"/>
  <cols>
    <col min="1" max="1" width="3.6640625" style="3" customWidth="1"/>
    <col min="2" max="2" width="28.5546875" style="3" customWidth="1"/>
    <col min="3" max="3" width="10.88671875" style="5" bestFit="1" customWidth="1"/>
    <col min="4" max="4" width="10" style="3" customWidth="1"/>
    <col min="5" max="5" width="11.33203125" style="5" customWidth="1"/>
    <col min="6" max="6" width="9.88671875" style="3" customWidth="1"/>
    <col min="7" max="7" width="1.109375" style="3" customWidth="1"/>
    <col min="8" max="8" width="10.44140625" style="3" customWidth="1"/>
    <col min="9" max="16384" width="11.44140625" style="3"/>
  </cols>
  <sheetData>
    <row r="1" spans="1:8" ht="12" thickBot="1" x14ac:dyDescent="0.25">
      <c r="B1" s="50"/>
      <c r="C1" s="54" t="s">
        <v>1230</v>
      </c>
      <c r="D1" s="54" t="s">
        <v>1228</v>
      </c>
      <c r="E1" s="1043" t="s">
        <v>1229</v>
      </c>
      <c r="F1" s="221"/>
      <c r="G1" s="260"/>
      <c r="H1" s="221"/>
    </row>
    <row r="2" spans="1:8" x14ac:dyDescent="0.2">
      <c r="A2" s="16"/>
      <c r="B2" s="28" t="s">
        <v>1192</v>
      </c>
      <c r="C2" s="1061">
        <v>47813</v>
      </c>
      <c r="D2" s="1042"/>
      <c r="E2" s="1044">
        <v>0</v>
      </c>
      <c r="F2" s="1907">
        <f>E2+E3</f>
        <v>0</v>
      </c>
      <c r="G2" s="630"/>
    </row>
    <row r="3" spans="1:8" ht="12" thickBot="1" x14ac:dyDescent="0.25">
      <c r="A3" s="16"/>
      <c r="B3" s="3" t="s">
        <v>1194</v>
      </c>
      <c r="C3" s="44"/>
      <c r="D3" s="1042"/>
      <c r="E3" s="1345">
        <v>0</v>
      </c>
      <c r="F3" s="1908"/>
    </row>
    <row r="4" spans="1:8" ht="12" x14ac:dyDescent="0.25">
      <c r="A4" s="16"/>
      <c r="B4" s="570" t="s">
        <v>3597</v>
      </c>
      <c r="C4" s="1546">
        <v>5700</v>
      </c>
      <c r="D4" s="875">
        <v>-5700</v>
      </c>
      <c r="E4" s="1546"/>
      <c r="F4" s="23"/>
    </row>
    <row r="5" spans="1:8" ht="12" x14ac:dyDescent="0.25">
      <c r="A5" s="16"/>
      <c r="B5" s="570" t="s">
        <v>6044</v>
      </c>
      <c r="C5" s="1546">
        <v>400</v>
      </c>
      <c r="D5" s="875">
        <v>-400</v>
      </c>
      <c r="E5" s="1546"/>
      <c r="F5" s="23"/>
    </row>
    <row r="6" spans="1:8" ht="12.6" thickBot="1" x14ac:dyDescent="0.3">
      <c r="A6" s="1466"/>
      <c r="B6" s="1497" t="s">
        <v>6790</v>
      </c>
      <c r="C6" s="1596">
        <v>1265</v>
      </c>
      <c r="D6" s="1596">
        <v>-1265</v>
      </c>
      <c r="E6" s="1596"/>
      <c r="F6" s="1467">
        <f>SUM(C2:C6)</f>
        <v>55178</v>
      </c>
    </row>
    <row r="7" spans="1:8" x14ac:dyDescent="0.2">
      <c r="A7" s="14">
        <v>1</v>
      </c>
      <c r="B7" s="1436" t="s">
        <v>1145</v>
      </c>
      <c r="C7" s="1433">
        <v>-100</v>
      </c>
      <c r="D7" s="1434">
        <v>100</v>
      </c>
      <c r="E7" s="1433"/>
      <c r="G7" s="221"/>
    </row>
    <row r="8" spans="1:8" x14ac:dyDescent="0.2">
      <c r="A8" s="14">
        <v>2</v>
      </c>
      <c r="B8" s="1436" t="s">
        <v>791</v>
      </c>
      <c r="C8" s="1433">
        <v>-399</v>
      </c>
      <c r="D8" s="1434">
        <v>399</v>
      </c>
      <c r="E8" s="1433"/>
      <c r="F8" s="390"/>
      <c r="G8" s="221"/>
      <c r="H8" s="221"/>
    </row>
    <row r="9" spans="1:8" x14ac:dyDescent="0.2">
      <c r="A9" s="14">
        <v>3</v>
      </c>
      <c r="B9" s="1436" t="s">
        <v>6358</v>
      </c>
      <c r="C9" s="1433">
        <v>-13811</v>
      </c>
      <c r="D9" s="1434">
        <f>F94</f>
        <v>13811</v>
      </c>
      <c r="E9" s="1433"/>
      <c r="G9" s="221"/>
      <c r="H9" s="285"/>
    </row>
    <row r="10" spans="1:8" x14ac:dyDescent="0.2">
      <c r="A10" s="14">
        <v>4</v>
      </c>
      <c r="B10" s="1436" t="s">
        <v>6731</v>
      </c>
      <c r="C10" s="1433">
        <v>0</v>
      </c>
      <c r="D10" s="1434">
        <v>0</v>
      </c>
      <c r="E10" s="1433"/>
      <c r="G10" s="221"/>
      <c r="H10" s="221"/>
    </row>
    <row r="11" spans="1:8" x14ac:dyDescent="0.2">
      <c r="A11" s="14">
        <v>5</v>
      </c>
      <c r="B11" s="1436" t="s">
        <v>6534</v>
      </c>
      <c r="C11" s="1433">
        <v>0</v>
      </c>
      <c r="D11" s="1434">
        <v>0</v>
      </c>
      <c r="E11" s="1433"/>
      <c r="G11" s="221"/>
      <c r="H11" s="221"/>
    </row>
    <row r="12" spans="1:8" x14ac:dyDescent="0.2">
      <c r="A12" s="14">
        <v>6</v>
      </c>
      <c r="B12" s="1436" t="s">
        <v>5883</v>
      </c>
      <c r="C12" s="1433">
        <v>-300</v>
      </c>
      <c r="D12" s="1434">
        <v>300</v>
      </c>
      <c r="E12" s="1433"/>
      <c r="G12" s="221"/>
      <c r="H12" s="221"/>
    </row>
    <row r="13" spans="1:8" x14ac:dyDescent="0.2">
      <c r="A13" s="14">
        <v>7</v>
      </c>
      <c r="B13" s="1436" t="s">
        <v>3785</v>
      </c>
      <c r="C13" s="1433">
        <v>-30</v>
      </c>
      <c r="D13" s="1434">
        <v>30</v>
      </c>
      <c r="E13" s="1433"/>
      <c r="G13" s="221"/>
      <c r="H13" s="221"/>
    </row>
    <row r="14" spans="1:8" ht="12" x14ac:dyDescent="0.25">
      <c r="A14" s="14">
        <v>8</v>
      </c>
      <c r="B14" s="1436" t="s">
        <v>6789</v>
      </c>
      <c r="C14" s="1433">
        <v>-6000</v>
      </c>
      <c r="D14" s="1434">
        <v>6000</v>
      </c>
      <c r="E14" s="1433"/>
      <c r="G14" s="221"/>
      <c r="H14" s="820"/>
    </row>
    <row r="15" spans="1:8" ht="12" x14ac:dyDescent="0.25">
      <c r="A15" s="14">
        <v>9</v>
      </c>
      <c r="B15" s="1436" t="s">
        <v>3164</v>
      </c>
      <c r="C15" s="1433">
        <v>-1702</v>
      </c>
      <c r="D15" s="1434">
        <v>1702</v>
      </c>
      <c r="E15" s="1433"/>
      <c r="G15" s="221"/>
      <c r="H15" s="820"/>
    </row>
    <row r="16" spans="1:8" ht="12" x14ac:dyDescent="0.25">
      <c r="A16" s="14">
        <v>10</v>
      </c>
      <c r="B16" s="1436" t="s">
        <v>1154</v>
      </c>
      <c r="C16" s="1433">
        <v>-766</v>
      </c>
      <c r="D16" s="1434">
        <v>766</v>
      </c>
      <c r="E16" s="1433"/>
      <c r="G16" s="221"/>
      <c r="H16" s="820"/>
    </row>
    <row r="17" spans="1:8" ht="12" x14ac:dyDescent="0.25">
      <c r="A17" s="14">
        <v>11</v>
      </c>
      <c r="B17" s="1436" t="s">
        <v>6508</v>
      </c>
      <c r="C17" s="1433">
        <v>-390</v>
      </c>
      <c r="D17" s="1434">
        <v>390</v>
      </c>
      <c r="E17" s="1433"/>
      <c r="G17" s="221"/>
      <c r="H17" s="820"/>
    </row>
    <row r="18" spans="1:8" x14ac:dyDescent="0.2">
      <c r="A18" s="14">
        <v>12</v>
      </c>
      <c r="B18" s="1436" t="s">
        <v>3439</v>
      </c>
      <c r="C18" s="1433">
        <v>-171</v>
      </c>
      <c r="D18" s="1434">
        <v>171</v>
      </c>
      <c r="E18" s="1433"/>
      <c r="G18" s="221"/>
      <c r="H18" s="221"/>
    </row>
    <row r="19" spans="1:8" x14ac:dyDescent="0.2">
      <c r="A19" s="14">
        <v>13</v>
      </c>
      <c r="B19" s="1436" t="s">
        <v>6522</v>
      </c>
      <c r="C19" s="1433">
        <v>0</v>
      </c>
      <c r="D19" s="1434">
        <v>0</v>
      </c>
      <c r="E19" s="1433"/>
      <c r="G19" s="221"/>
      <c r="H19" s="221"/>
    </row>
    <row r="20" spans="1:8" x14ac:dyDescent="0.2">
      <c r="A20" s="14">
        <v>14</v>
      </c>
      <c r="B20" s="1436" t="s">
        <v>6521</v>
      </c>
      <c r="C20" s="1433">
        <v>0</v>
      </c>
      <c r="D20" s="1434">
        <v>0</v>
      </c>
      <c r="E20" s="1433"/>
      <c r="G20" s="221"/>
      <c r="H20" s="221"/>
    </row>
    <row r="21" spans="1:8" x14ac:dyDescent="0.2">
      <c r="A21" s="14">
        <v>15</v>
      </c>
      <c r="B21" s="1436" t="s">
        <v>6520</v>
      </c>
      <c r="C21" s="1433">
        <v>0</v>
      </c>
      <c r="D21" s="1434">
        <v>0</v>
      </c>
      <c r="E21" s="1433"/>
      <c r="G21" s="221"/>
      <c r="H21" s="221"/>
    </row>
    <row r="22" spans="1:8" x14ac:dyDescent="0.2">
      <c r="A22" s="14">
        <v>16</v>
      </c>
      <c r="B22" s="1436" t="s">
        <v>6523</v>
      </c>
      <c r="C22" s="1433">
        <v>0</v>
      </c>
      <c r="D22" s="1434">
        <v>0</v>
      </c>
      <c r="E22" s="1433"/>
      <c r="G22" s="221"/>
      <c r="H22" s="221"/>
    </row>
    <row r="23" spans="1:8" x14ac:dyDescent="0.2">
      <c r="A23" s="14">
        <v>17</v>
      </c>
      <c r="B23" s="1436" t="s">
        <v>6524</v>
      </c>
      <c r="C23" s="1433">
        <v>0</v>
      </c>
      <c r="D23" s="1434">
        <v>0</v>
      </c>
      <c r="E23" s="1433"/>
      <c r="G23" s="221"/>
      <c r="H23" s="323"/>
    </row>
    <row r="24" spans="1:8" x14ac:dyDescent="0.2">
      <c r="A24" s="14">
        <v>18</v>
      </c>
      <c r="B24" s="1436" t="s">
        <v>3427</v>
      </c>
      <c r="C24" s="1433">
        <v>-1001</v>
      </c>
      <c r="D24" s="1434">
        <v>1001</v>
      </c>
      <c r="E24" s="1433"/>
      <c r="F24" s="353"/>
      <c r="G24" s="221"/>
      <c r="H24" s="323"/>
    </row>
    <row r="25" spans="1:8" ht="12.6" thickBot="1" x14ac:dyDescent="0.3">
      <c r="A25" s="1455">
        <v>19</v>
      </c>
      <c r="B25" s="1621" t="s">
        <v>6565</v>
      </c>
      <c r="C25" s="1622">
        <v>-747</v>
      </c>
      <c r="D25" s="1622">
        <v>747</v>
      </c>
      <c r="E25" s="1622"/>
      <c r="F25" s="1458">
        <f>SUM(D7:D25)</f>
        <v>25417</v>
      </c>
      <c r="G25" s="221"/>
    </row>
    <row r="26" spans="1:8" ht="12.6" thickBot="1" x14ac:dyDescent="0.3">
      <c r="A26" s="1653"/>
      <c r="B26" s="1646" t="s">
        <v>62</v>
      </c>
      <c r="C26" s="1647">
        <v>-17200</v>
      </c>
      <c r="D26" s="1648">
        <v>17200</v>
      </c>
      <c r="E26" s="1647">
        <v>0</v>
      </c>
      <c r="F26" s="1649">
        <f>D26</f>
        <v>17200</v>
      </c>
      <c r="G26" s="221"/>
      <c r="H26" s="221"/>
    </row>
    <row r="27" spans="1:8" x14ac:dyDescent="0.2">
      <c r="A27" s="813"/>
      <c r="B27" s="1436" t="s">
        <v>6740</v>
      </c>
      <c r="C27" s="1433">
        <v>0</v>
      </c>
      <c r="D27" s="1434">
        <v>0</v>
      </c>
      <c r="E27" s="1433"/>
      <c r="F27" s="390"/>
      <c r="G27" s="221"/>
      <c r="H27" s="221"/>
    </row>
    <row r="28" spans="1:8" x14ac:dyDescent="0.2">
      <c r="A28" s="813"/>
      <c r="B28" s="1436" t="s">
        <v>6735</v>
      </c>
      <c r="C28" s="1433">
        <v>0</v>
      </c>
      <c r="D28" s="1434">
        <v>0</v>
      </c>
      <c r="E28" s="1433"/>
      <c r="F28" s="390"/>
    </row>
    <row r="29" spans="1:8" x14ac:dyDescent="0.2">
      <c r="A29" s="813" t="s">
        <v>3558</v>
      </c>
      <c r="B29" s="1354" t="s">
        <v>6794</v>
      </c>
      <c r="C29" s="1355">
        <v>-250</v>
      </c>
      <c r="D29" s="1356">
        <v>250</v>
      </c>
      <c r="E29" s="1355"/>
      <c r="F29" s="323"/>
    </row>
    <row r="30" spans="1:8" x14ac:dyDescent="0.2">
      <c r="A30" s="813" t="s">
        <v>3559</v>
      </c>
      <c r="B30" s="1354" t="s">
        <v>6795</v>
      </c>
      <c r="C30" s="1355">
        <v>-250</v>
      </c>
      <c r="D30" s="1356">
        <v>250</v>
      </c>
      <c r="E30" s="1355"/>
      <c r="F30" s="323"/>
    </row>
    <row r="31" spans="1:8" x14ac:dyDescent="0.2">
      <c r="A31" s="813" t="s">
        <v>2856</v>
      </c>
      <c r="B31" s="1354" t="s">
        <v>6796</v>
      </c>
      <c r="C31" s="1355">
        <v>-250</v>
      </c>
      <c r="D31" s="1356">
        <v>250</v>
      </c>
      <c r="E31" s="1355"/>
      <c r="F31" s="323"/>
    </row>
    <row r="32" spans="1:8" x14ac:dyDescent="0.2">
      <c r="A32" s="813" t="s">
        <v>3558</v>
      </c>
      <c r="B32" s="1354" t="s">
        <v>6797</v>
      </c>
      <c r="C32" s="1355">
        <v>-250</v>
      </c>
      <c r="D32" s="1356">
        <v>250</v>
      </c>
      <c r="E32" s="1355"/>
      <c r="F32" s="323"/>
    </row>
    <row r="33" spans="1:7" x14ac:dyDescent="0.2">
      <c r="A33" s="813" t="s">
        <v>3560</v>
      </c>
      <c r="B33" s="1354" t="s">
        <v>6798</v>
      </c>
      <c r="C33" s="1355">
        <v>-250</v>
      </c>
      <c r="D33" s="1356">
        <v>250</v>
      </c>
      <c r="E33" s="1355"/>
      <c r="F33" s="323"/>
    </row>
    <row r="34" spans="1:7" x14ac:dyDescent="0.2">
      <c r="A34" s="813"/>
      <c r="B34" s="1436" t="s">
        <v>6776</v>
      </c>
      <c r="C34" s="1433">
        <v>-60</v>
      </c>
      <c r="D34" s="1434">
        <v>60</v>
      </c>
      <c r="E34" s="1433"/>
      <c r="F34" s="323"/>
      <c r="G34" s="221"/>
    </row>
    <row r="35" spans="1:7" x14ac:dyDescent="0.2">
      <c r="A35" s="813"/>
      <c r="B35" s="1436" t="s">
        <v>6777</v>
      </c>
      <c r="C35" s="1433">
        <v>-375</v>
      </c>
      <c r="D35" s="1434">
        <v>375</v>
      </c>
      <c r="E35" s="1433"/>
      <c r="F35" s="323"/>
      <c r="G35" s="221"/>
    </row>
    <row r="36" spans="1:7" x14ac:dyDescent="0.2">
      <c r="A36" s="813"/>
      <c r="B36" s="1436" t="s">
        <v>6793</v>
      </c>
      <c r="C36" s="1433">
        <v>-50</v>
      </c>
      <c r="D36" s="1434">
        <v>-50</v>
      </c>
      <c r="E36" s="1433"/>
      <c r="F36" s="323"/>
      <c r="G36" s="221"/>
    </row>
    <row r="37" spans="1:7" x14ac:dyDescent="0.2">
      <c r="A37" s="813"/>
      <c r="B37" s="1436" t="s">
        <v>2244</v>
      </c>
      <c r="C37" s="1433">
        <v>-350</v>
      </c>
      <c r="D37" s="1434">
        <v>350</v>
      </c>
      <c r="E37" s="1433"/>
      <c r="F37" s="323"/>
      <c r="G37" s="221"/>
    </row>
    <row r="38" spans="1:7" x14ac:dyDescent="0.2">
      <c r="A38" s="813"/>
      <c r="B38" s="1436" t="s">
        <v>6826</v>
      </c>
      <c r="C38" s="1433">
        <v>-5</v>
      </c>
      <c r="D38" s="1434">
        <v>5</v>
      </c>
      <c r="E38" s="1433"/>
      <c r="F38" s="323"/>
      <c r="G38" s="221"/>
    </row>
    <row r="39" spans="1:7" x14ac:dyDescent="0.2">
      <c r="A39" s="813"/>
      <c r="B39" s="1436" t="s">
        <v>6835</v>
      </c>
      <c r="C39" s="1433">
        <v>-500</v>
      </c>
      <c r="D39" s="1434">
        <v>500</v>
      </c>
      <c r="E39" s="1433"/>
      <c r="F39" s="323"/>
      <c r="G39" s="221"/>
    </row>
    <row r="40" spans="1:7" x14ac:dyDescent="0.2">
      <c r="A40" s="813"/>
      <c r="B40" s="1436" t="s">
        <v>3533</v>
      </c>
      <c r="C40" s="1433">
        <v>-500</v>
      </c>
      <c r="D40" s="1434">
        <v>500</v>
      </c>
      <c r="E40" s="1433"/>
      <c r="F40" s="323"/>
    </row>
    <row r="41" spans="1:7" x14ac:dyDescent="0.2">
      <c r="A41" s="813"/>
      <c r="B41" s="1436" t="s">
        <v>6804</v>
      </c>
      <c r="C41" s="1433">
        <v>-270</v>
      </c>
      <c r="D41" s="1434">
        <v>270</v>
      </c>
      <c r="E41" s="1433"/>
    </row>
    <row r="42" spans="1:7" x14ac:dyDescent="0.2">
      <c r="A42" s="813"/>
      <c r="B42" s="1436" t="s">
        <v>6810</v>
      </c>
      <c r="C42" s="1433">
        <v>-1780</v>
      </c>
      <c r="D42" s="1434">
        <v>1780</v>
      </c>
      <c r="E42" s="1433"/>
    </row>
    <row r="43" spans="1:7" x14ac:dyDescent="0.2">
      <c r="A43" s="813"/>
      <c r="B43" s="1436" t="s">
        <v>6812</v>
      </c>
      <c r="C43" s="1433">
        <v>-28</v>
      </c>
      <c r="D43" s="1434">
        <v>28</v>
      </c>
      <c r="E43" s="1433"/>
    </row>
    <row r="44" spans="1:7" x14ac:dyDescent="0.2">
      <c r="A44" s="813"/>
      <c r="B44" s="1436" t="s">
        <v>6850</v>
      </c>
      <c r="C44" s="1433">
        <v>-50</v>
      </c>
      <c r="D44" s="1434">
        <v>50</v>
      </c>
      <c r="E44" s="1433"/>
    </row>
    <row r="45" spans="1:7" x14ac:dyDescent="0.2">
      <c r="A45" s="813"/>
      <c r="B45" s="1436" t="s">
        <v>2452</v>
      </c>
      <c r="C45" s="1433">
        <v>-246</v>
      </c>
      <c r="D45" s="1434">
        <v>246</v>
      </c>
      <c r="E45" s="1433"/>
    </row>
    <row r="46" spans="1:7" x14ac:dyDescent="0.2">
      <c r="A46" s="813"/>
      <c r="B46" s="1436" t="s">
        <v>6814</v>
      </c>
      <c r="C46" s="1433">
        <v>-270</v>
      </c>
      <c r="D46" s="1434">
        <v>270</v>
      </c>
      <c r="E46" s="1433"/>
    </row>
    <row r="47" spans="1:7" x14ac:dyDescent="0.2">
      <c r="A47" s="813"/>
      <c r="B47" s="1436" t="s">
        <v>6814</v>
      </c>
      <c r="C47" s="1433">
        <v>-270</v>
      </c>
      <c r="D47" s="1434">
        <v>270</v>
      </c>
      <c r="E47" s="1433"/>
    </row>
    <row r="48" spans="1:7" x14ac:dyDescent="0.2">
      <c r="A48" s="813"/>
      <c r="B48" s="1436" t="s">
        <v>6815</v>
      </c>
      <c r="C48" s="1433">
        <v>-1280</v>
      </c>
      <c r="D48" s="1434">
        <v>128</v>
      </c>
      <c r="E48" s="1433"/>
    </row>
    <row r="49" spans="1:7" x14ac:dyDescent="0.2">
      <c r="A49" s="813"/>
      <c r="B49" s="1436" t="s">
        <v>6817</v>
      </c>
      <c r="C49" s="1433">
        <v>-1670</v>
      </c>
      <c r="D49" s="1434">
        <v>1670</v>
      </c>
      <c r="E49" s="1433"/>
    </row>
    <row r="50" spans="1:7" x14ac:dyDescent="0.2">
      <c r="A50" s="813"/>
      <c r="B50" s="1436" t="s">
        <v>6834</v>
      </c>
      <c r="C50" s="1433">
        <v>-690</v>
      </c>
      <c r="D50" s="1434">
        <v>690</v>
      </c>
      <c r="E50" s="1433"/>
    </row>
    <row r="51" spans="1:7" x14ac:dyDescent="0.2">
      <c r="A51" s="813"/>
      <c r="B51" s="1436" t="s">
        <v>6833</v>
      </c>
      <c r="C51" s="1433">
        <v>-87</v>
      </c>
      <c r="D51" s="1434">
        <v>87</v>
      </c>
      <c r="E51" s="1433"/>
    </row>
    <row r="52" spans="1:7" x14ac:dyDescent="0.2">
      <c r="A52" s="813"/>
      <c r="B52" s="1436" t="s">
        <v>6832</v>
      </c>
      <c r="C52" s="1433">
        <v>-195</v>
      </c>
      <c r="D52" s="1434">
        <v>195</v>
      </c>
      <c r="E52" s="1433"/>
    </row>
    <row r="53" spans="1:7" x14ac:dyDescent="0.2">
      <c r="A53" s="813"/>
      <c r="B53" s="1436" t="s">
        <v>6802</v>
      </c>
      <c r="C53" s="1433">
        <v>-30</v>
      </c>
      <c r="D53" s="1434">
        <v>30</v>
      </c>
      <c r="E53" s="1433"/>
    </row>
    <row r="54" spans="1:7" x14ac:dyDescent="0.2">
      <c r="A54" s="813"/>
      <c r="B54" s="1436" t="s">
        <v>6803</v>
      </c>
      <c r="C54" s="1433">
        <v>-375</v>
      </c>
      <c r="D54" s="1434">
        <v>375</v>
      </c>
      <c r="E54" s="1433"/>
    </row>
    <row r="55" spans="1:7" x14ac:dyDescent="0.2">
      <c r="A55" s="813"/>
      <c r="B55" s="1436" t="s">
        <v>6801</v>
      </c>
      <c r="C55" s="1433">
        <v>-300</v>
      </c>
      <c r="D55" s="1434">
        <v>300</v>
      </c>
      <c r="E55" s="1433"/>
    </row>
    <row r="56" spans="1:7" x14ac:dyDescent="0.2">
      <c r="A56" s="813"/>
      <c r="B56" s="1436" t="s">
        <v>4793</v>
      </c>
      <c r="C56" s="1433">
        <v>-400</v>
      </c>
      <c r="D56" s="1434">
        <v>400</v>
      </c>
      <c r="E56" s="1433"/>
    </row>
    <row r="57" spans="1:7" x14ac:dyDescent="0.2">
      <c r="A57" s="813"/>
      <c r="B57" s="1436" t="s">
        <v>6819</v>
      </c>
      <c r="C57" s="1433">
        <v>-150</v>
      </c>
      <c r="D57" s="1434">
        <v>150</v>
      </c>
      <c r="E57" s="1433"/>
    </row>
    <row r="58" spans="1:7" x14ac:dyDescent="0.2">
      <c r="A58" s="813"/>
      <c r="B58" s="1436" t="s">
        <v>6821</v>
      </c>
      <c r="C58" s="1433">
        <v>-165</v>
      </c>
      <c r="D58" s="1434">
        <v>165</v>
      </c>
      <c r="E58" s="1433"/>
      <c r="G58" s="221"/>
    </row>
    <row r="59" spans="1:7" x14ac:dyDescent="0.2">
      <c r="A59" s="813"/>
      <c r="B59" s="1436" t="s">
        <v>6818</v>
      </c>
      <c r="C59" s="1433">
        <v>-45</v>
      </c>
      <c r="D59" s="1434">
        <v>45</v>
      </c>
      <c r="E59" s="1433"/>
      <c r="G59" s="221"/>
    </row>
    <row r="60" spans="1:7" x14ac:dyDescent="0.2">
      <c r="A60" s="813"/>
      <c r="B60" s="1436" t="s">
        <v>6823</v>
      </c>
      <c r="C60" s="1433">
        <v>-320</v>
      </c>
      <c r="D60" s="1434">
        <v>320</v>
      </c>
      <c r="E60" s="1433"/>
      <c r="G60" s="221"/>
    </row>
    <row r="61" spans="1:7" x14ac:dyDescent="0.2">
      <c r="A61" s="813"/>
      <c r="B61" s="1436" t="s">
        <v>6827</v>
      </c>
      <c r="C61" s="1433">
        <v>-700</v>
      </c>
      <c r="D61" s="1434">
        <v>700</v>
      </c>
      <c r="E61" s="1433"/>
      <c r="G61" s="221"/>
    </row>
    <row r="62" spans="1:7" x14ac:dyDescent="0.2">
      <c r="A62" s="813"/>
      <c r="B62" s="1436" t="s">
        <v>6828</v>
      </c>
      <c r="C62" s="1433">
        <v>-150</v>
      </c>
      <c r="D62" s="1434">
        <v>150</v>
      </c>
      <c r="E62" s="1433"/>
      <c r="G62" s="221"/>
    </row>
    <row r="63" spans="1:7" ht="12.6" thickBot="1" x14ac:dyDescent="0.3">
      <c r="A63" s="1459"/>
      <c r="B63" s="1312"/>
      <c r="C63" s="1460"/>
      <c r="D63" s="1461"/>
      <c r="E63" s="1460"/>
      <c r="F63" s="1458">
        <f>SUM(D27:D63)</f>
        <v>11309</v>
      </c>
      <c r="G63" s="221"/>
    </row>
    <row r="64" spans="1:7" x14ac:dyDescent="0.2">
      <c r="A64" s="814"/>
      <c r="B64" s="826" t="s">
        <v>3787</v>
      </c>
      <c r="C64" s="604">
        <v>10000</v>
      </c>
      <c r="D64" s="260"/>
      <c r="E64" s="302"/>
      <c r="F64" s="390"/>
      <c r="G64" s="221"/>
    </row>
    <row r="65" spans="1:7" ht="12" x14ac:dyDescent="0.25">
      <c r="A65" s="814" t="s">
        <v>3560</v>
      </c>
      <c r="B65" s="802" t="s">
        <v>6779</v>
      </c>
      <c r="C65" s="1433">
        <v>-2537</v>
      </c>
      <c r="D65" s="1434">
        <v>2537</v>
      </c>
      <c r="E65" s="1433"/>
      <c r="F65" s="860"/>
      <c r="G65" s="221"/>
    </row>
    <row r="66" spans="1:7" ht="12" x14ac:dyDescent="0.25">
      <c r="A66" s="814" t="s">
        <v>3788</v>
      </c>
      <c r="B66" s="802" t="s">
        <v>6792</v>
      </c>
      <c r="C66" s="1433">
        <v>-520</v>
      </c>
      <c r="D66" s="1434">
        <v>520</v>
      </c>
      <c r="E66" s="1433"/>
      <c r="F66" s="860"/>
      <c r="G66" s="221"/>
    </row>
    <row r="67" spans="1:7" ht="12" x14ac:dyDescent="0.25">
      <c r="A67" s="814" t="s">
        <v>3789</v>
      </c>
      <c r="B67" s="802" t="s">
        <v>6791</v>
      </c>
      <c r="C67" s="1433">
        <v>-90</v>
      </c>
      <c r="D67" s="1434">
        <v>90</v>
      </c>
      <c r="E67" s="1433"/>
      <c r="F67" s="860"/>
      <c r="G67" s="221"/>
    </row>
    <row r="68" spans="1:7" ht="12" x14ac:dyDescent="0.25">
      <c r="A68" s="814" t="s">
        <v>2855</v>
      </c>
      <c r="B68" s="802" t="s">
        <v>6799</v>
      </c>
      <c r="C68" s="1433">
        <v>-90</v>
      </c>
      <c r="D68" s="1434">
        <v>90</v>
      </c>
      <c r="E68" s="1433"/>
      <c r="F68" s="860"/>
      <c r="G68" s="221"/>
    </row>
    <row r="69" spans="1:7" ht="12" x14ac:dyDescent="0.25">
      <c r="A69" s="814" t="s">
        <v>2856</v>
      </c>
      <c r="B69" s="802" t="s">
        <v>6847</v>
      </c>
      <c r="C69" s="1433">
        <v>-95</v>
      </c>
      <c r="D69" s="1434">
        <v>95</v>
      </c>
      <c r="E69" s="1433"/>
      <c r="F69" s="860"/>
      <c r="G69" s="221"/>
    </row>
    <row r="70" spans="1:7" ht="12" x14ac:dyDescent="0.25">
      <c r="A70" s="814" t="s">
        <v>3790</v>
      </c>
      <c r="B70" s="1436" t="s">
        <v>6848</v>
      </c>
      <c r="C70" s="1433">
        <v>-95</v>
      </c>
      <c r="D70" s="1434">
        <v>95</v>
      </c>
      <c r="E70" s="1433"/>
      <c r="F70" s="860"/>
      <c r="G70" s="221"/>
    </row>
    <row r="71" spans="1:7" ht="12" x14ac:dyDescent="0.25">
      <c r="A71" s="814" t="s">
        <v>2855</v>
      </c>
      <c r="B71" s="802" t="s">
        <v>6805</v>
      </c>
      <c r="C71" s="1433">
        <v>-95</v>
      </c>
      <c r="D71" s="1434">
        <v>95</v>
      </c>
      <c r="E71" s="1433"/>
      <c r="F71" s="860"/>
      <c r="G71" s="221"/>
    </row>
    <row r="72" spans="1:7" ht="12" x14ac:dyDescent="0.25">
      <c r="A72" s="814" t="s">
        <v>2856</v>
      </c>
      <c r="B72" s="802" t="s">
        <v>6806</v>
      </c>
      <c r="C72" s="1433">
        <v>-95</v>
      </c>
      <c r="D72" s="1434">
        <v>95</v>
      </c>
      <c r="E72" s="1433"/>
      <c r="F72" s="860"/>
      <c r="G72" s="221"/>
    </row>
    <row r="73" spans="1:7" ht="12" x14ac:dyDescent="0.25">
      <c r="A73" s="814" t="s">
        <v>1327</v>
      </c>
      <c r="B73" s="1436" t="s">
        <v>6808</v>
      </c>
      <c r="C73" s="1433">
        <v>-95</v>
      </c>
      <c r="D73" s="1434">
        <v>95</v>
      </c>
      <c r="E73" s="1433"/>
      <c r="F73" s="860"/>
      <c r="G73" s="221"/>
    </row>
    <row r="74" spans="1:7" ht="12" x14ac:dyDescent="0.25">
      <c r="A74" s="814"/>
      <c r="B74" s="1436" t="s">
        <v>6809</v>
      </c>
      <c r="C74" s="1433">
        <v>-95</v>
      </c>
      <c r="D74" s="1434">
        <v>95</v>
      </c>
      <c r="E74" s="1433"/>
      <c r="F74" s="860"/>
      <c r="G74" s="221"/>
    </row>
    <row r="75" spans="1:7" ht="12" x14ac:dyDescent="0.25">
      <c r="A75" s="814"/>
      <c r="B75" s="802" t="s">
        <v>6807</v>
      </c>
      <c r="C75" s="1433">
        <v>-95</v>
      </c>
      <c r="D75" s="1434">
        <v>95</v>
      </c>
      <c r="E75" s="1433"/>
      <c r="F75" s="860"/>
    </row>
    <row r="76" spans="1:7" ht="12" x14ac:dyDescent="0.25">
      <c r="A76" s="814"/>
      <c r="B76" s="802" t="s">
        <v>6844</v>
      </c>
      <c r="C76" s="1433">
        <v>-95</v>
      </c>
      <c r="D76" s="1434">
        <v>95</v>
      </c>
      <c r="E76" s="1433"/>
      <c r="F76" s="860"/>
      <c r="G76" s="221"/>
    </row>
    <row r="77" spans="1:7" ht="12" x14ac:dyDescent="0.25">
      <c r="A77" s="814"/>
      <c r="B77" s="1436" t="s">
        <v>6845</v>
      </c>
      <c r="C77" s="1433">
        <v>-95</v>
      </c>
      <c r="D77" s="1434">
        <v>95</v>
      </c>
      <c r="E77" s="1433"/>
      <c r="F77" s="860"/>
      <c r="G77" s="221"/>
    </row>
    <row r="78" spans="1:7" ht="12" x14ac:dyDescent="0.25">
      <c r="A78" s="814"/>
      <c r="B78" s="802" t="s">
        <v>6846</v>
      </c>
      <c r="C78" s="1433">
        <v>-95</v>
      </c>
      <c r="D78" s="1434">
        <v>95</v>
      </c>
      <c r="E78" s="1433"/>
      <c r="F78" s="860"/>
      <c r="G78" s="221"/>
    </row>
    <row r="79" spans="1:7" ht="12" x14ac:dyDescent="0.25">
      <c r="A79" s="814"/>
      <c r="B79" s="802" t="s">
        <v>6849</v>
      </c>
      <c r="C79" s="1433">
        <v>-190</v>
      </c>
      <c r="D79" s="1434">
        <v>190</v>
      </c>
      <c r="E79" s="1433"/>
      <c r="F79" s="860"/>
      <c r="G79" s="221"/>
    </row>
    <row r="80" spans="1:7" ht="12" x14ac:dyDescent="0.25">
      <c r="A80" s="814"/>
      <c r="B80" s="1436" t="s">
        <v>6800</v>
      </c>
      <c r="C80" s="1433">
        <v>-160</v>
      </c>
      <c r="D80" s="1434">
        <v>160</v>
      </c>
      <c r="E80" s="1433"/>
      <c r="F80" s="860"/>
      <c r="G80" s="221"/>
    </row>
    <row r="81" spans="1:8" ht="12" x14ac:dyDescent="0.25">
      <c r="A81" s="814"/>
      <c r="B81" s="1436" t="s">
        <v>6820</v>
      </c>
      <c r="C81" s="1433">
        <v>-225</v>
      </c>
      <c r="D81" s="1434">
        <v>225</v>
      </c>
      <c r="E81" s="1433"/>
      <c r="F81" s="860"/>
      <c r="G81" s="221"/>
    </row>
    <row r="82" spans="1:8" ht="12" x14ac:dyDescent="0.25">
      <c r="A82" s="814"/>
      <c r="B82" s="802" t="s">
        <v>6822</v>
      </c>
      <c r="C82" s="1433">
        <v>-520</v>
      </c>
      <c r="D82" s="1434">
        <v>520</v>
      </c>
      <c r="E82" s="1433"/>
      <c r="F82" s="860"/>
      <c r="G82" s="221"/>
    </row>
    <row r="83" spans="1:8" ht="12" x14ac:dyDescent="0.25">
      <c r="A83" s="814"/>
      <c r="B83" s="1436" t="s">
        <v>4550</v>
      </c>
      <c r="C83" s="1433">
        <v>-919</v>
      </c>
      <c r="D83" s="1434">
        <v>919</v>
      </c>
      <c r="E83" s="1433"/>
      <c r="F83" s="860"/>
      <c r="G83" s="221"/>
    </row>
    <row r="84" spans="1:8" ht="12" x14ac:dyDescent="0.25">
      <c r="A84" s="814"/>
      <c r="B84" s="802" t="s">
        <v>4550</v>
      </c>
      <c r="C84" s="1433">
        <v>-1554</v>
      </c>
      <c r="D84" s="1434">
        <v>1554</v>
      </c>
      <c r="E84" s="1433"/>
      <c r="F84" s="860"/>
      <c r="G84" s="221"/>
    </row>
    <row r="85" spans="1:8" ht="12" x14ac:dyDescent="0.25">
      <c r="A85" s="814"/>
      <c r="B85" s="1436" t="s">
        <v>4836</v>
      </c>
      <c r="C85" s="1433">
        <v>-475</v>
      </c>
      <c r="D85" s="1434">
        <v>475</v>
      </c>
      <c r="E85" s="1433"/>
      <c r="F85" s="860"/>
      <c r="G85" s="221"/>
    </row>
    <row r="86" spans="1:8" ht="12" x14ac:dyDescent="0.25">
      <c r="A86" s="814"/>
      <c r="B86" s="802" t="s">
        <v>4550</v>
      </c>
      <c r="C86" s="1433">
        <v>-1447</v>
      </c>
      <c r="D86" s="1434">
        <v>1447</v>
      </c>
      <c r="E86" s="1433"/>
      <c r="F86" s="860"/>
      <c r="G86" s="221"/>
    </row>
    <row r="87" spans="1:8" ht="12" x14ac:dyDescent="0.25">
      <c r="A87" s="814"/>
      <c r="B87" s="802" t="s">
        <v>4550</v>
      </c>
      <c r="C87" s="1433">
        <v>-859</v>
      </c>
      <c r="D87" s="1434">
        <v>859</v>
      </c>
      <c r="E87" s="1433"/>
      <c r="F87" s="860"/>
      <c r="G87" s="221"/>
    </row>
    <row r="88" spans="1:8" ht="12" x14ac:dyDescent="0.25">
      <c r="A88" s="814"/>
      <c r="B88" s="1436" t="s">
        <v>6816</v>
      </c>
      <c r="C88" s="1433">
        <v>-307</v>
      </c>
      <c r="D88" s="1434">
        <v>307</v>
      </c>
      <c r="E88" s="1433"/>
      <c r="F88" s="860"/>
      <c r="G88" s="221"/>
    </row>
    <row r="89" spans="1:8" ht="12" x14ac:dyDescent="0.25">
      <c r="A89" s="814"/>
      <c r="B89" s="802" t="s">
        <v>6824</v>
      </c>
      <c r="C89" s="1433">
        <v>-285</v>
      </c>
      <c r="D89" s="1434">
        <v>285</v>
      </c>
      <c r="E89" s="1433"/>
      <c r="F89" s="860"/>
      <c r="G89" s="221"/>
    </row>
    <row r="90" spans="1:8" ht="12" x14ac:dyDescent="0.25">
      <c r="A90" s="814"/>
      <c r="B90" s="802" t="s">
        <v>4550</v>
      </c>
      <c r="C90" s="1433">
        <v>-1761</v>
      </c>
      <c r="D90" s="1434">
        <v>1761</v>
      </c>
      <c r="E90" s="1433"/>
      <c r="F90" s="860"/>
      <c r="G90" s="221"/>
    </row>
    <row r="91" spans="1:8" ht="12" x14ac:dyDescent="0.25">
      <c r="A91" s="814"/>
      <c r="B91" s="1436" t="s">
        <v>6830</v>
      </c>
      <c r="C91" s="1433">
        <v>-240</v>
      </c>
      <c r="D91" s="1434">
        <v>240</v>
      </c>
      <c r="E91" s="1433"/>
      <c r="F91" s="860"/>
      <c r="G91" s="221"/>
    </row>
    <row r="92" spans="1:8" ht="12" x14ac:dyDescent="0.25">
      <c r="A92" s="814"/>
      <c r="B92" s="1436" t="s">
        <v>6831</v>
      </c>
      <c r="C92" s="1433">
        <v>-125</v>
      </c>
      <c r="D92" s="1434">
        <v>125</v>
      </c>
      <c r="E92" s="1433"/>
      <c r="F92" s="860"/>
      <c r="G92" s="221"/>
    </row>
    <row r="93" spans="1:8" ht="12" x14ac:dyDescent="0.25">
      <c r="A93" s="814"/>
      <c r="B93" s="802" t="s">
        <v>6217</v>
      </c>
      <c r="C93" s="1433">
        <v>-557</v>
      </c>
      <c r="D93" s="1434">
        <v>557</v>
      </c>
      <c r="E93" s="1433"/>
      <c r="F93" s="860"/>
      <c r="G93" s="221"/>
    </row>
    <row r="94" spans="1:8" ht="12.6" thickBot="1" x14ac:dyDescent="0.3">
      <c r="A94" s="814"/>
      <c r="B94" s="599"/>
      <c r="C94" s="1169"/>
      <c r="D94" s="1170"/>
      <c r="E94" s="1169"/>
      <c r="F94" s="240">
        <f>SUM(D64:D94)</f>
        <v>13811</v>
      </c>
      <c r="G94" s="221"/>
    </row>
    <row r="95" spans="1:8" ht="21.6" thickBot="1" x14ac:dyDescent="0.45">
      <c r="B95" s="50" t="s">
        <v>1198</v>
      </c>
      <c r="C95" s="49">
        <f>SUM(C2:C63)</f>
        <v>0</v>
      </c>
      <c r="D95" s="432">
        <f>SUM(D7:D63)</f>
        <v>53926</v>
      </c>
      <c r="E95" s="48">
        <f>SUM(E2:E94)</f>
        <v>0</v>
      </c>
      <c r="F95" s="353"/>
      <c r="H95" s="1608">
        <f>C95-E95</f>
        <v>0</v>
      </c>
    </row>
    <row r="112" spans="3:5" x14ac:dyDescent="0.2">
      <c r="C112" s="3"/>
      <c r="E112" s="3"/>
    </row>
    <row r="120" spans="5:8" x14ac:dyDescent="0.2">
      <c r="E120" s="1634"/>
      <c r="F120" s="599"/>
      <c r="G120" s="599"/>
      <c r="H120" s="599"/>
    </row>
  </sheetData>
  <mergeCells count="1">
    <mergeCell ref="F2:F3"/>
  </mergeCells>
  <pageMargins left="0.7" right="0.7" top="0.75" bottom="0.75" header="0.3" footer="0.3"/>
  <pageSetup paperSize="9" orientation="portrait" horizontalDpi="4294967293" verticalDpi="4294967293"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topLeftCell="A7" zoomScale="80" zoomScaleNormal="80" workbookViewId="0">
      <selection activeCell="K23" sqref="K23"/>
    </sheetView>
  </sheetViews>
  <sheetFormatPr baseColWidth="10" defaultColWidth="11.44140625" defaultRowHeight="11.4" x14ac:dyDescent="0.2"/>
  <cols>
    <col min="1" max="1" width="3.6640625" style="3" customWidth="1"/>
    <col min="2" max="2" width="28.5546875" style="3" customWidth="1"/>
    <col min="3" max="3" width="10.88671875" style="5" bestFit="1" customWidth="1"/>
    <col min="4" max="4" width="10" style="3" customWidth="1"/>
    <col min="5" max="5" width="7" style="5" bestFit="1" customWidth="1"/>
    <col min="6" max="6" width="9.88671875" style="3" customWidth="1"/>
    <col min="7" max="7" width="1.109375" style="3" customWidth="1"/>
    <col min="8" max="16384" width="11.44140625" style="3"/>
  </cols>
  <sheetData>
    <row r="1" spans="1:7" ht="12" thickBot="1" x14ac:dyDescent="0.25">
      <c r="B1" s="50"/>
      <c r="C1" s="54" t="s">
        <v>1230</v>
      </c>
      <c r="D1" s="54" t="s">
        <v>1228</v>
      </c>
      <c r="E1" s="1043" t="s">
        <v>1229</v>
      </c>
      <c r="F1" s="221"/>
      <c r="G1" s="260"/>
    </row>
    <row r="2" spans="1:7" x14ac:dyDescent="0.2">
      <c r="A2" s="16"/>
      <c r="B2" s="28" t="s">
        <v>1192</v>
      </c>
      <c r="C2" s="1061">
        <v>60367</v>
      </c>
      <c r="D2" s="1042"/>
      <c r="E2" s="1044">
        <v>0</v>
      </c>
      <c r="F2" s="1907">
        <f>E2+E3</f>
        <v>0</v>
      </c>
      <c r="G2" s="630"/>
    </row>
    <row r="3" spans="1:7" ht="12" thickBot="1" x14ac:dyDescent="0.25">
      <c r="A3" s="16"/>
      <c r="B3" s="3" t="s">
        <v>1194</v>
      </c>
      <c r="C3" s="44"/>
      <c r="D3" s="1042"/>
      <c r="E3" s="1345">
        <v>0</v>
      </c>
      <c r="F3" s="1908"/>
    </row>
    <row r="4" spans="1:7" ht="12" x14ac:dyDescent="0.25">
      <c r="A4" s="16"/>
      <c r="B4" s="570" t="s">
        <v>3597</v>
      </c>
      <c r="C4" s="1546">
        <v>5700</v>
      </c>
      <c r="D4" s="875">
        <v>-5700</v>
      </c>
      <c r="E4" s="1546"/>
      <c r="F4" s="23"/>
    </row>
    <row r="5" spans="1:7" ht="12" x14ac:dyDescent="0.25">
      <c r="A5" s="16"/>
      <c r="B5" s="570" t="s">
        <v>6044</v>
      </c>
      <c r="C5" s="1546">
        <v>400</v>
      </c>
      <c r="D5" s="875">
        <v>-400</v>
      </c>
      <c r="E5" s="1546"/>
      <c r="F5" s="23"/>
    </row>
    <row r="6" spans="1:7" ht="12.6" thickBot="1" x14ac:dyDescent="0.3">
      <c r="A6" s="1466"/>
      <c r="B6" s="1497" t="s">
        <v>6734</v>
      </c>
      <c r="C6" s="1596">
        <v>13</v>
      </c>
      <c r="D6" s="1596">
        <v>-13</v>
      </c>
      <c r="E6" s="1596"/>
      <c r="F6" s="1467">
        <f>SUM(C2:C6)</f>
        <v>66480</v>
      </c>
    </row>
    <row r="7" spans="1:7" x14ac:dyDescent="0.2">
      <c r="A7" s="14">
        <v>1</v>
      </c>
      <c r="B7" s="1595" t="s">
        <v>1145</v>
      </c>
      <c r="C7" s="1593">
        <v>-50</v>
      </c>
      <c r="D7" s="1594">
        <v>50</v>
      </c>
      <c r="E7" s="1593"/>
      <c r="G7" s="221"/>
    </row>
    <row r="8" spans="1:7" x14ac:dyDescent="0.2">
      <c r="A8" s="14">
        <v>2</v>
      </c>
      <c r="B8" s="1595" t="s">
        <v>791</v>
      </c>
      <c r="C8" s="1593">
        <v>-408</v>
      </c>
      <c r="D8" s="1594">
        <v>408</v>
      </c>
      <c r="E8" s="1593"/>
      <c r="F8" s="390"/>
      <c r="G8" s="221"/>
    </row>
    <row r="9" spans="1:7" x14ac:dyDescent="0.2">
      <c r="A9" s="14">
        <v>3</v>
      </c>
      <c r="B9" s="1595" t="s">
        <v>6358</v>
      </c>
      <c r="C9" s="1593">
        <v>-11798</v>
      </c>
      <c r="D9" s="1594">
        <f>F83</f>
        <v>11798</v>
      </c>
      <c r="E9" s="1593">
        <f>C9+D9</f>
        <v>0</v>
      </c>
      <c r="G9" s="221"/>
    </row>
    <row r="10" spans="1:7" x14ac:dyDescent="0.2">
      <c r="A10" s="14">
        <v>4</v>
      </c>
      <c r="B10" s="1595" t="s">
        <v>6731</v>
      </c>
      <c r="C10" s="1593">
        <v>0</v>
      </c>
      <c r="D10" s="1594">
        <v>0</v>
      </c>
      <c r="E10" s="1593"/>
      <c r="G10" s="221"/>
    </row>
    <row r="11" spans="1:7" x14ac:dyDescent="0.2">
      <c r="A11" s="14">
        <v>5</v>
      </c>
      <c r="B11" s="1595" t="s">
        <v>6534</v>
      </c>
      <c r="C11" s="1593">
        <v>0</v>
      </c>
      <c r="D11" s="1594">
        <v>0</v>
      </c>
      <c r="E11" s="1593"/>
      <c r="G11" s="221"/>
    </row>
    <row r="12" spans="1:7" x14ac:dyDescent="0.2">
      <c r="A12" s="14">
        <v>6</v>
      </c>
      <c r="B12" s="1595" t="s">
        <v>5883</v>
      </c>
      <c r="C12" s="1593">
        <v>-500</v>
      </c>
      <c r="D12" s="1594">
        <v>500</v>
      </c>
      <c r="E12" s="1593"/>
      <c r="G12" s="221"/>
    </row>
    <row r="13" spans="1:7" x14ac:dyDescent="0.2">
      <c r="A13" s="14">
        <v>7</v>
      </c>
      <c r="B13" s="1595" t="s">
        <v>3785</v>
      </c>
      <c r="C13" s="1593">
        <v>-28</v>
      </c>
      <c r="D13" s="1594">
        <v>28</v>
      </c>
      <c r="E13" s="1593"/>
      <c r="G13" s="221"/>
    </row>
    <row r="14" spans="1:7" x14ac:dyDescent="0.2">
      <c r="A14" s="14">
        <v>8</v>
      </c>
      <c r="B14" s="1595" t="s">
        <v>6741</v>
      </c>
      <c r="C14" s="1593">
        <v>-5000</v>
      </c>
      <c r="D14" s="1594">
        <v>5000</v>
      </c>
      <c r="E14" s="1593"/>
      <c r="G14" s="221"/>
    </row>
    <row r="15" spans="1:7" x14ac:dyDescent="0.2">
      <c r="A15" s="14">
        <v>9</v>
      </c>
      <c r="B15" s="1595" t="s">
        <v>3164</v>
      </c>
      <c r="C15" s="1593">
        <v>-1490</v>
      </c>
      <c r="D15" s="1594">
        <v>1490</v>
      </c>
      <c r="E15" s="1593"/>
      <c r="G15" s="221"/>
    </row>
    <row r="16" spans="1:7" x14ac:dyDescent="0.2">
      <c r="A16" s="14">
        <v>10</v>
      </c>
      <c r="B16" s="1595" t="s">
        <v>1154</v>
      </c>
      <c r="C16" s="1593">
        <v>-642</v>
      </c>
      <c r="D16" s="1594">
        <v>642</v>
      </c>
      <c r="E16" s="1593"/>
      <c r="G16" s="221"/>
    </row>
    <row r="17" spans="1:7" x14ac:dyDescent="0.2">
      <c r="A17" s="14">
        <v>11</v>
      </c>
      <c r="B17" s="1595" t="s">
        <v>6508</v>
      </c>
      <c r="C17" s="1593">
        <v>0</v>
      </c>
      <c r="D17" s="1594">
        <v>0</v>
      </c>
      <c r="E17" s="1593"/>
      <c r="G17" s="221"/>
    </row>
    <row r="18" spans="1:7" x14ac:dyDescent="0.2">
      <c r="A18" s="14">
        <v>12</v>
      </c>
      <c r="B18" s="1595" t="s">
        <v>3439</v>
      </c>
      <c r="C18" s="1593">
        <v>-194</v>
      </c>
      <c r="D18" s="1594">
        <v>194</v>
      </c>
      <c r="E18" s="1593"/>
      <c r="G18" s="221"/>
    </row>
    <row r="19" spans="1:7" x14ac:dyDescent="0.2">
      <c r="A19" s="14">
        <v>13</v>
      </c>
      <c r="B19" s="1595" t="s">
        <v>6522</v>
      </c>
      <c r="C19" s="1593">
        <v>-572</v>
      </c>
      <c r="D19" s="1594">
        <v>572</v>
      </c>
      <c r="E19" s="1593"/>
      <c r="G19" s="221"/>
    </row>
    <row r="20" spans="1:7" x14ac:dyDescent="0.2">
      <c r="A20" s="14">
        <v>14</v>
      </c>
      <c r="B20" s="1595" t="s">
        <v>6521</v>
      </c>
      <c r="C20" s="1593">
        <v>-1517</v>
      </c>
      <c r="D20" s="1594">
        <v>1517</v>
      </c>
      <c r="E20" s="1593"/>
      <c r="G20" s="221"/>
    </row>
    <row r="21" spans="1:7" x14ac:dyDescent="0.2">
      <c r="A21" s="14">
        <v>15</v>
      </c>
      <c r="B21" s="1595" t="s">
        <v>6520</v>
      </c>
      <c r="C21" s="1593">
        <v>-2700</v>
      </c>
      <c r="D21" s="1594">
        <v>2700</v>
      </c>
      <c r="E21" s="1593"/>
      <c r="G21" s="221"/>
    </row>
    <row r="22" spans="1:7" x14ac:dyDescent="0.2">
      <c r="A22" s="14">
        <v>16</v>
      </c>
      <c r="B22" s="1595" t="s">
        <v>6523</v>
      </c>
      <c r="C22" s="1593">
        <v>-229</v>
      </c>
      <c r="D22" s="1594">
        <v>229</v>
      </c>
      <c r="E22" s="1593"/>
      <c r="G22" s="221"/>
    </row>
    <row r="23" spans="1:7" x14ac:dyDescent="0.2">
      <c r="A23" s="14">
        <v>17</v>
      </c>
      <c r="B23" s="1595" t="s">
        <v>6524</v>
      </c>
      <c r="C23" s="1593">
        <v>-1728</v>
      </c>
      <c r="D23" s="1594">
        <v>1728</v>
      </c>
      <c r="E23" s="1593"/>
      <c r="G23" s="221"/>
    </row>
    <row r="24" spans="1:7" x14ac:dyDescent="0.2">
      <c r="A24" s="14">
        <v>18</v>
      </c>
      <c r="B24" s="1595" t="s">
        <v>3427</v>
      </c>
      <c r="C24" s="1593">
        <v>0</v>
      </c>
      <c r="D24" s="1594">
        <v>0</v>
      </c>
      <c r="E24" s="1593"/>
      <c r="F24" s="353"/>
      <c r="G24" s="221"/>
    </row>
    <row r="25" spans="1:7" ht="12.6" thickBot="1" x14ac:dyDescent="0.3">
      <c r="A25" s="1455">
        <v>19</v>
      </c>
      <c r="B25" s="1621" t="s">
        <v>6565</v>
      </c>
      <c r="C25" s="1622">
        <v>-845</v>
      </c>
      <c r="D25" s="1622">
        <v>845</v>
      </c>
      <c r="E25" s="1622"/>
      <c r="F25" s="1458">
        <f>SUM(D7:D25)</f>
        <v>27701</v>
      </c>
      <c r="G25" s="221"/>
    </row>
    <row r="26" spans="1:7" ht="12.6" thickBot="1" x14ac:dyDescent="0.3">
      <c r="A26" s="1653"/>
      <c r="B26" s="1646" t="s">
        <v>62</v>
      </c>
      <c r="C26" s="1647">
        <v>-26692</v>
      </c>
      <c r="D26" s="1648">
        <v>26692</v>
      </c>
      <c r="E26" s="1647">
        <v>0</v>
      </c>
      <c r="F26" s="1649">
        <f>D26</f>
        <v>26692</v>
      </c>
      <c r="G26" s="221"/>
    </row>
    <row r="27" spans="1:7" x14ac:dyDescent="0.2">
      <c r="A27" s="813"/>
      <c r="B27" s="1595" t="s">
        <v>6740</v>
      </c>
      <c r="C27" s="1593">
        <v>0</v>
      </c>
      <c r="D27" s="1594">
        <v>0</v>
      </c>
      <c r="E27" s="1593"/>
      <c r="F27" s="390"/>
      <c r="G27" s="221"/>
    </row>
    <row r="28" spans="1:7" x14ac:dyDescent="0.2">
      <c r="A28" s="813"/>
      <c r="B28" s="1595" t="s">
        <v>6735</v>
      </c>
      <c r="C28" s="1593">
        <v>-969</v>
      </c>
      <c r="D28" s="1594">
        <v>969</v>
      </c>
      <c r="E28" s="1593"/>
      <c r="F28" s="390"/>
    </row>
    <row r="29" spans="1:7" x14ac:dyDescent="0.2">
      <c r="A29" s="813" t="s">
        <v>3558</v>
      </c>
      <c r="B29" s="1595" t="s">
        <v>6724</v>
      </c>
      <c r="C29" s="1593">
        <v>-2150</v>
      </c>
      <c r="D29" s="1594">
        <v>2150</v>
      </c>
      <c r="E29" s="1593"/>
      <c r="F29" s="323"/>
    </row>
    <row r="30" spans="1:7" x14ac:dyDescent="0.2">
      <c r="A30" s="813" t="s">
        <v>3559</v>
      </c>
      <c r="B30" s="1595" t="s">
        <v>6703</v>
      </c>
      <c r="C30" s="1593">
        <v>-893</v>
      </c>
      <c r="D30" s="1594">
        <v>893</v>
      </c>
      <c r="E30" s="1593"/>
      <c r="F30" s="323"/>
    </row>
    <row r="31" spans="1:7" x14ac:dyDescent="0.2">
      <c r="A31" s="813" t="s">
        <v>2856</v>
      </c>
      <c r="B31" s="1595" t="s">
        <v>6707</v>
      </c>
      <c r="C31" s="1593">
        <v>-305</v>
      </c>
      <c r="D31" s="1594">
        <v>305</v>
      </c>
      <c r="E31" s="1593"/>
      <c r="F31" s="323"/>
    </row>
    <row r="32" spans="1:7" x14ac:dyDescent="0.2">
      <c r="A32" s="813" t="s">
        <v>3558</v>
      </c>
      <c r="B32" s="1595" t="s">
        <v>6747</v>
      </c>
      <c r="C32" s="1593">
        <v>-3000</v>
      </c>
      <c r="D32" s="1594">
        <v>3000</v>
      </c>
      <c r="E32" s="1593"/>
      <c r="F32" s="323"/>
    </row>
    <row r="33" spans="1:7" x14ac:dyDescent="0.2">
      <c r="A33" s="813" t="s">
        <v>3560</v>
      </c>
      <c r="B33" s="1595" t="s">
        <v>6748</v>
      </c>
      <c r="C33" s="1593">
        <v>-660</v>
      </c>
      <c r="D33" s="1594">
        <v>660</v>
      </c>
      <c r="E33" s="1593"/>
      <c r="F33" s="323"/>
    </row>
    <row r="34" spans="1:7" x14ac:dyDescent="0.2">
      <c r="A34" s="813"/>
      <c r="B34" s="1595" t="s">
        <v>4482</v>
      </c>
      <c r="C34" s="1593">
        <v>-270</v>
      </c>
      <c r="D34" s="1594">
        <v>-270</v>
      </c>
      <c r="E34" s="1593"/>
      <c r="F34" s="323"/>
      <c r="G34" s="221"/>
    </row>
    <row r="35" spans="1:7" x14ac:dyDescent="0.2">
      <c r="A35" s="813"/>
      <c r="B35" s="1354" t="s">
        <v>6758</v>
      </c>
      <c r="C35" s="1355">
        <v>-250</v>
      </c>
      <c r="D35" s="1356">
        <v>250</v>
      </c>
      <c r="E35" s="1355"/>
      <c r="F35" s="323"/>
      <c r="G35" s="221"/>
    </row>
    <row r="36" spans="1:7" x14ac:dyDescent="0.2">
      <c r="A36" s="813"/>
      <c r="B36" s="1354" t="s">
        <v>6759</v>
      </c>
      <c r="C36" s="1355">
        <v>-250</v>
      </c>
      <c r="D36" s="1356">
        <v>250</v>
      </c>
      <c r="E36" s="1355"/>
      <c r="F36" s="323"/>
      <c r="G36" s="221"/>
    </row>
    <row r="37" spans="1:7" x14ac:dyDescent="0.2">
      <c r="A37" s="813"/>
      <c r="B37" s="1354" t="s">
        <v>6760</v>
      </c>
      <c r="C37" s="1355">
        <v>-250</v>
      </c>
      <c r="D37" s="1356">
        <v>250</v>
      </c>
      <c r="E37" s="1355"/>
      <c r="F37" s="323"/>
      <c r="G37" s="221"/>
    </row>
    <row r="38" spans="1:7" x14ac:dyDescent="0.2">
      <c r="A38" s="813"/>
      <c r="B38" s="1354" t="s">
        <v>6761</v>
      </c>
      <c r="C38" s="1355">
        <v>-250</v>
      </c>
      <c r="D38" s="1356">
        <v>250</v>
      </c>
      <c r="E38" s="1355"/>
      <c r="F38" s="323"/>
      <c r="G38" s="221"/>
    </row>
    <row r="39" spans="1:7" x14ac:dyDescent="0.2">
      <c r="A39" s="813"/>
      <c r="B39" s="776" t="s">
        <v>6757</v>
      </c>
      <c r="C39" s="939">
        <v>-400</v>
      </c>
      <c r="D39" s="1020">
        <v>400</v>
      </c>
      <c r="E39" s="939"/>
      <c r="F39" s="323"/>
      <c r="G39" s="221"/>
    </row>
    <row r="40" spans="1:7" x14ac:dyDescent="0.2">
      <c r="A40" s="813"/>
      <c r="B40" s="1595" t="s">
        <v>6762</v>
      </c>
      <c r="C40" s="1593">
        <v>-200</v>
      </c>
      <c r="D40" s="1594">
        <v>200</v>
      </c>
      <c r="E40" s="1593"/>
      <c r="F40" s="323"/>
    </row>
    <row r="41" spans="1:7" x14ac:dyDescent="0.2">
      <c r="A41" s="813"/>
      <c r="B41" s="1595" t="s">
        <v>6756</v>
      </c>
      <c r="C41" s="1593">
        <v>-50</v>
      </c>
      <c r="D41" s="1594">
        <v>50</v>
      </c>
      <c r="E41" s="1593"/>
    </row>
    <row r="42" spans="1:7" x14ac:dyDescent="0.2">
      <c r="A42" s="813"/>
      <c r="B42" s="1595" t="s">
        <v>3314</v>
      </c>
      <c r="C42" s="1593">
        <v>-350</v>
      </c>
      <c r="D42" s="1594">
        <v>350</v>
      </c>
      <c r="E42" s="1593"/>
    </row>
    <row r="43" spans="1:7" x14ac:dyDescent="0.2">
      <c r="A43" s="813"/>
      <c r="B43" s="1595" t="s">
        <v>6765</v>
      </c>
      <c r="C43" s="1593">
        <v>-60</v>
      </c>
      <c r="D43" s="1594">
        <v>60</v>
      </c>
      <c r="E43" s="1593"/>
    </row>
    <row r="44" spans="1:7" x14ac:dyDescent="0.2">
      <c r="A44" s="813"/>
      <c r="B44" s="1595" t="s">
        <v>2269</v>
      </c>
      <c r="C44" s="1593">
        <v>-250</v>
      </c>
      <c r="D44" s="1594">
        <v>250</v>
      </c>
      <c r="E44" s="1593"/>
    </row>
    <row r="45" spans="1:7" x14ac:dyDescent="0.2">
      <c r="A45" s="813"/>
      <c r="B45" s="1595" t="s">
        <v>6788</v>
      </c>
      <c r="C45" s="1593">
        <v>-1000</v>
      </c>
      <c r="D45" s="1594">
        <v>1000</v>
      </c>
      <c r="E45" s="1593"/>
    </row>
    <row r="46" spans="1:7" x14ac:dyDescent="0.2">
      <c r="A46" s="813"/>
      <c r="B46" s="1595" t="s">
        <v>6772</v>
      </c>
      <c r="C46" s="1593">
        <v>-50</v>
      </c>
      <c r="D46" s="1594">
        <v>50</v>
      </c>
      <c r="E46" s="1593"/>
    </row>
    <row r="47" spans="1:7" x14ac:dyDescent="0.2">
      <c r="A47" s="813"/>
      <c r="B47" s="1595" t="s">
        <v>6773</v>
      </c>
      <c r="C47" s="1593">
        <v>-480</v>
      </c>
      <c r="D47" s="1594">
        <v>480</v>
      </c>
      <c r="E47" s="1593"/>
      <c r="G47" s="221"/>
    </row>
    <row r="48" spans="1:7" ht="12.6" thickBot="1" x14ac:dyDescent="0.3">
      <c r="A48" s="1459"/>
      <c r="B48" s="1312"/>
      <c r="C48" s="1460"/>
      <c r="D48" s="1461"/>
      <c r="E48" s="1460"/>
      <c r="F48" s="1458">
        <f>SUM(D27:D48)</f>
        <v>11547</v>
      </c>
      <c r="G48" s="221"/>
    </row>
    <row r="49" spans="1:7" x14ac:dyDescent="0.2">
      <c r="A49" s="814"/>
      <c r="B49" s="826" t="s">
        <v>3787</v>
      </c>
      <c r="C49" s="604">
        <v>10000</v>
      </c>
      <c r="D49" s="260"/>
      <c r="E49" s="302"/>
      <c r="F49" s="390"/>
      <c r="G49" s="221"/>
    </row>
    <row r="50" spans="1:7" ht="12" x14ac:dyDescent="0.25">
      <c r="A50" s="814" t="s">
        <v>3560</v>
      </c>
      <c r="B50" s="1592" t="s">
        <v>6706</v>
      </c>
      <c r="C50" s="1593">
        <v>-90</v>
      </c>
      <c r="D50" s="1594">
        <v>90</v>
      </c>
      <c r="E50" s="1593"/>
      <c r="F50" s="860"/>
      <c r="G50" s="221"/>
    </row>
    <row r="51" spans="1:7" ht="12" x14ac:dyDescent="0.25">
      <c r="A51" s="814" t="s">
        <v>3788</v>
      </c>
      <c r="B51" s="1592" t="s">
        <v>6705</v>
      </c>
      <c r="C51" s="1593">
        <v>-90</v>
      </c>
      <c r="D51" s="1594">
        <v>90</v>
      </c>
      <c r="E51" s="1593"/>
      <c r="F51" s="860"/>
      <c r="G51" s="221"/>
    </row>
    <row r="52" spans="1:7" ht="12" x14ac:dyDescent="0.25">
      <c r="A52" s="814" t="s">
        <v>3789</v>
      </c>
      <c r="B52" s="1592" t="s">
        <v>6704</v>
      </c>
      <c r="C52" s="1593">
        <v>-90</v>
      </c>
      <c r="D52" s="1594">
        <v>90</v>
      </c>
      <c r="E52" s="1593"/>
      <c r="F52" s="860"/>
      <c r="G52" s="221"/>
    </row>
    <row r="53" spans="1:7" ht="12" x14ac:dyDescent="0.25">
      <c r="A53" s="814" t="s">
        <v>2855</v>
      </c>
      <c r="B53" s="1592" t="s">
        <v>6701</v>
      </c>
      <c r="C53" s="1593">
        <v>-90</v>
      </c>
      <c r="D53" s="1594">
        <v>90</v>
      </c>
      <c r="E53" s="1593"/>
      <c r="F53" s="860"/>
      <c r="G53" s="221"/>
    </row>
    <row r="54" spans="1:7" ht="12" x14ac:dyDescent="0.25">
      <c r="A54" s="814" t="s">
        <v>2856</v>
      </c>
      <c r="B54" s="1592" t="s">
        <v>6702</v>
      </c>
      <c r="C54" s="1593">
        <v>-90</v>
      </c>
      <c r="D54" s="1594">
        <v>90</v>
      </c>
      <c r="E54" s="1593"/>
      <c r="F54" s="860"/>
      <c r="G54" s="221"/>
    </row>
    <row r="55" spans="1:7" ht="12" x14ac:dyDescent="0.25">
      <c r="A55" s="814" t="s">
        <v>3790</v>
      </c>
      <c r="B55" s="1595" t="s">
        <v>6742</v>
      </c>
      <c r="C55" s="1593">
        <v>-90</v>
      </c>
      <c r="D55" s="1594">
        <v>90</v>
      </c>
      <c r="E55" s="1593"/>
      <c r="F55" s="860"/>
      <c r="G55" s="221"/>
    </row>
    <row r="56" spans="1:7" ht="12" x14ac:dyDescent="0.25">
      <c r="A56" s="814" t="s">
        <v>2855</v>
      </c>
      <c r="B56" s="1592" t="s">
        <v>6753</v>
      </c>
      <c r="C56" s="1593">
        <v>-100</v>
      </c>
      <c r="D56" s="1594">
        <v>100</v>
      </c>
      <c r="E56" s="1593"/>
      <c r="F56" s="860"/>
      <c r="G56" s="221"/>
    </row>
    <row r="57" spans="1:7" ht="12" x14ac:dyDescent="0.25">
      <c r="A57" s="814" t="s">
        <v>2856</v>
      </c>
      <c r="B57" s="1592" t="s">
        <v>6754</v>
      </c>
      <c r="C57" s="1593">
        <v>-90</v>
      </c>
      <c r="D57" s="1594">
        <v>90</v>
      </c>
      <c r="E57" s="1593"/>
      <c r="F57" s="860"/>
      <c r="G57" s="221"/>
    </row>
    <row r="58" spans="1:7" ht="12" x14ac:dyDescent="0.25">
      <c r="A58" s="814" t="s">
        <v>1327</v>
      </c>
      <c r="B58" s="1595" t="s">
        <v>6787</v>
      </c>
      <c r="C58" s="1593">
        <v>-90</v>
      </c>
      <c r="D58" s="1594">
        <v>90</v>
      </c>
      <c r="E58" s="1593"/>
      <c r="F58" s="860"/>
      <c r="G58" s="221"/>
    </row>
    <row r="59" spans="1:7" ht="12" x14ac:dyDescent="0.25">
      <c r="A59" s="814"/>
      <c r="B59" s="1595" t="s">
        <v>6766</v>
      </c>
      <c r="C59" s="1593">
        <v>-90</v>
      </c>
      <c r="D59" s="1594">
        <v>90</v>
      </c>
      <c r="E59" s="1593"/>
      <c r="F59" s="860"/>
      <c r="G59" s="221"/>
    </row>
    <row r="60" spans="1:7" ht="12" x14ac:dyDescent="0.25">
      <c r="A60" s="814"/>
      <c r="B60" s="1592" t="s">
        <v>6781</v>
      </c>
      <c r="C60" s="1593">
        <v>-90</v>
      </c>
      <c r="D60" s="1594">
        <v>90</v>
      </c>
      <c r="E60" s="1593"/>
      <c r="F60" s="860"/>
      <c r="G60" s="221"/>
    </row>
    <row r="61" spans="1:7" ht="12" x14ac:dyDescent="0.25">
      <c r="A61" s="814"/>
      <c r="B61" s="1592" t="s">
        <v>6782</v>
      </c>
      <c r="C61" s="1593">
        <v>-90</v>
      </c>
      <c r="D61" s="1594">
        <v>90</v>
      </c>
      <c r="E61" s="1593"/>
      <c r="F61" s="860"/>
      <c r="G61" s="221"/>
    </row>
    <row r="62" spans="1:7" ht="12" x14ac:dyDescent="0.25">
      <c r="A62" s="814"/>
      <c r="B62" s="1595" t="s">
        <v>6783</v>
      </c>
      <c r="C62" s="1593">
        <v>-100</v>
      </c>
      <c r="D62" s="1594">
        <v>100</v>
      </c>
      <c r="E62" s="1593"/>
      <c r="F62" s="860"/>
      <c r="G62" s="221"/>
    </row>
    <row r="63" spans="1:7" ht="12" x14ac:dyDescent="0.25">
      <c r="A63" s="814"/>
      <c r="B63" s="1592" t="s">
        <v>6784</v>
      </c>
      <c r="C63" s="1593">
        <v>-90</v>
      </c>
      <c r="D63" s="1594">
        <v>90</v>
      </c>
      <c r="E63" s="1593"/>
      <c r="F63" s="860"/>
      <c r="G63" s="221"/>
    </row>
    <row r="64" spans="1:7" ht="12" x14ac:dyDescent="0.25">
      <c r="A64" s="814"/>
      <c r="B64" s="1592" t="s">
        <v>6786</v>
      </c>
      <c r="C64" s="1593">
        <v>-90</v>
      </c>
      <c r="D64" s="1594">
        <v>90</v>
      </c>
      <c r="E64" s="1593"/>
      <c r="F64" s="860"/>
      <c r="G64" s="221"/>
    </row>
    <row r="65" spans="1:7" ht="12" x14ac:dyDescent="0.25">
      <c r="A65" s="814"/>
      <c r="B65" s="1595" t="s">
        <v>6785</v>
      </c>
      <c r="C65" s="1593">
        <v>-90</v>
      </c>
      <c r="D65" s="1594">
        <v>90</v>
      </c>
      <c r="E65" s="1593"/>
      <c r="F65" s="860"/>
      <c r="G65" s="221"/>
    </row>
    <row r="66" spans="1:7" ht="12" x14ac:dyDescent="0.25">
      <c r="A66" s="814"/>
      <c r="B66" s="1595" t="s">
        <v>6699</v>
      </c>
      <c r="C66" s="1593">
        <v>-70</v>
      </c>
      <c r="D66" s="1594">
        <v>70</v>
      </c>
      <c r="E66" s="1593"/>
      <c r="F66" s="860"/>
      <c r="G66" s="221"/>
    </row>
    <row r="67" spans="1:7" ht="12" x14ac:dyDescent="0.25">
      <c r="A67" s="814"/>
      <c r="B67" s="1592" t="s">
        <v>6700</v>
      </c>
      <c r="C67" s="1593">
        <v>-235</v>
      </c>
      <c r="D67" s="1594">
        <v>235</v>
      </c>
      <c r="E67" s="1593"/>
      <c r="F67" s="860"/>
      <c r="G67" s="221"/>
    </row>
    <row r="68" spans="1:7" ht="12" x14ac:dyDescent="0.25">
      <c r="A68" s="814"/>
      <c r="B68" s="1592" t="s">
        <v>6725</v>
      </c>
      <c r="C68" s="1593">
        <v>-80</v>
      </c>
      <c r="D68" s="1594">
        <v>80</v>
      </c>
      <c r="E68" s="1593"/>
      <c r="F68" s="860"/>
      <c r="G68" s="221"/>
    </row>
    <row r="69" spans="1:7" ht="12" x14ac:dyDescent="0.25">
      <c r="A69" s="814"/>
      <c r="B69" s="1595" t="s">
        <v>6746</v>
      </c>
      <c r="C69" s="1593">
        <v>-150</v>
      </c>
      <c r="D69" s="1594">
        <v>150</v>
      </c>
      <c r="E69" s="1593"/>
      <c r="F69" s="860"/>
      <c r="G69" s="221"/>
    </row>
    <row r="70" spans="1:7" ht="12" x14ac:dyDescent="0.25">
      <c r="A70" s="814"/>
      <c r="B70" s="1592" t="s">
        <v>6745</v>
      </c>
      <c r="C70" s="1593">
        <v>-260</v>
      </c>
      <c r="D70" s="1594">
        <v>260</v>
      </c>
      <c r="E70" s="1593"/>
      <c r="F70" s="860"/>
      <c r="G70" s="221"/>
    </row>
    <row r="71" spans="1:7" ht="12" x14ac:dyDescent="0.25">
      <c r="A71" s="814"/>
      <c r="B71" s="1592" t="s">
        <v>3461</v>
      </c>
      <c r="C71" s="1593">
        <v>-520</v>
      </c>
      <c r="D71" s="1594">
        <v>520</v>
      </c>
      <c r="E71" s="1593"/>
      <c r="F71" s="860"/>
      <c r="G71" s="221"/>
    </row>
    <row r="72" spans="1:7" ht="12" x14ac:dyDescent="0.25">
      <c r="A72" s="814"/>
      <c r="B72" s="1595" t="s">
        <v>6755</v>
      </c>
      <c r="C72" s="1593">
        <v>-125</v>
      </c>
      <c r="D72" s="1594">
        <v>125</v>
      </c>
      <c r="E72" s="1593"/>
      <c r="F72" s="860"/>
      <c r="G72" s="221"/>
    </row>
    <row r="73" spans="1:7" ht="12" x14ac:dyDescent="0.25">
      <c r="A73" s="814"/>
      <c r="B73" s="1592" t="s">
        <v>3251</v>
      </c>
      <c r="C73" s="1593">
        <v>-180</v>
      </c>
      <c r="D73" s="1594">
        <v>180</v>
      </c>
      <c r="E73" s="1593"/>
      <c r="F73" s="860"/>
      <c r="G73" s="221"/>
    </row>
    <row r="74" spans="1:7" ht="12" x14ac:dyDescent="0.25">
      <c r="A74" s="814"/>
      <c r="B74" s="1595" t="s">
        <v>6774</v>
      </c>
      <c r="C74" s="1593">
        <v>-165</v>
      </c>
      <c r="D74" s="1594">
        <v>165</v>
      </c>
      <c r="E74" s="1593"/>
      <c r="F74" s="860"/>
      <c r="G74" s="221"/>
    </row>
    <row r="75" spans="1:7" ht="12" x14ac:dyDescent="0.25">
      <c r="A75" s="814"/>
      <c r="B75" s="1595" t="s">
        <v>6775</v>
      </c>
      <c r="C75" s="1593">
        <v>-320</v>
      </c>
      <c r="D75" s="1594">
        <v>320</v>
      </c>
      <c r="E75" s="1593"/>
      <c r="F75" s="860"/>
      <c r="G75" s="221"/>
    </row>
    <row r="76" spans="1:7" ht="12" x14ac:dyDescent="0.25">
      <c r="A76" s="814"/>
      <c r="B76" s="1592" t="s">
        <v>2204</v>
      </c>
      <c r="C76" s="1593">
        <v>-60</v>
      </c>
      <c r="D76" s="1594">
        <v>60</v>
      </c>
      <c r="E76" s="1593"/>
      <c r="F76" s="860"/>
      <c r="G76" s="221"/>
    </row>
    <row r="77" spans="1:7" ht="12" x14ac:dyDescent="0.25">
      <c r="A77" s="814"/>
      <c r="B77" s="1592" t="s">
        <v>6768</v>
      </c>
      <c r="C77" s="1593">
        <v>-350</v>
      </c>
      <c r="D77" s="1594">
        <v>350</v>
      </c>
      <c r="E77" s="1593"/>
      <c r="F77" s="860"/>
      <c r="G77" s="221"/>
    </row>
    <row r="78" spans="1:7" ht="12" x14ac:dyDescent="0.25">
      <c r="A78" s="814"/>
      <c r="B78" s="1595" t="s">
        <v>6763</v>
      </c>
      <c r="C78" s="1593">
        <v>-400</v>
      </c>
      <c r="D78" s="1594">
        <v>400</v>
      </c>
      <c r="E78" s="1593"/>
      <c r="F78" s="860"/>
      <c r="G78" s="221"/>
    </row>
    <row r="79" spans="1:7" ht="12" x14ac:dyDescent="0.25">
      <c r="A79" s="814"/>
      <c r="B79" s="1592" t="s">
        <v>4193</v>
      </c>
      <c r="C79" s="1593">
        <v>-290</v>
      </c>
      <c r="D79" s="1594">
        <v>290</v>
      </c>
      <c r="E79" s="1593"/>
      <c r="F79" s="860"/>
      <c r="G79" s="221"/>
    </row>
    <row r="80" spans="1:7" ht="12" x14ac:dyDescent="0.25">
      <c r="A80" s="814"/>
      <c r="B80" s="1592" t="s">
        <v>6764</v>
      </c>
      <c r="C80" s="1593">
        <v>-750</v>
      </c>
      <c r="D80" s="1594">
        <v>750</v>
      </c>
      <c r="E80" s="1593"/>
      <c r="F80" s="860"/>
      <c r="G80" s="221"/>
    </row>
    <row r="81" spans="1:7" ht="12" x14ac:dyDescent="0.25">
      <c r="A81" s="814"/>
      <c r="B81" s="1595" t="s">
        <v>6767</v>
      </c>
      <c r="C81" s="1593">
        <v>-3364</v>
      </c>
      <c r="D81" s="1594">
        <v>3364</v>
      </c>
      <c r="E81" s="1593"/>
      <c r="F81" s="860"/>
      <c r="G81" s="221"/>
    </row>
    <row r="82" spans="1:7" ht="12" x14ac:dyDescent="0.25">
      <c r="A82" s="814"/>
      <c r="B82" s="1592" t="s">
        <v>6780</v>
      </c>
      <c r="C82" s="1593">
        <v>-3019</v>
      </c>
      <c r="D82" s="1594">
        <v>3019</v>
      </c>
      <c r="E82" s="1593"/>
      <c r="F82" s="860"/>
      <c r="G82" s="221"/>
    </row>
    <row r="83" spans="1:7" ht="12.6" thickBot="1" x14ac:dyDescent="0.3">
      <c r="A83" s="814"/>
      <c r="B83" s="599"/>
      <c r="C83" s="1169"/>
      <c r="D83" s="1170"/>
      <c r="E83" s="1169"/>
      <c r="F83" s="240">
        <f>SUM(D49:D83)</f>
        <v>11798</v>
      </c>
      <c r="G83" s="221"/>
    </row>
    <row r="84" spans="1:7" ht="21.6" thickBot="1" x14ac:dyDescent="0.45">
      <c r="B84" s="50" t="s">
        <v>1198</v>
      </c>
      <c r="C84" s="49">
        <f>SUM(C2:C48)</f>
        <v>0</v>
      </c>
      <c r="D84" s="432">
        <f>SUM(D7:D48)</f>
        <v>65940</v>
      </c>
      <c r="E84" s="48">
        <f>SUM(E2:E83)</f>
        <v>0</v>
      </c>
      <c r="F84" s="353"/>
    </row>
  </sheetData>
  <mergeCells count="1">
    <mergeCell ref="F2:F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zoomScale="80" zoomScaleNormal="80" workbookViewId="0">
      <selection activeCell="E3" sqref="E3"/>
    </sheetView>
  </sheetViews>
  <sheetFormatPr baseColWidth="10" defaultColWidth="11.44140625" defaultRowHeight="11.4" x14ac:dyDescent="0.2"/>
  <cols>
    <col min="1" max="1" width="3.6640625" style="3" customWidth="1"/>
    <col min="2" max="2" width="26.33203125" style="3" customWidth="1"/>
    <col min="3" max="3" width="10.88671875" style="5" bestFit="1" customWidth="1"/>
    <col min="4" max="4" width="10" style="3" customWidth="1"/>
    <col min="5" max="5" width="12.5546875" style="5" customWidth="1"/>
    <col min="6" max="6" width="10.33203125" style="3" customWidth="1"/>
    <col min="7" max="7" width="1.109375" style="3" customWidth="1"/>
    <col min="8" max="8" width="8.109375" style="3" bestFit="1" customWidth="1"/>
    <col min="9" max="16384" width="11.44140625" style="3"/>
  </cols>
  <sheetData>
    <row r="1" spans="1:8" ht="12" thickBot="1" x14ac:dyDescent="0.25">
      <c r="B1" s="50"/>
      <c r="C1" s="54" t="s">
        <v>1230</v>
      </c>
      <c r="D1" s="54" t="s">
        <v>1228</v>
      </c>
      <c r="E1" s="1043" t="s">
        <v>1229</v>
      </c>
      <c r="F1" s="221"/>
      <c r="G1" s="260"/>
      <c r="H1" s="221"/>
    </row>
    <row r="2" spans="1:8" x14ac:dyDescent="0.2">
      <c r="A2" s="16"/>
      <c r="B2" s="28" t="s">
        <v>1192</v>
      </c>
      <c r="C2" s="1061">
        <v>45815</v>
      </c>
      <c r="D2" s="1042"/>
      <c r="E2" s="1044">
        <v>0</v>
      </c>
      <c r="F2" s="1907">
        <f>E2+E3</f>
        <v>0</v>
      </c>
      <c r="G2" s="630"/>
    </row>
    <row r="3" spans="1:8" ht="12" thickBot="1" x14ac:dyDescent="0.25">
      <c r="A3" s="16"/>
      <c r="B3" s="3" t="s">
        <v>1194</v>
      </c>
      <c r="C3" s="44"/>
      <c r="D3" s="1042"/>
      <c r="E3" s="1345"/>
      <c r="F3" s="1908"/>
    </row>
    <row r="4" spans="1:8" ht="12" x14ac:dyDescent="0.25">
      <c r="A4" s="16"/>
      <c r="B4" s="570" t="s">
        <v>3597</v>
      </c>
      <c r="C4" s="1546">
        <v>5100</v>
      </c>
      <c r="D4" s="875">
        <v>-5100</v>
      </c>
      <c r="E4" s="1546"/>
      <c r="F4" s="23"/>
    </row>
    <row r="5" spans="1:8" ht="12" x14ac:dyDescent="0.25">
      <c r="A5" s="16"/>
      <c r="B5" s="570" t="s">
        <v>6727</v>
      </c>
      <c r="C5" s="1546">
        <v>400</v>
      </c>
      <c r="D5" s="1546">
        <v>-400</v>
      </c>
      <c r="E5" s="1546"/>
      <c r="F5" s="23"/>
    </row>
    <row r="6" spans="1:8" ht="12.6" thickBot="1" x14ac:dyDescent="0.3">
      <c r="A6" s="1466"/>
      <c r="B6" s="1497" t="s">
        <v>6734</v>
      </c>
      <c r="C6" s="1596">
        <v>11</v>
      </c>
      <c r="D6" s="1596">
        <v>-11</v>
      </c>
      <c r="E6" s="1596"/>
      <c r="F6" s="1467">
        <f>SUM(C2:C6)</f>
        <v>51326</v>
      </c>
    </row>
    <row r="7" spans="1:8" x14ac:dyDescent="0.2">
      <c r="A7" s="14">
        <v>1</v>
      </c>
      <c r="B7" s="1214" t="s">
        <v>1145</v>
      </c>
      <c r="C7" s="1215">
        <v>-150</v>
      </c>
      <c r="D7" s="1216">
        <v>150</v>
      </c>
      <c r="E7" s="1215"/>
      <c r="G7" s="221"/>
      <c r="H7" s="221"/>
    </row>
    <row r="8" spans="1:8" x14ac:dyDescent="0.2">
      <c r="A8" s="14">
        <v>2</v>
      </c>
      <c r="B8" s="1214" t="s">
        <v>791</v>
      </c>
      <c r="C8" s="1215">
        <v>-399</v>
      </c>
      <c r="D8" s="1216">
        <v>399</v>
      </c>
      <c r="E8" s="1215"/>
      <c r="F8" s="390"/>
      <c r="G8" s="221"/>
      <c r="H8" s="285"/>
    </row>
    <row r="9" spans="1:8" x14ac:dyDescent="0.2">
      <c r="A9" s="14">
        <v>3</v>
      </c>
      <c r="B9" s="1214" t="s">
        <v>6358</v>
      </c>
      <c r="C9" s="1215">
        <v>-2972</v>
      </c>
      <c r="D9" s="1216">
        <f>F63</f>
        <v>2972</v>
      </c>
      <c r="E9" s="1215"/>
      <c r="G9" s="221"/>
      <c r="H9" s="221"/>
    </row>
    <row r="10" spans="1:8" x14ac:dyDescent="0.2">
      <c r="A10" s="14">
        <v>4</v>
      </c>
      <c r="B10" s="1214" t="s">
        <v>6739</v>
      </c>
      <c r="C10" s="1215">
        <v>-4788</v>
      </c>
      <c r="D10" s="1216">
        <v>4788</v>
      </c>
      <c r="E10" s="1215"/>
      <c r="G10" s="221"/>
      <c r="H10" s="221"/>
    </row>
    <row r="11" spans="1:8" x14ac:dyDescent="0.2">
      <c r="A11" s="14">
        <v>5</v>
      </c>
      <c r="B11" s="1214" t="s">
        <v>6534</v>
      </c>
      <c r="C11" s="1215">
        <v>0</v>
      </c>
      <c r="D11" s="1216">
        <v>0</v>
      </c>
      <c r="E11" s="1215"/>
      <c r="G11" s="221"/>
      <c r="H11" s="221"/>
    </row>
    <row r="12" spans="1:8" x14ac:dyDescent="0.2">
      <c r="A12" s="14">
        <v>6</v>
      </c>
      <c r="B12" s="1214" t="s">
        <v>5883</v>
      </c>
      <c r="C12" s="1215">
        <v>-300</v>
      </c>
      <c r="D12" s="1216">
        <v>300</v>
      </c>
      <c r="E12" s="1215"/>
      <c r="G12" s="221"/>
      <c r="H12" s="221"/>
    </row>
    <row r="13" spans="1:8" ht="12" x14ac:dyDescent="0.25">
      <c r="A13" s="14">
        <v>7</v>
      </c>
      <c r="B13" s="1214" t="s">
        <v>3785</v>
      </c>
      <c r="C13" s="1215">
        <v>0</v>
      </c>
      <c r="D13" s="1216">
        <v>0</v>
      </c>
      <c r="E13" s="1215"/>
      <c r="G13" s="221"/>
      <c r="H13" s="820"/>
    </row>
    <row r="14" spans="1:8" ht="12" x14ac:dyDescent="0.25">
      <c r="A14" s="14">
        <v>8</v>
      </c>
      <c r="B14" s="1214" t="s">
        <v>6648</v>
      </c>
      <c r="C14" s="1215">
        <v>-600</v>
      </c>
      <c r="D14" s="1216">
        <v>600</v>
      </c>
      <c r="E14" s="1215"/>
      <c r="G14" s="221"/>
      <c r="H14" s="820"/>
    </row>
    <row r="15" spans="1:8" ht="12" x14ac:dyDescent="0.25">
      <c r="A15" s="14">
        <v>9</v>
      </c>
      <c r="B15" s="1214" t="s">
        <v>6686</v>
      </c>
      <c r="C15" s="1215">
        <v>-600</v>
      </c>
      <c r="D15" s="1216">
        <v>600</v>
      </c>
      <c r="E15" s="1215"/>
      <c r="G15" s="221"/>
      <c r="H15" s="820"/>
    </row>
    <row r="16" spans="1:8" ht="12" x14ac:dyDescent="0.25">
      <c r="A16" s="14">
        <v>10</v>
      </c>
      <c r="B16" s="1214" t="s">
        <v>6728</v>
      </c>
      <c r="C16" s="1215">
        <v>-1200</v>
      </c>
      <c r="D16" s="1216">
        <v>1200</v>
      </c>
      <c r="E16" s="1215"/>
      <c r="G16" s="221"/>
      <c r="H16" s="820"/>
    </row>
    <row r="17" spans="1:8" x14ac:dyDescent="0.2">
      <c r="A17" s="14">
        <v>11</v>
      </c>
      <c r="B17" s="1214" t="s">
        <v>6729</v>
      </c>
      <c r="C17" s="1215">
        <v>-6000</v>
      </c>
      <c r="D17" s="1216">
        <v>6000</v>
      </c>
      <c r="E17" s="1215"/>
      <c r="G17" s="221"/>
      <c r="H17" s="221"/>
    </row>
    <row r="18" spans="1:8" x14ac:dyDescent="0.2">
      <c r="A18" s="14">
        <v>12</v>
      </c>
      <c r="B18" s="1214" t="s">
        <v>3182</v>
      </c>
      <c r="C18" s="1215">
        <v>0</v>
      </c>
      <c r="D18" s="1216">
        <v>0</v>
      </c>
      <c r="E18" s="1215"/>
      <c r="G18" s="221"/>
      <c r="H18" s="221"/>
    </row>
    <row r="19" spans="1:8" x14ac:dyDescent="0.2">
      <c r="A19" s="14">
        <v>13</v>
      </c>
      <c r="B19" s="1214" t="s">
        <v>3164</v>
      </c>
      <c r="C19" s="1215">
        <v>-1490</v>
      </c>
      <c r="D19" s="1216">
        <v>1490</v>
      </c>
      <c r="E19" s="1215"/>
      <c r="G19" s="221"/>
      <c r="H19" s="221"/>
    </row>
    <row r="20" spans="1:8" x14ac:dyDescent="0.2">
      <c r="A20" s="14">
        <v>14</v>
      </c>
      <c r="B20" s="1214" t="s">
        <v>1154</v>
      </c>
      <c r="C20" s="1215">
        <v>-472</v>
      </c>
      <c r="D20" s="1216">
        <v>472</v>
      </c>
      <c r="E20" s="1215"/>
      <c r="G20" s="221"/>
      <c r="H20" s="221"/>
    </row>
    <row r="21" spans="1:8" x14ac:dyDescent="0.2">
      <c r="A21" s="14">
        <v>15</v>
      </c>
      <c r="B21" s="1214" t="s">
        <v>6508</v>
      </c>
      <c r="C21" s="1215">
        <v>-244</v>
      </c>
      <c r="D21" s="1216">
        <v>244</v>
      </c>
      <c r="E21" s="1215"/>
      <c r="G21" s="221"/>
      <c r="H21" s="221"/>
    </row>
    <row r="22" spans="1:8" x14ac:dyDescent="0.2">
      <c r="A22" s="14">
        <v>16</v>
      </c>
      <c r="B22" s="1214" t="s">
        <v>3439</v>
      </c>
      <c r="C22" s="1215">
        <v>-171</v>
      </c>
      <c r="D22" s="1216">
        <v>171</v>
      </c>
      <c r="E22" s="1215"/>
      <c r="G22" s="221"/>
      <c r="H22" s="323"/>
    </row>
    <row r="23" spans="1:8" x14ac:dyDescent="0.2">
      <c r="A23" s="14">
        <v>17</v>
      </c>
      <c r="B23" s="1214" t="s">
        <v>6522</v>
      </c>
      <c r="C23" s="1215">
        <v>0</v>
      </c>
      <c r="D23" s="1216">
        <v>0</v>
      </c>
      <c r="E23" s="1215"/>
      <c r="G23" s="221"/>
      <c r="H23" s="323"/>
    </row>
    <row r="24" spans="1:8" x14ac:dyDescent="0.2">
      <c r="A24" s="14">
        <v>18</v>
      </c>
      <c r="B24" s="1214" t="s">
        <v>6521</v>
      </c>
      <c r="C24" s="1215">
        <v>0</v>
      </c>
      <c r="D24" s="1216">
        <v>0</v>
      </c>
      <c r="E24" s="1215"/>
      <c r="G24" s="221"/>
    </row>
    <row r="25" spans="1:8" x14ac:dyDescent="0.2">
      <c r="A25" s="14">
        <v>19</v>
      </c>
      <c r="B25" s="1214" t="s">
        <v>6520</v>
      </c>
      <c r="C25" s="1215">
        <v>0</v>
      </c>
      <c r="D25" s="1216">
        <v>0</v>
      </c>
      <c r="E25" s="1215"/>
      <c r="G25" s="221"/>
      <c r="H25" s="221"/>
    </row>
    <row r="26" spans="1:8" x14ac:dyDescent="0.2">
      <c r="A26" s="14">
        <v>20</v>
      </c>
      <c r="B26" s="1214" t="s">
        <v>6523</v>
      </c>
      <c r="C26" s="1215">
        <v>0</v>
      </c>
      <c r="D26" s="1216">
        <v>0</v>
      </c>
      <c r="E26" s="1215"/>
      <c r="G26" s="221"/>
      <c r="H26" s="221"/>
    </row>
    <row r="27" spans="1:8" x14ac:dyDescent="0.2">
      <c r="A27" s="14">
        <v>21</v>
      </c>
      <c r="B27" s="1214" t="s">
        <v>6524</v>
      </c>
      <c r="C27" s="1215">
        <v>0</v>
      </c>
      <c r="D27" s="1216">
        <v>0</v>
      </c>
      <c r="E27" s="1215"/>
      <c r="G27" s="221"/>
      <c r="H27" s="221"/>
    </row>
    <row r="28" spans="1:8" x14ac:dyDescent="0.2">
      <c r="A28" s="14">
        <v>22</v>
      </c>
      <c r="B28" s="1214" t="s">
        <v>3427</v>
      </c>
      <c r="C28" s="1215">
        <v>0</v>
      </c>
      <c r="D28" s="1216">
        <v>0</v>
      </c>
      <c r="E28" s="1215"/>
      <c r="F28" s="353"/>
      <c r="G28" s="221"/>
    </row>
    <row r="29" spans="1:8" ht="12.6" thickBot="1" x14ac:dyDescent="0.3">
      <c r="A29" s="1455">
        <v>23</v>
      </c>
      <c r="B29" s="1621" t="s">
        <v>6565</v>
      </c>
      <c r="C29" s="1622">
        <v>-870</v>
      </c>
      <c r="D29" s="1622">
        <v>870</v>
      </c>
      <c r="E29" s="1622"/>
      <c r="F29" s="1458">
        <f>SUM(D7:D29)</f>
        <v>20256</v>
      </c>
      <c r="G29" s="221"/>
      <c r="H29" s="599"/>
    </row>
    <row r="30" spans="1:8" ht="12.6" thickBot="1" x14ac:dyDescent="0.3">
      <c r="A30" s="1462"/>
      <c r="B30" s="1650" t="s">
        <v>62</v>
      </c>
      <c r="C30" s="1651">
        <v>-20441</v>
      </c>
      <c r="D30" s="1652">
        <v>20441</v>
      </c>
      <c r="E30" s="1651">
        <v>0</v>
      </c>
      <c r="F30" s="1458">
        <f>D30</f>
        <v>20441</v>
      </c>
      <c r="G30" s="221"/>
      <c r="H30" s="599"/>
    </row>
    <row r="31" spans="1:8" x14ac:dyDescent="0.2">
      <c r="A31" s="813"/>
      <c r="B31" s="1214" t="s">
        <v>6736</v>
      </c>
      <c r="C31" s="1215">
        <v>0</v>
      </c>
      <c r="D31" s="1216">
        <v>0</v>
      </c>
      <c r="E31" s="1215"/>
      <c r="F31" s="390"/>
      <c r="G31" s="221"/>
      <c r="H31" s="599"/>
    </row>
    <row r="32" spans="1:8" x14ac:dyDescent="0.2">
      <c r="A32" s="813"/>
      <c r="B32" s="1214" t="s">
        <v>6735</v>
      </c>
      <c r="C32" s="1215">
        <v>-4539</v>
      </c>
      <c r="D32" s="1216">
        <v>4539</v>
      </c>
      <c r="E32" s="1215"/>
      <c r="F32" s="390"/>
      <c r="G32" s="221"/>
      <c r="H32" s="877"/>
    </row>
    <row r="33" spans="1:8" x14ac:dyDescent="0.2">
      <c r="A33" s="813" t="s">
        <v>3558</v>
      </c>
      <c r="B33" s="1214" t="s">
        <v>6738</v>
      </c>
      <c r="C33" s="1215">
        <v>-2050</v>
      </c>
      <c r="D33" s="1216">
        <v>2050</v>
      </c>
      <c r="E33" s="1215"/>
      <c r="F33" s="323"/>
      <c r="H33" s="877"/>
    </row>
    <row r="34" spans="1:8" x14ac:dyDescent="0.2">
      <c r="A34" s="813" t="s">
        <v>3559</v>
      </c>
      <c r="B34" s="1214" t="s">
        <v>6737</v>
      </c>
      <c r="C34" s="1215">
        <v>-720</v>
      </c>
      <c r="D34" s="1216">
        <v>720</v>
      </c>
      <c r="E34" s="1215"/>
      <c r="F34" s="323"/>
      <c r="H34" s="877"/>
    </row>
    <row r="35" spans="1:8" x14ac:dyDescent="0.2">
      <c r="A35" s="813" t="s">
        <v>2856</v>
      </c>
      <c r="B35" s="1214" t="s">
        <v>3238</v>
      </c>
      <c r="C35" s="1215">
        <v>-350</v>
      </c>
      <c r="D35" s="1216">
        <v>350</v>
      </c>
      <c r="E35" s="1215"/>
      <c r="F35" s="323"/>
      <c r="H35" s="877"/>
    </row>
    <row r="36" spans="1:8" x14ac:dyDescent="0.2">
      <c r="A36" s="813" t="s">
        <v>3558</v>
      </c>
      <c r="B36" s="1214" t="s">
        <v>6698</v>
      </c>
      <c r="C36" s="1215">
        <v>-490</v>
      </c>
      <c r="D36" s="1216">
        <v>490</v>
      </c>
      <c r="E36" s="1215"/>
      <c r="F36" s="323"/>
      <c r="H36" s="877"/>
    </row>
    <row r="37" spans="1:8" x14ac:dyDescent="0.2">
      <c r="A37" s="813" t="s">
        <v>3560</v>
      </c>
      <c r="B37" s="1214" t="s">
        <v>6712</v>
      </c>
      <c r="C37" s="1215">
        <v>-1000</v>
      </c>
      <c r="D37" s="1216">
        <v>1000</v>
      </c>
      <c r="E37" s="1215"/>
      <c r="F37" s="323"/>
      <c r="H37" s="877"/>
    </row>
    <row r="38" spans="1:8" x14ac:dyDescent="0.2">
      <c r="A38" s="813"/>
      <c r="B38" s="1214" t="s">
        <v>6711</v>
      </c>
      <c r="C38" s="1215">
        <v>-300</v>
      </c>
      <c r="D38" s="1216">
        <v>300</v>
      </c>
      <c r="E38" s="1215"/>
      <c r="F38" s="323"/>
      <c r="H38" s="877"/>
    </row>
    <row r="39" spans="1:8" x14ac:dyDescent="0.2">
      <c r="A39" s="813"/>
      <c r="B39" s="1214" t="s">
        <v>6709</v>
      </c>
      <c r="C39" s="1215">
        <v>-80</v>
      </c>
      <c r="D39" s="1216">
        <v>80</v>
      </c>
      <c r="E39" s="1215"/>
      <c r="F39" s="323"/>
      <c r="H39" s="877"/>
    </row>
    <row r="40" spans="1:8" x14ac:dyDescent="0.2">
      <c r="A40" s="813"/>
      <c r="B40" s="1214" t="s">
        <v>6708</v>
      </c>
      <c r="C40" s="1215">
        <v>-700</v>
      </c>
      <c r="D40" s="1216">
        <v>700</v>
      </c>
      <c r="E40" s="1215"/>
      <c r="F40" s="323"/>
      <c r="H40" s="877"/>
    </row>
    <row r="41" spans="1:8" x14ac:dyDescent="0.2">
      <c r="A41" s="813"/>
      <c r="B41" s="717" t="s">
        <v>6564</v>
      </c>
      <c r="C41" s="1355">
        <v>-400</v>
      </c>
      <c r="D41" s="1356">
        <v>400</v>
      </c>
      <c r="E41" s="1355"/>
      <c r="F41" s="323"/>
      <c r="H41" s="877"/>
    </row>
    <row r="42" spans="1:8" ht="12.6" thickBot="1" x14ac:dyDescent="0.3">
      <c r="A42" s="1459"/>
      <c r="B42" s="1312"/>
      <c r="C42" s="1460"/>
      <c r="D42" s="1461"/>
      <c r="E42" s="1460"/>
      <c r="F42" s="1458">
        <f>SUM(D31:D42)</f>
        <v>10629</v>
      </c>
      <c r="G42" s="221"/>
    </row>
    <row r="43" spans="1:8" x14ac:dyDescent="0.2">
      <c r="A43" s="814"/>
      <c r="B43" s="826" t="s">
        <v>3787</v>
      </c>
      <c r="C43" s="604">
        <v>10000</v>
      </c>
      <c r="D43" s="260"/>
      <c r="E43" s="302"/>
      <c r="F43" s="390"/>
      <c r="G43" s="221"/>
    </row>
    <row r="44" spans="1:8" ht="12" x14ac:dyDescent="0.25">
      <c r="A44" s="814" t="s">
        <v>3560</v>
      </c>
      <c r="B44" s="748" t="s">
        <v>6693</v>
      </c>
      <c r="C44" s="1215">
        <v>-90</v>
      </c>
      <c r="D44" s="1216">
        <v>90</v>
      </c>
      <c r="E44" s="1215"/>
      <c r="F44" s="860"/>
      <c r="G44" s="221"/>
    </row>
    <row r="45" spans="1:8" ht="12" x14ac:dyDescent="0.25">
      <c r="A45" s="814" t="s">
        <v>3788</v>
      </c>
      <c r="B45" s="748" t="s">
        <v>6694</v>
      </c>
      <c r="C45" s="1215">
        <v>-90</v>
      </c>
      <c r="D45" s="1216">
        <v>90</v>
      </c>
      <c r="E45" s="1215"/>
      <c r="F45" s="860"/>
      <c r="G45" s="221"/>
    </row>
    <row r="46" spans="1:8" ht="12" x14ac:dyDescent="0.25">
      <c r="A46" s="814" t="s">
        <v>3789</v>
      </c>
      <c r="B46" s="748" t="s">
        <v>6696</v>
      </c>
      <c r="C46" s="1215">
        <v>-90</v>
      </c>
      <c r="D46" s="1216">
        <v>90</v>
      </c>
      <c r="E46" s="1215"/>
      <c r="F46" s="860"/>
      <c r="G46" s="221"/>
    </row>
    <row r="47" spans="1:8" ht="12" x14ac:dyDescent="0.25">
      <c r="A47" s="814" t="s">
        <v>2855</v>
      </c>
      <c r="B47" s="748" t="s">
        <v>6695</v>
      </c>
      <c r="C47" s="1215">
        <v>-90</v>
      </c>
      <c r="D47" s="1216">
        <v>90</v>
      </c>
      <c r="E47" s="1215"/>
      <c r="F47" s="860"/>
      <c r="G47" s="221"/>
    </row>
    <row r="48" spans="1:8" ht="12" x14ac:dyDescent="0.25">
      <c r="A48" s="814" t="s">
        <v>2856</v>
      </c>
      <c r="B48" s="748" t="s">
        <v>6697</v>
      </c>
      <c r="C48" s="1215">
        <v>-90</v>
      </c>
      <c r="D48" s="1216">
        <v>90</v>
      </c>
      <c r="E48" s="1215"/>
      <c r="F48" s="860"/>
      <c r="G48" s="221"/>
      <c r="H48" s="599"/>
    </row>
    <row r="49" spans="1:8" ht="12" x14ac:dyDescent="0.25">
      <c r="A49" s="814" t="s">
        <v>3790</v>
      </c>
      <c r="B49" s="1214" t="s">
        <v>6719</v>
      </c>
      <c r="C49" s="1215">
        <v>-90</v>
      </c>
      <c r="D49" s="1216">
        <v>90</v>
      </c>
      <c r="E49" s="1215"/>
      <c r="F49" s="860"/>
      <c r="G49" s="221"/>
      <c r="H49" s="599"/>
    </row>
    <row r="50" spans="1:8" ht="12" x14ac:dyDescent="0.25">
      <c r="A50" s="814" t="s">
        <v>2855</v>
      </c>
      <c r="B50" s="1214" t="s">
        <v>6718</v>
      </c>
      <c r="C50" s="1215">
        <v>-90</v>
      </c>
      <c r="D50" s="1216">
        <v>90</v>
      </c>
      <c r="E50" s="1215"/>
      <c r="F50" s="860"/>
      <c r="G50" s="221"/>
    </row>
    <row r="51" spans="1:8" ht="12" x14ac:dyDescent="0.25">
      <c r="A51" s="814" t="s">
        <v>2856</v>
      </c>
      <c r="B51" s="748" t="s">
        <v>6716</v>
      </c>
      <c r="C51" s="1215">
        <v>-90</v>
      </c>
      <c r="D51" s="1216">
        <v>90</v>
      </c>
      <c r="E51" s="1215"/>
      <c r="F51" s="860"/>
      <c r="G51" s="221"/>
    </row>
    <row r="52" spans="1:8" ht="12" x14ac:dyDescent="0.25">
      <c r="A52" s="814" t="s">
        <v>1327</v>
      </c>
      <c r="B52" s="748" t="s">
        <v>6715</v>
      </c>
      <c r="C52" s="1215">
        <v>-90</v>
      </c>
      <c r="D52" s="1216">
        <v>90</v>
      </c>
      <c r="E52" s="1215"/>
      <c r="F52" s="860"/>
      <c r="G52" s="221"/>
    </row>
    <row r="53" spans="1:8" ht="12" x14ac:dyDescent="0.25">
      <c r="A53" s="814"/>
      <c r="B53" s="748" t="s">
        <v>6714</v>
      </c>
      <c r="C53" s="1215">
        <v>-90</v>
      </c>
      <c r="D53" s="1216">
        <v>90</v>
      </c>
      <c r="E53" s="1215"/>
      <c r="F53" s="860"/>
      <c r="G53" s="221"/>
    </row>
    <row r="54" spans="1:8" ht="12" x14ac:dyDescent="0.25">
      <c r="A54" s="814"/>
      <c r="B54" s="1214" t="s">
        <v>6713</v>
      </c>
      <c r="C54" s="1215">
        <v>-90</v>
      </c>
      <c r="D54" s="1216">
        <v>90</v>
      </c>
      <c r="E54" s="1215"/>
      <c r="F54" s="860"/>
      <c r="G54" s="221"/>
    </row>
    <row r="55" spans="1:8" ht="12" x14ac:dyDescent="0.25">
      <c r="A55" s="814"/>
      <c r="B55" s="1214" t="s">
        <v>6723</v>
      </c>
      <c r="C55" s="1215">
        <v>-180</v>
      </c>
      <c r="D55" s="1216">
        <v>180</v>
      </c>
      <c r="E55" s="1215"/>
      <c r="F55" s="860"/>
      <c r="G55" s="221"/>
    </row>
    <row r="56" spans="1:8" ht="12" x14ac:dyDescent="0.25">
      <c r="A56" s="814"/>
      <c r="B56" s="748" t="s">
        <v>6722</v>
      </c>
      <c r="C56" s="1215">
        <v>-245</v>
      </c>
      <c r="D56" s="1216">
        <v>245</v>
      </c>
      <c r="E56" s="1215"/>
      <c r="F56" s="860"/>
      <c r="G56" s="221"/>
    </row>
    <row r="57" spans="1:8" ht="12" x14ac:dyDescent="0.25">
      <c r="A57" s="814"/>
      <c r="B57" s="748" t="s">
        <v>6721</v>
      </c>
      <c r="C57" s="1215">
        <v>-285</v>
      </c>
      <c r="D57" s="1216">
        <v>285</v>
      </c>
      <c r="E57" s="1215"/>
      <c r="F57" s="860"/>
      <c r="G57" s="221"/>
    </row>
    <row r="58" spans="1:8" ht="12" x14ac:dyDescent="0.25">
      <c r="A58" s="814"/>
      <c r="B58" s="1214" t="s">
        <v>6720</v>
      </c>
      <c r="C58" s="1215">
        <v>-415</v>
      </c>
      <c r="D58" s="1216">
        <v>415</v>
      </c>
      <c r="E58" s="1215"/>
      <c r="F58" s="860"/>
      <c r="G58" s="221"/>
    </row>
    <row r="59" spans="1:8" ht="12" x14ac:dyDescent="0.25">
      <c r="A59" s="814"/>
      <c r="B59" s="748" t="s">
        <v>6700</v>
      </c>
      <c r="C59" s="1215">
        <v>-370</v>
      </c>
      <c r="D59" s="1216">
        <v>370</v>
      </c>
      <c r="E59" s="1215"/>
      <c r="F59" s="860"/>
      <c r="G59" s="221"/>
    </row>
    <row r="60" spans="1:8" ht="12" x14ac:dyDescent="0.25">
      <c r="A60" s="814"/>
      <c r="B60" s="748" t="s">
        <v>6717</v>
      </c>
      <c r="C60" s="1215">
        <v>-80</v>
      </c>
      <c r="D60" s="1216">
        <v>80</v>
      </c>
      <c r="E60" s="1215"/>
      <c r="F60" s="860"/>
      <c r="G60" s="221"/>
    </row>
    <row r="61" spans="1:8" ht="12" x14ac:dyDescent="0.25">
      <c r="A61" s="814"/>
      <c r="B61" s="1214" t="s">
        <v>6700</v>
      </c>
      <c r="C61" s="1215">
        <v>-147</v>
      </c>
      <c r="D61" s="1216">
        <v>147</v>
      </c>
      <c r="E61" s="1215"/>
      <c r="F61" s="860"/>
      <c r="G61" s="221"/>
    </row>
    <row r="62" spans="1:8" ht="12" x14ac:dyDescent="0.25">
      <c r="A62" s="814"/>
      <c r="B62" s="1214" t="s">
        <v>6710</v>
      </c>
      <c r="C62" s="1215">
        <v>-260</v>
      </c>
      <c r="D62" s="1216">
        <v>260</v>
      </c>
      <c r="E62" s="1215"/>
      <c r="F62" s="860"/>
      <c r="G62" s="221"/>
    </row>
    <row r="63" spans="1:8" ht="12.6" thickBot="1" x14ac:dyDescent="0.3">
      <c r="A63" s="814"/>
      <c r="B63" s="599"/>
      <c r="C63" s="1169"/>
      <c r="D63" s="1170"/>
      <c r="E63" s="1169"/>
      <c r="F63" s="240">
        <f>SUM(D43:D63)</f>
        <v>2972</v>
      </c>
      <c r="G63" s="221"/>
      <c r="H63" s="221"/>
    </row>
    <row r="64" spans="1:8" ht="21.6" thickBot="1" x14ac:dyDescent="0.45">
      <c r="B64" s="50" t="s">
        <v>1198</v>
      </c>
      <c r="C64" s="49">
        <f>SUM(C2:C42)</f>
        <v>0</v>
      </c>
      <c r="D64" s="432">
        <f>SUM(D7:D42)</f>
        <v>51326</v>
      </c>
      <c r="E64" s="48">
        <f>SUM(E2:E63)</f>
        <v>0</v>
      </c>
      <c r="F64" s="353"/>
      <c r="H64" s="1608">
        <f>C64-E64</f>
        <v>0</v>
      </c>
    </row>
  </sheetData>
  <mergeCells count="1">
    <mergeCell ref="F2:F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zoomScale="80" zoomScaleNormal="80" workbookViewId="0">
      <selection activeCell="E3" sqref="E3"/>
    </sheetView>
  </sheetViews>
  <sheetFormatPr baseColWidth="10" defaultColWidth="11.44140625" defaultRowHeight="11.4" x14ac:dyDescent="0.2"/>
  <cols>
    <col min="1" max="1" width="3.6640625" style="3" customWidth="1"/>
    <col min="2" max="2" width="26.33203125" style="3" customWidth="1"/>
    <col min="3" max="3" width="10.88671875" style="5" bestFit="1" customWidth="1"/>
    <col min="4" max="4" width="10" style="3" customWidth="1"/>
    <col min="5" max="5" width="11.33203125" style="5" customWidth="1"/>
    <col min="6" max="6" width="10.33203125" style="3" customWidth="1"/>
    <col min="7" max="7" width="1.109375" style="3" customWidth="1"/>
    <col min="8" max="8" width="10.44140625" style="3" customWidth="1"/>
    <col min="9" max="16384" width="11.44140625" style="3"/>
  </cols>
  <sheetData>
    <row r="1" spans="1:8" ht="12" thickBot="1" x14ac:dyDescent="0.25">
      <c r="B1" s="50"/>
      <c r="C1" s="54" t="s">
        <v>1230</v>
      </c>
      <c r="D1" s="54" t="s">
        <v>1228</v>
      </c>
      <c r="E1" s="1043" t="s">
        <v>1229</v>
      </c>
      <c r="F1" s="221"/>
      <c r="G1" s="260"/>
      <c r="H1" s="221"/>
    </row>
    <row r="2" spans="1:8" x14ac:dyDescent="0.2">
      <c r="A2" s="16"/>
      <c r="B2" s="28" t="s">
        <v>1192</v>
      </c>
      <c r="C2" s="1061">
        <v>61091</v>
      </c>
      <c r="D2" s="1042"/>
      <c r="E2" s="1044">
        <v>0</v>
      </c>
      <c r="F2" s="1907">
        <f>E2+E3</f>
        <v>0</v>
      </c>
      <c r="G2" s="630"/>
    </row>
    <row r="3" spans="1:8" ht="12" thickBot="1" x14ac:dyDescent="0.25">
      <c r="A3" s="16"/>
      <c r="B3" s="3" t="s">
        <v>1194</v>
      </c>
      <c r="C3" s="44"/>
      <c r="D3" s="1042"/>
      <c r="E3" s="1345">
        <v>0</v>
      </c>
      <c r="F3" s="1908"/>
    </row>
    <row r="4" spans="1:8" ht="12" x14ac:dyDescent="0.25">
      <c r="A4" s="16"/>
      <c r="B4" s="570" t="s">
        <v>3597</v>
      </c>
      <c r="C4" s="1546">
        <v>5100</v>
      </c>
      <c r="D4" s="875">
        <v>-5100</v>
      </c>
      <c r="E4" s="1546"/>
      <c r="F4" s="23"/>
    </row>
    <row r="5" spans="1:8" ht="12" x14ac:dyDescent="0.25">
      <c r="A5" s="16"/>
      <c r="B5" s="570" t="s">
        <v>6727</v>
      </c>
      <c r="C5" s="1546">
        <v>400</v>
      </c>
      <c r="D5" s="875">
        <v>-400</v>
      </c>
      <c r="E5" s="1546"/>
      <c r="F5" s="23"/>
    </row>
    <row r="6" spans="1:8" ht="12.6" thickBot="1" x14ac:dyDescent="0.3">
      <c r="A6" s="1466"/>
      <c r="B6" s="1497" t="s">
        <v>6732</v>
      </c>
      <c r="C6" s="1596">
        <v>1196</v>
      </c>
      <c r="D6" s="1498">
        <v>-1196</v>
      </c>
      <c r="E6" s="1596"/>
      <c r="F6" s="1467">
        <f>SUM(C2:C6)</f>
        <v>67787</v>
      </c>
    </row>
    <row r="7" spans="1:8" x14ac:dyDescent="0.2">
      <c r="A7" s="14">
        <v>1</v>
      </c>
      <c r="B7" s="1611" t="s">
        <v>1145</v>
      </c>
      <c r="C7" s="1612">
        <v>-150</v>
      </c>
      <c r="D7" s="1613">
        <v>150</v>
      </c>
      <c r="E7" s="1612"/>
      <c r="G7" s="221"/>
      <c r="H7" s="221"/>
    </row>
    <row r="8" spans="1:8" x14ac:dyDescent="0.2">
      <c r="A8" s="14">
        <v>2</v>
      </c>
      <c r="B8" s="1611" t="s">
        <v>791</v>
      </c>
      <c r="C8" s="1612">
        <v>-399</v>
      </c>
      <c r="D8" s="1613">
        <v>399</v>
      </c>
      <c r="E8" s="1612"/>
      <c r="F8" s="390"/>
      <c r="G8" s="221"/>
      <c r="H8" s="285"/>
    </row>
    <row r="9" spans="1:8" x14ac:dyDescent="0.2">
      <c r="A9" s="14">
        <v>3</v>
      </c>
      <c r="B9" s="1611" t="s">
        <v>6358</v>
      </c>
      <c r="C9" s="1612">
        <v>-8357</v>
      </c>
      <c r="D9" s="1613">
        <f>F77</f>
        <v>8357</v>
      </c>
      <c r="E9" s="1612"/>
      <c r="G9" s="221"/>
      <c r="H9" s="221"/>
    </row>
    <row r="10" spans="1:8" x14ac:dyDescent="0.2">
      <c r="A10" s="14">
        <v>4</v>
      </c>
      <c r="B10" s="1611" t="s">
        <v>6731</v>
      </c>
      <c r="C10" s="1612">
        <v>0</v>
      </c>
      <c r="D10" s="1613">
        <v>0</v>
      </c>
      <c r="E10" s="1612"/>
      <c r="G10" s="221"/>
      <c r="H10" s="221"/>
    </row>
    <row r="11" spans="1:8" x14ac:dyDescent="0.2">
      <c r="A11" s="14">
        <v>5</v>
      </c>
      <c r="B11" s="1611" t="s">
        <v>6534</v>
      </c>
      <c r="C11" s="1612">
        <v>0</v>
      </c>
      <c r="D11" s="1613">
        <v>0</v>
      </c>
      <c r="E11" s="1612"/>
      <c r="G11" s="221"/>
      <c r="H11" s="221"/>
    </row>
    <row r="12" spans="1:8" x14ac:dyDescent="0.2">
      <c r="A12" s="14">
        <v>6</v>
      </c>
      <c r="B12" s="1611" t="s">
        <v>5883</v>
      </c>
      <c r="C12" s="1612">
        <v>0</v>
      </c>
      <c r="D12" s="1613">
        <v>0</v>
      </c>
      <c r="E12" s="1612"/>
      <c r="G12" s="221"/>
      <c r="H12" s="221"/>
    </row>
    <row r="13" spans="1:8" ht="12" x14ac:dyDescent="0.25">
      <c r="A13" s="14">
        <v>7</v>
      </c>
      <c r="B13" s="1611" t="s">
        <v>3785</v>
      </c>
      <c r="C13" s="1612">
        <v>-21</v>
      </c>
      <c r="D13" s="1613">
        <v>21</v>
      </c>
      <c r="E13" s="1612"/>
      <c r="G13" s="221"/>
      <c r="H13" s="820"/>
    </row>
    <row r="14" spans="1:8" ht="12" x14ac:dyDescent="0.25">
      <c r="A14" s="14">
        <v>8</v>
      </c>
      <c r="B14" s="1611" t="s">
        <v>6648</v>
      </c>
      <c r="C14" s="1612">
        <v>-600</v>
      </c>
      <c r="D14" s="1613">
        <v>600</v>
      </c>
      <c r="E14" s="1612"/>
      <c r="G14" s="221"/>
      <c r="H14" s="820"/>
    </row>
    <row r="15" spans="1:8" ht="12" x14ac:dyDescent="0.25">
      <c r="A15" s="14">
        <v>9</v>
      </c>
      <c r="B15" s="1611" t="s">
        <v>6686</v>
      </c>
      <c r="C15" s="1612">
        <v>-600</v>
      </c>
      <c r="D15" s="1613">
        <v>600</v>
      </c>
      <c r="E15" s="1612"/>
      <c r="G15" s="221"/>
      <c r="H15" s="820"/>
    </row>
    <row r="16" spans="1:8" ht="12" x14ac:dyDescent="0.25">
      <c r="A16" s="14">
        <v>10</v>
      </c>
      <c r="B16" s="1611" t="s">
        <v>6728</v>
      </c>
      <c r="C16" s="1612">
        <v>-600</v>
      </c>
      <c r="D16" s="1613">
        <v>600</v>
      </c>
      <c r="E16" s="1612"/>
      <c r="G16" s="221"/>
      <c r="H16" s="820"/>
    </row>
    <row r="17" spans="1:8" x14ac:dyDescent="0.2">
      <c r="A17" s="14">
        <v>11</v>
      </c>
      <c r="B17" s="1611" t="s">
        <v>6729</v>
      </c>
      <c r="C17" s="1612">
        <v>-600</v>
      </c>
      <c r="D17" s="1613">
        <v>600</v>
      </c>
      <c r="E17" s="1612"/>
      <c r="G17" s="221"/>
      <c r="H17" s="221"/>
    </row>
    <row r="18" spans="1:8" x14ac:dyDescent="0.2">
      <c r="A18" s="14">
        <v>12</v>
      </c>
      <c r="B18" s="1611" t="s">
        <v>6730</v>
      </c>
      <c r="C18" s="1612">
        <v>-600</v>
      </c>
      <c r="D18" s="1613">
        <v>600</v>
      </c>
      <c r="E18" s="1612"/>
      <c r="G18" s="221"/>
      <c r="H18" s="221"/>
    </row>
    <row r="19" spans="1:8" x14ac:dyDescent="0.2">
      <c r="A19" s="14">
        <v>13</v>
      </c>
      <c r="B19" s="1611" t="s">
        <v>3164</v>
      </c>
      <c r="C19" s="1612">
        <v>-1490</v>
      </c>
      <c r="D19" s="1613">
        <v>1490</v>
      </c>
      <c r="E19" s="1612"/>
      <c r="G19" s="221"/>
      <c r="H19" s="221"/>
    </row>
    <row r="20" spans="1:8" x14ac:dyDescent="0.2">
      <c r="A20" s="14">
        <v>14</v>
      </c>
      <c r="B20" s="1611" t="s">
        <v>1154</v>
      </c>
      <c r="C20" s="1612">
        <v>-531</v>
      </c>
      <c r="D20" s="1613">
        <v>531</v>
      </c>
      <c r="E20" s="1612"/>
      <c r="G20" s="221"/>
      <c r="H20" s="221"/>
    </row>
    <row r="21" spans="1:8" x14ac:dyDescent="0.2">
      <c r="A21" s="14">
        <v>15</v>
      </c>
      <c r="B21" s="1611" t="s">
        <v>6508</v>
      </c>
      <c r="C21" s="1612">
        <v>0</v>
      </c>
      <c r="D21" s="1613">
        <v>0</v>
      </c>
      <c r="E21" s="1612"/>
      <c r="G21" s="221"/>
      <c r="H21" s="221"/>
    </row>
    <row r="22" spans="1:8" x14ac:dyDescent="0.2">
      <c r="A22" s="14">
        <v>16</v>
      </c>
      <c r="B22" s="1611" t="s">
        <v>3439</v>
      </c>
      <c r="C22" s="1612">
        <v>-167</v>
      </c>
      <c r="D22" s="1613">
        <v>167</v>
      </c>
      <c r="E22" s="1612"/>
      <c r="G22" s="221"/>
      <c r="H22" s="323"/>
    </row>
    <row r="23" spans="1:8" x14ac:dyDescent="0.2">
      <c r="A23" s="14">
        <v>17</v>
      </c>
      <c r="B23" s="1611" t="s">
        <v>6522</v>
      </c>
      <c r="C23" s="1612">
        <v>0</v>
      </c>
      <c r="D23" s="1613">
        <v>0</v>
      </c>
      <c r="E23" s="1612"/>
      <c r="G23" s="221"/>
      <c r="H23" s="323"/>
    </row>
    <row r="24" spans="1:8" x14ac:dyDescent="0.2">
      <c r="A24" s="14">
        <v>18</v>
      </c>
      <c r="B24" s="1611" t="s">
        <v>6521</v>
      </c>
      <c r="C24" s="1612">
        <v>0</v>
      </c>
      <c r="D24" s="1613">
        <v>0</v>
      </c>
      <c r="E24" s="1612"/>
      <c r="G24" s="221"/>
    </row>
    <row r="25" spans="1:8" x14ac:dyDescent="0.2">
      <c r="A25" s="14">
        <v>19</v>
      </c>
      <c r="B25" s="1611" t="s">
        <v>6520</v>
      </c>
      <c r="C25" s="1612">
        <v>0</v>
      </c>
      <c r="D25" s="1613">
        <v>0</v>
      </c>
      <c r="E25" s="1612"/>
      <c r="G25" s="221"/>
      <c r="H25" s="221"/>
    </row>
    <row r="26" spans="1:8" x14ac:dyDescent="0.2">
      <c r="A26" s="14">
        <v>20</v>
      </c>
      <c r="B26" s="1611" t="s">
        <v>6523</v>
      </c>
      <c r="C26" s="1612">
        <v>0</v>
      </c>
      <c r="D26" s="1613">
        <v>0</v>
      </c>
      <c r="E26" s="1612"/>
      <c r="G26" s="221"/>
      <c r="H26" s="221"/>
    </row>
    <row r="27" spans="1:8" x14ac:dyDescent="0.2">
      <c r="A27" s="14">
        <v>21</v>
      </c>
      <c r="B27" s="1611" t="s">
        <v>6524</v>
      </c>
      <c r="C27" s="1612">
        <v>0</v>
      </c>
      <c r="D27" s="1613">
        <v>0</v>
      </c>
      <c r="E27" s="1612"/>
      <c r="G27" s="221"/>
      <c r="H27" s="221"/>
    </row>
    <row r="28" spans="1:8" x14ac:dyDescent="0.2">
      <c r="A28" s="14">
        <v>22</v>
      </c>
      <c r="B28" s="1611" t="s">
        <v>3427</v>
      </c>
      <c r="C28" s="1612">
        <v>-500</v>
      </c>
      <c r="D28" s="1613">
        <v>500</v>
      </c>
      <c r="E28" s="1612"/>
      <c r="F28" s="353"/>
      <c r="G28" s="221"/>
    </row>
    <row r="29" spans="1:8" ht="12.6" thickBot="1" x14ac:dyDescent="0.3">
      <c r="A29" s="1455">
        <v>23</v>
      </c>
      <c r="B29" s="1615" t="s">
        <v>6565</v>
      </c>
      <c r="C29" s="1616">
        <v>-725</v>
      </c>
      <c r="D29" s="1616">
        <v>725</v>
      </c>
      <c r="E29" s="1616"/>
      <c r="F29" s="1458">
        <f>SUM(D7:D29)</f>
        <v>15340</v>
      </c>
      <c r="G29" s="221"/>
      <c r="H29" s="599"/>
    </row>
    <row r="30" spans="1:8" ht="12.6" thickBot="1" x14ac:dyDescent="0.3">
      <c r="A30" s="1653"/>
      <c r="B30" s="1646" t="s">
        <v>62</v>
      </c>
      <c r="C30" s="1647">
        <v>-44558</v>
      </c>
      <c r="D30" s="1648">
        <v>44558</v>
      </c>
      <c r="E30" s="1647">
        <v>0</v>
      </c>
      <c r="F30" s="1649">
        <f>D30</f>
        <v>44558</v>
      </c>
      <c r="G30" s="221"/>
      <c r="H30" s="599"/>
    </row>
    <row r="31" spans="1:8" x14ac:dyDescent="0.2">
      <c r="A31" s="813"/>
      <c r="B31" s="1611" t="s">
        <v>6733</v>
      </c>
      <c r="C31" s="1612">
        <v>0</v>
      </c>
      <c r="D31" s="1613">
        <v>0</v>
      </c>
      <c r="E31" s="1612"/>
      <c r="F31" s="390"/>
      <c r="G31" s="221"/>
      <c r="H31" s="599"/>
    </row>
    <row r="32" spans="1:8" x14ac:dyDescent="0.2">
      <c r="A32" s="813"/>
      <c r="B32" s="1611" t="s">
        <v>6677</v>
      </c>
      <c r="C32" s="1612">
        <v>-2399</v>
      </c>
      <c r="D32" s="1613">
        <v>2399</v>
      </c>
      <c r="E32" s="1612"/>
      <c r="F32" s="390"/>
      <c r="G32" s="221"/>
      <c r="H32" s="599"/>
    </row>
    <row r="33" spans="1:8" x14ac:dyDescent="0.2">
      <c r="A33" s="813" t="s">
        <v>3558</v>
      </c>
      <c r="B33" s="1611" t="s">
        <v>6652</v>
      </c>
      <c r="C33" s="1612">
        <v>-1500</v>
      </c>
      <c r="D33" s="1613">
        <v>1500</v>
      </c>
      <c r="E33" s="1612"/>
      <c r="F33" s="323"/>
      <c r="H33" s="877"/>
    </row>
    <row r="34" spans="1:8" x14ac:dyDescent="0.2">
      <c r="A34" s="813" t="s">
        <v>3559</v>
      </c>
      <c r="B34" s="1611" t="s">
        <v>6649</v>
      </c>
      <c r="C34" s="1612">
        <v>-20</v>
      </c>
      <c r="D34" s="1613">
        <v>20</v>
      </c>
      <c r="E34" s="1612"/>
      <c r="F34" s="323"/>
      <c r="H34" s="28"/>
    </row>
    <row r="35" spans="1:8" x14ac:dyDescent="0.2">
      <c r="A35" s="813" t="s">
        <v>2856</v>
      </c>
      <c r="B35" s="1611" t="s">
        <v>6654</v>
      </c>
      <c r="C35" s="1612">
        <v>-305</v>
      </c>
      <c r="D35" s="1613">
        <v>305</v>
      </c>
      <c r="E35" s="1612"/>
      <c r="F35" s="323"/>
      <c r="H35" s="28"/>
    </row>
    <row r="36" spans="1:8" x14ac:dyDescent="0.2">
      <c r="A36" s="813" t="s">
        <v>3558</v>
      </c>
      <c r="B36" s="1611" t="s">
        <v>6654</v>
      </c>
      <c r="C36" s="1612">
        <v>-305</v>
      </c>
      <c r="D36" s="1613">
        <v>305</v>
      </c>
      <c r="E36" s="1612"/>
      <c r="F36" s="323"/>
      <c r="H36" s="28"/>
    </row>
    <row r="37" spans="1:8" x14ac:dyDescent="0.2">
      <c r="A37" s="813" t="s">
        <v>3560</v>
      </c>
      <c r="B37" s="1611" t="s">
        <v>6665</v>
      </c>
      <c r="C37" s="1612">
        <v>-1000</v>
      </c>
      <c r="D37" s="1613">
        <v>1000</v>
      </c>
      <c r="E37" s="1612"/>
      <c r="F37" s="323"/>
    </row>
    <row r="38" spans="1:8" x14ac:dyDescent="0.2">
      <c r="A38" s="813"/>
      <c r="B38" s="1611" t="s">
        <v>6666</v>
      </c>
      <c r="C38" s="1612">
        <v>-100</v>
      </c>
      <c r="D38" s="1613">
        <v>100</v>
      </c>
      <c r="E38" s="1612"/>
      <c r="F38" s="323"/>
    </row>
    <row r="39" spans="1:8" x14ac:dyDescent="0.2">
      <c r="A39" s="813"/>
      <c r="B39" s="1611" t="s">
        <v>6667</v>
      </c>
      <c r="C39" s="1612">
        <v>-525</v>
      </c>
      <c r="D39" s="1613">
        <v>525</v>
      </c>
      <c r="E39" s="1612"/>
      <c r="F39" s="323"/>
    </row>
    <row r="40" spans="1:8" x14ac:dyDescent="0.2">
      <c r="A40" s="813"/>
      <c r="B40" s="1611" t="s">
        <v>6668</v>
      </c>
      <c r="C40" s="1612">
        <v>-750</v>
      </c>
      <c r="D40" s="1613">
        <v>750</v>
      </c>
      <c r="E40" s="1612"/>
      <c r="F40" s="323"/>
    </row>
    <row r="41" spans="1:8" x14ac:dyDescent="0.2">
      <c r="A41" s="813"/>
      <c r="B41" s="1611" t="s">
        <v>6664</v>
      </c>
      <c r="C41" s="1612">
        <v>-385</v>
      </c>
      <c r="D41" s="1613">
        <v>385</v>
      </c>
      <c r="E41" s="1612"/>
      <c r="F41" s="323"/>
    </row>
    <row r="42" spans="1:8" x14ac:dyDescent="0.2">
      <c r="A42" s="813"/>
      <c r="B42" s="1611" t="s">
        <v>6673</v>
      </c>
      <c r="C42" s="1612">
        <v>-200</v>
      </c>
      <c r="D42" s="1613">
        <v>200</v>
      </c>
      <c r="E42" s="1612"/>
      <c r="F42" s="323"/>
      <c r="H42" s="599"/>
    </row>
    <row r="43" spans="1:8" x14ac:dyDescent="0.2">
      <c r="A43" s="813"/>
      <c r="B43" s="717" t="s">
        <v>6564</v>
      </c>
      <c r="C43" s="1355">
        <v>-400</v>
      </c>
      <c r="D43" s="1356">
        <v>400</v>
      </c>
      <c r="E43" s="1355"/>
      <c r="F43" s="323"/>
      <c r="H43" s="599"/>
    </row>
    <row r="44" spans="1:8" ht="12.6" thickBot="1" x14ac:dyDescent="0.3">
      <c r="A44" s="1459"/>
      <c r="B44" s="1312"/>
      <c r="C44" s="1460"/>
      <c r="D44" s="1461"/>
      <c r="E44" s="1460"/>
      <c r="F44" s="1458">
        <f>SUM(D31:D44)</f>
        <v>7889</v>
      </c>
      <c r="G44" s="221"/>
      <c r="H44" s="599"/>
    </row>
    <row r="45" spans="1:8" x14ac:dyDescent="0.2">
      <c r="A45" s="814"/>
      <c r="B45" s="826" t="s">
        <v>3787</v>
      </c>
      <c r="C45" s="604">
        <v>10000</v>
      </c>
      <c r="D45" s="260"/>
      <c r="E45" s="302"/>
      <c r="F45" s="390"/>
      <c r="G45" s="221"/>
      <c r="H45" s="599"/>
    </row>
    <row r="46" spans="1:8" ht="12" x14ac:dyDescent="0.25">
      <c r="A46" s="814" t="s">
        <v>3560</v>
      </c>
      <c r="B46" s="1614" t="s">
        <v>4836</v>
      </c>
      <c r="C46" s="1612">
        <v>-386</v>
      </c>
      <c r="D46" s="1613">
        <v>386</v>
      </c>
      <c r="E46" s="1612"/>
      <c r="F46" s="860"/>
      <c r="G46" s="221"/>
      <c r="H46" s="599"/>
    </row>
    <row r="47" spans="1:8" ht="12" x14ac:dyDescent="0.25">
      <c r="A47" s="814" t="s">
        <v>3788</v>
      </c>
      <c r="B47" s="1614" t="s">
        <v>6653</v>
      </c>
      <c r="C47" s="1612">
        <v>-1636</v>
      </c>
      <c r="D47" s="1613">
        <v>1636</v>
      </c>
      <c r="E47" s="1612"/>
      <c r="F47" s="860"/>
      <c r="G47" s="221"/>
      <c r="H47" s="599"/>
    </row>
    <row r="48" spans="1:8" ht="12" x14ac:dyDescent="0.25">
      <c r="A48" s="814" t="s">
        <v>3789</v>
      </c>
      <c r="B48" s="1614" t="s">
        <v>3251</v>
      </c>
      <c r="C48" s="1612">
        <v>-470</v>
      </c>
      <c r="D48" s="1613">
        <v>470</v>
      </c>
      <c r="E48" s="1612"/>
      <c r="F48" s="860"/>
      <c r="G48" s="221"/>
      <c r="H48" s="599"/>
    </row>
    <row r="49" spans="1:8" ht="12" x14ac:dyDescent="0.25">
      <c r="A49" s="814" t="s">
        <v>2855</v>
      </c>
      <c r="B49" s="1614" t="s">
        <v>5110</v>
      </c>
      <c r="C49" s="1612">
        <v>-143</v>
      </c>
      <c r="D49" s="1613">
        <v>143</v>
      </c>
      <c r="E49" s="1612"/>
      <c r="F49" s="860"/>
      <c r="G49" s="221"/>
      <c r="H49" s="599"/>
    </row>
    <row r="50" spans="1:8" ht="12" x14ac:dyDescent="0.25">
      <c r="A50" s="814" t="s">
        <v>2856</v>
      </c>
      <c r="B50" s="1614" t="s">
        <v>6646</v>
      </c>
      <c r="C50" s="1612">
        <v>-85</v>
      </c>
      <c r="D50" s="1613">
        <v>85</v>
      </c>
      <c r="E50" s="1612"/>
      <c r="F50" s="860"/>
      <c r="G50" s="221"/>
      <c r="H50" s="599"/>
    </row>
    <row r="51" spans="1:8" ht="12" x14ac:dyDescent="0.25">
      <c r="A51" s="814" t="s">
        <v>3790</v>
      </c>
      <c r="B51" s="1611" t="s">
        <v>6647</v>
      </c>
      <c r="C51" s="1612">
        <v>-85</v>
      </c>
      <c r="D51" s="1613">
        <v>85</v>
      </c>
      <c r="E51" s="1612"/>
      <c r="F51" s="860"/>
      <c r="G51" s="221"/>
      <c r="H51" s="599"/>
    </row>
    <row r="52" spans="1:8" ht="12" x14ac:dyDescent="0.25">
      <c r="A52" s="814" t="s">
        <v>2855</v>
      </c>
      <c r="B52" s="1611" t="s">
        <v>6650</v>
      </c>
      <c r="C52" s="1612">
        <v>-85</v>
      </c>
      <c r="D52" s="1613">
        <v>85</v>
      </c>
      <c r="E52" s="1612"/>
      <c r="F52" s="860"/>
      <c r="G52" s="221"/>
      <c r="H52" s="599"/>
    </row>
    <row r="53" spans="1:8" ht="12" x14ac:dyDescent="0.25">
      <c r="A53" s="814" t="s">
        <v>2856</v>
      </c>
      <c r="B53" s="1614" t="s">
        <v>6651</v>
      </c>
      <c r="C53" s="1612">
        <v>-90</v>
      </c>
      <c r="D53" s="1613">
        <v>90</v>
      </c>
      <c r="E53" s="1612"/>
      <c r="F53" s="860"/>
      <c r="G53" s="221"/>
      <c r="H53" s="877"/>
    </row>
    <row r="54" spans="1:8" ht="12" x14ac:dyDescent="0.25">
      <c r="A54" s="814" t="s">
        <v>1327</v>
      </c>
      <c r="B54" s="1614" t="s">
        <v>6655</v>
      </c>
      <c r="C54" s="1612">
        <v>-90</v>
      </c>
      <c r="D54" s="1613">
        <v>90</v>
      </c>
      <c r="E54" s="1612"/>
      <c r="F54" s="860"/>
      <c r="G54" s="221"/>
      <c r="H54" s="877"/>
    </row>
    <row r="55" spans="1:8" ht="12" x14ac:dyDescent="0.25">
      <c r="A55" s="814"/>
      <c r="B55" s="1614" t="s">
        <v>6656</v>
      </c>
      <c r="C55" s="1612">
        <v>-90</v>
      </c>
      <c r="D55" s="1613">
        <v>90</v>
      </c>
      <c r="E55" s="1612"/>
      <c r="F55" s="860"/>
      <c r="G55" s="221"/>
      <c r="H55" s="877"/>
    </row>
    <row r="56" spans="1:8" ht="12" x14ac:dyDescent="0.25">
      <c r="A56" s="814"/>
      <c r="B56" s="1611" t="s">
        <v>6657</v>
      </c>
      <c r="C56" s="1612">
        <v>-90</v>
      </c>
      <c r="D56" s="1613">
        <v>90</v>
      </c>
      <c r="E56" s="1612"/>
      <c r="F56" s="860"/>
      <c r="G56" s="221"/>
      <c r="H56" s="877"/>
    </row>
    <row r="57" spans="1:8" ht="12" x14ac:dyDescent="0.25">
      <c r="A57" s="814"/>
      <c r="B57" s="1611" t="s">
        <v>6658</v>
      </c>
      <c r="C57" s="1612">
        <v>-90</v>
      </c>
      <c r="D57" s="1613">
        <v>90</v>
      </c>
      <c r="E57" s="1612"/>
      <c r="F57" s="860"/>
      <c r="G57" s="221"/>
      <c r="H57" s="877"/>
    </row>
    <row r="58" spans="1:8" ht="12" x14ac:dyDescent="0.25">
      <c r="A58" s="814"/>
      <c r="B58" s="1614" t="s">
        <v>6659</v>
      </c>
      <c r="C58" s="1612">
        <v>-90</v>
      </c>
      <c r="D58" s="1613">
        <v>90</v>
      </c>
      <c r="E58" s="1612"/>
      <c r="F58" s="860"/>
      <c r="G58" s="221"/>
      <c r="H58" s="877"/>
    </row>
    <row r="59" spans="1:8" ht="12" x14ac:dyDescent="0.25">
      <c r="A59" s="814"/>
      <c r="B59" s="1614" t="s">
        <v>6660</v>
      </c>
      <c r="C59" s="1612">
        <v>-90</v>
      </c>
      <c r="D59" s="1613">
        <v>90</v>
      </c>
      <c r="E59" s="1612"/>
      <c r="F59" s="860"/>
      <c r="G59" s="221"/>
      <c r="H59" s="877"/>
    </row>
    <row r="60" spans="1:8" ht="12" x14ac:dyDescent="0.25">
      <c r="A60" s="814"/>
      <c r="B60" s="1611" t="s">
        <v>6661</v>
      </c>
      <c r="C60" s="1612">
        <v>-90</v>
      </c>
      <c r="D60" s="1613">
        <v>90</v>
      </c>
      <c r="E60" s="1612"/>
      <c r="F60" s="860"/>
      <c r="G60" s="221"/>
      <c r="H60" s="877"/>
    </row>
    <row r="61" spans="1:8" ht="12" x14ac:dyDescent="0.25">
      <c r="A61" s="814"/>
      <c r="B61" s="1614" t="s">
        <v>6662</v>
      </c>
      <c r="C61" s="1612">
        <v>-90</v>
      </c>
      <c r="D61" s="1613">
        <v>90</v>
      </c>
      <c r="E61" s="1612"/>
      <c r="F61" s="860"/>
      <c r="G61" s="221"/>
      <c r="H61" s="877"/>
    </row>
    <row r="62" spans="1:8" ht="12" x14ac:dyDescent="0.25">
      <c r="A62" s="814"/>
      <c r="B62" s="1614" t="s">
        <v>6663</v>
      </c>
      <c r="C62" s="1612">
        <v>-90</v>
      </c>
      <c r="D62" s="1613">
        <v>90</v>
      </c>
      <c r="E62" s="1612"/>
      <c r="F62" s="860"/>
      <c r="G62" s="221"/>
      <c r="H62" s="877"/>
    </row>
    <row r="63" spans="1:8" ht="12" x14ac:dyDescent="0.25">
      <c r="A63" s="814"/>
      <c r="B63" s="1611" t="s">
        <v>6687</v>
      </c>
      <c r="C63" s="1612">
        <v>-90</v>
      </c>
      <c r="D63" s="1613">
        <v>90</v>
      </c>
      <c r="E63" s="1612"/>
      <c r="F63" s="860"/>
      <c r="G63" s="221"/>
      <c r="H63" s="877"/>
    </row>
    <row r="64" spans="1:8" ht="12" x14ac:dyDescent="0.25">
      <c r="A64" s="814"/>
      <c r="B64" s="1611" t="s">
        <v>6688</v>
      </c>
      <c r="C64" s="1612">
        <v>-90</v>
      </c>
      <c r="D64" s="1613">
        <v>90</v>
      </c>
      <c r="E64" s="1612"/>
      <c r="F64" s="860"/>
      <c r="G64" s="221"/>
      <c r="H64" s="877"/>
    </row>
    <row r="65" spans="1:8" ht="12" x14ac:dyDescent="0.25">
      <c r="A65" s="814"/>
      <c r="B65" s="1614" t="s">
        <v>6689</v>
      </c>
      <c r="C65" s="1612">
        <v>-90</v>
      </c>
      <c r="D65" s="1613">
        <v>90</v>
      </c>
      <c r="E65" s="1612"/>
      <c r="F65" s="860"/>
      <c r="G65" s="221"/>
      <c r="H65" s="877"/>
    </row>
    <row r="66" spans="1:8" ht="12" x14ac:dyDescent="0.25">
      <c r="A66" s="814"/>
      <c r="B66" s="1614" t="s">
        <v>6690</v>
      </c>
      <c r="C66" s="1612">
        <v>-90</v>
      </c>
      <c r="D66" s="1613">
        <v>90</v>
      </c>
      <c r="E66" s="1612"/>
      <c r="F66" s="860"/>
      <c r="G66" s="221"/>
    </row>
    <row r="67" spans="1:8" ht="12" x14ac:dyDescent="0.25">
      <c r="A67" s="814"/>
      <c r="B67" s="1614" t="s">
        <v>6691</v>
      </c>
      <c r="C67" s="1612">
        <v>-90</v>
      </c>
      <c r="D67" s="1613">
        <v>90</v>
      </c>
      <c r="E67" s="1612"/>
      <c r="F67" s="860"/>
      <c r="G67" s="221"/>
    </row>
    <row r="68" spans="1:8" ht="12" x14ac:dyDescent="0.25">
      <c r="A68" s="814"/>
      <c r="B68" s="1611" t="s">
        <v>6692</v>
      </c>
      <c r="C68" s="1612">
        <v>-90</v>
      </c>
      <c r="D68" s="1613">
        <v>90</v>
      </c>
      <c r="E68" s="1612"/>
      <c r="F68" s="860"/>
      <c r="G68" s="221"/>
    </row>
    <row r="69" spans="1:8" ht="12" x14ac:dyDescent="0.25">
      <c r="A69" s="814"/>
      <c r="B69" s="1611" t="s">
        <v>3251</v>
      </c>
      <c r="C69" s="1612">
        <v>-200</v>
      </c>
      <c r="D69" s="1613">
        <v>200</v>
      </c>
      <c r="E69" s="1612"/>
      <c r="F69" s="860"/>
      <c r="G69" s="221"/>
    </row>
    <row r="70" spans="1:8" ht="12" x14ac:dyDescent="0.25">
      <c r="A70" s="814"/>
      <c r="B70" s="1614" t="s">
        <v>3251</v>
      </c>
      <c r="C70" s="1612">
        <v>-837</v>
      </c>
      <c r="D70" s="1613">
        <v>837</v>
      </c>
      <c r="E70" s="1612"/>
      <c r="F70" s="860"/>
      <c r="G70" s="221"/>
    </row>
    <row r="71" spans="1:8" ht="12" x14ac:dyDescent="0.25">
      <c r="A71" s="814"/>
      <c r="B71" s="1614" t="s">
        <v>6672</v>
      </c>
      <c r="C71" s="1612">
        <v>-750</v>
      </c>
      <c r="D71" s="1613">
        <v>750</v>
      </c>
      <c r="E71" s="1612"/>
      <c r="F71" s="860"/>
      <c r="G71" s="221"/>
    </row>
    <row r="72" spans="1:8" ht="12" x14ac:dyDescent="0.25">
      <c r="A72" s="814"/>
      <c r="B72" s="1611" t="s">
        <v>5921</v>
      </c>
      <c r="C72" s="1612">
        <v>-400</v>
      </c>
      <c r="D72" s="1613">
        <v>400</v>
      </c>
      <c r="E72" s="1612"/>
      <c r="F72" s="860"/>
      <c r="G72" s="221"/>
    </row>
    <row r="73" spans="1:8" ht="12" x14ac:dyDescent="0.25">
      <c r="A73" s="814"/>
      <c r="B73" s="1611" t="s">
        <v>6669</v>
      </c>
      <c r="C73" s="1612">
        <v>-520</v>
      </c>
      <c r="D73" s="1613">
        <v>520</v>
      </c>
      <c r="E73" s="1612"/>
      <c r="F73" s="860"/>
      <c r="G73" s="221"/>
    </row>
    <row r="74" spans="1:8" ht="12" x14ac:dyDescent="0.25">
      <c r="A74" s="814"/>
      <c r="B74" s="1614" t="s">
        <v>6670</v>
      </c>
      <c r="C74" s="1612">
        <v>-420</v>
      </c>
      <c r="D74" s="1613">
        <v>420</v>
      </c>
      <c r="E74" s="1612"/>
      <c r="F74" s="860"/>
      <c r="G74" s="221"/>
    </row>
    <row r="75" spans="1:8" ht="12" x14ac:dyDescent="0.25">
      <c r="A75" s="814"/>
      <c r="B75" s="1614" t="s">
        <v>1177</v>
      </c>
      <c r="C75" s="1612">
        <v>-500</v>
      </c>
      <c r="D75" s="1613">
        <v>500</v>
      </c>
      <c r="E75" s="1612"/>
      <c r="F75" s="860"/>
      <c r="G75" s="221"/>
    </row>
    <row r="76" spans="1:8" ht="12" x14ac:dyDescent="0.25">
      <c r="A76" s="814"/>
      <c r="B76" s="1611" t="s">
        <v>6671</v>
      </c>
      <c r="C76" s="1612">
        <v>-400</v>
      </c>
      <c r="D76" s="1613">
        <v>400</v>
      </c>
      <c r="E76" s="1612"/>
      <c r="F76" s="860"/>
      <c r="G76" s="221"/>
    </row>
    <row r="77" spans="1:8" ht="12.6" thickBot="1" x14ac:dyDescent="0.3">
      <c r="A77" s="814"/>
      <c r="B77" s="599"/>
      <c r="C77" s="1169"/>
      <c r="D77" s="1170"/>
      <c r="E77" s="1169"/>
      <c r="F77" s="240">
        <f>SUM(D45:D77)</f>
        <v>8357</v>
      </c>
      <c r="G77" s="221"/>
      <c r="H77" s="221"/>
    </row>
    <row r="78" spans="1:8" ht="21.6" thickBot="1" x14ac:dyDescent="0.45">
      <c r="B78" s="50" t="s">
        <v>1198</v>
      </c>
      <c r="C78" s="49">
        <f>SUM(C2:C44)</f>
        <v>0</v>
      </c>
      <c r="D78" s="432">
        <f>SUM(D7:D44)</f>
        <v>67787</v>
      </c>
      <c r="E78" s="48">
        <f>SUM(E2:E77)</f>
        <v>0</v>
      </c>
      <c r="F78" s="353"/>
      <c r="H78" s="1608">
        <f>C78-E78</f>
        <v>0</v>
      </c>
    </row>
  </sheetData>
  <mergeCells count="1">
    <mergeCell ref="F2:F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topLeftCell="A52" zoomScale="80" zoomScaleNormal="80" workbookViewId="0">
      <selection activeCell="E3" sqref="E3"/>
    </sheetView>
  </sheetViews>
  <sheetFormatPr baseColWidth="10" defaultColWidth="11.44140625" defaultRowHeight="11.4" x14ac:dyDescent="0.2"/>
  <cols>
    <col min="1" max="1" width="3.6640625" style="3" customWidth="1"/>
    <col min="2" max="2" width="26.33203125" style="3" customWidth="1"/>
    <col min="3" max="3" width="10.88671875" style="5" bestFit="1" customWidth="1"/>
    <col min="4" max="4" width="10" style="3" customWidth="1"/>
    <col min="5" max="5" width="11.33203125" style="5" customWidth="1"/>
    <col min="6" max="6" width="10.44140625" style="3" customWidth="1"/>
    <col min="7" max="7" width="1.109375" style="3" customWidth="1"/>
    <col min="8" max="8" width="10.44140625" style="3" customWidth="1"/>
    <col min="9" max="16384" width="11.44140625" style="3"/>
  </cols>
  <sheetData>
    <row r="1" spans="1:8" ht="12" thickBot="1" x14ac:dyDescent="0.25">
      <c r="B1" s="50"/>
      <c r="C1" s="54" t="s">
        <v>1230</v>
      </c>
      <c r="D1" s="54" t="s">
        <v>1228</v>
      </c>
      <c r="E1" s="1043" t="s">
        <v>1229</v>
      </c>
      <c r="F1" s="221"/>
      <c r="G1" s="260"/>
      <c r="H1" s="221"/>
    </row>
    <row r="2" spans="1:8" x14ac:dyDescent="0.2">
      <c r="A2" s="16"/>
      <c r="B2" s="28" t="s">
        <v>1192</v>
      </c>
      <c r="C2" s="1061">
        <v>57541</v>
      </c>
      <c r="D2" s="1042"/>
      <c r="E2" s="1044">
        <v>0</v>
      </c>
      <c r="F2" s="1907">
        <f>E2+E3</f>
        <v>0</v>
      </c>
      <c r="G2" s="630"/>
    </row>
    <row r="3" spans="1:8" ht="12" thickBot="1" x14ac:dyDescent="0.25">
      <c r="A3" s="16"/>
      <c r="B3" s="3" t="s">
        <v>1194</v>
      </c>
      <c r="C3" s="44"/>
      <c r="D3" s="1042"/>
      <c r="E3" s="1345">
        <v>0</v>
      </c>
      <c r="F3" s="1908"/>
    </row>
    <row r="4" spans="1:8" ht="12" x14ac:dyDescent="0.25">
      <c r="A4" s="16"/>
      <c r="B4" s="570" t="s">
        <v>3597</v>
      </c>
      <c r="C4" s="1546">
        <v>5100</v>
      </c>
      <c r="D4" s="875">
        <v>5100</v>
      </c>
      <c r="E4" s="1546"/>
      <c r="F4" s="23"/>
    </row>
    <row r="5" spans="1:8" ht="12" x14ac:dyDescent="0.25">
      <c r="A5" s="16"/>
      <c r="B5" s="570" t="s">
        <v>6616</v>
      </c>
      <c r="C5" s="1546">
        <v>400</v>
      </c>
      <c r="D5" s="875">
        <v>-400</v>
      </c>
      <c r="E5" s="1546"/>
      <c r="F5" s="23"/>
    </row>
    <row r="6" spans="1:8" ht="12.6" thickBot="1" x14ac:dyDescent="0.3">
      <c r="A6" s="1466"/>
      <c r="B6" s="1497" t="s">
        <v>6597</v>
      </c>
      <c r="C6" s="1596">
        <v>0</v>
      </c>
      <c r="D6" s="1498">
        <v>0</v>
      </c>
      <c r="E6" s="1498"/>
      <c r="F6" s="1467">
        <f>SUM(C2:C6)</f>
        <v>63041</v>
      </c>
    </row>
    <row r="7" spans="1:8" x14ac:dyDescent="0.2">
      <c r="A7" s="14">
        <v>1</v>
      </c>
      <c r="B7" s="1605" t="s">
        <v>1145</v>
      </c>
      <c r="C7" s="1606">
        <v>-150</v>
      </c>
      <c r="D7" s="1607">
        <v>150</v>
      </c>
      <c r="E7" s="1606"/>
      <c r="G7" s="221"/>
      <c r="H7" s="221"/>
    </row>
    <row r="8" spans="1:8" x14ac:dyDescent="0.2">
      <c r="A8" s="14">
        <v>2</v>
      </c>
      <c r="B8" s="1605" t="s">
        <v>791</v>
      </c>
      <c r="C8" s="1606">
        <v>-399</v>
      </c>
      <c r="D8" s="1607">
        <v>399</v>
      </c>
      <c r="E8" s="1606"/>
      <c r="F8" s="390"/>
      <c r="G8" s="221"/>
      <c r="H8" s="285"/>
    </row>
    <row r="9" spans="1:8" x14ac:dyDescent="0.2">
      <c r="A9" s="14">
        <v>3</v>
      </c>
      <c r="B9" s="1605" t="s">
        <v>6358</v>
      </c>
      <c r="C9" s="1606">
        <v>-7249</v>
      </c>
      <c r="D9" s="1607">
        <f>F88</f>
        <v>7249</v>
      </c>
      <c r="E9" s="1606"/>
      <c r="G9" s="221"/>
      <c r="H9" s="221"/>
    </row>
    <row r="10" spans="1:8" x14ac:dyDescent="0.2">
      <c r="A10" s="14">
        <v>4</v>
      </c>
      <c r="B10" s="1605" t="s">
        <v>6685</v>
      </c>
      <c r="C10" s="1606">
        <v>-4219</v>
      </c>
      <c r="D10" s="1607">
        <v>4219</v>
      </c>
      <c r="E10" s="1606"/>
      <c r="G10" s="221"/>
      <c r="H10" s="221"/>
    </row>
    <row r="11" spans="1:8" x14ac:dyDescent="0.2">
      <c r="A11" s="14">
        <v>5</v>
      </c>
      <c r="B11" s="1605" t="s">
        <v>6534</v>
      </c>
      <c r="C11" s="1606">
        <v>0</v>
      </c>
      <c r="D11" s="1607">
        <v>0</v>
      </c>
      <c r="E11" s="1606"/>
      <c r="G11" s="221"/>
      <c r="H11" s="221"/>
    </row>
    <row r="12" spans="1:8" x14ac:dyDescent="0.2">
      <c r="A12" s="14">
        <v>6</v>
      </c>
      <c r="B12" s="1605" t="s">
        <v>5883</v>
      </c>
      <c r="C12" s="1606">
        <v>-300</v>
      </c>
      <c r="D12" s="1607">
        <v>300</v>
      </c>
      <c r="E12" s="1606"/>
      <c r="G12" s="221"/>
      <c r="H12" s="221"/>
    </row>
    <row r="13" spans="1:8" ht="12" x14ac:dyDescent="0.25">
      <c r="A13" s="14">
        <v>7</v>
      </c>
      <c r="B13" s="1605" t="s">
        <v>3785</v>
      </c>
      <c r="C13" s="1606">
        <v>0</v>
      </c>
      <c r="D13" s="1607">
        <v>0</v>
      </c>
      <c r="E13" s="1606"/>
      <c r="G13" s="221"/>
      <c r="H13" s="820"/>
    </row>
    <row r="14" spans="1:8" ht="12" x14ac:dyDescent="0.25">
      <c r="A14" s="14">
        <v>8</v>
      </c>
      <c r="B14" s="1605" t="s">
        <v>6592</v>
      </c>
      <c r="C14" s="1606">
        <v>-600</v>
      </c>
      <c r="D14" s="1607">
        <v>600</v>
      </c>
      <c r="E14" s="1606"/>
      <c r="G14" s="221"/>
      <c r="H14" s="820"/>
    </row>
    <row r="15" spans="1:8" ht="12" x14ac:dyDescent="0.25">
      <c r="A15" s="14">
        <v>9</v>
      </c>
      <c r="B15" s="1605" t="s">
        <v>6593</v>
      </c>
      <c r="C15" s="1606">
        <v>-600</v>
      </c>
      <c r="D15" s="1607">
        <v>600</v>
      </c>
      <c r="E15" s="1606"/>
      <c r="G15" s="221"/>
      <c r="H15" s="820"/>
    </row>
    <row r="16" spans="1:8" ht="12" x14ac:dyDescent="0.25">
      <c r="A16" s="14">
        <v>10</v>
      </c>
      <c r="B16" s="1605" t="s">
        <v>6594</v>
      </c>
      <c r="C16" s="1606">
        <v>-600</v>
      </c>
      <c r="D16" s="1607">
        <v>600</v>
      </c>
      <c r="E16" s="1606"/>
      <c r="G16" s="221"/>
      <c r="H16" s="820"/>
    </row>
    <row r="17" spans="1:8" x14ac:dyDescent="0.2">
      <c r="A17" s="14">
        <v>11</v>
      </c>
      <c r="B17" s="1605" t="s">
        <v>6595</v>
      </c>
      <c r="C17" s="1606">
        <v>-600</v>
      </c>
      <c r="D17" s="1607">
        <v>600</v>
      </c>
      <c r="E17" s="1606"/>
      <c r="G17" s="221"/>
      <c r="H17" s="221"/>
    </row>
    <row r="18" spans="1:8" x14ac:dyDescent="0.2">
      <c r="A18" s="14">
        <v>12</v>
      </c>
      <c r="B18" s="1605" t="s">
        <v>6596</v>
      </c>
      <c r="C18" s="1606">
        <v>-600</v>
      </c>
      <c r="D18" s="1607">
        <v>600</v>
      </c>
      <c r="E18" s="1606"/>
      <c r="G18" s="221"/>
      <c r="H18" s="221"/>
    </row>
    <row r="19" spans="1:8" x14ac:dyDescent="0.2">
      <c r="A19" s="14">
        <v>13</v>
      </c>
      <c r="B19" s="1605" t="s">
        <v>3164</v>
      </c>
      <c r="C19" s="1606">
        <v>-1320</v>
      </c>
      <c r="D19" s="1607">
        <v>1320</v>
      </c>
      <c r="E19" s="1606"/>
      <c r="G19" s="221"/>
      <c r="H19" s="221"/>
    </row>
    <row r="20" spans="1:8" x14ac:dyDescent="0.2">
      <c r="A20" s="14">
        <v>14</v>
      </c>
      <c r="B20" s="1605" t="s">
        <v>1154</v>
      </c>
      <c r="C20" s="1606">
        <v>-666</v>
      </c>
      <c r="D20" s="1607">
        <v>666</v>
      </c>
      <c r="E20" s="1606"/>
      <c r="G20" s="221"/>
      <c r="H20" s="221"/>
    </row>
    <row r="21" spans="1:8" x14ac:dyDescent="0.2">
      <c r="A21" s="14">
        <v>15</v>
      </c>
      <c r="B21" s="1605" t="s">
        <v>6508</v>
      </c>
      <c r="C21" s="1606">
        <v>-78</v>
      </c>
      <c r="D21" s="1607">
        <v>78</v>
      </c>
      <c r="E21" s="1606"/>
      <c r="G21" s="221"/>
      <c r="H21" s="221"/>
    </row>
    <row r="22" spans="1:8" x14ac:dyDescent="0.2">
      <c r="A22" s="14">
        <v>16</v>
      </c>
      <c r="B22" s="1605" t="s">
        <v>3439</v>
      </c>
      <c r="C22" s="1606">
        <v>-173</v>
      </c>
      <c r="D22" s="1607">
        <v>173</v>
      </c>
      <c r="E22" s="1606"/>
      <c r="G22" s="221"/>
      <c r="H22" s="323"/>
    </row>
    <row r="23" spans="1:8" x14ac:dyDescent="0.2">
      <c r="A23" s="14">
        <v>17</v>
      </c>
      <c r="B23" s="1605" t="s">
        <v>6522</v>
      </c>
      <c r="C23" s="1606">
        <v>0</v>
      </c>
      <c r="D23" s="1607">
        <v>0</v>
      </c>
      <c r="E23" s="1606"/>
      <c r="G23" s="221"/>
      <c r="H23" s="323"/>
    </row>
    <row r="24" spans="1:8" x14ac:dyDescent="0.2">
      <c r="A24" s="14">
        <v>18</v>
      </c>
      <c r="B24" s="1605" t="s">
        <v>6521</v>
      </c>
      <c r="C24" s="1606">
        <v>0</v>
      </c>
      <c r="D24" s="1607">
        <v>0</v>
      </c>
      <c r="E24" s="1606"/>
      <c r="G24" s="221"/>
    </row>
    <row r="25" spans="1:8" x14ac:dyDescent="0.2">
      <c r="A25" s="14">
        <v>19</v>
      </c>
      <c r="B25" s="1605" t="s">
        <v>6520</v>
      </c>
      <c r="C25" s="1606">
        <v>0</v>
      </c>
      <c r="D25" s="1607">
        <v>0</v>
      </c>
      <c r="E25" s="1606"/>
      <c r="G25" s="221"/>
      <c r="H25" s="221"/>
    </row>
    <row r="26" spans="1:8" x14ac:dyDescent="0.2">
      <c r="A26" s="14">
        <v>20</v>
      </c>
      <c r="B26" s="1605" t="s">
        <v>6523</v>
      </c>
      <c r="C26" s="1606">
        <v>0</v>
      </c>
      <c r="D26" s="1607">
        <v>0</v>
      </c>
      <c r="E26" s="1606"/>
      <c r="G26" s="221"/>
      <c r="H26" s="221"/>
    </row>
    <row r="27" spans="1:8" x14ac:dyDescent="0.2">
      <c r="A27" s="14">
        <v>21</v>
      </c>
      <c r="B27" s="1605" t="s">
        <v>6524</v>
      </c>
      <c r="C27" s="1606">
        <v>0</v>
      </c>
      <c r="D27" s="1607">
        <v>0</v>
      </c>
      <c r="E27" s="1606"/>
      <c r="G27" s="221"/>
      <c r="H27" s="221"/>
    </row>
    <row r="28" spans="1:8" x14ac:dyDescent="0.2">
      <c r="A28" s="14">
        <v>22</v>
      </c>
      <c r="B28" s="1605" t="s">
        <v>3427</v>
      </c>
      <c r="C28" s="1606">
        <v>-1000</v>
      </c>
      <c r="D28" s="1607">
        <v>1000</v>
      </c>
      <c r="E28" s="1606"/>
      <c r="F28" s="353"/>
      <c r="G28" s="221"/>
    </row>
    <row r="29" spans="1:8" ht="12.6" thickBot="1" x14ac:dyDescent="0.3">
      <c r="A29" s="1455">
        <v>23</v>
      </c>
      <c r="B29" s="1609" t="s">
        <v>6565</v>
      </c>
      <c r="C29" s="1610">
        <v>-920</v>
      </c>
      <c r="D29" s="1610">
        <v>920</v>
      </c>
      <c r="E29" s="1610"/>
      <c r="F29" s="1458">
        <f>SUM(D7:D29)</f>
        <v>19474</v>
      </c>
      <c r="G29" s="221"/>
      <c r="H29" s="599"/>
    </row>
    <row r="30" spans="1:8" ht="12.6" thickBot="1" x14ac:dyDescent="0.3">
      <c r="A30" s="1653"/>
      <c r="B30" s="1646" t="s">
        <v>62</v>
      </c>
      <c r="C30" s="1647">
        <v>-32365</v>
      </c>
      <c r="D30" s="1648">
        <v>32365</v>
      </c>
      <c r="E30" s="1647">
        <v>0</v>
      </c>
      <c r="F30" s="1649">
        <f>D30</f>
        <v>32365</v>
      </c>
      <c r="G30" s="221"/>
      <c r="H30" s="599"/>
    </row>
    <row r="31" spans="1:8" x14ac:dyDescent="0.2">
      <c r="A31" s="813"/>
      <c r="B31" s="1605" t="s">
        <v>6591</v>
      </c>
      <c r="C31" s="1606">
        <v>0</v>
      </c>
      <c r="D31" s="1607">
        <v>0</v>
      </c>
      <c r="E31" s="1606"/>
      <c r="F31" s="390"/>
      <c r="G31" s="221"/>
      <c r="H31" s="599"/>
    </row>
    <row r="32" spans="1:8" x14ac:dyDescent="0.2">
      <c r="A32" s="813"/>
      <c r="B32" s="1605" t="s">
        <v>6589</v>
      </c>
      <c r="C32" s="1606">
        <v>-70</v>
      </c>
      <c r="D32" s="1607">
        <v>70</v>
      </c>
      <c r="E32" s="1606"/>
      <c r="F32" s="390"/>
      <c r="G32" s="221"/>
      <c r="H32" s="599"/>
    </row>
    <row r="33" spans="1:8" x14ac:dyDescent="0.2">
      <c r="A33" s="813" t="s">
        <v>3558</v>
      </c>
      <c r="B33" s="1605" t="s">
        <v>6606</v>
      </c>
      <c r="C33" s="1606">
        <v>-208</v>
      </c>
      <c r="D33" s="1607">
        <v>208</v>
      </c>
      <c r="E33" s="1606"/>
      <c r="F33" s="323"/>
      <c r="H33" s="877"/>
    </row>
    <row r="34" spans="1:8" x14ac:dyDescent="0.2">
      <c r="A34" s="813" t="s">
        <v>3559</v>
      </c>
      <c r="B34" s="1605" t="s">
        <v>6604</v>
      </c>
      <c r="C34" s="1606">
        <v>-200</v>
      </c>
      <c r="D34" s="1607">
        <v>200</v>
      </c>
      <c r="E34" s="1606"/>
      <c r="F34" s="323"/>
      <c r="H34" s="28"/>
    </row>
    <row r="35" spans="1:8" x14ac:dyDescent="0.2">
      <c r="A35" s="813" t="s">
        <v>2856</v>
      </c>
      <c r="B35" s="1605" t="s">
        <v>6605</v>
      </c>
      <c r="C35" s="1606">
        <v>-200</v>
      </c>
      <c r="D35" s="1607">
        <v>200</v>
      </c>
      <c r="E35" s="1606"/>
      <c r="F35" s="323"/>
      <c r="H35" s="28"/>
    </row>
    <row r="36" spans="1:8" x14ac:dyDescent="0.2">
      <c r="A36" s="813" t="s">
        <v>3558</v>
      </c>
      <c r="B36" s="1605" t="s">
        <v>6611</v>
      </c>
      <c r="C36" s="1606">
        <v>-3200</v>
      </c>
      <c r="D36" s="1607">
        <v>3200</v>
      </c>
      <c r="E36" s="1606"/>
      <c r="F36" s="323"/>
      <c r="H36" s="28"/>
    </row>
    <row r="37" spans="1:8" x14ac:dyDescent="0.2">
      <c r="A37" s="813" t="s">
        <v>3560</v>
      </c>
      <c r="B37" s="1605" t="s">
        <v>6614</v>
      </c>
      <c r="C37" s="1606">
        <v>-1000</v>
      </c>
      <c r="D37" s="1607">
        <v>1000</v>
      </c>
      <c r="E37" s="1606"/>
      <c r="F37" s="323"/>
    </row>
    <row r="38" spans="1:8" x14ac:dyDescent="0.2">
      <c r="A38" s="813"/>
      <c r="B38" s="1605" t="s">
        <v>3614</v>
      </c>
      <c r="C38" s="1606">
        <v>-440</v>
      </c>
      <c r="D38" s="1607">
        <v>440</v>
      </c>
      <c r="E38" s="1606"/>
      <c r="F38" s="323"/>
    </row>
    <row r="39" spans="1:8" x14ac:dyDescent="0.2">
      <c r="A39" s="813"/>
      <c r="B39" s="1605" t="s">
        <v>6618</v>
      </c>
      <c r="C39" s="1606">
        <v>-10</v>
      </c>
      <c r="D39" s="1607">
        <v>10</v>
      </c>
      <c r="E39" s="1606"/>
      <c r="F39" s="323"/>
    </row>
    <row r="40" spans="1:8" x14ac:dyDescent="0.2">
      <c r="A40" s="813"/>
      <c r="B40" s="1605" t="s">
        <v>6626</v>
      </c>
      <c r="C40" s="1606">
        <v>-300</v>
      </c>
      <c r="D40" s="1607">
        <v>300</v>
      </c>
      <c r="E40" s="1606"/>
      <c r="F40" s="323"/>
    </row>
    <row r="41" spans="1:8" x14ac:dyDescent="0.2">
      <c r="A41" s="813"/>
      <c r="B41" s="1605" t="s">
        <v>6627</v>
      </c>
      <c r="C41" s="1606">
        <v>-300</v>
      </c>
      <c r="D41" s="1607">
        <v>300</v>
      </c>
      <c r="E41" s="1606"/>
      <c r="F41" s="323"/>
    </row>
    <row r="42" spans="1:8" x14ac:dyDescent="0.2">
      <c r="A42" s="813"/>
      <c r="B42" s="1605" t="s">
        <v>6628</v>
      </c>
      <c r="C42" s="1606">
        <v>-17</v>
      </c>
      <c r="D42" s="1607">
        <v>17</v>
      </c>
      <c r="E42" s="1606"/>
      <c r="F42" s="323"/>
      <c r="H42" s="599"/>
    </row>
    <row r="43" spans="1:8" x14ac:dyDescent="0.2">
      <c r="A43" s="813"/>
      <c r="B43" s="1605" t="s">
        <v>6637</v>
      </c>
      <c r="C43" s="1606">
        <v>-200</v>
      </c>
      <c r="D43" s="1607">
        <v>200</v>
      </c>
      <c r="E43" s="1606"/>
      <c r="F43" s="323"/>
      <c r="H43" s="599"/>
    </row>
    <row r="44" spans="1:8" x14ac:dyDescent="0.2">
      <c r="A44" s="813"/>
      <c r="B44" s="1605" t="s">
        <v>6642</v>
      </c>
      <c r="C44" s="1606">
        <v>-3300</v>
      </c>
      <c r="D44" s="1607">
        <v>3300</v>
      </c>
      <c r="E44" s="1606"/>
      <c r="F44" s="323"/>
      <c r="H44" s="599"/>
    </row>
    <row r="45" spans="1:8" x14ac:dyDescent="0.2">
      <c r="A45" s="813"/>
      <c r="B45" s="1605" t="s">
        <v>4783</v>
      </c>
      <c r="C45" s="1606">
        <v>-200</v>
      </c>
      <c r="D45" s="1607">
        <v>200</v>
      </c>
      <c r="E45" s="1606"/>
      <c r="G45" s="221"/>
      <c r="H45" s="599"/>
    </row>
    <row r="46" spans="1:8" x14ac:dyDescent="0.2">
      <c r="A46" s="813"/>
      <c r="B46" s="1605" t="s">
        <v>6643</v>
      </c>
      <c r="C46" s="1606">
        <v>-386</v>
      </c>
      <c r="D46" s="1607">
        <v>386</v>
      </c>
      <c r="E46" s="1606"/>
      <c r="G46" s="221"/>
      <c r="H46" s="599"/>
    </row>
    <row r="47" spans="1:8" x14ac:dyDescent="0.2">
      <c r="A47" s="813"/>
      <c r="B47" s="1605" t="s">
        <v>6644</v>
      </c>
      <c r="C47" s="1606">
        <v>-30</v>
      </c>
      <c r="D47" s="1607">
        <v>30</v>
      </c>
      <c r="E47" s="1606"/>
      <c r="G47" s="221"/>
      <c r="H47" s="599"/>
    </row>
    <row r="48" spans="1:8" x14ac:dyDescent="0.2">
      <c r="A48" s="813"/>
      <c r="B48" s="1605" t="s">
        <v>6645</v>
      </c>
      <c r="C48" s="1606">
        <v>-240</v>
      </c>
      <c r="D48" s="1607">
        <v>240</v>
      </c>
      <c r="E48" s="1606"/>
      <c r="G48" s="221"/>
      <c r="H48" s="599"/>
    </row>
    <row r="49" spans="1:8" x14ac:dyDescent="0.2">
      <c r="A49" s="813"/>
      <c r="B49" s="1605" t="s">
        <v>6612</v>
      </c>
      <c r="C49" s="1606">
        <v>-243</v>
      </c>
      <c r="D49" s="1607">
        <v>243</v>
      </c>
      <c r="E49" s="1606"/>
      <c r="G49" s="221"/>
      <c r="H49" s="599"/>
    </row>
    <row r="50" spans="1:8" x14ac:dyDescent="0.2">
      <c r="A50" s="813"/>
      <c r="B50" s="1605" t="s">
        <v>6623</v>
      </c>
      <c r="C50" s="1606">
        <v>-89</v>
      </c>
      <c r="D50" s="1607">
        <v>89</v>
      </c>
      <c r="E50" s="1606"/>
      <c r="G50" s="221"/>
      <c r="H50" s="599"/>
    </row>
    <row r="51" spans="1:8" x14ac:dyDescent="0.2">
      <c r="A51" s="813"/>
      <c r="B51" s="1605" t="s">
        <v>6620</v>
      </c>
      <c r="C51" s="1606">
        <v>-569</v>
      </c>
      <c r="D51" s="1607">
        <v>569</v>
      </c>
      <c r="E51" s="1606"/>
      <c r="G51" s="221"/>
      <c r="H51" s="599"/>
    </row>
    <row r="52" spans="1:8" ht="12" customHeight="1" thickBot="1" x14ac:dyDescent="0.3">
      <c r="A52" s="1459"/>
      <c r="B52" s="1312"/>
      <c r="C52" s="1460"/>
      <c r="D52" s="1461"/>
      <c r="E52" s="1460"/>
      <c r="F52" s="1458">
        <f>SUM(D31:D52)</f>
        <v>11202</v>
      </c>
      <c r="G52" s="221"/>
      <c r="H52" s="599"/>
    </row>
    <row r="53" spans="1:8" ht="12" customHeight="1" x14ac:dyDescent="0.2">
      <c r="A53" s="814"/>
      <c r="B53" s="826" t="s">
        <v>3787</v>
      </c>
      <c r="C53" s="604">
        <v>10000</v>
      </c>
      <c r="D53" s="260"/>
      <c r="E53" s="302"/>
      <c r="F53" s="390"/>
      <c r="G53" s="221"/>
      <c r="H53" s="599"/>
    </row>
    <row r="54" spans="1:8" ht="12" x14ac:dyDescent="0.25">
      <c r="A54" s="814" t="s">
        <v>3560</v>
      </c>
      <c r="B54" s="710" t="s">
        <v>6599</v>
      </c>
      <c r="C54" s="1606">
        <v>-85</v>
      </c>
      <c r="D54" s="1607">
        <v>85</v>
      </c>
      <c r="E54" s="1606"/>
      <c r="F54" s="860"/>
      <c r="G54" s="221"/>
      <c r="H54" s="599"/>
    </row>
    <row r="55" spans="1:8" ht="12" x14ac:dyDescent="0.25">
      <c r="A55" s="814" t="s">
        <v>3788</v>
      </c>
      <c r="B55" s="710" t="s">
        <v>6629</v>
      </c>
      <c r="C55" s="1606">
        <v>-85</v>
      </c>
      <c r="D55" s="1607">
        <v>85</v>
      </c>
      <c r="E55" s="1606"/>
      <c r="F55" s="860"/>
      <c r="G55" s="221"/>
      <c r="H55" s="599"/>
    </row>
    <row r="56" spans="1:8" ht="12" x14ac:dyDescent="0.25">
      <c r="A56" s="814" t="s">
        <v>3789</v>
      </c>
      <c r="B56" s="710" t="s">
        <v>6608</v>
      </c>
      <c r="C56" s="1606">
        <v>-85</v>
      </c>
      <c r="D56" s="1607">
        <v>85</v>
      </c>
      <c r="E56" s="1606"/>
      <c r="F56" s="860"/>
      <c r="G56" s="221"/>
      <c r="H56" s="599"/>
    </row>
    <row r="57" spans="1:8" ht="12" x14ac:dyDescent="0.25">
      <c r="A57" s="814" t="s">
        <v>2855</v>
      </c>
      <c r="B57" s="710" t="s">
        <v>6609</v>
      </c>
      <c r="C57" s="1606">
        <v>-85</v>
      </c>
      <c r="D57" s="1607">
        <v>85</v>
      </c>
      <c r="E57" s="1606"/>
      <c r="F57" s="860"/>
      <c r="G57" s="221"/>
      <c r="H57" s="599"/>
    </row>
    <row r="58" spans="1:8" ht="12" x14ac:dyDescent="0.25">
      <c r="A58" s="814" t="s">
        <v>2856</v>
      </c>
      <c r="B58" s="710" t="s">
        <v>6630</v>
      </c>
      <c r="C58" s="1606">
        <v>-85</v>
      </c>
      <c r="D58" s="1607">
        <v>85</v>
      </c>
      <c r="E58" s="1606"/>
      <c r="F58" s="860"/>
      <c r="G58" s="221"/>
      <c r="H58" s="599"/>
    </row>
    <row r="59" spans="1:8" ht="12" x14ac:dyDescent="0.25">
      <c r="A59" s="814" t="s">
        <v>3790</v>
      </c>
      <c r="B59" s="1605" t="s">
        <v>6631</v>
      </c>
      <c r="C59" s="1606">
        <v>-85</v>
      </c>
      <c r="D59" s="1607">
        <v>85</v>
      </c>
      <c r="E59" s="1606"/>
      <c r="F59" s="860"/>
      <c r="G59" s="221"/>
      <c r="H59" s="599"/>
    </row>
    <row r="60" spans="1:8" ht="12" x14ac:dyDescent="0.25">
      <c r="A60" s="814" t="s">
        <v>2855</v>
      </c>
      <c r="B60" s="1605" t="s">
        <v>6632</v>
      </c>
      <c r="C60" s="1606">
        <v>-85</v>
      </c>
      <c r="D60" s="1607">
        <v>85</v>
      </c>
      <c r="E60" s="1606"/>
      <c r="F60" s="860"/>
      <c r="G60" s="221"/>
      <c r="H60" s="599"/>
    </row>
    <row r="61" spans="1:8" ht="12" x14ac:dyDescent="0.25">
      <c r="A61" s="814" t="s">
        <v>2856</v>
      </c>
      <c r="B61" s="710" t="s">
        <v>6633</v>
      </c>
      <c r="C61" s="1606">
        <v>-85</v>
      </c>
      <c r="D61" s="1607">
        <v>85</v>
      </c>
      <c r="E61" s="1606"/>
      <c r="F61" s="860"/>
      <c r="G61" s="221"/>
      <c r="H61" s="599"/>
    </row>
    <row r="62" spans="1:8" ht="12" x14ac:dyDescent="0.25">
      <c r="A62" s="814" t="s">
        <v>1327</v>
      </c>
      <c r="B62" s="710" t="s">
        <v>6634</v>
      </c>
      <c r="C62" s="1606">
        <v>-85</v>
      </c>
      <c r="D62" s="1607">
        <v>85</v>
      </c>
      <c r="E62" s="1606"/>
      <c r="F62" s="860"/>
      <c r="G62" s="221"/>
      <c r="H62" s="599"/>
    </row>
    <row r="63" spans="1:8" ht="12" x14ac:dyDescent="0.25">
      <c r="A63" s="814"/>
      <c r="B63" s="710" t="s">
        <v>6635</v>
      </c>
      <c r="C63" s="1606">
        <v>-85</v>
      </c>
      <c r="D63" s="1607">
        <v>85</v>
      </c>
      <c r="E63" s="1606"/>
      <c r="F63" s="860"/>
      <c r="G63" s="221"/>
      <c r="H63" s="599"/>
    </row>
    <row r="64" spans="1:8" ht="12" x14ac:dyDescent="0.25">
      <c r="A64" s="814"/>
      <c r="B64" s="1605" t="s">
        <v>6636</v>
      </c>
      <c r="C64" s="1606">
        <v>-85</v>
      </c>
      <c r="D64" s="1607">
        <v>85</v>
      </c>
      <c r="E64" s="1606"/>
      <c r="F64" s="860"/>
      <c r="G64" s="221"/>
      <c r="H64" s="599"/>
    </row>
    <row r="65" spans="1:8" ht="12" x14ac:dyDescent="0.25">
      <c r="A65" s="814"/>
      <c r="B65" s="1605" t="s">
        <v>6680</v>
      </c>
      <c r="C65" s="1606">
        <v>-85</v>
      </c>
      <c r="D65" s="1607">
        <v>85</v>
      </c>
      <c r="E65" s="1606"/>
      <c r="F65" s="860"/>
      <c r="G65" s="221"/>
      <c r="H65" s="599"/>
    </row>
    <row r="66" spans="1:8" ht="12" x14ac:dyDescent="0.25">
      <c r="A66" s="814"/>
      <c r="B66" s="710" t="s">
        <v>6681</v>
      </c>
      <c r="C66" s="1606">
        <v>-85</v>
      </c>
      <c r="D66" s="1607">
        <v>85</v>
      </c>
      <c r="E66" s="1606"/>
      <c r="F66" s="860"/>
      <c r="G66" s="221"/>
      <c r="H66" s="599"/>
    </row>
    <row r="67" spans="1:8" ht="12" x14ac:dyDescent="0.25">
      <c r="A67" s="814"/>
      <c r="B67" s="710" t="s">
        <v>6682</v>
      </c>
      <c r="C67" s="1606">
        <v>-85</v>
      </c>
      <c r="D67" s="1607">
        <v>85</v>
      </c>
      <c r="E67" s="1606"/>
      <c r="F67" s="860"/>
      <c r="G67" s="221"/>
      <c r="H67" s="599"/>
    </row>
    <row r="68" spans="1:8" ht="12" x14ac:dyDescent="0.25">
      <c r="A68" s="814"/>
      <c r="B68" s="1605" t="s">
        <v>6683</v>
      </c>
      <c r="C68" s="1606">
        <v>-85</v>
      </c>
      <c r="D68" s="1607">
        <v>85</v>
      </c>
      <c r="E68" s="1606"/>
      <c r="F68" s="860"/>
      <c r="G68" s="221"/>
      <c r="H68" s="599"/>
    </row>
    <row r="69" spans="1:8" ht="12" x14ac:dyDescent="0.25">
      <c r="A69" s="814"/>
      <c r="B69" s="710" t="s">
        <v>6684</v>
      </c>
      <c r="C69" s="1606">
        <v>-85</v>
      </c>
      <c r="D69" s="1607">
        <v>85</v>
      </c>
      <c r="E69" s="1606"/>
      <c r="F69" s="860"/>
      <c r="G69" s="221"/>
      <c r="H69" s="599"/>
    </row>
    <row r="70" spans="1:8" ht="12" x14ac:dyDescent="0.25">
      <c r="A70" s="814"/>
      <c r="B70" s="710" t="s">
        <v>3794</v>
      </c>
      <c r="C70" s="1606">
        <v>-80</v>
      </c>
      <c r="D70" s="1607">
        <v>80</v>
      </c>
      <c r="E70" s="1606"/>
      <c r="F70" s="860"/>
      <c r="G70" s="221"/>
      <c r="H70" s="599"/>
    </row>
    <row r="71" spans="1:8" ht="12" x14ac:dyDescent="0.25">
      <c r="A71" s="814"/>
      <c r="B71" s="1605" t="s">
        <v>6617</v>
      </c>
      <c r="C71" s="1606">
        <v>-70</v>
      </c>
      <c r="D71" s="1607">
        <v>70</v>
      </c>
      <c r="E71" s="1606"/>
      <c r="F71" s="860"/>
      <c r="G71" s="221"/>
      <c r="H71" s="599"/>
    </row>
    <row r="72" spans="1:8" ht="12" x14ac:dyDescent="0.25">
      <c r="A72" s="814"/>
      <c r="B72" s="1605" t="s">
        <v>5057</v>
      </c>
      <c r="C72" s="1606">
        <v>-380</v>
      </c>
      <c r="D72" s="1607">
        <v>380</v>
      </c>
      <c r="E72" s="1606"/>
      <c r="F72" s="860"/>
      <c r="G72" s="221"/>
      <c r="H72" s="599"/>
    </row>
    <row r="73" spans="1:8" ht="12" x14ac:dyDescent="0.25">
      <c r="A73" s="814"/>
      <c r="B73" s="710" t="s">
        <v>3794</v>
      </c>
      <c r="C73" s="1606">
        <v>-110</v>
      </c>
      <c r="D73" s="1607">
        <v>110</v>
      </c>
      <c r="E73" s="1606"/>
      <c r="F73" s="860"/>
      <c r="G73" s="221"/>
      <c r="H73" s="599"/>
    </row>
    <row r="74" spans="1:8" ht="12" x14ac:dyDescent="0.25">
      <c r="A74" s="814"/>
      <c r="B74" s="710" t="s">
        <v>3251</v>
      </c>
      <c r="C74" s="1606">
        <v>-150</v>
      </c>
      <c r="D74" s="1607">
        <v>150</v>
      </c>
      <c r="E74" s="1606"/>
      <c r="F74" s="860"/>
      <c r="G74" s="221"/>
    </row>
    <row r="75" spans="1:8" ht="12" x14ac:dyDescent="0.25">
      <c r="A75" s="814"/>
      <c r="B75" s="710" t="s">
        <v>6639</v>
      </c>
      <c r="C75" s="1606">
        <v>-50</v>
      </c>
      <c r="D75" s="1607">
        <v>50</v>
      </c>
      <c r="E75" s="1606"/>
      <c r="F75" s="860"/>
      <c r="G75" s="221"/>
    </row>
    <row r="76" spans="1:8" ht="12" x14ac:dyDescent="0.25">
      <c r="A76" s="814"/>
      <c r="B76" s="1605" t="s">
        <v>6641</v>
      </c>
      <c r="C76" s="1606">
        <v>-752</v>
      </c>
      <c r="D76" s="1607">
        <v>752</v>
      </c>
      <c r="E76" s="1606"/>
      <c r="F76" s="860"/>
      <c r="G76" s="221"/>
    </row>
    <row r="77" spans="1:8" ht="12" x14ac:dyDescent="0.25">
      <c r="A77" s="814"/>
      <c r="B77" s="1605" t="s">
        <v>6640</v>
      </c>
      <c r="C77" s="1606">
        <v>-490</v>
      </c>
      <c r="D77" s="1607">
        <v>490</v>
      </c>
      <c r="E77" s="1606"/>
      <c r="F77" s="860"/>
      <c r="G77" s="221"/>
    </row>
    <row r="78" spans="1:8" ht="12" x14ac:dyDescent="0.25">
      <c r="A78" s="814"/>
      <c r="B78" s="710" t="s">
        <v>3251</v>
      </c>
      <c r="C78" s="1606">
        <v>-190</v>
      </c>
      <c r="D78" s="1607">
        <v>190</v>
      </c>
      <c r="E78" s="1606"/>
      <c r="F78" s="860"/>
      <c r="G78" s="221"/>
    </row>
    <row r="79" spans="1:8" ht="12" x14ac:dyDescent="0.25">
      <c r="A79" s="814"/>
      <c r="B79" s="710" t="s">
        <v>6610</v>
      </c>
      <c r="C79" s="1606">
        <v>-136</v>
      </c>
      <c r="D79" s="1607">
        <v>136</v>
      </c>
      <c r="E79" s="1606"/>
      <c r="F79" s="860"/>
      <c r="G79" s="221"/>
    </row>
    <row r="80" spans="1:8" ht="12" x14ac:dyDescent="0.25">
      <c r="A80" s="814"/>
      <c r="B80" s="1605" t="s">
        <v>6503</v>
      </c>
      <c r="C80" s="1606">
        <v>-120</v>
      </c>
      <c r="D80" s="1607">
        <v>120</v>
      </c>
      <c r="E80" s="1606"/>
      <c r="F80" s="860"/>
      <c r="G80" s="221"/>
    </row>
    <row r="81" spans="1:8" ht="12" x14ac:dyDescent="0.25">
      <c r="A81" s="814"/>
      <c r="B81" s="1605" t="s">
        <v>513</v>
      </c>
      <c r="C81" s="1606">
        <v>-420</v>
      </c>
      <c r="D81" s="1607">
        <v>420</v>
      </c>
      <c r="E81" s="1606"/>
      <c r="F81" s="860"/>
      <c r="G81" s="221"/>
    </row>
    <row r="82" spans="1:8" ht="12" x14ac:dyDescent="0.25">
      <c r="A82" s="814"/>
      <c r="B82" s="710" t="s">
        <v>6624</v>
      </c>
      <c r="C82" s="1606">
        <v>-600</v>
      </c>
      <c r="D82" s="1607">
        <v>600</v>
      </c>
      <c r="E82" s="1606"/>
      <c r="F82" s="860"/>
      <c r="G82" s="221"/>
    </row>
    <row r="83" spans="1:8" ht="12" x14ac:dyDescent="0.25">
      <c r="A83" s="814"/>
      <c r="B83" s="710" t="s">
        <v>6619</v>
      </c>
      <c r="C83" s="1606">
        <v>-265</v>
      </c>
      <c r="D83" s="1607">
        <v>265</v>
      </c>
      <c r="E83" s="1606"/>
      <c r="F83" s="860"/>
      <c r="G83" s="221"/>
    </row>
    <row r="84" spans="1:8" ht="12" x14ac:dyDescent="0.25">
      <c r="A84" s="814"/>
      <c r="B84" s="1605" t="s">
        <v>6621</v>
      </c>
      <c r="C84" s="1606">
        <v>-1620</v>
      </c>
      <c r="D84" s="1607">
        <v>1620</v>
      </c>
      <c r="E84" s="1606"/>
      <c r="F84" s="860"/>
      <c r="G84" s="221"/>
    </row>
    <row r="85" spans="1:8" ht="12" x14ac:dyDescent="0.25">
      <c r="A85" s="814"/>
      <c r="B85" s="1605" t="s">
        <v>6622</v>
      </c>
      <c r="C85" s="1606">
        <v>-116</v>
      </c>
      <c r="D85" s="1607">
        <v>116</v>
      </c>
      <c r="E85" s="1606"/>
      <c r="F85" s="860"/>
      <c r="G85" s="221"/>
    </row>
    <row r="86" spans="1:8" ht="12" x14ac:dyDescent="0.25">
      <c r="A86" s="814"/>
      <c r="B86" s="710" t="s">
        <v>6413</v>
      </c>
      <c r="C86" s="1606">
        <v>-280</v>
      </c>
      <c r="D86" s="1607">
        <v>280</v>
      </c>
      <c r="E86" s="1606"/>
      <c r="F86" s="860"/>
      <c r="G86" s="221"/>
    </row>
    <row r="87" spans="1:8" ht="12" x14ac:dyDescent="0.25">
      <c r="A87" s="814"/>
      <c r="B87" s="1605" t="s">
        <v>6726</v>
      </c>
      <c r="C87" s="1606">
        <v>-60</v>
      </c>
      <c r="D87" s="1607">
        <v>60</v>
      </c>
      <c r="E87" s="1606"/>
      <c r="F87" s="860"/>
      <c r="G87" s="221"/>
    </row>
    <row r="88" spans="1:8" ht="12.6" thickBot="1" x14ac:dyDescent="0.3">
      <c r="A88" s="814"/>
      <c r="B88" s="599"/>
      <c r="C88" s="1169"/>
      <c r="D88" s="1170"/>
      <c r="E88" s="1169"/>
      <c r="F88" s="240">
        <f>SUM(D53:D88)</f>
        <v>7249</v>
      </c>
      <c r="G88" s="221"/>
      <c r="H88" s="221"/>
    </row>
    <row r="89" spans="1:8" ht="21.6" thickBot="1" x14ac:dyDescent="0.45">
      <c r="B89" s="50" t="s">
        <v>1198</v>
      </c>
      <c r="C89" s="49">
        <f>SUM(C2:C52)</f>
        <v>0</v>
      </c>
      <c r="D89" s="432">
        <f>SUM(D7:D52)</f>
        <v>63041</v>
      </c>
      <c r="E89" s="48">
        <f>SUM(E2:E88)</f>
        <v>0</v>
      </c>
      <c r="F89" s="353"/>
      <c r="H89" s="1608">
        <f>C89-E89</f>
        <v>0</v>
      </c>
    </row>
  </sheetData>
  <mergeCells count="1">
    <mergeCell ref="F2:F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C68"/>
  <sheetViews>
    <sheetView showGridLines="0" tabSelected="1" topLeftCell="A10" zoomScale="80" zoomScaleNormal="80" workbookViewId="0">
      <selection activeCell="F19" sqref="F19"/>
    </sheetView>
  </sheetViews>
  <sheetFormatPr baseColWidth="10" defaultRowHeight="13.2" x14ac:dyDescent="0.25"/>
  <cols>
    <col min="1" max="1" width="0.5546875" customWidth="1"/>
    <col min="2" max="2" width="3.109375" customWidth="1"/>
    <col min="3" max="3" width="1" customWidth="1"/>
    <col min="4" max="4" width="7.33203125" bestFit="1" customWidth="1"/>
    <col min="5" max="5" width="7" bestFit="1" customWidth="1"/>
    <col min="6" max="6" width="7.33203125" bestFit="1" customWidth="1"/>
    <col min="7" max="7" width="7" bestFit="1" customWidth="1"/>
    <col min="8" max="8" width="7.6640625" bestFit="1" customWidth="1"/>
    <col min="9" max="9" width="6.5546875" bestFit="1" customWidth="1"/>
    <col min="10" max="10" width="5.88671875" bestFit="1" customWidth="1"/>
    <col min="11" max="12" width="7.33203125" bestFit="1" customWidth="1"/>
    <col min="13" max="13" width="6.6640625" bestFit="1" customWidth="1"/>
    <col min="14" max="14" width="7.33203125" bestFit="1" customWidth="1"/>
    <col min="15" max="15" width="6.5546875" bestFit="1" customWidth="1"/>
    <col min="17" max="17" width="7" customWidth="1"/>
    <col min="18" max="18" width="7.6640625" bestFit="1" customWidth="1"/>
    <col min="19" max="19" width="15.33203125" customWidth="1"/>
    <col min="20" max="20" width="14.6640625" bestFit="1" customWidth="1"/>
    <col min="21" max="21" width="10.88671875" customWidth="1"/>
    <col min="22" max="22" width="8.44140625" bestFit="1" customWidth="1"/>
    <col min="23" max="23" width="8.33203125" customWidth="1"/>
    <col min="24" max="24" width="12.33203125" bestFit="1" customWidth="1"/>
    <col min="25" max="25" width="16" bestFit="1" customWidth="1"/>
    <col min="26" max="28" width="0.88671875" customWidth="1"/>
  </cols>
  <sheetData>
    <row r="2" spans="2:21" ht="13.8" x14ac:dyDescent="0.25">
      <c r="B2" s="1666">
        <v>1</v>
      </c>
      <c r="D2" s="1888" t="s">
        <v>6560</v>
      </c>
      <c r="E2" s="1888"/>
      <c r="F2" s="1888"/>
      <c r="G2" s="1888"/>
      <c r="H2" s="1888"/>
      <c r="I2" s="1888"/>
      <c r="J2" s="1888"/>
      <c r="K2" s="1888"/>
      <c r="L2" s="1888"/>
      <c r="M2" s="1888"/>
      <c r="N2" s="1888"/>
      <c r="O2" s="1888"/>
    </row>
    <row r="3" spans="2:21" ht="13.8" x14ac:dyDescent="0.25">
      <c r="B3" s="1665"/>
      <c r="D3" s="1601">
        <v>42736</v>
      </c>
      <c r="E3" s="1601">
        <v>42767</v>
      </c>
      <c r="F3" s="1601">
        <v>42795</v>
      </c>
      <c r="G3" s="1601">
        <v>42826</v>
      </c>
      <c r="H3" s="1601">
        <v>42856</v>
      </c>
      <c r="I3" s="1601">
        <v>42887</v>
      </c>
      <c r="J3" s="1601">
        <v>42917</v>
      </c>
      <c r="K3" s="1601">
        <v>42948</v>
      </c>
      <c r="L3" s="1601">
        <v>42979</v>
      </c>
      <c r="M3" s="1601">
        <v>43009</v>
      </c>
      <c r="N3" s="1601">
        <v>43040</v>
      </c>
      <c r="O3" s="1601">
        <v>43070</v>
      </c>
    </row>
    <row r="4" spans="2:21" ht="13.8" x14ac:dyDescent="0.25">
      <c r="B4" s="1665"/>
      <c r="D4" s="1575"/>
      <c r="E4" s="1575"/>
      <c r="F4" s="1575"/>
      <c r="G4" s="1575"/>
      <c r="H4" s="1575"/>
      <c r="I4" s="1633">
        <v>400</v>
      </c>
      <c r="J4" s="1633">
        <v>400</v>
      </c>
      <c r="K4" s="1633">
        <v>400</v>
      </c>
      <c r="L4" s="1633">
        <v>400</v>
      </c>
      <c r="M4" s="1633">
        <v>400</v>
      </c>
      <c r="N4" s="1633">
        <v>400</v>
      </c>
      <c r="O4" s="1633">
        <v>400</v>
      </c>
    </row>
    <row r="5" spans="2:21" ht="15.6" x14ac:dyDescent="0.25">
      <c r="B5" s="1665"/>
      <c r="D5" s="1601">
        <v>43101</v>
      </c>
      <c r="E5" s="1601">
        <v>43132</v>
      </c>
      <c r="F5" s="1601">
        <v>43160</v>
      </c>
      <c r="G5" s="1601">
        <v>43191</v>
      </c>
      <c r="H5" s="1601">
        <v>43221</v>
      </c>
      <c r="I5" s="1601">
        <v>43252</v>
      </c>
      <c r="J5" s="1601">
        <v>43282</v>
      </c>
      <c r="K5" s="1601">
        <v>43313</v>
      </c>
      <c r="L5" s="1601">
        <v>43344</v>
      </c>
      <c r="M5" s="1601">
        <v>43374</v>
      </c>
      <c r="N5" s="1601">
        <v>43405</v>
      </c>
      <c r="O5" s="1601">
        <v>43435</v>
      </c>
      <c r="R5" s="1885" t="s">
        <v>7168</v>
      </c>
      <c r="S5" s="1885"/>
      <c r="T5" s="1885"/>
      <c r="U5" s="1885"/>
    </row>
    <row r="6" spans="2:21" ht="15.6" x14ac:dyDescent="0.3">
      <c r="B6" s="1665"/>
      <c r="D6" s="1633">
        <v>400</v>
      </c>
      <c r="E6" s="1633">
        <v>400</v>
      </c>
      <c r="F6" s="1633">
        <v>400</v>
      </c>
      <c r="G6" s="1633">
        <v>400</v>
      </c>
      <c r="H6" s="1633">
        <v>400</v>
      </c>
      <c r="I6" s="1633">
        <v>400</v>
      </c>
      <c r="J6" s="1686">
        <v>400</v>
      </c>
      <c r="K6" s="1686">
        <v>400</v>
      </c>
      <c r="L6" s="1686">
        <v>400</v>
      </c>
      <c r="M6" s="1686">
        <v>400</v>
      </c>
      <c r="N6" s="1686">
        <v>400</v>
      </c>
      <c r="O6" s="1686">
        <v>400</v>
      </c>
      <c r="R6" s="1683" t="s">
        <v>7145</v>
      </c>
      <c r="S6" s="1683" t="s">
        <v>7144</v>
      </c>
      <c r="T6" s="1683" t="s">
        <v>3606</v>
      </c>
      <c r="U6" s="1683" t="s">
        <v>1241</v>
      </c>
    </row>
    <row r="7" spans="2:21" ht="15.6" x14ac:dyDescent="0.3">
      <c r="B7" s="1665"/>
      <c r="D7" s="1601">
        <v>43466</v>
      </c>
      <c r="E7" s="1601">
        <v>43497</v>
      </c>
      <c r="F7" s="1601">
        <v>43525</v>
      </c>
      <c r="G7" s="1601">
        <v>43556</v>
      </c>
      <c r="H7" s="1601">
        <v>43586</v>
      </c>
      <c r="I7" s="1601">
        <v>43617</v>
      </c>
      <c r="J7" s="1601">
        <v>43647</v>
      </c>
      <c r="K7" s="1601">
        <v>43678</v>
      </c>
      <c r="L7" s="1601">
        <v>43709</v>
      </c>
      <c r="M7" s="1601">
        <v>43739</v>
      </c>
      <c r="N7" s="1601">
        <v>43770</v>
      </c>
      <c r="O7" s="1601">
        <v>43800</v>
      </c>
      <c r="R7" s="1889">
        <v>2017</v>
      </c>
      <c r="S7" s="1672">
        <v>42887</v>
      </c>
      <c r="T7" s="1671">
        <v>2017</v>
      </c>
      <c r="U7" s="1670">
        <v>400</v>
      </c>
    </row>
    <row r="8" spans="2:21" ht="15.6" x14ac:dyDescent="0.3">
      <c r="B8" s="1665"/>
      <c r="D8" s="1633">
        <v>400</v>
      </c>
      <c r="E8" s="1633">
        <v>400</v>
      </c>
      <c r="F8" s="1633">
        <v>400</v>
      </c>
      <c r="G8" s="1633">
        <v>500</v>
      </c>
      <c r="H8" s="1633">
        <v>500</v>
      </c>
      <c r="I8" s="1633">
        <v>500</v>
      </c>
      <c r="J8" s="1686">
        <v>500</v>
      </c>
      <c r="K8" s="1686">
        <v>500</v>
      </c>
      <c r="L8" s="1633">
        <v>500</v>
      </c>
      <c r="M8" s="1633">
        <v>500</v>
      </c>
      <c r="N8" s="1633">
        <v>500</v>
      </c>
      <c r="O8" s="1633">
        <v>500</v>
      </c>
      <c r="R8" s="1889"/>
      <c r="S8" s="1672">
        <v>42917</v>
      </c>
      <c r="T8" s="1671">
        <v>2017</v>
      </c>
      <c r="U8" s="1670">
        <v>400</v>
      </c>
    </row>
    <row r="9" spans="2:21" ht="15.6" x14ac:dyDescent="0.3">
      <c r="B9" s="1665"/>
      <c r="D9" s="1601">
        <v>43831</v>
      </c>
      <c r="E9" s="1601">
        <v>43862</v>
      </c>
      <c r="F9" s="1601">
        <v>43891</v>
      </c>
      <c r="G9" s="1601">
        <v>43922</v>
      </c>
      <c r="H9" s="1601">
        <v>43952</v>
      </c>
      <c r="I9" s="1601">
        <v>43983</v>
      </c>
      <c r="J9" s="1601">
        <v>44013</v>
      </c>
      <c r="K9" s="1601">
        <v>44044</v>
      </c>
      <c r="L9" s="1601">
        <v>44075</v>
      </c>
      <c r="M9" s="1601">
        <v>44105</v>
      </c>
      <c r="N9" s="1601">
        <v>44136</v>
      </c>
      <c r="O9" s="1601">
        <v>44166</v>
      </c>
      <c r="R9" s="1889"/>
      <c r="S9" s="1672">
        <v>42948</v>
      </c>
      <c r="T9" s="1671">
        <v>2017</v>
      </c>
      <c r="U9" s="1670">
        <v>400</v>
      </c>
    </row>
    <row r="10" spans="2:21" ht="15.6" x14ac:dyDescent="0.3">
      <c r="B10" s="1665"/>
      <c r="D10" s="1633">
        <v>500</v>
      </c>
      <c r="E10" s="1633">
        <v>500</v>
      </c>
      <c r="F10" s="1633">
        <v>500</v>
      </c>
      <c r="G10" s="1684"/>
      <c r="H10" s="1684"/>
      <c r="I10" s="1684"/>
      <c r="J10" s="1865"/>
      <c r="K10" s="1865"/>
      <c r="L10" s="1684"/>
      <c r="M10" s="1684"/>
      <c r="N10" s="1684"/>
      <c r="O10" s="1684"/>
      <c r="R10" s="1889"/>
      <c r="S10" s="1672">
        <v>42979</v>
      </c>
      <c r="T10" s="1671">
        <v>2017</v>
      </c>
      <c r="U10" s="1670">
        <v>400</v>
      </c>
    </row>
    <row r="11" spans="2:21" ht="15.6" x14ac:dyDescent="0.3">
      <c r="B11" s="1665"/>
      <c r="P11" s="1668">
        <f>I4+J4+K4+L4+M4+N4+O4+D6+E6+F6+G6+H6+I6+J6+K6+L6+M6+N6+O6+D8+E8+F8+G8+H8+I8+J8+K8+L8+M8+N8+O8+D10</f>
        <v>13800</v>
      </c>
      <c r="R11" s="1889"/>
      <c r="S11" s="1672">
        <v>43009</v>
      </c>
      <c r="T11" s="1671">
        <v>2017</v>
      </c>
      <c r="U11" s="1670">
        <v>400</v>
      </c>
    </row>
    <row r="12" spans="2:21" ht="15.6" x14ac:dyDescent="0.3">
      <c r="R12" s="1889"/>
      <c r="S12" s="1672">
        <v>43040</v>
      </c>
      <c r="T12" s="1671">
        <v>2017</v>
      </c>
      <c r="U12" s="1670">
        <v>400</v>
      </c>
    </row>
    <row r="13" spans="2:21" ht="16.2" thickBot="1" x14ac:dyDescent="0.35">
      <c r="B13" s="1666">
        <v>2</v>
      </c>
      <c r="D13" s="1888" t="s">
        <v>6561</v>
      </c>
      <c r="E13" s="1888"/>
      <c r="F13" s="1888"/>
      <c r="G13" s="1888"/>
      <c r="H13" s="1888"/>
      <c r="I13" s="1888"/>
      <c r="J13" s="1888"/>
      <c r="K13" s="1888"/>
      <c r="L13" s="1888"/>
      <c r="M13" s="1888"/>
      <c r="N13" s="1888"/>
      <c r="O13" s="1888"/>
      <c r="R13" s="1889"/>
      <c r="S13" s="1677">
        <v>43070</v>
      </c>
      <c r="T13" s="1676">
        <v>2017</v>
      </c>
      <c r="U13" s="1675">
        <v>400</v>
      </c>
    </row>
    <row r="14" spans="2:21" ht="15.6" x14ac:dyDescent="0.3">
      <c r="B14" s="1665"/>
      <c r="D14" s="1601">
        <v>43101</v>
      </c>
      <c r="E14" s="1601">
        <v>43132</v>
      </c>
      <c r="F14" s="1601">
        <v>43160</v>
      </c>
      <c r="G14" s="1601">
        <v>43191</v>
      </c>
      <c r="H14" s="1601">
        <v>43221</v>
      </c>
      <c r="I14" s="1601">
        <v>43252</v>
      </c>
      <c r="J14" s="1601">
        <v>43282</v>
      </c>
      <c r="K14" s="1601">
        <v>43313</v>
      </c>
      <c r="L14" s="1601">
        <v>43344</v>
      </c>
      <c r="M14" s="1601">
        <v>43374</v>
      </c>
      <c r="N14" s="1601">
        <v>43405</v>
      </c>
      <c r="O14" s="1601">
        <v>43435</v>
      </c>
      <c r="R14" s="1890">
        <v>2018</v>
      </c>
      <c r="S14" s="1674">
        <v>43101</v>
      </c>
      <c r="T14" s="1682">
        <v>43167</v>
      </c>
      <c r="U14" s="1673">
        <v>400</v>
      </c>
    </row>
    <row r="15" spans="2:21" ht="15.6" x14ac:dyDescent="0.3">
      <c r="B15" s="1665"/>
      <c r="D15" s="1600"/>
      <c r="E15" s="1600"/>
      <c r="F15" s="1600"/>
      <c r="G15" s="1600"/>
      <c r="H15" s="1600"/>
      <c r="I15" s="1600"/>
      <c r="J15" s="1600"/>
      <c r="K15" s="1600"/>
      <c r="L15" s="1600"/>
      <c r="M15" s="1698">
        <v>0</v>
      </c>
      <c r="N15" s="1698">
        <v>0</v>
      </c>
      <c r="O15" s="1633">
        <v>1000</v>
      </c>
      <c r="R15" s="1890"/>
      <c r="S15" s="1672">
        <v>43132</v>
      </c>
      <c r="T15" s="1681">
        <v>43167</v>
      </c>
      <c r="U15" s="1670">
        <v>400</v>
      </c>
    </row>
    <row r="16" spans="2:21" ht="15.6" x14ac:dyDescent="0.3">
      <c r="B16" s="1665"/>
      <c r="D16" s="1601">
        <v>43466</v>
      </c>
      <c r="E16" s="1601">
        <v>43497</v>
      </c>
      <c r="F16" s="1601">
        <v>43525</v>
      </c>
      <c r="G16" s="1601">
        <v>43556</v>
      </c>
      <c r="H16" s="1601">
        <v>43586</v>
      </c>
      <c r="I16" s="1601">
        <v>43617</v>
      </c>
      <c r="J16" s="1601">
        <v>43647</v>
      </c>
      <c r="K16" s="1601">
        <v>43678</v>
      </c>
      <c r="L16" s="1601">
        <v>43709</v>
      </c>
      <c r="M16" s="1601">
        <v>43739</v>
      </c>
      <c r="N16" s="1601">
        <v>43770</v>
      </c>
      <c r="O16" s="1601">
        <v>43800</v>
      </c>
      <c r="R16" s="1890"/>
      <c r="S16" s="1672">
        <v>43160</v>
      </c>
      <c r="T16" s="1681">
        <v>43167</v>
      </c>
      <c r="U16" s="1670">
        <v>400</v>
      </c>
    </row>
    <row r="17" spans="2:28" ht="15.6" x14ac:dyDescent="0.3">
      <c r="B17" s="1665"/>
      <c r="D17" s="1633">
        <v>1000</v>
      </c>
      <c r="E17" s="1633">
        <v>1000</v>
      </c>
      <c r="F17" s="1633">
        <v>1000</v>
      </c>
      <c r="G17" s="1633">
        <v>1000</v>
      </c>
      <c r="H17" s="1633">
        <v>1000</v>
      </c>
      <c r="I17" s="1633">
        <v>1300</v>
      </c>
      <c r="J17" s="1633">
        <v>1300</v>
      </c>
      <c r="K17" s="1633">
        <v>1300</v>
      </c>
      <c r="L17" s="1633">
        <v>1300</v>
      </c>
      <c r="M17" s="1633">
        <v>1300</v>
      </c>
      <c r="N17" s="1633">
        <v>1300</v>
      </c>
      <c r="O17" s="1633">
        <v>1575</v>
      </c>
      <c r="R17" s="1890"/>
      <c r="S17" s="1672">
        <v>43191</v>
      </c>
      <c r="T17" s="1681">
        <v>43200</v>
      </c>
      <c r="U17" s="1670">
        <v>400</v>
      </c>
    </row>
    <row r="18" spans="2:28" ht="15.6" x14ac:dyDescent="0.3">
      <c r="B18" s="1665"/>
      <c r="D18" s="1601">
        <v>43831</v>
      </c>
      <c r="E18" s="1601">
        <v>43862</v>
      </c>
      <c r="F18" s="1601">
        <v>43891</v>
      </c>
      <c r="G18" s="1601">
        <v>43922</v>
      </c>
      <c r="H18" s="1601">
        <v>43952</v>
      </c>
      <c r="I18" s="1601">
        <v>43983</v>
      </c>
      <c r="J18" s="1601">
        <v>44013</v>
      </c>
      <c r="K18" s="1601">
        <v>44044</v>
      </c>
      <c r="L18" s="1601">
        <v>44075</v>
      </c>
      <c r="M18" s="1601">
        <v>44105</v>
      </c>
      <c r="N18" s="1601">
        <v>44136</v>
      </c>
      <c r="O18" s="1601">
        <v>44166</v>
      </c>
      <c r="R18" s="1890"/>
      <c r="S18" s="1672">
        <v>43221</v>
      </c>
      <c r="T18" s="1681">
        <v>43287</v>
      </c>
      <c r="U18" s="1670">
        <v>400</v>
      </c>
    </row>
    <row r="19" spans="2:28" ht="15.6" x14ac:dyDescent="0.3">
      <c r="B19" s="1665"/>
      <c r="D19" s="1633">
        <v>1575</v>
      </c>
      <c r="E19" s="1633">
        <v>1575</v>
      </c>
      <c r="F19" s="1684"/>
      <c r="G19" s="1684"/>
      <c r="H19" s="1684"/>
      <c r="I19" s="1684"/>
      <c r="J19" s="1865"/>
      <c r="K19" s="1865"/>
      <c r="L19" s="1684"/>
      <c r="M19" s="1684"/>
      <c r="N19" s="1684"/>
      <c r="O19" s="1684"/>
      <c r="R19" s="1890"/>
      <c r="S19" s="1672">
        <v>43252</v>
      </c>
      <c r="T19" s="1681">
        <v>43287</v>
      </c>
      <c r="U19" s="1670">
        <v>400</v>
      </c>
    </row>
    <row r="20" spans="2:28" ht="15.6" x14ac:dyDescent="0.3">
      <c r="B20" s="1665"/>
      <c r="P20" s="1668">
        <f>N15+O15+D17+E17+F17+G17+H17+I17+J17+K17+L17+M17+N17+O17+D19+E19+F19+G19+H19+I19+J19+K19+L19+M19+N19+O19</f>
        <v>18525</v>
      </c>
      <c r="R20" s="1890"/>
      <c r="S20" s="1672">
        <v>43282</v>
      </c>
      <c r="T20" s="1687">
        <v>43508</v>
      </c>
      <c r="U20" s="1670">
        <v>400</v>
      </c>
    </row>
    <row r="21" spans="2:28" ht="15.6" x14ac:dyDescent="0.3">
      <c r="B21" s="1665"/>
      <c r="R21" s="1890"/>
      <c r="S21" s="1672">
        <v>43313</v>
      </c>
      <c r="T21" s="1687">
        <v>43508</v>
      </c>
      <c r="U21" s="1670">
        <v>400</v>
      </c>
      <c r="W21" s="1885" t="s">
        <v>7411</v>
      </c>
      <c r="X21" s="1885"/>
      <c r="Y21" s="1885"/>
    </row>
    <row r="22" spans="2:28" ht="15.6" x14ac:dyDescent="0.3">
      <c r="B22" s="1842">
        <v>3</v>
      </c>
      <c r="D22" s="1882" t="s">
        <v>7496</v>
      </c>
      <c r="E22" s="1883"/>
      <c r="F22" s="1883"/>
      <c r="G22" s="1883"/>
      <c r="H22" s="1883"/>
      <c r="I22" s="1883"/>
      <c r="J22" s="1883"/>
      <c r="K22" s="1883"/>
      <c r="L22" s="1883"/>
      <c r="M22" s="1883"/>
      <c r="N22" s="1883"/>
      <c r="O22" s="1884"/>
      <c r="R22" s="1890"/>
      <c r="S22" s="1680">
        <v>43344</v>
      </c>
      <c r="T22" s="1679">
        <v>43508</v>
      </c>
      <c r="U22" s="1678">
        <v>400</v>
      </c>
      <c r="W22" s="1683" t="s">
        <v>7145</v>
      </c>
      <c r="X22" s="1683" t="s">
        <v>7144</v>
      </c>
      <c r="Y22" s="1683" t="s">
        <v>1241</v>
      </c>
    </row>
    <row r="23" spans="2:28" ht="15.6" x14ac:dyDescent="0.3">
      <c r="D23" s="1601">
        <v>43831</v>
      </c>
      <c r="E23" s="1601">
        <v>43862</v>
      </c>
      <c r="F23" s="1601">
        <v>43891</v>
      </c>
      <c r="G23" s="1601">
        <v>43922</v>
      </c>
      <c r="H23" s="1601">
        <v>43952</v>
      </c>
      <c r="I23" s="1601">
        <v>43983</v>
      </c>
      <c r="J23" s="1601">
        <v>44013</v>
      </c>
      <c r="K23" s="1601">
        <v>44044</v>
      </c>
      <c r="L23" s="1601">
        <v>44075</v>
      </c>
      <c r="M23" s="1601">
        <v>44105</v>
      </c>
      <c r="N23" s="1601">
        <v>44136</v>
      </c>
      <c r="O23" s="1601">
        <v>44166</v>
      </c>
      <c r="R23" s="1890"/>
      <c r="S23" s="1688">
        <v>43374</v>
      </c>
      <c r="T23" s="1689">
        <v>43511</v>
      </c>
      <c r="U23" s="1690">
        <v>400</v>
      </c>
      <c r="W23" s="1891">
        <v>2018</v>
      </c>
      <c r="X23" s="1672">
        <v>43374</v>
      </c>
      <c r="Y23" s="1838"/>
    </row>
    <row r="24" spans="2:28" ht="16.2" thickBot="1" x14ac:dyDescent="0.35">
      <c r="D24" s="1684"/>
      <c r="E24" s="1684"/>
      <c r="F24" s="1684"/>
      <c r="G24" s="1684"/>
      <c r="H24" s="1684"/>
      <c r="I24" s="1684"/>
      <c r="J24" s="1684"/>
      <c r="K24" s="1684"/>
      <c r="L24" s="1684"/>
      <c r="M24" s="1684"/>
      <c r="N24" s="1684"/>
      <c r="O24" s="1684"/>
      <c r="R24" s="1890"/>
      <c r="S24" s="1688">
        <v>43405</v>
      </c>
      <c r="T24" s="1689">
        <v>43511</v>
      </c>
      <c r="U24" s="1690">
        <v>400</v>
      </c>
      <c r="W24" s="1891"/>
      <c r="X24" s="1813">
        <v>43405</v>
      </c>
      <c r="Y24" s="1839"/>
    </row>
    <row r="25" spans="2:28" ht="16.8" thickTop="1" thickBot="1" x14ac:dyDescent="0.35">
      <c r="P25" s="1668">
        <f>D24+E24+F24+G24+H24+I24+J24+K24+L24+M24+N24+O24</f>
        <v>0</v>
      </c>
      <c r="R25" s="1890"/>
      <c r="S25" s="1691">
        <v>43435</v>
      </c>
      <c r="T25" s="1692">
        <v>43511</v>
      </c>
      <c r="U25" s="1693">
        <v>400</v>
      </c>
      <c r="W25" s="1891"/>
      <c r="X25" s="1672">
        <v>43435</v>
      </c>
      <c r="Y25" s="1670">
        <v>1000</v>
      </c>
      <c r="AA25" s="1814"/>
      <c r="AB25" s="1817"/>
    </row>
    <row r="26" spans="2:28" ht="15.6" x14ac:dyDescent="0.3">
      <c r="R26" s="1886">
        <v>2019</v>
      </c>
      <c r="S26" s="1694">
        <v>43466</v>
      </c>
      <c r="T26" s="1695">
        <v>43511</v>
      </c>
      <c r="U26" s="1696">
        <v>400</v>
      </c>
      <c r="W26" s="1886">
        <v>2019</v>
      </c>
      <c r="X26" s="1672">
        <v>43466</v>
      </c>
      <c r="Y26" s="1670">
        <v>1000</v>
      </c>
      <c r="AA26" s="1815"/>
    </row>
    <row r="27" spans="2:28" ht="15.6" x14ac:dyDescent="0.3">
      <c r="B27" s="1841">
        <v>4</v>
      </c>
      <c r="D27" s="1882" t="s">
        <v>7364</v>
      </c>
      <c r="E27" s="1883"/>
      <c r="F27" s="1883"/>
      <c r="G27" s="1883"/>
      <c r="H27" s="1883"/>
      <c r="I27" s="1883"/>
      <c r="J27" s="1883"/>
      <c r="K27" s="1883"/>
      <c r="L27" s="1883"/>
      <c r="M27" s="1883"/>
      <c r="N27" s="1883"/>
      <c r="O27" s="1884"/>
      <c r="R27" s="1886"/>
      <c r="S27" s="1688">
        <v>43497</v>
      </c>
      <c r="T27" s="1689">
        <v>43511</v>
      </c>
      <c r="U27" s="1690">
        <v>400</v>
      </c>
      <c r="W27" s="1886"/>
      <c r="X27" s="1672">
        <v>43497</v>
      </c>
      <c r="Y27" s="1670">
        <v>1000</v>
      </c>
      <c r="AA27" s="1815"/>
    </row>
    <row r="28" spans="2:28" ht="15.6" x14ac:dyDescent="0.3">
      <c r="B28" s="1665"/>
      <c r="D28" s="1601">
        <v>43466</v>
      </c>
      <c r="E28" s="1601">
        <v>43497</v>
      </c>
      <c r="F28" s="1601">
        <v>43525</v>
      </c>
      <c r="G28" s="1601">
        <v>43556</v>
      </c>
      <c r="H28" s="1601">
        <v>43586</v>
      </c>
      <c r="I28" s="1601">
        <v>43617</v>
      </c>
      <c r="J28" s="1601">
        <v>43647</v>
      </c>
      <c r="K28" s="1601">
        <v>43678</v>
      </c>
      <c r="L28" s="1601">
        <v>43709</v>
      </c>
      <c r="M28" s="1601">
        <v>43739</v>
      </c>
      <c r="N28" s="1601">
        <v>43770</v>
      </c>
      <c r="O28" s="1601">
        <v>43800</v>
      </c>
      <c r="R28" s="1886"/>
      <c r="S28" s="1688">
        <v>43525</v>
      </c>
      <c r="T28" s="1689">
        <v>43511</v>
      </c>
      <c r="U28" s="1690">
        <v>400</v>
      </c>
      <c r="W28" s="1886"/>
      <c r="X28" s="1672">
        <v>43525</v>
      </c>
      <c r="Y28" s="1670">
        <v>1000</v>
      </c>
      <c r="AA28" s="1815"/>
    </row>
    <row r="29" spans="2:28" ht="15.6" x14ac:dyDescent="0.3">
      <c r="B29" s="1665"/>
      <c r="D29" s="1684"/>
      <c r="E29" s="1684"/>
      <c r="F29" s="1684"/>
      <c r="G29" s="1684"/>
      <c r="H29" s="1684"/>
      <c r="I29" s="1684"/>
      <c r="J29" s="1684"/>
      <c r="K29" s="1684"/>
      <c r="L29" s="1684"/>
      <c r="M29" s="1684"/>
      <c r="N29" s="1684"/>
      <c r="O29" s="1684"/>
      <c r="R29" s="1886"/>
      <c r="S29" s="1727">
        <v>43556</v>
      </c>
      <c r="T29" s="1835">
        <v>43536</v>
      </c>
      <c r="U29" s="1669">
        <v>500</v>
      </c>
      <c r="W29" s="1886"/>
      <c r="X29" s="1672">
        <v>43556</v>
      </c>
      <c r="Y29" s="1670">
        <v>1000</v>
      </c>
      <c r="AA29" s="1815"/>
    </row>
    <row r="30" spans="2:28" ht="16.2" thickBot="1" x14ac:dyDescent="0.35">
      <c r="B30" s="1665"/>
      <c r="P30" s="1668">
        <f>D29+E29+F29+G29+H29+I29+J29+K29+L29+M29+N29+O29</f>
        <v>0</v>
      </c>
      <c r="R30" s="1886"/>
      <c r="S30" s="1727">
        <v>43586</v>
      </c>
      <c r="T30" s="1835">
        <v>43571</v>
      </c>
      <c r="U30" s="1669">
        <v>500</v>
      </c>
      <c r="W30" s="1886"/>
      <c r="X30" s="1672">
        <v>43586</v>
      </c>
      <c r="Y30" s="1670">
        <v>1000</v>
      </c>
      <c r="AA30" s="1816"/>
    </row>
    <row r="31" spans="2:28" ht="16.2" thickTop="1" x14ac:dyDescent="0.3">
      <c r="B31" s="1665"/>
      <c r="R31" s="1886"/>
      <c r="S31" s="1727">
        <v>43617</v>
      </c>
      <c r="T31" s="1835">
        <v>43594</v>
      </c>
      <c r="U31" s="1669">
        <v>500</v>
      </c>
      <c r="W31" s="1886"/>
      <c r="X31" s="1674">
        <v>43617</v>
      </c>
      <c r="Y31" s="1670">
        <v>1300</v>
      </c>
      <c r="AA31" s="1814"/>
      <c r="AB31" s="1817"/>
    </row>
    <row r="32" spans="2:28" ht="15.6" x14ac:dyDescent="0.3">
      <c r="B32" s="1667">
        <v>5</v>
      </c>
      <c r="D32" s="1882" t="s">
        <v>7365</v>
      </c>
      <c r="E32" s="1883"/>
      <c r="F32" s="1883"/>
      <c r="G32" s="1883"/>
      <c r="H32" s="1883"/>
      <c r="I32" s="1883"/>
      <c r="J32" s="1883"/>
      <c r="K32" s="1883"/>
      <c r="L32" s="1883"/>
      <c r="M32" s="1883"/>
      <c r="N32" s="1883"/>
      <c r="O32" s="1884"/>
      <c r="R32" s="1886"/>
      <c r="S32" s="1727">
        <v>43647</v>
      </c>
      <c r="T32" s="1835">
        <v>43627</v>
      </c>
      <c r="U32" s="1669">
        <v>500</v>
      </c>
      <c r="W32" s="1886"/>
      <c r="X32" s="1672">
        <v>43647</v>
      </c>
      <c r="Y32" s="1670">
        <v>1300</v>
      </c>
      <c r="AA32" s="1815"/>
    </row>
    <row r="33" spans="2:29" ht="15.6" x14ac:dyDescent="0.3">
      <c r="B33" s="1665"/>
      <c r="D33" s="1601">
        <v>43466</v>
      </c>
      <c r="E33" s="1601">
        <v>43497</v>
      </c>
      <c r="F33" s="1601">
        <v>43525</v>
      </c>
      <c r="G33" s="1601">
        <v>43556</v>
      </c>
      <c r="H33" s="1601">
        <v>43586</v>
      </c>
      <c r="I33" s="1601">
        <v>43617</v>
      </c>
      <c r="J33" s="1601">
        <v>43647</v>
      </c>
      <c r="K33" s="1601">
        <v>43678</v>
      </c>
      <c r="L33" s="1601">
        <v>43709</v>
      </c>
      <c r="M33" s="1601">
        <v>43739</v>
      </c>
      <c r="N33" s="1601">
        <v>43770</v>
      </c>
      <c r="O33" s="1601">
        <v>43800</v>
      </c>
      <c r="R33" s="1886"/>
      <c r="S33" s="1727">
        <v>43678</v>
      </c>
      <c r="T33" s="1835">
        <v>43668</v>
      </c>
      <c r="U33" s="1669">
        <v>500</v>
      </c>
      <c r="W33" s="1886"/>
      <c r="X33" s="1672">
        <v>43678</v>
      </c>
      <c r="Y33" s="1670">
        <v>1300</v>
      </c>
      <c r="AA33" s="1815"/>
    </row>
    <row r="34" spans="2:29" ht="15.6" x14ac:dyDescent="0.3">
      <c r="B34" s="1665"/>
      <c r="D34" s="1684"/>
      <c r="E34" s="1684"/>
      <c r="F34" s="1684"/>
      <c r="G34" s="1684"/>
      <c r="H34" s="1684"/>
      <c r="I34" s="1684"/>
      <c r="J34" s="1684"/>
      <c r="K34" s="1684"/>
      <c r="L34" s="1684"/>
      <c r="M34" s="1684"/>
      <c r="N34" s="1684"/>
      <c r="O34" s="1684"/>
      <c r="R34" s="1886"/>
      <c r="S34" s="1727">
        <v>43709</v>
      </c>
      <c r="T34" s="1835">
        <v>43685</v>
      </c>
      <c r="U34" s="1669">
        <v>500</v>
      </c>
      <c r="W34" s="1886"/>
      <c r="X34" s="1672">
        <v>43709</v>
      </c>
      <c r="Y34" s="1670">
        <v>1300</v>
      </c>
      <c r="AA34" s="1815"/>
    </row>
    <row r="35" spans="2:29" ht="15.6" x14ac:dyDescent="0.3">
      <c r="B35" s="1665"/>
      <c r="P35" s="1668">
        <f>D34+E34+F34+G34+H34+I34+J34+K34+L34+M34+N34+O34</f>
        <v>0</v>
      </c>
      <c r="R35" s="1886"/>
      <c r="S35" s="1727">
        <v>43739</v>
      </c>
      <c r="T35" s="1835">
        <v>43718</v>
      </c>
      <c r="U35" s="1669">
        <v>500</v>
      </c>
      <c r="W35" s="1886"/>
      <c r="X35" s="1672">
        <v>43739</v>
      </c>
      <c r="Y35" s="1670">
        <v>1300</v>
      </c>
      <c r="AA35" s="1815"/>
    </row>
    <row r="36" spans="2:29" ht="16.2" thickBot="1" x14ac:dyDescent="0.35">
      <c r="B36" s="1665"/>
      <c r="R36" s="1886"/>
      <c r="S36" s="1727">
        <v>43770</v>
      </c>
      <c r="T36" s="1835">
        <v>43748</v>
      </c>
      <c r="U36" s="1669">
        <v>500</v>
      </c>
      <c r="W36" s="1886"/>
      <c r="X36" s="1672">
        <v>43770</v>
      </c>
      <c r="Y36" s="1670">
        <v>1300</v>
      </c>
      <c r="AA36" s="1816"/>
    </row>
    <row r="37" spans="2:29" ht="16.2" thickTop="1" x14ac:dyDescent="0.3">
      <c r="B37" s="1667">
        <v>6</v>
      </c>
      <c r="D37" s="1882" t="s">
        <v>6940</v>
      </c>
      <c r="E37" s="1883"/>
      <c r="F37" s="1883"/>
      <c r="G37" s="1883"/>
      <c r="H37" s="1883"/>
      <c r="I37" s="1883"/>
      <c r="J37" s="1883"/>
      <c r="K37" s="1883"/>
      <c r="L37" s="1883"/>
      <c r="M37" s="1883"/>
      <c r="N37" s="1883"/>
      <c r="O37" s="1884"/>
      <c r="R37" s="1886"/>
      <c r="S37" s="1727">
        <v>43800</v>
      </c>
      <c r="T37" s="1835">
        <v>43781</v>
      </c>
      <c r="U37" s="1669">
        <v>500</v>
      </c>
      <c r="W37" s="1886"/>
      <c r="X37" s="1674">
        <v>43800</v>
      </c>
      <c r="Y37" s="1864">
        <v>1575</v>
      </c>
      <c r="AA37" s="1814"/>
      <c r="AB37" s="1817"/>
    </row>
    <row r="38" spans="2:29" ht="15.6" x14ac:dyDescent="0.3">
      <c r="B38" s="1665"/>
      <c r="D38" s="1601">
        <v>43466</v>
      </c>
      <c r="E38" s="1601">
        <v>43497</v>
      </c>
      <c r="F38" s="1601">
        <v>43525</v>
      </c>
      <c r="G38" s="1601">
        <v>43556</v>
      </c>
      <c r="H38" s="1601">
        <v>43586</v>
      </c>
      <c r="I38" s="1601">
        <v>43617</v>
      </c>
      <c r="J38" s="1601">
        <v>43647</v>
      </c>
      <c r="K38" s="1601">
        <v>43678</v>
      </c>
      <c r="L38" s="1601">
        <v>43709</v>
      </c>
      <c r="M38" s="1601">
        <v>43739</v>
      </c>
      <c r="N38" s="1601">
        <v>43770</v>
      </c>
      <c r="O38" s="1601">
        <v>43800</v>
      </c>
      <c r="R38" s="1887">
        <v>2020</v>
      </c>
      <c r="S38" s="1727">
        <v>43831</v>
      </c>
      <c r="T38" s="1835">
        <v>43809</v>
      </c>
      <c r="U38" s="1669">
        <v>500</v>
      </c>
      <c r="W38" s="1877">
        <v>2020</v>
      </c>
      <c r="X38" s="1672">
        <v>43831</v>
      </c>
      <c r="Y38" s="1670">
        <v>1575</v>
      </c>
      <c r="AA38" s="1815"/>
    </row>
    <row r="39" spans="2:29" ht="15.6" x14ac:dyDescent="0.3">
      <c r="B39" s="1665"/>
      <c r="D39" s="1684"/>
      <c r="E39" s="1684"/>
      <c r="F39" s="1684"/>
      <c r="G39" s="1684"/>
      <c r="H39" s="1684"/>
      <c r="I39" s="1684"/>
      <c r="J39" s="1684"/>
      <c r="K39" s="1684"/>
      <c r="L39" s="1684"/>
      <c r="M39" s="1684"/>
      <c r="N39" s="1684"/>
      <c r="O39" s="1684"/>
      <c r="R39" s="1887"/>
      <c r="S39" s="1727">
        <v>43862</v>
      </c>
      <c r="T39" s="1835">
        <v>43839</v>
      </c>
      <c r="U39" s="1669">
        <v>500</v>
      </c>
      <c r="W39" s="1877"/>
      <c r="X39" s="1672">
        <v>43862</v>
      </c>
      <c r="Y39" s="1670">
        <v>1575</v>
      </c>
      <c r="AA39" s="1815"/>
      <c r="AC39" s="17">
        <v>43901</v>
      </c>
    </row>
    <row r="40" spans="2:29" ht="15.6" x14ac:dyDescent="0.3">
      <c r="B40" s="1665"/>
      <c r="P40" s="1668">
        <f>D39+E39+F39+G39+H39+I39+J39+K39+L39+M39+N39+O39</f>
        <v>0</v>
      </c>
      <c r="R40" s="1887"/>
      <c r="S40" s="1727">
        <v>43891</v>
      </c>
      <c r="T40" s="1835">
        <v>43872</v>
      </c>
      <c r="U40" s="1669">
        <v>500</v>
      </c>
      <c r="W40" s="1877"/>
      <c r="X40" s="1672"/>
      <c r="Y40" s="1670"/>
      <c r="AA40" s="1815"/>
    </row>
    <row r="41" spans="2:29" ht="15.6" x14ac:dyDescent="0.3">
      <c r="R41" s="1887"/>
      <c r="S41" s="1727">
        <v>43922</v>
      </c>
      <c r="T41" s="1835"/>
      <c r="U41" s="1669"/>
      <c r="W41" s="1877"/>
      <c r="X41" s="1672"/>
      <c r="Y41" s="1670"/>
      <c r="AA41" s="1815"/>
    </row>
    <row r="42" spans="2:29" ht="16.2" thickBot="1" x14ac:dyDescent="0.35">
      <c r="B42" s="1667">
        <v>7</v>
      </c>
      <c r="D42" s="1882" t="s">
        <v>7393</v>
      </c>
      <c r="E42" s="1883"/>
      <c r="F42" s="1883"/>
      <c r="G42" s="1883"/>
      <c r="H42" s="1883"/>
      <c r="I42" s="1883"/>
      <c r="J42" s="1883"/>
      <c r="K42" s="1883"/>
      <c r="L42" s="1883"/>
      <c r="M42" s="1883"/>
      <c r="N42" s="1883"/>
      <c r="O42" s="1884"/>
      <c r="R42" s="1887"/>
      <c r="S42" s="1727">
        <v>43952</v>
      </c>
      <c r="T42" s="1835"/>
      <c r="U42" s="1669"/>
      <c r="W42" s="1877"/>
      <c r="X42" s="1672"/>
      <c r="Y42" s="1670"/>
      <c r="AA42" s="1816"/>
      <c r="AB42" s="1818"/>
    </row>
    <row r="43" spans="2:29" ht="16.2" thickTop="1" x14ac:dyDescent="0.3">
      <c r="B43" s="1665"/>
      <c r="D43" s="1601">
        <v>43466</v>
      </c>
      <c r="E43" s="1601">
        <v>43497</v>
      </c>
      <c r="F43" s="1601">
        <v>43525</v>
      </c>
      <c r="G43" s="1601">
        <v>43556</v>
      </c>
      <c r="H43" s="1601">
        <v>43586</v>
      </c>
      <c r="I43" s="1601">
        <v>43617</v>
      </c>
      <c r="J43" s="1601">
        <v>43647</v>
      </c>
      <c r="K43" s="1601">
        <v>43678</v>
      </c>
      <c r="L43" s="1601">
        <v>43709</v>
      </c>
      <c r="M43" s="1601">
        <v>43739</v>
      </c>
      <c r="N43" s="1601">
        <v>43770</v>
      </c>
      <c r="O43" s="1601">
        <v>43800</v>
      </c>
      <c r="R43" s="1887"/>
      <c r="S43" s="1727">
        <v>43983</v>
      </c>
      <c r="T43" s="1835"/>
      <c r="U43" s="1669"/>
    </row>
    <row r="44" spans="2:29" ht="15.6" x14ac:dyDescent="0.3">
      <c r="B44" s="1665"/>
      <c r="D44" s="1684"/>
      <c r="E44" s="1684"/>
      <c r="F44" s="1684"/>
      <c r="G44" s="1684"/>
      <c r="H44" s="1684"/>
      <c r="I44" s="1684"/>
      <c r="J44" s="1684"/>
      <c r="K44" s="1684"/>
      <c r="L44" s="1684"/>
      <c r="M44" s="1684"/>
      <c r="N44" s="1684"/>
      <c r="O44" s="1684"/>
      <c r="R44" s="1887"/>
      <c r="S44" s="1727">
        <v>44013</v>
      </c>
      <c r="T44" s="1835"/>
      <c r="U44" s="1669"/>
    </row>
    <row r="45" spans="2:29" ht="15.6" x14ac:dyDescent="0.3">
      <c r="B45" s="1665"/>
      <c r="P45" s="1668">
        <f>D44+E44+F44+G44+H44+I44+J44+K44+L44+M44+N44+O44</f>
        <v>0</v>
      </c>
      <c r="R45" s="1887"/>
      <c r="S45" s="1727">
        <v>44044</v>
      </c>
      <c r="T45" s="1835"/>
      <c r="U45" s="1669"/>
    </row>
    <row r="46" spans="2:29" ht="15.6" x14ac:dyDescent="0.3">
      <c r="R46" s="1887"/>
      <c r="S46" s="1727">
        <v>44075</v>
      </c>
      <c r="T46" s="1835"/>
      <c r="U46" s="1669"/>
    </row>
    <row r="47" spans="2:29" ht="15.6" x14ac:dyDescent="0.3">
      <c r="B47" s="1667">
        <v>8</v>
      </c>
      <c r="D47" s="1882" t="s">
        <v>7450</v>
      </c>
      <c r="E47" s="1883"/>
      <c r="F47" s="1883"/>
      <c r="G47" s="1883"/>
      <c r="H47" s="1883"/>
      <c r="I47" s="1883"/>
      <c r="J47" s="1883"/>
      <c r="K47" s="1883"/>
      <c r="L47" s="1883"/>
      <c r="M47" s="1883"/>
      <c r="N47" s="1883"/>
      <c r="O47" s="1884"/>
      <c r="R47" s="1887"/>
      <c r="S47" s="1727">
        <v>44105</v>
      </c>
      <c r="T47" s="1835"/>
      <c r="U47" s="1669"/>
    </row>
    <row r="48" spans="2:29" ht="15.6" x14ac:dyDescent="0.3">
      <c r="B48" s="1665"/>
      <c r="D48" s="1601">
        <v>43466</v>
      </c>
      <c r="E48" s="1601">
        <v>43497</v>
      </c>
      <c r="F48" s="1601">
        <v>43525</v>
      </c>
      <c r="G48" s="1601">
        <v>43556</v>
      </c>
      <c r="H48" s="1601">
        <v>43586</v>
      </c>
      <c r="I48" s="1601">
        <v>43617</v>
      </c>
      <c r="J48" s="1601">
        <v>43647</v>
      </c>
      <c r="K48" s="1601">
        <v>43678</v>
      </c>
      <c r="L48" s="1601">
        <v>43709</v>
      </c>
      <c r="M48" s="1601">
        <v>43739</v>
      </c>
      <c r="N48" s="1601">
        <v>43770</v>
      </c>
      <c r="O48" s="1601">
        <v>43800</v>
      </c>
      <c r="R48" s="1887"/>
      <c r="S48" s="1727">
        <v>44136</v>
      </c>
      <c r="T48" s="1835"/>
      <c r="U48" s="1669"/>
    </row>
    <row r="49" spans="2:24" ht="15.6" x14ac:dyDescent="0.3">
      <c r="B49" s="1665"/>
      <c r="D49" s="1684"/>
      <c r="E49" s="1684"/>
      <c r="F49" s="1684"/>
      <c r="G49" s="1684"/>
      <c r="H49" s="1684"/>
      <c r="I49" s="1684"/>
      <c r="J49" s="1684"/>
      <c r="K49" s="1684"/>
      <c r="L49" s="1684"/>
      <c r="M49" s="1684"/>
      <c r="N49" s="1684"/>
      <c r="O49" s="1684"/>
      <c r="R49" s="1887"/>
      <c r="S49" s="1727">
        <v>44166</v>
      </c>
      <c r="T49" s="1835"/>
      <c r="U49" s="1669"/>
    </row>
    <row r="50" spans="2:24" ht="13.8" x14ac:dyDescent="0.25">
      <c r="B50" s="1665"/>
      <c r="P50" s="1668">
        <f>D49+E49+F49+G49+H49+I49+J49+K49+L49+M49+N49+O49</f>
        <v>0</v>
      </c>
    </row>
    <row r="61" spans="2:24" x14ac:dyDescent="0.25">
      <c r="U61" s="1697">
        <f>SUM(U7:U37)</f>
        <v>13300</v>
      </c>
    </row>
    <row r="64" spans="2:24" x14ac:dyDescent="0.25">
      <c r="S64" s="1805" t="s">
        <v>7716</v>
      </c>
      <c r="T64" s="1805" t="s">
        <v>7711</v>
      </c>
      <c r="V64" s="1808" t="s">
        <v>7720</v>
      </c>
      <c r="W64" s="1878" t="s">
        <v>7721</v>
      </c>
      <c r="X64" s="1879"/>
    </row>
    <row r="65" spans="19:25" x14ac:dyDescent="0.25">
      <c r="S65" s="1806" t="s">
        <v>7717</v>
      </c>
      <c r="T65" s="1807" t="s">
        <v>7712</v>
      </c>
      <c r="V65" s="1807" t="s">
        <v>7719</v>
      </c>
      <c r="W65" s="1880"/>
      <c r="X65" s="1881"/>
    </row>
    <row r="66" spans="19:25" x14ac:dyDescent="0.25">
      <c r="S66" s="1820">
        <v>43404</v>
      </c>
      <c r="T66" s="1809">
        <v>174</v>
      </c>
      <c r="V66" s="1812">
        <v>1000</v>
      </c>
      <c r="W66" s="1357" t="s">
        <v>7713</v>
      </c>
    </row>
    <row r="67" spans="19:25" x14ac:dyDescent="0.25">
      <c r="S67" s="1820">
        <v>43621</v>
      </c>
      <c r="T67" s="1809">
        <v>223.2</v>
      </c>
      <c r="U67" s="1819">
        <f>T66*1.283</f>
        <v>223.24199999999999</v>
      </c>
      <c r="V67" s="1812">
        <v>1300</v>
      </c>
      <c r="W67" s="1357" t="s">
        <v>7714</v>
      </c>
      <c r="Y67" s="1357" t="s">
        <v>7718</v>
      </c>
    </row>
    <row r="68" spans="19:25" x14ac:dyDescent="0.25">
      <c r="S68" s="1833">
        <v>43812</v>
      </c>
      <c r="T68" s="1809">
        <v>270.45</v>
      </c>
      <c r="U68" s="1834">
        <f>T67*1.21</f>
        <v>270.072</v>
      </c>
      <c r="V68" s="1804">
        <f>V67*1.21</f>
        <v>1573</v>
      </c>
      <c r="W68" s="1357" t="s">
        <v>7715</v>
      </c>
      <c r="Y68" s="1357" t="s">
        <v>7843</v>
      </c>
    </row>
  </sheetData>
  <mergeCells count="18">
    <mergeCell ref="D2:O2"/>
    <mergeCell ref="R7:R13"/>
    <mergeCell ref="R14:R25"/>
    <mergeCell ref="D13:O13"/>
    <mergeCell ref="W21:Y21"/>
    <mergeCell ref="D22:O22"/>
    <mergeCell ref="W23:W25"/>
    <mergeCell ref="W38:W42"/>
    <mergeCell ref="W64:X65"/>
    <mergeCell ref="D47:O47"/>
    <mergeCell ref="D42:O42"/>
    <mergeCell ref="R5:U5"/>
    <mergeCell ref="W26:W37"/>
    <mergeCell ref="R26:R37"/>
    <mergeCell ref="D27:O27"/>
    <mergeCell ref="D32:O32"/>
    <mergeCell ref="D37:O37"/>
    <mergeCell ref="R38:R49"/>
  </mergeCells>
  <pageMargins left="0.7" right="0.7" top="0.75" bottom="0.75" header="0.3" footer="0.3"/>
  <pageSetup paperSize="9" orientation="portrait" horizontalDpi="4294967293" verticalDpi="4294967293"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zoomScale="80" zoomScaleNormal="80" workbookViewId="0">
      <selection activeCell="B6" sqref="B6"/>
    </sheetView>
  </sheetViews>
  <sheetFormatPr baseColWidth="10" defaultColWidth="11.44140625" defaultRowHeight="11.4" x14ac:dyDescent="0.2"/>
  <cols>
    <col min="1" max="1" width="3.6640625" style="3" customWidth="1"/>
    <col min="2" max="2" width="26.33203125" style="3" customWidth="1"/>
    <col min="3" max="3" width="10.88671875" style="5" bestFit="1" customWidth="1"/>
    <col min="4" max="4" width="10" style="3" customWidth="1"/>
    <col min="5" max="5" width="10.6640625" style="3" bestFit="1" customWidth="1"/>
    <col min="6" max="6" width="1.109375" style="3" customWidth="1"/>
    <col min="7" max="7" width="14.109375" style="3" customWidth="1"/>
    <col min="8" max="16384" width="11.44140625" style="3"/>
  </cols>
  <sheetData>
    <row r="1" spans="1:7" ht="12" thickBot="1" x14ac:dyDescent="0.25">
      <c r="B1" s="50"/>
      <c r="C1" s="54" t="s">
        <v>1230</v>
      </c>
      <c r="D1" s="54" t="s">
        <v>1228</v>
      </c>
      <c r="E1" s="221"/>
      <c r="F1" s="260"/>
      <c r="G1" s="221"/>
    </row>
    <row r="2" spans="1:7" ht="12" x14ac:dyDescent="0.25">
      <c r="A2" s="16"/>
      <c r="B2" s="570" t="s">
        <v>1192</v>
      </c>
      <c r="C2" s="1546">
        <v>36950</v>
      </c>
      <c r="D2" s="875"/>
      <c r="E2" s="23"/>
      <c r="F2" s="630"/>
    </row>
    <row r="3" spans="1:7" ht="12" x14ac:dyDescent="0.25">
      <c r="A3" s="16"/>
      <c r="B3" s="570" t="s">
        <v>1194</v>
      </c>
      <c r="C3" s="1546"/>
      <c r="D3" s="875"/>
      <c r="E3" s="23"/>
    </row>
    <row r="4" spans="1:7" ht="12" x14ac:dyDescent="0.25">
      <c r="A4" s="16"/>
      <c r="B4" s="570" t="s">
        <v>3597</v>
      </c>
      <c r="C4" s="1546">
        <v>5100</v>
      </c>
      <c r="D4" s="875">
        <v>-5100</v>
      </c>
      <c r="E4" s="23"/>
    </row>
    <row r="5" spans="1:7" ht="12" x14ac:dyDescent="0.25">
      <c r="A5" s="16"/>
      <c r="B5" s="570" t="s">
        <v>6563</v>
      </c>
      <c r="C5" s="1546">
        <v>400</v>
      </c>
      <c r="D5" s="875">
        <v>-400</v>
      </c>
      <c r="E5" s="23"/>
    </row>
    <row r="6" spans="1:7" ht="12.6" thickBot="1" x14ac:dyDescent="0.3">
      <c r="A6" s="1466"/>
      <c r="B6" s="1497" t="s">
        <v>6590</v>
      </c>
      <c r="C6" s="1596">
        <v>1778</v>
      </c>
      <c r="D6" s="1498">
        <v>-1778</v>
      </c>
      <c r="E6" s="1467">
        <f>SUM(C2:C6)</f>
        <v>44228</v>
      </c>
    </row>
    <row r="7" spans="1:7" x14ac:dyDescent="0.2">
      <c r="A7" s="14">
        <v>1</v>
      </c>
      <c r="B7" s="585" t="s">
        <v>1145</v>
      </c>
      <c r="C7" s="584">
        <v>-50</v>
      </c>
      <c r="D7" s="583">
        <v>50</v>
      </c>
      <c r="F7" s="221"/>
      <c r="G7" s="221"/>
    </row>
    <row r="8" spans="1:7" x14ac:dyDescent="0.2">
      <c r="A8" s="14">
        <v>2</v>
      </c>
      <c r="B8" s="585" t="s">
        <v>791</v>
      </c>
      <c r="C8" s="584">
        <v>-403</v>
      </c>
      <c r="D8" s="583">
        <v>403</v>
      </c>
      <c r="E8" s="390"/>
      <c r="F8" s="221"/>
      <c r="G8" s="285"/>
    </row>
    <row r="9" spans="1:7" x14ac:dyDescent="0.2">
      <c r="A9" s="14">
        <v>3</v>
      </c>
      <c r="B9" s="585" t="s">
        <v>6358</v>
      </c>
      <c r="C9" s="584">
        <v>-10491</v>
      </c>
      <c r="D9" s="583">
        <f>E66</f>
        <v>10491</v>
      </c>
      <c r="F9" s="221"/>
      <c r="G9" s="221"/>
    </row>
    <row r="10" spans="1:7" x14ac:dyDescent="0.2">
      <c r="A10" s="14">
        <v>4</v>
      </c>
      <c r="B10" s="585" t="s">
        <v>6441</v>
      </c>
      <c r="C10" s="584">
        <v>0</v>
      </c>
      <c r="D10" s="583">
        <v>0</v>
      </c>
      <c r="F10" s="221"/>
      <c r="G10" s="221"/>
    </row>
    <row r="11" spans="1:7" x14ac:dyDescent="0.2">
      <c r="A11" s="14">
        <v>5</v>
      </c>
      <c r="B11" s="585" t="s">
        <v>6534</v>
      </c>
      <c r="C11" s="584">
        <v>0</v>
      </c>
      <c r="D11" s="583">
        <v>0</v>
      </c>
      <c r="F11" s="221"/>
      <c r="G11" s="221"/>
    </row>
    <row r="12" spans="1:7" x14ac:dyDescent="0.2">
      <c r="A12" s="14">
        <v>6</v>
      </c>
      <c r="B12" s="585" t="s">
        <v>5883</v>
      </c>
      <c r="C12" s="584">
        <v>-500</v>
      </c>
      <c r="D12" s="583">
        <v>500</v>
      </c>
      <c r="F12" s="221"/>
      <c r="G12" s="221"/>
    </row>
    <row r="13" spans="1:7" ht="12" x14ac:dyDescent="0.25">
      <c r="A13" s="14">
        <v>7</v>
      </c>
      <c r="B13" s="585" t="s">
        <v>3785</v>
      </c>
      <c r="C13" s="584">
        <v>-22</v>
      </c>
      <c r="D13" s="583">
        <v>22</v>
      </c>
      <c r="F13" s="221"/>
      <c r="G13" s="820"/>
    </row>
    <row r="14" spans="1:7" ht="12" x14ac:dyDescent="0.25">
      <c r="A14" s="14">
        <v>8</v>
      </c>
      <c r="B14" s="585" t="s">
        <v>6567</v>
      </c>
      <c r="C14" s="584">
        <v>-600</v>
      </c>
      <c r="D14" s="583">
        <v>600</v>
      </c>
      <c r="F14" s="221"/>
      <c r="G14" s="820"/>
    </row>
    <row r="15" spans="1:7" ht="12" x14ac:dyDescent="0.25">
      <c r="A15" s="14">
        <v>9</v>
      </c>
      <c r="B15" s="585" t="s">
        <v>6568</v>
      </c>
      <c r="C15" s="584">
        <v>-600</v>
      </c>
      <c r="D15" s="583">
        <v>600</v>
      </c>
      <c r="F15" s="221"/>
      <c r="G15" s="820"/>
    </row>
    <row r="16" spans="1:7" ht="12" x14ac:dyDescent="0.25">
      <c r="A16" s="14">
        <v>10</v>
      </c>
      <c r="B16" s="585" t="s">
        <v>6569</v>
      </c>
      <c r="C16" s="584">
        <v>-600</v>
      </c>
      <c r="D16" s="583">
        <v>600</v>
      </c>
      <c r="F16" s="221"/>
      <c r="G16" s="820"/>
    </row>
    <row r="17" spans="1:7" x14ac:dyDescent="0.2">
      <c r="A17" s="14">
        <v>11</v>
      </c>
      <c r="B17" s="585" t="s">
        <v>6570</v>
      </c>
      <c r="C17" s="584">
        <v>-600</v>
      </c>
      <c r="D17" s="583">
        <v>600</v>
      </c>
      <c r="F17" s="221"/>
      <c r="G17" s="221"/>
    </row>
    <row r="18" spans="1:7" x14ac:dyDescent="0.2">
      <c r="A18" s="14">
        <v>12</v>
      </c>
      <c r="B18" s="585" t="s">
        <v>5881</v>
      </c>
      <c r="C18" s="584">
        <v>0</v>
      </c>
      <c r="D18" s="583">
        <v>0</v>
      </c>
      <c r="F18" s="221"/>
      <c r="G18" s="221"/>
    </row>
    <row r="19" spans="1:7" x14ac:dyDescent="0.2">
      <c r="A19" s="14">
        <v>13</v>
      </c>
      <c r="B19" s="585" t="s">
        <v>3164</v>
      </c>
      <c r="C19" s="584">
        <v>-1320</v>
      </c>
      <c r="D19" s="583">
        <v>1320</v>
      </c>
      <c r="F19" s="221"/>
      <c r="G19" s="221"/>
    </row>
    <row r="20" spans="1:7" x14ac:dyDescent="0.2">
      <c r="A20" s="14">
        <v>14</v>
      </c>
      <c r="B20" s="585" t="s">
        <v>1154</v>
      </c>
      <c r="C20" s="584">
        <v>-1332</v>
      </c>
      <c r="D20" s="583">
        <v>1332</v>
      </c>
      <c r="F20" s="221"/>
      <c r="G20" s="221"/>
    </row>
    <row r="21" spans="1:7" x14ac:dyDescent="0.2">
      <c r="A21" s="14">
        <v>15</v>
      </c>
      <c r="B21" s="585" t="s">
        <v>6508</v>
      </c>
      <c r="C21" s="584">
        <v>0</v>
      </c>
      <c r="D21" s="583">
        <v>0</v>
      </c>
      <c r="F21" s="221"/>
      <c r="G21" s="221"/>
    </row>
    <row r="22" spans="1:7" x14ac:dyDescent="0.2">
      <c r="A22" s="14">
        <v>16</v>
      </c>
      <c r="B22" s="585" t="s">
        <v>3439</v>
      </c>
      <c r="C22" s="584">
        <v>-147</v>
      </c>
      <c r="D22" s="583">
        <v>147</v>
      </c>
      <c r="F22" s="221"/>
      <c r="G22" s="323"/>
    </row>
    <row r="23" spans="1:7" x14ac:dyDescent="0.2">
      <c r="A23" s="14">
        <v>17</v>
      </c>
      <c r="B23" s="585" t="s">
        <v>6522</v>
      </c>
      <c r="C23" s="584">
        <v>0</v>
      </c>
      <c r="D23" s="583">
        <v>0</v>
      </c>
      <c r="F23" s="221"/>
      <c r="G23" s="323"/>
    </row>
    <row r="24" spans="1:7" x14ac:dyDescent="0.2">
      <c r="A24" s="14">
        <v>18</v>
      </c>
      <c r="B24" s="585" t="s">
        <v>6521</v>
      </c>
      <c r="C24" s="584">
        <v>0</v>
      </c>
      <c r="D24" s="583">
        <v>0</v>
      </c>
      <c r="F24" s="221"/>
    </row>
    <row r="25" spans="1:7" x14ac:dyDescent="0.2">
      <c r="A25" s="14">
        <v>19</v>
      </c>
      <c r="B25" s="585" t="s">
        <v>6520</v>
      </c>
      <c r="C25" s="584">
        <v>0</v>
      </c>
      <c r="D25" s="583">
        <v>0</v>
      </c>
      <c r="F25" s="221"/>
      <c r="G25" s="221"/>
    </row>
    <row r="26" spans="1:7" x14ac:dyDescent="0.2">
      <c r="A26" s="14">
        <v>20</v>
      </c>
      <c r="B26" s="1604" t="s">
        <v>6523</v>
      </c>
      <c r="C26" s="584">
        <v>0</v>
      </c>
      <c r="D26" s="583">
        <v>0</v>
      </c>
      <c r="F26" s="221"/>
      <c r="G26" s="221"/>
    </row>
    <row r="27" spans="1:7" x14ac:dyDescent="0.2">
      <c r="A27" s="14">
        <v>21</v>
      </c>
      <c r="B27" s="1604" t="s">
        <v>6524</v>
      </c>
      <c r="C27" s="584">
        <v>0</v>
      </c>
      <c r="D27" s="583">
        <v>0</v>
      </c>
      <c r="F27" s="221"/>
      <c r="G27" s="221"/>
    </row>
    <row r="28" spans="1:7" x14ac:dyDescent="0.2">
      <c r="A28" s="14">
        <v>22</v>
      </c>
      <c r="B28" s="1604" t="s">
        <v>3427</v>
      </c>
      <c r="C28" s="584">
        <v>0</v>
      </c>
      <c r="D28" s="583">
        <v>0</v>
      </c>
      <c r="E28" s="353"/>
      <c r="F28" s="221"/>
      <c r="G28" s="221"/>
    </row>
    <row r="29" spans="1:7" ht="12.6" thickBot="1" x14ac:dyDescent="0.3">
      <c r="A29" s="14">
        <v>23</v>
      </c>
      <c r="B29" s="1617" t="s">
        <v>6565</v>
      </c>
      <c r="C29" s="1618">
        <v>-680</v>
      </c>
      <c r="D29" s="1618">
        <v>680</v>
      </c>
      <c r="E29" s="1458">
        <f>SUM(D7:D29)</f>
        <v>17345</v>
      </c>
      <c r="F29" s="221"/>
    </row>
    <row r="30" spans="1:7" ht="12" x14ac:dyDescent="0.25">
      <c r="A30" s="15"/>
      <c r="B30" s="594" t="s">
        <v>62</v>
      </c>
      <c r="C30" s="501">
        <v>-16584</v>
      </c>
      <c r="D30" s="652">
        <v>16584</v>
      </c>
      <c r="E30" s="240">
        <f>D30</f>
        <v>16584</v>
      </c>
      <c r="F30" s="221"/>
    </row>
    <row r="31" spans="1:7" ht="12.6" thickBot="1" x14ac:dyDescent="0.3">
      <c r="A31" s="1462"/>
      <c r="B31" s="1463" t="s">
        <v>4770</v>
      </c>
      <c r="C31" s="1464">
        <v>0</v>
      </c>
      <c r="D31" s="1465"/>
      <c r="E31" s="1458"/>
      <c r="F31" s="221"/>
    </row>
    <row r="32" spans="1:7" x14ac:dyDescent="0.2">
      <c r="A32" s="813"/>
      <c r="B32" s="585" t="s">
        <v>6533</v>
      </c>
      <c r="C32" s="584">
        <v>0</v>
      </c>
      <c r="D32" s="583">
        <v>0</v>
      </c>
      <c r="E32" s="390"/>
      <c r="F32" s="221"/>
    </row>
    <row r="33" spans="1:7" x14ac:dyDescent="0.2">
      <c r="A33" s="813"/>
      <c r="B33" s="717" t="s">
        <v>6564</v>
      </c>
      <c r="C33" s="1355">
        <v>-400</v>
      </c>
      <c r="D33" s="1356">
        <v>400</v>
      </c>
      <c r="E33" s="390"/>
      <c r="F33" s="221"/>
    </row>
    <row r="34" spans="1:7" ht="12" x14ac:dyDescent="0.25">
      <c r="A34" s="813" t="s">
        <v>3558</v>
      </c>
      <c r="B34" s="1560" t="s">
        <v>6566</v>
      </c>
      <c r="C34" s="1602">
        <v>-8170</v>
      </c>
      <c r="D34" s="1603">
        <v>8170</v>
      </c>
      <c r="E34" s="323"/>
      <c r="G34" s="599"/>
    </row>
    <row r="35" spans="1:7" x14ac:dyDescent="0.2">
      <c r="A35" s="813" t="s">
        <v>3559</v>
      </c>
      <c r="B35" s="585" t="s">
        <v>4114</v>
      </c>
      <c r="C35" s="584">
        <v>-392</v>
      </c>
      <c r="D35" s="583">
        <v>392</v>
      </c>
      <c r="E35" s="323"/>
      <c r="G35" s="599"/>
    </row>
    <row r="36" spans="1:7" x14ac:dyDescent="0.2">
      <c r="A36" s="813" t="s">
        <v>2856</v>
      </c>
      <c r="B36" s="585" t="s">
        <v>2452</v>
      </c>
      <c r="C36" s="584">
        <v>-172</v>
      </c>
      <c r="D36" s="583">
        <v>172</v>
      </c>
      <c r="E36" s="323"/>
      <c r="G36" s="599"/>
    </row>
    <row r="37" spans="1:7" x14ac:dyDescent="0.2">
      <c r="A37" s="813" t="s">
        <v>3558</v>
      </c>
      <c r="B37" s="585" t="s">
        <v>6571</v>
      </c>
      <c r="C37" s="584">
        <v>-450</v>
      </c>
      <c r="D37" s="583">
        <v>450</v>
      </c>
      <c r="E37" s="323"/>
      <c r="G37" s="599"/>
    </row>
    <row r="38" spans="1:7" x14ac:dyDescent="0.2">
      <c r="A38" s="813" t="s">
        <v>3560</v>
      </c>
      <c r="B38" s="585" t="s">
        <v>6572</v>
      </c>
      <c r="C38" s="584">
        <v>-130</v>
      </c>
      <c r="D38" s="583">
        <v>130</v>
      </c>
      <c r="E38" s="323"/>
      <c r="G38" s="599"/>
    </row>
    <row r="39" spans="1:7" x14ac:dyDescent="0.2">
      <c r="A39" s="813"/>
      <c r="B39" s="585" t="s">
        <v>6586</v>
      </c>
      <c r="C39" s="584">
        <v>-30</v>
      </c>
      <c r="D39" s="583">
        <v>30</v>
      </c>
      <c r="E39" s="323"/>
      <c r="G39" s="599"/>
    </row>
    <row r="40" spans="1:7" x14ac:dyDescent="0.2">
      <c r="A40" s="813"/>
      <c r="B40" s="1604" t="s">
        <v>6580</v>
      </c>
      <c r="C40" s="584">
        <v>-200</v>
      </c>
      <c r="D40" s="583">
        <v>200</v>
      </c>
      <c r="E40" s="323"/>
      <c r="G40" s="1558"/>
    </row>
    <row r="41" spans="1:7" x14ac:dyDescent="0.2">
      <c r="A41" s="813"/>
      <c r="B41" s="1604" t="s">
        <v>6581</v>
      </c>
      <c r="C41" s="584">
        <v>-55</v>
      </c>
      <c r="D41" s="583">
        <v>55</v>
      </c>
      <c r="E41" s="323"/>
      <c r="G41" s="1558"/>
    </row>
    <row r="42" spans="1:7" x14ac:dyDescent="0.2">
      <c r="A42" s="813"/>
      <c r="B42" s="585" t="s">
        <v>6584</v>
      </c>
      <c r="C42" s="584">
        <v>-30</v>
      </c>
      <c r="D42" s="583">
        <v>30</v>
      </c>
      <c r="E42" s="323"/>
      <c r="G42" s="599"/>
    </row>
    <row r="43" spans="1:7" x14ac:dyDescent="0.2">
      <c r="A43" s="813"/>
      <c r="B43" s="585" t="s">
        <v>6585</v>
      </c>
      <c r="C43" s="584">
        <v>-270</v>
      </c>
      <c r="D43" s="583">
        <v>270</v>
      </c>
      <c r="E43" s="323"/>
      <c r="G43" s="599"/>
    </row>
    <row r="44" spans="1:7" ht="12" customHeight="1" thickBot="1" x14ac:dyDescent="0.3">
      <c r="A44" s="1459"/>
      <c r="B44" s="1312"/>
      <c r="C44" s="1460"/>
      <c r="D44" s="1461"/>
      <c r="E44" s="1458">
        <f>SUM(D32:D44)</f>
        <v>10299</v>
      </c>
      <c r="F44" s="221"/>
      <c r="G44" s="599"/>
    </row>
    <row r="45" spans="1:7" ht="12" customHeight="1" x14ac:dyDescent="0.2">
      <c r="A45" s="814"/>
      <c r="B45" s="826" t="s">
        <v>3787</v>
      </c>
      <c r="C45" s="604">
        <v>10000</v>
      </c>
      <c r="D45" s="1562"/>
      <c r="E45" s="390"/>
      <c r="F45" s="221"/>
      <c r="G45" s="599"/>
    </row>
    <row r="46" spans="1:7" ht="12" x14ac:dyDescent="0.25">
      <c r="A46" s="814" t="s">
        <v>3560</v>
      </c>
      <c r="B46" s="585" t="s">
        <v>6555</v>
      </c>
      <c r="C46" s="584">
        <v>-1707</v>
      </c>
      <c r="D46" s="583">
        <v>1707</v>
      </c>
      <c r="E46" s="860"/>
      <c r="F46" s="221"/>
      <c r="G46" s="599"/>
    </row>
    <row r="47" spans="1:7" ht="12" x14ac:dyDescent="0.25">
      <c r="A47" s="814" t="s">
        <v>3788</v>
      </c>
      <c r="B47" s="585" t="s">
        <v>6557</v>
      </c>
      <c r="C47" s="584">
        <v>-629</v>
      </c>
      <c r="D47" s="583">
        <v>629</v>
      </c>
      <c r="E47" s="860"/>
      <c r="F47" s="221"/>
      <c r="G47" s="599"/>
    </row>
    <row r="48" spans="1:7" ht="12" x14ac:dyDescent="0.25">
      <c r="A48" s="814" t="s">
        <v>3789</v>
      </c>
      <c r="B48" s="585" t="s">
        <v>6559</v>
      </c>
      <c r="C48" s="584">
        <v>-1590</v>
      </c>
      <c r="D48" s="583">
        <v>1590</v>
      </c>
      <c r="E48" s="860"/>
      <c r="F48" s="221"/>
      <c r="G48" s="599"/>
    </row>
    <row r="49" spans="1:7" ht="12" x14ac:dyDescent="0.25">
      <c r="A49" s="814" t="s">
        <v>2855</v>
      </c>
      <c r="B49" s="585" t="s">
        <v>6582</v>
      </c>
      <c r="C49" s="584">
        <v>-1444</v>
      </c>
      <c r="D49" s="583">
        <v>1444</v>
      </c>
      <c r="E49" s="860"/>
      <c r="F49" s="221"/>
      <c r="G49" s="599"/>
    </row>
    <row r="50" spans="1:7" ht="12" x14ac:dyDescent="0.25">
      <c r="A50" s="814" t="s">
        <v>2856</v>
      </c>
      <c r="B50" s="585" t="s">
        <v>6583</v>
      </c>
      <c r="C50" s="584">
        <v>-379</v>
      </c>
      <c r="D50" s="583">
        <v>379</v>
      </c>
      <c r="E50" s="860"/>
      <c r="F50" s="221"/>
      <c r="G50" s="599"/>
    </row>
    <row r="51" spans="1:7" ht="12" x14ac:dyDescent="0.25">
      <c r="A51" s="814" t="s">
        <v>3790</v>
      </c>
      <c r="B51" s="1604" t="s">
        <v>6583</v>
      </c>
      <c r="C51" s="584">
        <v>-184</v>
      </c>
      <c r="D51" s="583">
        <v>184</v>
      </c>
      <c r="E51" s="860"/>
      <c r="F51" s="221"/>
      <c r="G51" s="599"/>
    </row>
    <row r="52" spans="1:7" ht="12" x14ac:dyDescent="0.25">
      <c r="A52" s="814" t="s">
        <v>2855</v>
      </c>
      <c r="B52" s="1604" t="s">
        <v>6588</v>
      </c>
      <c r="C52" s="584">
        <v>-1228</v>
      </c>
      <c r="D52" s="583">
        <v>1228</v>
      </c>
      <c r="E52" s="860"/>
      <c r="F52" s="221"/>
      <c r="G52" s="599"/>
    </row>
    <row r="53" spans="1:7" ht="12" x14ac:dyDescent="0.25">
      <c r="A53" s="814" t="s">
        <v>2856</v>
      </c>
      <c r="B53" s="585" t="s">
        <v>6558</v>
      </c>
      <c r="C53" s="584">
        <v>-1095</v>
      </c>
      <c r="D53" s="583">
        <v>1095</v>
      </c>
      <c r="E53" s="860"/>
      <c r="F53" s="221"/>
      <c r="G53" s="599"/>
    </row>
    <row r="54" spans="1:7" ht="12" x14ac:dyDescent="0.25">
      <c r="A54" s="814" t="s">
        <v>1327</v>
      </c>
      <c r="B54" s="585" t="s">
        <v>6556</v>
      </c>
      <c r="C54" s="584">
        <v>-460</v>
      </c>
      <c r="D54" s="583">
        <v>460</v>
      </c>
      <c r="E54" s="860"/>
      <c r="F54" s="221"/>
      <c r="G54" s="599"/>
    </row>
    <row r="55" spans="1:7" ht="12" x14ac:dyDescent="0.25">
      <c r="A55" s="814"/>
      <c r="B55" s="585" t="s">
        <v>513</v>
      </c>
      <c r="C55" s="584">
        <v>-375</v>
      </c>
      <c r="D55" s="583">
        <v>375</v>
      </c>
      <c r="E55" s="860"/>
      <c r="F55" s="221"/>
      <c r="G55" s="599"/>
    </row>
    <row r="56" spans="1:7" ht="12" x14ac:dyDescent="0.25">
      <c r="A56" s="814"/>
      <c r="B56" s="1604" t="s">
        <v>6575</v>
      </c>
      <c r="C56" s="584">
        <v>-375</v>
      </c>
      <c r="D56" s="583">
        <v>375</v>
      </c>
      <c r="E56" s="860"/>
      <c r="F56" s="221"/>
      <c r="G56" s="599"/>
    </row>
    <row r="57" spans="1:7" ht="12" x14ac:dyDescent="0.25">
      <c r="A57" s="814"/>
      <c r="B57" s="1604" t="s">
        <v>6576</v>
      </c>
      <c r="C57" s="584">
        <v>-110</v>
      </c>
      <c r="D57" s="583">
        <v>110</v>
      </c>
      <c r="E57" s="860"/>
      <c r="F57" s="221"/>
      <c r="G57" s="599"/>
    </row>
    <row r="58" spans="1:7" ht="12" x14ac:dyDescent="0.25">
      <c r="A58" s="814"/>
      <c r="B58" s="585" t="s">
        <v>6577</v>
      </c>
      <c r="C58" s="584">
        <v>-85</v>
      </c>
      <c r="D58" s="583">
        <v>85</v>
      </c>
      <c r="E58" s="860"/>
      <c r="F58" s="221"/>
      <c r="G58" s="599"/>
    </row>
    <row r="59" spans="1:7" ht="12" x14ac:dyDescent="0.25">
      <c r="A59" s="814"/>
      <c r="B59" s="585" t="s">
        <v>6578</v>
      </c>
      <c r="C59" s="584">
        <v>-85</v>
      </c>
      <c r="D59" s="583">
        <v>85</v>
      </c>
      <c r="E59" s="860"/>
      <c r="F59" s="221"/>
      <c r="G59" s="599"/>
    </row>
    <row r="60" spans="1:7" ht="12" x14ac:dyDescent="0.25">
      <c r="A60" s="814"/>
      <c r="B60" s="1604" t="s">
        <v>6579</v>
      </c>
      <c r="C60" s="584">
        <v>-95</v>
      </c>
      <c r="D60" s="583">
        <v>95</v>
      </c>
      <c r="E60" s="860"/>
      <c r="F60" s="221"/>
      <c r="G60" s="599"/>
    </row>
    <row r="61" spans="1:7" ht="12" x14ac:dyDescent="0.25">
      <c r="A61" s="814"/>
      <c r="B61" s="1604" t="s">
        <v>6587</v>
      </c>
      <c r="C61" s="584">
        <v>-85</v>
      </c>
      <c r="D61" s="583">
        <v>85</v>
      </c>
      <c r="E61" s="860"/>
      <c r="F61" s="221"/>
      <c r="G61" s="599"/>
    </row>
    <row r="62" spans="1:7" ht="12" x14ac:dyDescent="0.25">
      <c r="A62" s="814"/>
      <c r="B62" s="585" t="s">
        <v>6573</v>
      </c>
      <c r="C62" s="584">
        <v>-130</v>
      </c>
      <c r="D62" s="583">
        <v>130</v>
      </c>
      <c r="E62" s="860"/>
      <c r="F62" s="221"/>
      <c r="G62" s="599"/>
    </row>
    <row r="63" spans="1:7" ht="12" x14ac:dyDescent="0.25">
      <c r="A63" s="814"/>
      <c r="B63" s="585" t="s">
        <v>6574</v>
      </c>
      <c r="C63" s="584">
        <v>-160</v>
      </c>
      <c r="D63" s="583">
        <v>160</v>
      </c>
      <c r="E63" s="860"/>
      <c r="F63" s="221"/>
      <c r="G63" s="599"/>
    </row>
    <row r="64" spans="1:7" ht="12" x14ac:dyDescent="0.25">
      <c r="A64" s="814"/>
      <c r="B64" s="1604" t="s">
        <v>625</v>
      </c>
      <c r="C64" s="584">
        <v>-25</v>
      </c>
      <c r="D64" s="583">
        <v>25</v>
      </c>
      <c r="E64" s="860"/>
      <c r="F64" s="221"/>
      <c r="G64" s="599"/>
    </row>
    <row r="65" spans="1:7" ht="12" x14ac:dyDescent="0.25">
      <c r="A65" s="814"/>
      <c r="B65" s="1604" t="s">
        <v>6573</v>
      </c>
      <c r="C65" s="584">
        <v>-250</v>
      </c>
      <c r="D65" s="583">
        <v>250</v>
      </c>
      <c r="E65" s="860"/>
      <c r="F65" s="221"/>
      <c r="G65" s="599"/>
    </row>
    <row r="66" spans="1:7" ht="12.6" thickBot="1" x14ac:dyDescent="0.3">
      <c r="A66" s="814"/>
      <c r="B66" s="599"/>
      <c r="C66" s="1169"/>
      <c r="D66" s="1170"/>
      <c r="E66" s="240">
        <f>SUM(D45:D66)</f>
        <v>10491</v>
      </c>
      <c r="F66" s="221"/>
      <c r="G66" s="221"/>
    </row>
    <row r="67" spans="1:7" ht="21.6" thickBot="1" x14ac:dyDescent="0.45">
      <c r="B67" s="50" t="s">
        <v>1198</v>
      </c>
      <c r="C67" s="49">
        <f>SUM(C2:C44)</f>
        <v>0</v>
      </c>
      <c r="D67" s="432">
        <f>SUM(D7:D44)</f>
        <v>44228</v>
      </c>
      <c r="E67" s="353"/>
      <c r="G67" s="599"/>
    </row>
  </sheetData>
  <pageMargins left="0.7" right="0.7" top="0.75" bottom="0.75" header="0.3" footer="0.3"/>
  <pageSetup paperSize="9" orientation="portrait" horizontalDpi="4294967293" verticalDpi="4294967293"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zoomScale="80" zoomScaleNormal="80" workbookViewId="0">
      <selection activeCell="I93" sqref="I93"/>
    </sheetView>
  </sheetViews>
  <sheetFormatPr baseColWidth="10" defaultColWidth="11.44140625" defaultRowHeight="11.4" x14ac:dyDescent="0.2"/>
  <cols>
    <col min="1" max="1" width="3.6640625" style="3" customWidth="1"/>
    <col min="2" max="2" width="26.33203125" style="3" customWidth="1"/>
    <col min="3" max="3" width="10.88671875" style="5" bestFit="1" customWidth="1"/>
    <col min="4" max="4" width="10" style="3" customWidth="1"/>
    <col min="5" max="5" width="10.6640625" style="3" bestFit="1" customWidth="1"/>
    <col min="6" max="6" width="1.109375" style="3" customWidth="1"/>
    <col min="7" max="7" width="14.109375" style="3" customWidth="1"/>
    <col min="8" max="16384" width="11.44140625" style="3"/>
  </cols>
  <sheetData>
    <row r="1" spans="1:7" ht="12" thickBot="1" x14ac:dyDescent="0.25">
      <c r="B1" s="50"/>
      <c r="C1" s="54" t="s">
        <v>1230</v>
      </c>
      <c r="D1" s="54" t="s">
        <v>1228</v>
      </c>
      <c r="E1" s="221"/>
      <c r="F1" s="260"/>
      <c r="G1" s="221"/>
    </row>
    <row r="2" spans="1:7" ht="12" x14ac:dyDescent="0.25">
      <c r="A2" s="16"/>
      <c r="B2" s="570" t="s">
        <v>1192</v>
      </c>
      <c r="C2" s="1546">
        <v>53619</v>
      </c>
      <c r="D2" s="875"/>
      <c r="E2" s="23"/>
      <c r="F2" s="630"/>
    </row>
    <row r="3" spans="1:7" ht="12" x14ac:dyDescent="0.25">
      <c r="A3" s="16"/>
      <c r="B3" s="570" t="s">
        <v>1194</v>
      </c>
      <c r="C3" s="1546"/>
      <c r="D3" s="875"/>
      <c r="E3" s="23"/>
    </row>
    <row r="4" spans="1:7" ht="12" x14ac:dyDescent="0.25">
      <c r="A4" s="16"/>
      <c r="B4" s="570" t="s">
        <v>3597</v>
      </c>
      <c r="C4" s="1546">
        <v>5100</v>
      </c>
      <c r="D4" s="875">
        <v>-5100</v>
      </c>
      <c r="E4" s="23"/>
    </row>
    <row r="5" spans="1:7" ht="12" x14ac:dyDescent="0.25">
      <c r="A5" s="16"/>
      <c r="B5" s="570" t="s">
        <v>6563</v>
      </c>
      <c r="C5" s="1546">
        <v>400</v>
      </c>
      <c r="D5" s="875">
        <v>-400</v>
      </c>
      <c r="E5" s="23"/>
    </row>
    <row r="6" spans="1:7" ht="12.6" thickBot="1" x14ac:dyDescent="0.3">
      <c r="A6" s="1466"/>
      <c r="B6" s="1497" t="s">
        <v>6540</v>
      </c>
      <c r="C6" s="1596">
        <v>1000</v>
      </c>
      <c r="D6" s="1498">
        <v>0</v>
      </c>
      <c r="E6" s="1467">
        <f>SUM(C2:C6)</f>
        <v>60119</v>
      </c>
    </row>
    <row r="7" spans="1:7" x14ac:dyDescent="0.2">
      <c r="A7" s="14">
        <v>1</v>
      </c>
      <c r="B7" s="1592" t="s">
        <v>1145</v>
      </c>
      <c r="C7" s="1593">
        <v>-50</v>
      </c>
      <c r="D7" s="1594">
        <v>50</v>
      </c>
      <c r="F7" s="221"/>
      <c r="G7" s="221"/>
    </row>
    <row r="8" spans="1:7" x14ac:dyDescent="0.2">
      <c r="A8" s="14">
        <v>2</v>
      </c>
      <c r="B8" s="1592" t="s">
        <v>791</v>
      </c>
      <c r="C8" s="1593">
        <v>-359</v>
      </c>
      <c r="D8" s="1594">
        <v>359</v>
      </c>
      <c r="E8" s="390"/>
      <c r="F8" s="221"/>
      <c r="G8" s="285"/>
    </row>
    <row r="9" spans="1:7" x14ac:dyDescent="0.2">
      <c r="A9" s="14">
        <v>3</v>
      </c>
      <c r="B9" s="1592" t="s">
        <v>6358</v>
      </c>
      <c r="C9" s="1593">
        <v>-16692</v>
      </c>
      <c r="D9" s="1594">
        <f>E84</f>
        <v>16692</v>
      </c>
      <c r="F9" s="221"/>
      <c r="G9" s="221"/>
    </row>
    <row r="10" spans="1:7" x14ac:dyDescent="0.2">
      <c r="A10" s="14">
        <v>4</v>
      </c>
      <c r="B10" s="1592" t="s">
        <v>6441</v>
      </c>
      <c r="C10" s="1593">
        <v>0</v>
      </c>
      <c r="D10" s="1594">
        <v>0</v>
      </c>
      <c r="F10" s="221"/>
      <c r="G10" s="221"/>
    </row>
    <row r="11" spans="1:7" x14ac:dyDescent="0.2">
      <c r="A11" s="14">
        <v>5</v>
      </c>
      <c r="B11" s="1592" t="s">
        <v>6534</v>
      </c>
      <c r="C11" s="1593">
        <v>0</v>
      </c>
      <c r="D11" s="1594">
        <v>0</v>
      </c>
      <c r="F11" s="221"/>
      <c r="G11" s="221"/>
    </row>
    <row r="12" spans="1:7" x14ac:dyDescent="0.2">
      <c r="A12" s="14">
        <v>6</v>
      </c>
      <c r="B12" s="1592" t="s">
        <v>5883</v>
      </c>
      <c r="C12" s="1593">
        <v>-500</v>
      </c>
      <c r="D12" s="1594">
        <v>500</v>
      </c>
      <c r="F12" s="221"/>
      <c r="G12" s="221"/>
    </row>
    <row r="13" spans="1:7" ht="12" x14ac:dyDescent="0.25">
      <c r="A13" s="14">
        <v>7</v>
      </c>
      <c r="B13" s="1592" t="s">
        <v>3785</v>
      </c>
      <c r="C13" s="1593">
        <v>0</v>
      </c>
      <c r="D13" s="1594">
        <v>0</v>
      </c>
      <c r="F13" s="221"/>
      <c r="G13" s="820"/>
    </row>
    <row r="14" spans="1:7" ht="12" x14ac:dyDescent="0.25">
      <c r="A14" s="14">
        <v>8</v>
      </c>
      <c r="B14" s="1592" t="s">
        <v>6499</v>
      </c>
      <c r="C14" s="1593">
        <v>-600</v>
      </c>
      <c r="D14" s="1594">
        <v>600</v>
      </c>
      <c r="F14" s="221"/>
      <c r="G14" s="820"/>
    </row>
    <row r="15" spans="1:7" ht="12" x14ac:dyDescent="0.25">
      <c r="A15" s="14">
        <v>9</v>
      </c>
      <c r="B15" s="1592" t="s">
        <v>6514</v>
      </c>
      <c r="C15" s="1593">
        <v>-600</v>
      </c>
      <c r="D15" s="1594">
        <v>600</v>
      </c>
      <c r="F15" s="221"/>
      <c r="G15" s="820"/>
    </row>
    <row r="16" spans="1:7" ht="12" x14ac:dyDescent="0.25">
      <c r="A16" s="14">
        <v>10</v>
      </c>
      <c r="B16" s="1592" t="s">
        <v>6535</v>
      </c>
      <c r="C16" s="1593">
        <v>-600</v>
      </c>
      <c r="D16" s="1594">
        <v>600</v>
      </c>
      <c r="F16" s="221"/>
      <c r="G16" s="820"/>
    </row>
    <row r="17" spans="1:7" x14ac:dyDescent="0.2">
      <c r="A17" s="14">
        <v>11</v>
      </c>
      <c r="B17" s="1592" t="s">
        <v>6536</v>
      </c>
      <c r="C17" s="1593">
        <v>-600</v>
      </c>
      <c r="D17" s="1594">
        <v>600</v>
      </c>
      <c r="F17" s="221"/>
      <c r="G17" s="221"/>
    </row>
    <row r="18" spans="1:7" x14ac:dyDescent="0.2">
      <c r="A18" s="14">
        <v>12</v>
      </c>
      <c r="B18" s="1592" t="s">
        <v>5881</v>
      </c>
      <c r="C18" s="1593">
        <v>0</v>
      </c>
      <c r="D18" s="1594">
        <v>0</v>
      </c>
      <c r="F18" s="221"/>
      <c r="G18" s="221"/>
    </row>
    <row r="19" spans="1:7" x14ac:dyDescent="0.2">
      <c r="A19" s="14">
        <v>13</v>
      </c>
      <c r="B19" s="1592" t="s">
        <v>3164</v>
      </c>
      <c r="C19" s="1593">
        <v>-1320</v>
      </c>
      <c r="D19" s="1594">
        <v>1320</v>
      </c>
      <c r="F19" s="221"/>
      <c r="G19" s="221"/>
    </row>
    <row r="20" spans="1:7" x14ac:dyDescent="0.2">
      <c r="A20" s="14">
        <v>14</v>
      </c>
      <c r="B20" s="1592" t="s">
        <v>1154</v>
      </c>
      <c r="C20" s="1593">
        <v>-394</v>
      </c>
      <c r="D20" s="1594">
        <v>394</v>
      </c>
      <c r="F20" s="221"/>
      <c r="G20" s="221"/>
    </row>
    <row r="21" spans="1:7" x14ac:dyDescent="0.2">
      <c r="A21" s="14">
        <v>15</v>
      </c>
      <c r="B21" s="1592" t="s">
        <v>6508</v>
      </c>
      <c r="C21" s="1593">
        <v>-74</v>
      </c>
      <c r="D21" s="1594">
        <v>74</v>
      </c>
      <c r="F21" s="221"/>
      <c r="G21" s="221"/>
    </row>
    <row r="22" spans="1:7" x14ac:dyDescent="0.2">
      <c r="A22" s="14">
        <v>16</v>
      </c>
      <c r="B22" s="1592" t="s">
        <v>3439</v>
      </c>
      <c r="C22" s="1593">
        <v>0</v>
      </c>
      <c r="D22" s="1594">
        <v>0</v>
      </c>
      <c r="F22" s="221"/>
      <c r="G22" s="323"/>
    </row>
    <row r="23" spans="1:7" x14ac:dyDescent="0.2">
      <c r="A23" s="14">
        <v>17</v>
      </c>
      <c r="B23" s="1592" t="s">
        <v>6522</v>
      </c>
      <c r="C23" s="1593">
        <v>0</v>
      </c>
      <c r="D23" s="1594">
        <v>0</v>
      </c>
      <c r="F23" s="221"/>
      <c r="G23" s="323"/>
    </row>
    <row r="24" spans="1:7" x14ac:dyDescent="0.2">
      <c r="A24" s="14">
        <v>18</v>
      </c>
      <c r="B24" s="1592" t="s">
        <v>6521</v>
      </c>
      <c r="C24" s="1593">
        <v>0</v>
      </c>
      <c r="D24" s="1594">
        <v>0</v>
      </c>
      <c r="F24" s="221"/>
    </row>
    <row r="25" spans="1:7" x14ac:dyDescent="0.2">
      <c r="A25" s="14">
        <v>19</v>
      </c>
      <c r="B25" s="1592" t="s">
        <v>6520</v>
      </c>
      <c r="C25" s="1593">
        <v>0</v>
      </c>
      <c r="D25" s="1594">
        <v>0</v>
      </c>
      <c r="F25" s="221"/>
      <c r="G25" s="221"/>
    </row>
    <row r="26" spans="1:7" x14ac:dyDescent="0.2">
      <c r="A26" s="14">
        <v>20</v>
      </c>
      <c r="B26" s="1595" t="s">
        <v>6523</v>
      </c>
      <c r="C26" s="1593">
        <v>0</v>
      </c>
      <c r="D26" s="1594">
        <v>0</v>
      </c>
      <c r="F26" s="221"/>
      <c r="G26" s="221"/>
    </row>
    <row r="27" spans="1:7" x14ac:dyDescent="0.2">
      <c r="A27" s="14">
        <v>21</v>
      </c>
      <c r="B27" s="1595" t="s">
        <v>6524</v>
      </c>
      <c r="C27" s="1593">
        <v>0</v>
      </c>
      <c r="D27" s="1594">
        <v>0</v>
      </c>
      <c r="F27" s="221"/>
      <c r="G27" s="221"/>
    </row>
    <row r="28" spans="1:7" x14ac:dyDescent="0.2">
      <c r="A28" s="14">
        <v>22</v>
      </c>
      <c r="B28" s="1592" t="s">
        <v>3427</v>
      </c>
      <c r="C28" s="1593">
        <v>-800</v>
      </c>
      <c r="D28" s="1594">
        <v>800</v>
      </c>
      <c r="E28" s="353"/>
      <c r="F28" s="221"/>
      <c r="G28" s="221"/>
    </row>
    <row r="29" spans="1:7" ht="12.6" thickBot="1" x14ac:dyDescent="0.3">
      <c r="A29" s="14">
        <v>23</v>
      </c>
      <c r="B29" s="1456" t="s">
        <v>6565</v>
      </c>
      <c r="C29" s="1457">
        <v>-665</v>
      </c>
      <c r="D29" s="1457">
        <v>665</v>
      </c>
      <c r="E29" s="1458">
        <f>SUM(D7:D29)</f>
        <v>23254</v>
      </c>
      <c r="F29" s="221"/>
    </row>
    <row r="30" spans="1:7" ht="12" x14ac:dyDescent="0.25">
      <c r="A30" s="15"/>
      <c r="B30" s="594" t="s">
        <v>62</v>
      </c>
      <c r="C30" s="501">
        <v>-25000</v>
      </c>
      <c r="D30" s="652">
        <v>25000</v>
      </c>
      <c r="E30" s="240">
        <f>D30</f>
        <v>25000</v>
      </c>
      <c r="F30" s="221"/>
    </row>
    <row r="31" spans="1:7" ht="12.6" thickBot="1" x14ac:dyDescent="0.3">
      <c r="A31" s="1462"/>
      <c r="B31" s="1463" t="s">
        <v>4770</v>
      </c>
      <c r="C31" s="1464">
        <v>0</v>
      </c>
      <c r="D31" s="1465"/>
      <c r="E31" s="1458"/>
      <c r="F31" s="221"/>
    </row>
    <row r="32" spans="1:7" x14ac:dyDescent="0.2">
      <c r="A32" s="813"/>
      <c r="B32" s="1592" t="s">
        <v>6533</v>
      </c>
      <c r="C32" s="1593">
        <v>0</v>
      </c>
      <c r="D32" s="1594">
        <v>0</v>
      </c>
      <c r="E32" s="390"/>
      <c r="F32" s="221"/>
    </row>
    <row r="33" spans="1:7" x14ac:dyDescent="0.2">
      <c r="A33" s="813"/>
      <c r="B33" s="1592" t="s">
        <v>6502</v>
      </c>
      <c r="C33" s="1593">
        <v>-244</v>
      </c>
      <c r="D33" s="1594">
        <v>244</v>
      </c>
      <c r="E33" s="390"/>
      <c r="F33" s="221"/>
    </row>
    <row r="34" spans="1:7" x14ac:dyDescent="0.2">
      <c r="A34" s="813" t="s">
        <v>3558</v>
      </c>
      <c r="B34" s="1592" t="s">
        <v>6496</v>
      </c>
      <c r="C34" s="1593">
        <v>-299</v>
      </c>
      <c r="D34" s="1594">
        <v>299</v>
      </c>
      <c r="E34" s="323"/>
      <c r="G34" s="599"/>
    </row>
    <row r="35" spans="1:7" x14ac:dyDescent="0.2">
      <c r="A35" s="813" t="s">
        <v>3559</v>
      </c>
      <c r="B35" s="1592" t="s">
        <v>6470</v>
      </c>
      <c r="C35" s="1593">
        <v>-829</v>
      </c>
      <c r="D35" s="1594">
        <v>829</v>
      </c>
      <c r="E35" s="323"/>
      <c r="G35" s="599"/>
    </row>
    <row r="36" spans="1:7" x14ac:dyDescent="0.2">
      <c r="A36" s="813" t="s">
        <v>2856</v>
      </c>
      <c r="B36" s="1592" t="s">
        <v>6515</v>
      </c>
      <c r="C36" s="1593">
        <v>-280</v>
      </c>
      <c r="D36" s="1594">
        <v>280</v>
      </c>
      <c r="E36" s="323"/>
      <c r="G36" s="599"/>
    </row>
    <row r="37" spans="1:7" x14ac:dyDescent="0.2">
      <c r="A37" s="813" t="s">
        <v>3558</v>
      </c>
      <c r="B37" s="1592" t="s">
        <v>6513</v>
      </c>
      <c r="C37" s="1593">
        <v>-200</v>
      </c>
      <c r="D37" s="1594">
        <v>200</v>
      </c>
      <c r="E37" s="323"/>
      <c r="G37" s="599"/>
    </row>
    <row r="38" spans="1:7" x14ac:dyDescent="0.2">
      <c r="A38" s="813" t="s">
        <v>3560</v>
      </c>
      <c r="B38" s="1592" t="s">
        <v>6537</v>
      </c>
      <c r="C38" s="1593">
        <v>-7</v>
      </c>
      <c r="D38" s="1594">
        <v>7</v>
      </c>
      <c r="E38" s="323"/>
      <c r="G38" s="599"/>
    </row>
    <row r="39" spans="1:7" x14ac:dyDescent="0.2">
      <c r="A39" s="813"/>
      <c r="B39" s="1592" t="s">
        <v>6494</v>
      </c>
      <c r="C39" s="1593">
        <v>-300</v>
      </c>
      <c r="D39" s="1594">
        <v>300</v>
      </c>
      <c r="E39" s="323"/>
      <c r="G39" s="599"/>
    </row>
    <row r="40" spans="1:7" x14ac:dyDescent="0.2">
      <c r="A40" s="813"/>
      <c r="B40" s="1592" t="s">
        <v>6506</v>
      </c>
      <c r="C40" s="1593">
        <v>-550</v>
      </c>
      <c r="D40" s="1594">
        <v>550</v>
      </c>
      <c r="E40" s="323"/>
      <c r="G40" s="1558"/>
    </row>
    <row r="41" spans="1:7" x14ac:dyDescent="0.2">
      <c r="A41" s="813"/>
      <c r="B41" s="1592" t="s">
        <v>6518</v>
      </c>
      <c r="C41" s="1593">
        <v>-615</v>
      </c>
      <c r="D41" s="1594">
        <v>615</v>
      </c>
      <c r="E41" s="323"/>
      <c r="G41" s="1558"/>
    </row>
    <row r="42" spans="1:7" x14ac:dyDescent="0.2">
      <c r="A42" s="813"/>
      <c r="B42" s="1592" t="s">
        <v>6497</v>
      </c>
      <c r="C42" s="1593">
        <v>-585</v>
      </c>
      <c r="D42" s="1594">
        <v>585</v>
      </c>
      <c r="E42" s="323"/>
      <c r="G42" s="599"/>
    </row>
    <row r="43" spans="1:7" x14ac:dyDescent="0.2">
      <c r="A43" s="813"/>
      <c r="B43" s="1592" t="s">
        <v>6541</v>
      </c>
      <c r="C43" s="1593">
        <v>-2100</v>
      </c>
      <c r="D43" s="1594">
        <v>2100</v>
      </c>
      <c r="E43" s="323"/>
      <c r="G43" s="599"/>
    </row>
    <row r="44" spans="1:7" ht="12" x14ac:dyDescent="0.25">
      <c r="A44" s="813"/>
      <c r="B44" s="1597" t="s">
        <v>6545</v>
      </c>
      <c r="C44" s="1598">
        <v>-600</v>
      </c>
      <c r="D44" s="1599">
        <v>600</v>
      </c>
      <c r="E44" s="323"/>
      <c r="G44" s="1558"/>
    </row>
    <row r="45" spans="1:7" x14ac:dyDescent="0.2">
      <c r="A45" s="813"/>
      <c r="B45" s="1592" t="s">
        <v>2452</v>
      </c>
      <c r="C45" s="1593">
        <v>-98</v>
      </c>
      <c r="D45" s="1594">
        <v>98</v>
      </c>
      <c r="E45" s="323"/>
      <c r="G45" s="1558"/>
    </row>
    <row r="46" spans="1:7" x14ac:dyDescent="0.2">
      <c r="A46" s="813"/>
      <c r="B46" s="1592" t="s">
        <v>2452</v>
      </c>
      <c r="C46" s="1593">
        <v>-66</v>
      </c>
      <c r="D46" s="1594">
        <v>66</v>
      </c>
      <c r="F46" s="221"/>
      <c r="G46" s="1558"/>
    </row>
    <row r="47" spans="1:7" x14ac:dyDescent="0.2">
      <c r="A47" s="813"/>
      <c r="B47" s="1592" t="s">
        <v>2452</v>
      </c>
      <c r="C47" s="1593">
        <v>-52</v>
      </c>
      <c r="D47" s="1594">
        <v>52</v>
      </c>
      <c r="F47" s="221"/>
      <c r="G47" s="599"/>
    </row>
    <row r="48" spans="1:7" x14ac:dyDescent="0.2">
      <c r="A48" s="813"/>
      <c r="B48" s="1592" t="s">
        <v>6552</v>
      </c>
      <c r="C48" s="1593">
        <v>-1100</v>
      </c>
      <c r="D48" s="1594">
        <v>1100</v>
      </c>
      <c r="F48" s="221"/>
      <c r="G48" s="599"/>
    </row>
    <row r="49" spans="1:7" x14ac:dyDescent="0.2">
      <c r="A49" s="813"/>
      <c r="B49" s="1592" t="s">
        <v>6562</v>
      </c>
      <c r="C49" s="1593">
        <v>-630</v>
      </c>
      <c r="D49" s="1594">
        <v>630</v>
      </c>
      <c r="F49" s="221"/>
      <c r="G49" s="599"/>
    </row>
    <row r="50" spans="1:7" x14ac:dyDescent="0.2">
      <c r="A50" s="813"/>
      <c r="B50" s="717" t="s">
        <v>6564</v>
      </c>
      <c r="C50" s="1355">
        <v>-400</v>
      </c>
      <c r="D50" s="1356">
        <v>400</v>
      </c>
      <c r="F50" s="221"/>
      <c r="G50" s="599"/>
    </row>
    <row r="51" spans="1:7" ht="12" x14ac:dyDescent="0.25">
      <c r="A51" s="813"/>
      <c r="B51" s="1560" t="s">
        <v>6566</v>
      </c>
      <c r="C51" s="1602">
        <v>-2910</v>
      </c>
      <c r="D51" s="1603">
        <v>2910</v>
      </c>
      <c r="F51" s="221"/>
      <c r="G51" s="599"/>
    </row>
    <row r="52" spans="1:7" ht="12" customHeight="1" thickBot="1" x14ac:dyDescent="0.3">
      <c r="A52" s="1459"/>
      <c r="B52" s="1312"/>
      <c r="C52" s="1460"/>
      <c r="D52" s="1461"/>
      <c r="E52" s="1458">
        <f>SUM(D32:D52)</f>
        <v>11865</v>
      </c>
      <c r="F52" s="221"/>
      <c r="G52" s="599"/>
    </row>
    <row r="53" spans="1:7" ht="12" customHeight="1" x14ac:dyDescent="0.2">
      <c r="A53" s="814"/>
      <c r="B53" s="826" t="s">
        <v>3787</v>
      </c>
      <c r="C53" s="604">
        <v>10000</v>
      </c>
      <c r="D53" s="1562"/>
      <c r="E53" s="390"/>
      <c r="F53" s="221"/>
      <c r="G53" s="599"/>
    </row>
    <row r="54" spans="1:7" ht="12" x14ac:dyDescent="0.25">
      <c r="A54" s="814" t="s">
        <v>3560</v>
      </c>
      <c r="B54" s="1592" t="s">
        <v>4746</v>
      </c>
      <c r="C54" s="1593">
        <v>-2642</v>
      </c>
      <c r="D54" s="1594">
        <v>2642</v>
      </c>
      <c r="E54" s="860"/>
      <c r="F54" s="221"/>
      <c r="G54" s="599"/>
    </row>
    <row r="55" spans="1:7" ht="12" x14ac:dyDescent="0.25">
      <c r="A55" s="814" t="s">
        <v>3788</v>
      </c>
      <c r="B55" s="1592" t="s">
        <v>4550</v>
      </c>
      <c r="C55" s="1593">
        <v>-1015</v>
      </c>
      <c r="D55" s="1594">
        <v>1015</v>
      </c>
      <c r="E55" s="860"/>
      <c r="F55" s="221"/>
      <c r="G55" s="599"/>
    </row>
    <row r="56" spans="1:7" ht="12" x14ac:dyDescent="0.25">
      <c r="A56" s="814" t="s">
        <v>3789</v>
      </c>
      <c r="B56" s="1592" t="s">
        <v>4660</v>
      </c>
      <c r="C56" s="1593">
        <v>-343</v>
      </c>
      <c r="D56" s="1594">
        <v>343</v>
      </c>
      <c r="E56" s="860"/>
      <c r="F56" s="221"/>
      <c r="G56" s="599"/>
    </row>
    <row r="57" spans="1:7" ht="12" x14ac:dyDescent="0.25">
      <c r="A57" s="814" t="s">
        <v>2855</v>
      </c>
      <c r="B57" s="1592" t="s">
        <v>6469</v>
      </c>
      <c r="C57" s="1593">
        <v>-285</v>
      </c>
      <c r="D57" s="1594">
        <v>285</v>
      </c>
      <c r="E57" s="860"/>
      <c r="F57" s="221"/>
      <c r="G57" s="599"/>
    </row>
    <row r="58" spans="1:7" ht="12" x14ac:dyDescent="0.25">
      <c r="A58" s="814" t="s">
        <v>2856</v>
      </c>
      <c r="B58" s="1592" t="s">
        <v>6507</v>
      </c>
      <c r="C58" s="1593">
        <v>-270</v>
      </c>
      <c r="D58" s="1594">
        <v>270</v>
      </c>
      <c r="E58" s="860"/>
      <c r="F58" s="221"/>
      <c r="G58" s="599"/>
    </row>
    <row r="59" spans="1:7" ht="12" x14ac:dyDescent="0.25">
      <c r="A59" s="814" t="s">
        <v>3790</v>
      </c>
      <c r="B59" s="1592" t="s">
        <v>6495</v>
      </c>
      <c r="C59" s="1593">
        <v>-110</v>
      </c>
      <c r="D59" s="1594">
        <v>110</v>
      </c>
      <c r="E59" s="860"/>
      <c r="F59" s="221"/>
      <c r="G59" s="599"/>
    </row>
    <row r="60" spans="1:7" ht="12" x14ac:dyDescent="0.25">
      <c r="A60" s="814" t="s">
        <v>2855</v>
      </c>
      <c r="B60" s="1592" t="s">
        <v>6498</v>
      </c>
      <c r="C60" s="1593">
        <v>-660</v>
      </c>
      <c r="D60" s="1594">
        <v>660</v>
      </c>
      <c r="E60" s="860"/>
      <c r="F60" s="221"/>
      <c r="G60" s="599"/>
    </row>
    <row r="61" spans="1:7" ht="12" x14ac:dyDescent="0.25">
      <c r="A61" s="814" t="s">
        <v>2856</v>
      </c>
      <c r="B61" s="1592" t="s">
        <v>761</v>
      </c>
      <c r="C61" s="1593">
        <v>-240</v>
      </c>
      <c r="D61" s="1594">
        <v>240</v>
      </c>
      <c r="E61" s="860"/>
      <c r="F61" s="221"/>
      <c r="G61" s="599"/>
    </row>
    <row r="62" spans="1:7" ht="12" x14ac:dyDescent="0.25">
      <c r="A62" s="814" t="s">
        <v>1327</v>
      </c>
      <c r="B62" s="1592" t="s">
        <v>6437</v>
      </c>
      <c r="C62" s="1593">
        <v>-445</v>
      </c>
      <c r="D62" s="1594">
        <v>445</v>
      </c>
      <c r="E62" s="860"/>
      <c r="F62" s="221"/>
      <c r="G62" s="599"/>
    </row>
    <row r="63" spans="1:7" ht="12" x14ac:dyDescent="0.25">
      <c r="A63" s="814"/>
      <c r="B63" s="1592" t="s">
        <v>6503</v>
      </c>
      <c r="C63" s="1593">
        <v>-110</v>
      </c>
      <c r="D63" s="1594">
        <v>110</v>
      </c>
      <c r="E63" s="860"/>
      <c r="F63" s="221"/>
      <c r="G63" s="599"/>
    </row>
    <row r="64" spans="1:7" ht="12" x14ac:dyDescent="0.25">
      <c r="A64" s="814"/>
      <c r="B64" s="1592" t="s">
        <v>6505</v>
      </c>
      <c r="C64" s="1593">
        <v>-500</v>
      </c>
      <c r="D64" s="1594">
        <v>500</v>
      </c>
      <c r="E64" s="860"/>
      <c r="F64" s="221"/>
      <c r="G64" s="599"/>
    </row>
    <row r="65" spans="1:7" ht="12" x14ac:dyDescent="0.25">
      <c r="A65" s="814"/>
      <c r="B65" s="1592" t="s">
        <v>5057</v>
      </c>
      <c r="C65" s="1593">
        <v>-330</v>
      </c>
      <c r="D65" s="1594">
        <v>330</v>
      </c>
      <c r="E65" s="860"/>
      <c r="F65" s="221"/>
      <c r="G65" s="599"/>
    </row>
    <row r="66" spans="1:7" ht="12" x14ac:dyDescent="0.25">
      <c r="A66" s="814"/>
      <c r="B66" s="1592" t="s">
        <v>6378</v>
      </c>
      <c r="C66" s="1593">
        <v>-100</v>
      </c>
      <c r="D66" s="1594">
        <v>100</v>
      </c>
      <c r="E66" s="860"/>
      <c r="F66" s="221"/>
      <c r="G66" s="599"/>
    </row>
    <row r="67" spans="1:7" ht="12" x14ac:dyDescent="0.25">
      <c r="A67" s="814"/>
      <c r="B67" s="1592" t="s">
        <v>6538</v>
      </c>
      <c r="C67" s="1593">
        <v>-75</v>
      </c>
      <c r="D67" s="1594">
        <v>75</v>
      </c>
      <c r="E67" s="860"/>
      <c r="F67" s="221"/>
      <c r="G67" s="599"/>
    </row>
    <row r="68" spans="1:7" ht="12" x14ac:dyDescent="0.25">
      <c r="A68" s="814"/>
      <c r="B68" s="1592" t="s">
        <v>5057</v>
      </c>
      <c r="C68" s="1593">
        <v>-185</v>
      </c>
      <c r="D68" s="1594">
        <v>185</v>
      </c>
      <c r="E68" s="860"/>
      <c r="F68" s="221"/>
      <c r="G68" s="599"/>
    </row>
    <row r="69" spans="1:7" ht="12" x14ac:dyDescent="0.25">
      <c r="A69" s="814"/>
      <c r="B69" s="1592" t="s">
        <v>6500</v>
      </c>
      <c r="C69" s="1593">
        <v>-80</v>
      </c>
      <c r="D69" s="1594">
        <v>80</v>
      </c>
      <c r="E69" s="860"/>
      <c r="F69" s="221"/>
      <c r="G69" s="599"/>
    </row>
    <row r="70" spans="1:7" ht="12" x14ac:dyDescent="0.25">
      <c r="A70" s="814"/>
      <c r="B70" s="1592" t="s">
        <v>6501</v>
      </c>
      <c r="C70" s="1593">
        <v>-80</v>
      </c>
      <c r="D70" s="1594">
        <v>80</v>
      </c>
      <c r="E70" s="860"/>
      <c r="F70" s="221"/>
      <c r="G70" s="599"/>
    </row>
    <row r="71" spans="1:7" ht="12" x14ac:dyDescent="0.25">
      <c r="A71" s="814"/>
      <c r="B71" s="1592" t="s">
        <v>6504</v>
      </c>
      <c r="C71" s="1593">
        <v>-80</v>
      </c>
      <c r="D71" s="1594">
        <v>80</v>
      </c>
      <c r="E71" s="860"/>
      <c r="F71" s="221"/>
      <c r="G71" s="599"/>
    </row>
    <row r="72" spans="1:7" ht="12" x14ac:dyDescent="0.25">
      <c r="A72" s="814"/>
      <c r="B72" s="1592" t="s">
        <v>6516</v>
      </c>
      <c r="C72" s="1593">
        <v>-80</v>
      </c>
      <c r="D72" s="1594">
        <v>80</v>
      </c>
      <c r="E72" s="860"/>
      <c r="F72" s="221"/>
      <c r="G72" s="599"/>
    </row>
    <row r="73" spans="1:7" ht="12" x14ac:dyDescent="0.25">
      <c r="A73" s="814"/>
      <c r="B73" s="1592" t="s">
        <v>6519</v>
      </c>
      <c r="C73" s="1593">
        <v>-90</v>
      </c>
      <c r="D73" s="1594">
        <v>90</v>
      </c>
      <c r="E73" s="860"/>
      <c r="F73" s="221"/>
      <c r="G73" s="599"/>
    </row>
    <row r="74" spans="1:7" ht="12" x14ac:dyDescent="0.25">
      <c r="A74" s="814"/>
      <c r="B74" s="1592" t="s">
        <v>6539</v>
      </c>
      <c r="C74" s="1593">
        <v>-80</v>
      </c>
      <c r="D74" s="1594">
        <v>80</v>
      </c>
      <c r="E74" s="860"/>
      <c r="F74" s="221"/>
      <c r="G74" s="599"/>
    </row>
    <row r="75" spans="1:7" ht="12" x14ac:dyDescent="0.25">
      <c r="A75" s="814"/>
      <c r="B75" s="1592" t="s">
        <v>6547</v>
      </c>
      <c r="C75" s="1593">
        <v>-110</v>
      </c>
      <c r="D75" s="1594">
        <v>110</v>
      </c>
      <c r="E75" s="860"/>
      <c r="F75" s="221"/>
      <c r="G75" s="599"/>
    </row>
    <row r="76" spans="1:7" ht="12" x14ac:dyDescent="0.25">
      <c r="A76" s="814"/>
      <c r="B76" s="1592" t="s">
        <v>6546</v>
      </c>
      <c r="C76" s="1593">
        <v>-3518</v>
      </c>
      <c r="D76" s="1594">
        <v>3518</v>
      </c>
      <c r="E76" s="860"/>
      <c r="F76" s="221"/>
      <c r="G76" s="599"/>
    </row>
    <row r="77" spans="1:7" ht="12" x14ac:dyDescent="0.25">
      <c r="A77" s="814"/>
      <c r="B77" s="1592" t="s">
        <v>6548</v>
      </c>
      <c r="C77" s="1593">
        <v>-850</v>
      </c>
      <c r="D77" s="1594">
        <v>850</v>
      </c>
      <c r="E77" s="860"/>
      <c r="F77" s="221"/>
      <c r="G77" s="599"/>
    </row>
    <row r="78" spans="1:7" ht="12" x14ac:dyDescent="0.25">
      <c r="A78" s="814"/>
      <c r="B78" s="1592" t="s">
        <v>6549</v>
      </c>
      <c r="C78" s="1593">
        <v>-440</v>
      </c>
      <c r="D78" s="1594">
        <v>440</v>
      </c>
      <c r="E78" s="860"/>
      <c r="F78" s="221"/>
      <c r="G78" s="599"/>
    </row>
    <row r="79" spans="1:7" ht="12" x14ac:dyDescent="0.25">
      <c r="A79" s="814"/>
      <c r="B79" s="1592" t="s">
        <v>6550</v>
      </c>
      <c r="C79" s="1593">
        <v>-608</v>
      </c>
      <c r="D79" s="1594">
        <v>608</v>
      </c>
      <c r="E79" s="860"/>
      <c r="F79" s="221"/>
      <c r="G79" s="599"/>
    </row>
    <row r="80" spans="1:7" ht="12" x14ac:dyDescent="0.25">
      <c r="A80" s="814"/>
      <c r="B80" s="1592" t="s">
        <v>6551</v>
      </c>
      <c r="C80" s="1593">
        <v>-325</v>
      </c>
      <c r="D80" s="1594">
        <v>325</v>
      </c>
      <c r="E80" s="860"/>
      <c r="F80" s="221"/>
      <c r="G80" s="599"/>
    </row>
    <row r="81" spans="1:7" ht="12" x14ac:dyDescent="0.25">
      <c r="A81" s="814"/>
      <c r="B81" s="1592" t="s">
        <v>6553</v>
      </c>
      <c r="C81" s="1593">
        <v>-1747</v>
      </c>
      <c r="D81" s="1594">
        <v>1747</v>
      </c>
      <c r="E81" s="860"/>
      <c r="F81" s="221"/>
      <c r="G81" s="599"/>
    </row>
    <row r="82" spans="1:7" ht="12" x14ac:dyDescent="0.25">
      <c r="A82" s="814"/>
      <c r="B82" s="1592" t="s">
        <v>4204</v>
      </c>
      <c r="C82" s="1593">
        <v>-767</v>
      </c>
      <c r="D82" s="1594">
        <v>767</v>
      </c>
      <c r="E82" s="860"/>
      <c r="F82" s="221"/>
      <c r="G82" s="599"/>
    </row>
    <row r="83" spans="1:7" ht="12" x14ac:dyDescent="0.25">
      <c r="A83" s="814"/>
      <c r="B83" s="1592" t="s">
        <v>6554</v>
      </c>
      <c r="C83" s="1593">
        <v>-527</v>
      </c>
      <c r="D83" s="1594">
        <v>527</v>
      </c>
      <c r="E83" s="860"/>
      <c r="F83" s="221"/>
      <c r="G83" s="599"/>
    </row>
    <row r="84" spans="1:7" ht="12.6" thickBot="1" x14ac:dyDescent="0.3">
      <c r="A84" s="814"/>
      <c r="B84" s="599"/>
      <c r="C84" s="1169"/>
      <c r="D84" s="1170"/>
      <c r="E84" s="240">
        <f>SUM(D53:D84)</f>
        <v>16692</v>
      </c>
      <c r="F84" s="221"/>
      <c r="G84" s="221"/>
    </row>
    <row r="85" spans="1:7" ht="21.6" thickBot="1" x14ac:dyDescent="0.45">
      <c r="B85" s="50" t="s">
        <v>1198</v>
      </c>
      <c r="C85" s="49">
        <f>SUM(C2:C52)</f>
        <v>0</v>
      </c>
      <c r="D85" s="432">
        <f>SUM(D7:D52)</f>
        <v>60119</v>
      </c>
      <c r="E85" s="353"/>
      <c r="G85" s="22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7"/>
  <sheetViews>
    <sheetView zoomScale="80" zoomScaleNormal="80" workbookViewId="0">
      <selection activeCell="N43" sqref="N43"/>
    </sheetView>
  </sheetViews>
  <sheetFormatPr baseColWidth="10" defaultColWidth="11.44140625" defaultRowHeight="11.4" x14ac:dyDescent="0.2"/>
  <cols>
    <col min="1" max="1" width="3.6640625" style="3" customWidth="1"/>
    <col min="2" max="2" width="26.33203125" style="3" customWidth="1"/>
    <col min="3" max="3" width="10.88671875" style="5" bestFit="1" customWidth="1"/>
    <col min="4" max="4" width="10" style="3" customWidth="1"/>
    <col min="5" max="5" width="9.88671875" style="3" bestFit="1" customWidth="1"/>
    <col min="6" max="6" width="1.109375" style="3" customWidth="1"/>
    <col min="7" max="7" width="14.109375" style="3" customWidth="1"/>
    <col min="8" max="16384" width="11.44140625" style="3"/>
  </cols>
  <sheetData>
    <row r="1" spans="1:7" ht="12" thickBot="1" x14ac:dyDescent="0.25">
      <c r="B1" s="50"/>
      <c r="C1" s="54" t="s">
        <v>1230</v>
      </c>
      <c r="D1" s="54" t="s">
        <v>1228</v>
      </c>
      <c r="E1" s="221"/>
      <c r="F1" s="260"/>
      <c r="G1" s="221"/>
    </row>
    <row r="2" spans="1:7" ht="12" x14ac:dyDescent="0.25">
      <c r="A2" s="16"/>
      <c r="B2" s="570" t="s">
        <v>1192</v>
      </c>
      <c r="C2" s="1546">
        <v>56977</v>
      </c>
      <c r="D2" s="875"/>
      <c r="E2" s="23"/>
      <c r="F2" s="630"/>
    </row>
    <row r="3" spans="1:7" ht="12" x14ac:dyDescent="0.25">
      <c r="A3" s="16"/>
      <c r="B3" s="570" t="s">
        <v>1194</v>
      </c>
      <c r="C3" s="1546"/>
      <c r="D3" s="875"/>
      <c r="E3" s="23"/>
    </row>
    <row r="4" spans="1:7" ht="12" x14ac:dyDescent="0.25">
      <c r="A4" s="16"/>
      <c r="B4" s="570" t="s">
        <v>3597</v>
      </c>
      <c r="C4" s="1546">
        <v>5100</v>
      </c>
      <c r="D4" s="875">
        <v>-5100</v>
      </c>
      <c r="E4" s="23"/>
    </row>
    <row r="5" spans="1:7" ht="12" x14ac:dyDescent="0.25">
      <c r="A5" s="16"/>
      <c r="B5" s="570" t="s">
        <v>6563</v>
      </c>
      <c r="C5" s="1546">
        <v>400</v>
      </c>
      <c r="D5" s="875">
        <v>-400</v>
      </c>
      <c r="E5" s="23"/>
    </row>
    <row r="6" spans="1:7" ht="12.6" thickBot="1" x14ac:dyDescent="0.3">
      <c r="A6" s="1466"/>
      <c r="B6" s="1497" t="s">
        <v>6160</v>
      </c>
      <c r="C6" s="1498">
        <v>0</v>
      </c>
      <c r="D6" s="1498">
        <v>0</v>
      </c>
      <c r="E6" s="1467">
        <f>SUM(C2:C6)</f>
        <v>62477</v>
      </c>
    </row>
    <row r="7" spans="1:7" x14ac:dyDescent="0.2">
      <c r="A7" s="14">
        <v>1</v>
      </c>
      <c r="B7" s="1584" t="s">
        <v>1145</v>
      </c>
      <c r="C7" s="1582">
        <v>-50</v>
      </c>
      <c r="D7" s="1583">
        <v>50</v>
      </c>
      <c r="F7" s="221"/>
      <c r="G7" s="221"/>
    </row>
    <row r="8" spans="1:7" x14ac:dyDescent="0.2">
      <c r="A8" s="14">
        <v>2</v>
      </c>
      <c r="B8" s="1584" t="s">
        <v>791</v>
      </c>
      <c r="C8" s="1582">
        <v>-348</v>
      </c>
      <c r="D8" s="1583">
        <v>348</v>
      </c>
      <c r="E8" s="390"/>
      <c r="F8" s="221"/>
      <c r="G8" s="285"/>
    </row>
    <row r="9" spans="1:7" x14ac:dyDescent="0.2">
      <c r="A9" s="14">
        <v>3</v>
      </c>
      <c r="B9" s="1584" t="s">
        <v>6358</v>
      </c>
      <c r="C9" s="1582">
        <v>-16883</v>
      </c>
      <c r="D9" s="1583">
        <f>E126</f>
        <v>16883</v>
      </c>
      <c r="F9" s="221"/>
      <c r="G9" s="221"/>
    </row>
    <row r="10" spans="1:7" x14ac:dyDescent="0.2">
      <c r="A10" s="14">
        <v>4</v>
      </c>
      <c r="B10" s="1584" t="s">
        <v>6441</v>
      </c>
      <c r="C10" s="1582">
        <v>0</v>
      </c>
      <c r="D10" s="1583">
        <v>0</v>
      </c>
      <c r="F10" s="221"/>
      <c r="G10" s="221"/>
    </row>
    <row r="11" spans="1:7" x14ac:dyDescent="0.2">
      <c r="A11" s="14">
        <v>5</v>
      </c>
      <c r="B11" s="1584" t="s">
        <v>6453</v>
      </c>
      <c r="C11" s="1582">
        <v>-1900</v>
      </c>
      <c r="D11" s="1583">
        <v>1900</v>
      </c>
      <c r="F11" s="221"/>
      <c r="G11" s="221"/>
    </row>
    <row r="12" spans="1:7" x14ac:dyDescent="0.2">
      <c r="A12" s="14">
        <v>6</v>
      </c>
      <c r="B12" s="1584" t="s">
        <v>5883</v>
      </c>
      <c r="C12" s="1582">
        <v>-250</v>
      </c>
      <c r="D12" s="1583">
        <v>250</v>
      </c>
      <c r="F12" s="221"/>
      <c r="G12" s="221"/>
    </row>
    <row r="13" spans="1:7" ht="12" x14ac:dyDescent="0.25">
      <c r="A13" s="14">
        <v>7</v>
      </c>
      <c r="B13" s="1584" t="s">
        <v>3785</v>
      </c>
      <c r="C13" s="1582">
        <v>-22</v>
      </c>
      <c r="D13" s="1583">
        <v>22</v>
      </c>
      <c r="F13" s="221"/>
      <c r="G13" s="820"/>
    </row>
    <row r="14" spans="1:7" ht="12" x14ac:dyDescent="0.25">
      <c r="A14" s="14">
        <v>8</v>
      </c>
      <c r="B14" s="1584" t="s">
        <v>6443</v>
      </c>
      <c r="C14" s="1582">
        <v>-600</v>
      </c>
      <c r="D14" s="1583">
        <v>600</v>
      </c>
      <c r="F14" s="221"/>
      <c r="G14" s="820"/>
    </row>
    <row r="15" spans="1:7" ht="12" x14ac:dyDescent="0.25">
      <c r="A15" s="14">
        <v>9</v>
      </c>
      <c r="B15" s="1584" t="s">
        <v>6444</v>
      </c>
      <c r="C15" s="1582">
        <v>-600</v>
      </c>
      <c r="D15" s="1583">
        <v>600</v>
      </c>
      <c r="F15" s="221"/>
      <c r="G15" s="820"/>
    </row>
    <row r="16" spans="1:7" ht="12" x14ac:dyDescent="0.25">
      <c r="A16" s="14">
        <v>10</v>
      </c>
      <c r="B16" s="1584" t="s">
        <v>6445</v>
      </c>
      <c r="C16" s="1582">
        <v>-600</v>
      </c>
      <c r="D16" s="1583">
        <v>600</v>
      </c>
      <c r="F16" s="221"/>
      <c r="G16" s="820"/>
    </row>
    <row r="17" spans="1:8" x14ac:dyDescent="0.2">
      <c r="A17" s="14">
        <v>11</v>
      </c>
      <c r="B17" s="1584" t="s">
        <v>6446</v>
      </c>
      <c r="C17" s="1582">
        <v>-600</v>
      </c>
      <c r="D17" s="1583">
        <v>600</v>
      </c>
      <c r="F17" s="221"/>
      <c r="G17" s="221"/>
    </row>
    <row r="18" spans="1:8" x14ac:dyDescent="0.2">
      <c r="A18" s="14">
        <v>12</v>
      </c>
      <c r="B18" s="1584" t="s">
        <v>6447</v>
      </c>
      <c r="C18" s="1582">
        <v>-600</v>
      </c>
      <c r="D18" s="1583">
        <v>600</v>
      </c>
      <c r="F18" s="221"/>
      <c r="G18" s="221"/>
    </row>
    <row r="19" spans="1:8" x14ac:dyDescent="0.2">
      <c r="A19" s="14">
        <v>13</v>
      </c>
      <c r="B19" s="1584" t="s">
        <v>3164</v>
      </c>
      <c r="C19" s="1582">
        <v>-1320</v>
      </c>
      <c r="D19" s="1583">
        <v>1320</v>
      </c>
      <c r="F19" s="221"/>
      <c r="G19" s="221"/>
    </row>
    <row r="20" spans="1:8" x14ac:dyDescent="0.2">
      <c r="A20" s="14">
        <v>14</v>
      </c>
      <c r="B20" s="1584" t="s">
        <v>1154</v>
      </c>
      <c r="C20" s="1582">
        <v>-217</v>
      </c>
      <c r="D20" s="1583">
        <v>217</v>
      </c>
      <c r="F20" s="221"/>
      <c r="G20" s="221"/>
    </row>
    <row r="21" spans="1:8" x14ac:dyDescent="0.2">
      <c r="A21" s="14">
        <v>15</v>
      </c>
      <c r="B21" s="1584" t="s">
        <v>1155</v>
      </c>
      <c r="C21" s="1582">
        <v>0</v>
      </c>
      <c r="D21" s="1583">
        <v>0</v>
      </c>
      <c r="F21" s="221"/>
      <c r="G21" s="221"/>
    </row>
    <row r="22" spans="1:8" x14ac:dyDescent="0.2">
      <c r="A22" s="14">
        <v>16</v>
      </c>
      <c r="B22" s="1584" t="s">
        <v>3439</v>
      </c>
      <c r="C22" s="1582">
        <v>-284</v>
      </c>
      <c r="D22" s="1583">
        <v>284</v>
      </c>
      <c r="F22" s="221"/>
      <c r="G22" s="323"/>
    </row>
    <row r="23" spans="1:8" x14ac:dyDescent="0.2">
      <c r="A23" s="14">
        <v>17</v>
      </c>
      <c r="B23" s="1584" t="s">
        <v>6522</v>
      </c>
      <c r="C23" s="1582">
        <v>-573</v>
      </c>
      <c r="D23" s="1583">
        <v>573</v>
      </c>
      <c r="F23" s="221"/>
      <c r="G23" s="323"/>
      <c r="H23" s="599"/>
    </row>
    <row r="24" spans="1:8" x14ac:dyDescent="0.2">
      <c r="A24" s="14">
        <v>18</v>
      </c>
      <c r="B24" s="1584" t="s">
        <v>6521</v>
      </c>
      <c r="C24" s="1582">
        <v>-1380</v>
      </c>
      <c r="D24" s="1583">
        <v>1380</v>
      </c>
      <c r="F24" s="221"/>
      <c r="H24" s="599"/>
    </row>
    <row r="25" spans="1:8" x14ac:dyDescent="0.2">
      <c r="A25" s="14">
        <v>19</v>
      </c>
      <c r="B25" s="1584" t="s">
        <v>6520</v>
      </c>
      <c r="C25" s="1582">
        <v>-2700</v>
      </c>
      <c r="D25" s="1583">
        <v>2700</v>
      </c>
      <c r="F25" s="221"/>
      <c r="G25" s="221"/>
      <c r="H25" s="599"/>
    </row>
    <row r="26" spans="1:8" ht="12" x14ac:dyDescent="0.25">
      <c r="A26" s="14">
        <v>20</v>
      </c>
      <c r="B26" s="1589" t="s">
        <v>6523</v>
      </c>
      <c r="C26" s="1590">
        <v>-255</v>
      </c>
      <c r="D26" s="1591">
        <v>255</v>
      </c>
      <c r="F26" s="221"/>
      <c r="G26" s="221"/>
      <c r="H26" s="599"/>
    </row>
    <row r="27" spans="1:8" ht="12" x14ac:dyDescent="0.25">
      <c r="A27" s="14">
        <v>21</v>
      </c>
      <c r="B27" s="1589" t="s">
        <v>6524</v>
      </c>
      <c r="C27" s="1590">
        <v>-1919</v>
      </c>
      <c r="D27" s="1591">
        <v>1919</v>
      </c>
      <c r="F27" s="221"/>
      <c r="G27" s="221"/>
      <c r="H27" s="599"/>
    </row>
    <row r="28" spans="1:8" x14ac:dyDescent="0.2">
      <c r="A28" s="14">
        <v>22</v>
      </c>
      <c r="B28" s="1584" t="s">
        <v>3427</v>
      </c>
      <c r="C28" s="1582">
        <v>-1050</v>
      </c>
      <c r="D28" s="1583">
        <v>1050</v>
      </c>
      <c r="E28" s="353"/>
      <c r="F28" s="221"/>
      <c r="G28" s="221"/>
      <c r="H28" s="599"/>
    </row>
    <row r="29" spans="1:8" ht="12.6" thickBot="1" x14ac:dyDescent="0.3">
      <c r="A29" s="14">
        <v>23</v>
      </c>
      <c r="B29" s="1456" t="s">
        <v>6565</v>
      </c>
      <c r="C29" s="1457">
        <v>-625</v>
      </c>
      <c r="D29" s="1457">
        <v>625</v>
      </c>
      <c r="E29" s="1458">
        <f>SUM(D7:D29)</f>
        <v>32776</v>
      </c>
      <c r="F29" s="221"/>
      <c r="H29" s="599"/>
    </row>
    <row r="30" spans="1:8" ht="12" x14ac:dyDescent="0.25">
      <c r="A30" s="15"/>
      <c r="B30" s="594" t="s">
        <v>62</v>
      </c>
      <c r="C30" s="501">
        <v>-11083</v>
      </c>
      <c r="D30" s="652">
        <v>11083</v>
      </c>
      <c r="E30" s="240">
        <f>D30</f>
        <v>11083</v>
      </c>
      <c r="F30" s="221"/>
      <c r="H30" s="599"/>
    </row>
    <row r="31" spans="1:8" ht="12.6" thickBot="1" x14ac:dyDescent="0.3">
      <c r="A31" s="1462"/>
      <c r="B31" s="1463" t="s">
        <v>4770</v>
      </c>
      <c r="C31" s="1464">
        <v>0</v>
      </c>
      <c r="D31" s="1465"/>
      <c r="E31" s="1458"/>
      <c r="F31" s="221"/>
      <c r="H31" s="599"/>
    </row>
    <row r="32" spans="1:8" x14ac:dyDescent="0.2">
      <c r="A32" s="813"/>
      <c r="B32" s="1584" t="s">
        <v>6442</v>
      </c>
      <c r="C32" s="1582">
        <v>0</v>
      </c>
      <c r="D32" s="1583">
        <v>0</v>
      </c>
      <c r="E32" s="390"/>
      <c r="F32" s="221"/>
      <c r="H32" s="599"/>
    </row>
    <row r="33" spans="1:8" ht="12" x14ac:dyDescent="0.25">
      <c r="A33" s="813"/>
      <c r="B33" s="1584" t="s">
        <v>5943</v>
      </c>
      <c r="C33" s="1582">
        <v>-16</v>
      </c>
      <c r="D33" s="1583">
        <v>16</v>
      </c>
      <c r="E33" s="390"/>
      <c r="F33" s="221"/>
      <c r="H33" s="599"/>
    </row>
    <row r="34" spans="1:8" ht="12" x14ac:dyDescent="0.25">
      <c r="A34" s="813" t="s">
        <v>3558</v>
      </c>
      <c r="B34" s="1584" t="s">
        <v>5944</v>
      </c>
      <c r="C34" s="1582">
        <v>-77</v>
      </c>
      <c r="D34" s="1583">
        <v>77</v>
      </c>
      <c r="E34" s="390"/>
      <c r="F34" s="221"/>
      <c r="H34" s="599"/>
    </row>
    <row r="35" spans="1:8" ht="12" x14ac:dyDescent="0.25">
      <c r="A35" s="813" t="s">
        <v>3559</v>
      </c>
      <c r="B35" s="1581" t="s">
        <v>6448</v>
      </c>
      <c r="C35" s="1582">
        <v>-855</v>
      </c>
      <c r="D35" s="1583">
        <v>855</v>
      </c>
      <c r="E35" s="390"/>
      <c r="F35" s="221"/>
      <c r="G35" s="221"/>
      <c r="H35" s="599"/>
    </row>
    <row r="36" spans="1:8" ht="12" x14ac:dyDescent="0.25">
      <c r="A36" s="813" t="s">
        <v>2856</v>
      </c>
      <c r="B36" s="1581" t="s">
        <v>6449</v>
      </c>
      <c r="C36" s="1582">
        <v>-5779</v>
      </c>
      <c r="D36" s="1583">
        <v>5779</v>
      </c>
      <c r="E36" s="390"/>
      <c r="F36" s="1571"/>
      <c r="G36" s="599"/>
      <c r="H36" s="599"/>
    </row>
    <row r="37" spans="1:8" ht="12" x14ac:dyDescent="0.25">
      <c r="A37" s="813" t="s">
        <v>3558</v>
      </c>
      <c r="B37" s="1581" t="s">
        <v>6450</v>
      </c>
      <c r="C37" s="1582">
        <v>-2916</v>
      </c>
      <c r="D37" s="1583">
        <v>2916</v>
      </c>
      <c r="E37" s="390"/>
      <c r="F37" s="221"/>
      <c r="G37" s="599"/>
      <c r="H37" s="599"/>
    </row>
    <row r="38" spans="1:8" ht="12" x14ac:dyDescent="0.25">
      <c r="A38" s="813" t="s">
        <v>3560</v>
      </c>
      <c r="B38" s="1581" t="s">
        <v>6451</v>
      </c>
      <c r="C38" s="1582">
        <v>-370</v>
      </c>
      <c r="D38" s="1583">
        <v>370</v>
      </c>
      <c r="E38" s="323"/>
      <c r="F38" s="221"/>
      <c r="G38" s="599"/>
      <c r="H38" s="599"/>
    </row>
    <row r="39" spans="1:8" x14ac:dyDescent="0.2">
      <c r="A39" s="813"/>
      <c r="B39" s="1584" t="s">
        <v>6438</v>
      </c>
      <c r="C39" s="1582">
        <v>-250</v>
      </c>
      <c r="D39" s="1583">
        <v>250</v>
      </c>
      <c r="E39" s="323"/>
      <c r="G39" s="55"/>
      <c r="H39" s="599"/>
    </row>
    <row r="40" spans="1:8" x14ac:dyDescent="0.2">
      <c r="A40" s="813"/>
      <c r="B40" s="1584" t="s">
        <v>6456</v>
      </c>
      <c r="C40" s="1582">
        <v>-63</v>
      </c>
      <c r="D40" s="1583">
        <v>63</v>
      </c>
      <c r="E40" s="323"/>
      <c r="G40" s="55"/>
      <c r="H40" s="599"/>
    </row>
    <row r="41" spans="1:8" x14ac:dyDescent="0.2">
      <c r="A41" s="813"/>
      <c r="B41" s="1584" t="s">
        <v>6455</v>
      </c>
      <c r="C41" s="1582">
        <v>-800</v>
      </c>
      <c r="D41" s="1583">
        <v>800</v>
      </c>
      <c r="E41" s="323"/>
      <c r="H41" s="599"/>
    </row>
    <row r="42" spans="1:8" x14ac:dyDescent="0.2">
      <c r="A42" s="813"/>
      <c r="B42" s="1584" t="s">
        <v>6454</v>
      </c>
      <c r="C42" s="1582">
        <v>-200</v>
      </c>
      <c r="D42" s="1583">
        <v>200</v>
      </c>
      <c r="E42" s="323"/>
      <c r="G42" s="599"/>
      <c r="H42" s="599"/>
    </row>
    <row r="43" spans="1:8" x14ac:dyDescent="0.2">
      <c r="A43" s="813"/>
      <c r="B43" s="1584" t="s">
        <v>6414</v>
      </c>
      <c r="C43" s="1582">
        <v>-200</v>
      </c>
      <c r="D43" s="1583">
        <v>200</v>
      </c>
      <c r="E43" s="323"/>
      <c r="G43" s="1558"/>
      <c r="H43" s="599"/>
    </row>
    <row r="44" spans="1:8" x14ac:dyDescent="0.2">
      <c r="A44" s="813"/>
      <c r="B44" s="1584" t="s">
        <v>6424</v>
      </c>
      <c r="C44" s="1582">
        <v>-2</v>
      </c>
      <c r="D44" s="1583">
        <v>2</v>
      </c>
      <c r="E44" s="323"/>
      <c r="G44" s="1558"/>
      <c r="H44" s="599"/>
    </row>
    <row r="45" spans="1:8" x14ac:dyDescent="0.2">
      <c r="A45" s="813"/>
      <c r="B45" s="1584" t="s">
        <v>6457</v>
      </c>
      <c r="C45" s="1582">
        <v>-330</v>
      </c>
      <c r="D45" s="1583">
        <v>330</v>
      </c>
      <c r="E45" s="323"/>
      <c r="G45" s="55"/>
      <c r="H45" s="599"/>
    </row>
    <row r="46" spans="1:8" x14ac:dyDescent="0.2">
      <c r="A46" s="813"/>
      <c r="B46" s="1584" t="s">
        <v>6439</v>
      </c>
      <c r="C46" s="1582">
        <v>-610</v>
      </c>
      <c r="D46" s="1583">
        <v>610</v>
      </c>
      <c r="E46" s="323"/>
      <c r="H46" s="599"/>
    </row>
    <row r="47" spans="1:8" x14ac:dyDescent="0.2">
      <c r="A47" s="813"/>
      <c r="B47" s="1584" t="s">
        <v>6430</v>
      </c>
      <c r="C47" s="1582">
        <v>-120</v>
      </c>
      <c r="D47" s="1583">
        <v>120</v>
      </c>
      <c r="E47" s="323"/>
      <c r="H47" s="599"/>
    </row>
    <row r="48" spans="1:8" x14ac:dyDescent="0.2">
      <c r="A48" s="813"/>
      <c r="B48" s="1584" t="s">
        <v>6429</v>
      </c>
      <c r="C48" s="1582">
        <v>-750</v>
      </c>
      <c r="D48" s="1583">
        <v>750</v>
      </c>
      <c r="E48" s="323"/>
      <c r="H48" s="599"/>
    </row>
    <row r="49" spans="1:8" x14ac:dyDescent="0.2">
      <c r="A49" s="813"/>
      <c r="B49" s="1584" t="s">
        <v>6440</v>
      </c>
      <c r="C49" s="1582">
        <v>-450</v>
      </c>
      <c r="D49" s="1583">
        <v>450</v>
      </c>
      <c r="E49" s="323"/>
      <c r="H49" s="599"/>
    </row>
    <row r="50" spans="1:8" x14ac:dyDescent="0.2">
      <c r="A50" s="813"/>
      <c r="B50" s="1584" t="s">
        <v>6433</v>
      </c>
      <c r="C50" s="1582">
        <v>-50</v>
      </c>
      <c r="D50" s="1583">
        <v>50</v>
      </c>
      <c r="E50" s="323"/>
      <c r="H50" s="599"/>
    </row>
    <row r="51" spans="1:8" x14ac:dyDescent="0.2">
      <c r="A51" s="813"/>
      <c r="B51" s="1584" t="s">
        <v>6426</v>
      </c>
      <c r="C51" s="1582">
        <v>-507</v>
      </c>
      <c r="D51" s="1583">
        <v>507</v>
      </c>
      <c r="F51" s="221"/>
      <c r="H51" s="599"/>
    </row>
    <row r="52" spans="1:8" x14ac:dyDescent="0.2">
      <c r="A52" s="813"/>
      <c r="B52" s="1584" t="s">
        <v>6458</v>
      </c>
      <c r="C52" s="1582">
        <v>-270</v>
      </c>
      <c r="D52" s="1583">
        <v>270</v>
      </c>
      <c r="F52" s="221"/>
      <c r="H52" s="599"/>
    </row>
    <row r="53" spans="1:8" x14ac:dyDescent="0.2">
      <c r="A53" s="813"/>
      <c r="B53" s="1584" t="s">
        <v>6461</v>
      </c>
      <c r="C53" s="1582">
        <v>-200</v>
      </c>
      <c r="D53" s="1583">
        <v>200</v>
      </c>
      <c r="F53" s="221"/>
      <c r="H53" s="599"/>
    </row>
    <row r="54" spans="1:8" x14ac:dyDescent="0.2">
      <c r="A54" s="813"/>
      <c r="B54" s="1584" t="s">
        <v>6484</v>
      </c>
      <c r="C54" s="1582">
        <v>-200</v>
      </c>
      <c r="D54" s="1583">
        <v>200</v>
      </c>
      <c r="F54" s="221"/>
      <c r="H54" s="599"/>
    </row>
    <row r="55" spans="1:8" x14ac:dyDescent="0.2">
      <c r="A55" s="813"/>
      <c r="B55" s="1584" t="s">
        <v>6493</v>
      </c>
      <c r="C55" s="1582">
        <v>-105</v>
      </c>
      <c r="D55" s="1583">
        <v>105</v>
      </c>
      <c r="F55" s="221"/>
      <c r="G55" s="599"/>
      <c r="H55" s="599"/>
    </row>
    <row r="56" spans="1:8" x14ac:dyDescent="0.2">
      <c r="A56" s="813"/>
      <c r="B56" s="1584" t="s">
        <v>6466</v>
      </c>
      <c r="C56" s="1582">
        <v>-40</v>
      </c>
      <c r="D56" s="1583">
        <v>40</v>
      </c>
      <c r="F56" s="221"/>
      <c r="G56" s="599"/>
      <c r="H56" s="599"/>
    </row>
    <row r="57" spans="1:8" x14ac:dyDescent="0.2">
      <c r="A57" s="813"/>
      <c r="B57" s="1584" t="s">
        <v>6481</v>
      </c>
      <c r="C57" s="1582">
        <v>-215</v>
      </c>
      <c r="D57" s="1583">
        <v>215</v>
      </c>
      <c r="F57" s="221"/>
      <c r="H57" s="599"/>
    </row>
    <row r="58" spans="1:8" x14ac:dyDescent="0.2">
      <c r="A58" s="813"/>
      <c r="B58" s="1584" t="s">
        <v>6480</v>
      </c>
      <c r="C58" s="1582">
        <v>-370</v>
      </c>
      <c r="D58" s="1583">
        <v>370</v>
      </c>
      <c r="F58" s="221"/>
      <c r="H58" s="599"/>
    </row>
    <row r="59" spans="1:8" x14ac:dyDescent="0.2">
      <c r="A59" s="813"/>
      <c r="B59" s="1584" t="s">
        <v>6485</v>
      </c>
      <c r="C59" s="1582">
        <v>-235</v>
      </c>
      <c r="D59" s="1583">
        <v>235</v>
      </c>
      <c r="F59" s="221"/>
      <c r="H59" s="599"/>
    </row>
    <row r="60" spans="1:8" x14ac:dyDescent="0.2">
      <c r="A60" s="813"/>
      <c r="B60" s="1584" t="s">
        <v>6462</v>
      </c>
      <c r="C60" s="1582">
        <v>-147</v>
      </c>
      <c r="D60" s="1583">
        <v>147</v>
      </c>
      <c r="F60" s="221"/>
      <c r="G60" s="599"/>
      <c r="H60" s="599"/>
    </row>
    <row r="61" spans="1:8" x14ac:dyDescent="0.2">
      <c r="A61" s="813"/>
      <c r="B61" s="1584" t="s">
        <v>6463</v>
      </c>
      <c r="C61" s="1582">
        <v>-162</v>
      </c>
      <c r="D61" s="1583">
        <v>162</v>
      </c>
      <c r="F61" s="221"/>
      <c r="G61" s="599"/>
      <c r="H61" s="599"/>
    </row>
    <row r="62" spans="1:8" x14ac:dyDescent="0.2">
      <c r="A62" s="813"/>
      <c r="B62" s="1584" t="s">
        <v>6470</v>
      </c>
      <c r="C62" s="1582">
        <v>-617</v>
      </c>
      <c r="D62" s="1583">
        <v>617</v>
      </c>
      <c r="F62" s="221"/>
      <c r="H62" s="599"/>
    </row>
    <row r="63" spans="1:8" x14ac:dyDescent="0.2">
      <c r="A63" s="813"/>
      <c r="B63" s="1584" t="s">
        <v>6475</v>
      </c>
      <c r="C63" s="1582">
        <v>-334</v>
      </c>
      <c r="D63" s="1583">
        <v>334</v>
      </c>
      <c r="E63" s="390"/>
      <c r="H63" s="599"/>
    </row>
    <row r="64" spans="1:8" x14ac:dyDescent="0.2">
      <c r="A64" s="813"/>
      <c r="B64" s="1584" t="s">
        <v>6476</v>
      </c>
      <c r="C64" s="1582">
        <v>-978</v>
      </c>
      <c r="D64" s="1583">
        <v>978</v>
      </c>
      <c r="E64" s="390"/>
    </row>
    <row r="65" spans="1:6" x14ac:dyDescent="0.2">
      <c r="A65" s="813"/>
      <c r="B65" s="717" t="s">
        <v>6564</v>
      </c>
      <c r="C65" s="1355">
        <v>-400</v>
      </c>
      <c r="D65" s="1356">
        <v>400</v>
      </c>
      <c r="E65" s="390"/>
    </row>
    <row r="66" spans="1:6" ht="12" customHeight="1" thickBot="1" x14ac:dyDescent="0.3">
      <c r="A66" s="1459"/>
      <c r="B66" s="1312"/>
      <c r="C66" s="1460"/>
      <c r="D66" s="1461"/>
      <c r="E66" s="1458">
        <f>SUM(D32:D66)</f>
        <v>18618</v>
      </c>
      <c r="F66" s="221"/>
    </row>
    <row r="67" spans="1:6" ht="12" customHeight="1" x14ac:dyDescent="0.2">
      <c r="A67" s="814"/>
      <c r="B67" s="826" t="s">
        <v>3787</v>
      </c>
      <c r="C67" s="604">
        <v>10000</v>
      </c>
      <c r="D67" s="1562"/>
      <c r="E67" s="390"/>
      <c r="F67" s="221"/>
    </row>
    <row r="68" spans="1:6" ht="12" x14ac:dyDescent="0.25">
      <c r="A68" s="814" t="s">
        <v>3560</v>
      </c>
      <c r="B68" s="1584" t="s">
        <v>6421</v>
      </c>
      <c r="C68" s="1582">
        <v>-80</v>
      </c>
      <c r="D68" s="1583">
        <v>80</v>
      </c>
      <c r="E68" s="860"/>
      <c r="F68" s="221"/>
    </row>
    <row r="69" spans="1:6" ht="12" x14ac:dyDescent="0.25">
      <c r="A69" s="814" t="s">
        <v>3788</v>
      </c>
      <c r="B69" s="1584" t="s">
        <v>6425</v>
      </c>
      <c r="C69" s="1582">
        <v>-80</v>
      </c>
      <c r="D69" s="1583">
        <v>80</v>
      </c>
      <c r="E69" s="860"/>
      <c r="F69" s="221"/>
    </row>
    <row r="70" spans="1:6" ht="12" x14ac:dyDescent="0.25">
      <c r="A70" s="814" t="s">
        <v>3789</v>
      </c>
      <c r="B70" s="1584" t="s">
        <v>6527</v>
      </c>
      <c r="C70" s="1582">
        <v>-80</v>
      </c>
      <c r="D70" s="1583">
        <v>80</v>
      </c>
      <c r="E70" s="860"/>
      <c r="F70" s="221"/>
    </row>
    <row r="71" spans="1:6" ht="12" x14ac:dyDescent="0.25">
      <c r="A71" s="814" t="s">
        <v>2855</v>
      </c>
      <c r="B71" s="1584" t="s">
        <v>6528</v>
      </c>
      <c r="C71" s="1582">
        <v>-90</v>
      </c>
      <c r="D71" s="1583">
        <v>90</v>
      </c>
      <c r="E71" s="860"/>
      <c r="F71" s="221"/>
    </row>
    <row r="72" spans="1:6" ht="12" x14ac:dyDescent="0.25">
      <c r="A72" s="814" t="s">
        <v>2856</v>
      </c>
      <c r="B72" s="1584" t="s">
        <v>6529</v>
      </c>
      <c r="C72" s="1582">
        <v>-80</v>
      </c>
      <c r="D72" s="1583">
        <v>80</v>
      </c>
      <c r="E72" s="860"/>
      <c r="F72" s="221"/>
    </row>
    <row r="73" spans="1:6" ht="12" x14ac:dyDescent="0.25">
      <c r="A73" s="814" t="s">
        <v>3790</v>
      </c>
      <c r="B73" s="1584" t="s">
        <v>6530</v>
      </c>
      <c r="C73" s="1582">
        <v>-180</v>
      </c>
      <c r="D73" s="1583">
        <v>180</v>
      </c>
      <c r="E73" s="860"/>
      <c r="F73" s="221"/>
    </row>
    <row r="74" spans="1:6" ht="12" x14ac:dyDescent="0.25">
      <c r="A74" s="814" t="s">
        <v>2855</v>
      </c>
      <c r="B74" s="1584" t="s">
        <v>6531</v>
      </c>
      <c r="C74" s="1582">
        <v>-100</v>
      </c>
      <c r="D74" s="1583">
        <v>100</v>
      </c>
      <c r="E74" s="860"/>
      <c r="F74" s="221"/>
    </row>
    <row r="75" spans="1:6" ht="12" x14ac:dyDescent="0.25">
      <c r="A75" s="814" t="s">
        <v>2856</v>
      </c>
      <c r="B75" s="1584" t="s">
        <v>6435</v>
      </c>
      <c r="C75" s="1582">
        <v>-100</v>
      </c>
      <c r="D75" s="1583">
        <v>100</v>
      </c>
      <c r="E75" s="860"/>
      <c r="F75" s="221"/>
    </row>
    <row r="76" spans="1:6" ht="12" x14ac:dyDescent="0.25">
      <c r="A76" s="814" t="s">
        <v>1327</v>
      </c>
      <c r="B76" s="1584" t="s">
        <v>6434</v>
      </c>
      <c r="C76" s="1582">
        <v>-100</v>
      </c>
      <c r="D76" s="1583">
        <v>100</v>
      </c>
      <c r="E76" s="860"/>
      <c r="F76" s="221"/>
    </row>
    <row r="77" spans="1:6" ht="12" x14ac:dyDescent="0.25">
      <c r="A77" s="814"/>
      <c r="B77" s="1584" t="s">
        <v>6452</v>
      </c>
      <c r="C77" s="1582">
        <v>-100</v>
      </c>
      <c r="D77" s="1583">
        <v>100</v>
      </c>
      <c r="E77" s="860"/>
      <c r="F77" s="221"/>
    </row>
    <row r="78" spans="1:6" ht="12" x14ac:dyDescent="0.25">
      <c r="A78" s="814"/>
      <c r="B78" s="1584" t="s">
        <v>6465</v>
      </c>
      <c r="C78" s="1582">
        <v>-100</v>
      </c>
      <c r="D78" s="1583">
        <v>100</v>
      </c>
      <c r="E78" s="860"/>
      <c r="F78" s="221"/>
    </row>
    <row r="79" spans="1:6" ht="12" x14ac:dyDescent="0.25">
      <c r="A79" s="814"/>
      <c r="B79" s="1584" t="s">
        <v>6468</v>
      </c>
      <c r="C79" s="1582">
        <v>-90</v>
      </c>
      <c r="D79" s="1583">
        <v>90</v>
      </c>
      <c r="E79" s="860"/>
      <c r="F79" s="221"/>
    </row>
    <row r="80" spans="1:6" ht="12" x14ac:dyDescent="0.25">
      <c r="A80" s="814"/>
      <c r="B80" s="1584" t="s">
        <v>6467</v>
      </c>
      <c r="C80" s="1582">
        <v>-100</v>
      </c>
      <c r="D80" s="1583">
        <v>100</v>
      </c>
      <c r="E80" s="860"/>
      <c r="F80" s="221"/>
    </row>
    <row r="81" spans="1:6" ht="12" x14ac:dyDescent="0.25">
      <c r="A81" s="814"/>
      <c r="B81" s="1584" t="s">
        <v>6473</v>
      </c>
      <c r="C81" s="1582">
        <v>-90</v>
      </c>
      <c r="D81" s="1583">
        <v>90</v>
      </c>
      <c r="E81" s="860"/>
      <c r="F81" s="221"/>
    </row>
    <row r="82" spans="1:6" ht="12" x14ac:dyDescent="0.25">
      <c r="A82" s="814"/>
      <c r="B82" s="1584" t="s">
        <v>6474</v>
      </c>
      <c r="C82" s="1582">
        <v>-100</v>
      </c>
      <c r="D82" s="1583">
        <v>100</v>
      </c>
      <c r="E82" s="860"/>
      <c r="F82" s="221"/>
    </row>
    <row r="83" spans="1:6" ht="12" x14ac:dyDescent="0.25">
      <c r="A83" s="814"/>
      <c r="B83" s="1584" t="s">
        <v>6477</v>
      </c>
      <c r="C83" s="1582">
        <v>-100</v>
      </c>
      <c r="D83" s="1583">
        <v>100</v>
      </c>
      <c r="E83" s="860"/>
      <c r="F83" s="221"/>
    </row>
    <row r="84" spans="1:6" ht="12" x14ac:dyDescent="0.25">
      <c r="A84" s="814"/>
      <c r="B84" s="1584" t="s">
        <v>6479</v>
      </c>
      <c r="C84" s="1582">
        <v>-100</v>
      </c>
      <c r="D84" s="1583">
        <v>100</v>
      </c>
      <c r="E84" s="860"/>
      <c r="F84" s="221"/>
    </row>
    <row r="85" spans="1:6" ht="12" x14ac:dyDescent="0.25">
      <c r="A85" s="814"/>
      <c r="B85" s="1584" t="s">
        <v>6483</v>
      </c>
      <c r="C85" s="1582">
        <v>-100</v>
      </c>
      <c r="D85" s="1583">
        <v>100</v>
      </c>
      <c r="E85" s="860"/>
      <c r="F85" s="221"/>
    </row>
    <row r="86" spans="1:6" ht="12" x14ac:dyDescent="0.25">
      <c r="A86" s="814"/>
      <c r="B86" s="1584" t="s">
        <v>6486</v>
      </c>
      <c r="C86" s="1582">
        <v>-100</v>
      </c>
      <c r="D86" s="1583">
        <v>100</v>
      </c>
      <c r="E86" s="860"/>
      <c r="F86" s="221"/>
    </row>
    <row r="87" spans="1:6" ht="12" x14ac:dyDescent="0.25">
      <c r="A87" s="814"/>
      <c r="B87" s="1584" t="s">
        <v>6487</v>
      </c>
      <c r="C87" s="1582">
        <v>-80</v>
      </c>
      <c r="D87" s="1583">
        <v>80</v>
      </c>
      <c r="E87" s="860"/>
      <c r="F87" s="221"/>
    </row>
    <row r="88" spans="1:6" ht="12" x14ac:dyDescent="0.25">
      <c r="A88" s="814"/>
      <c r="B88" s="1584" t="s">
        <v>6510</v>
      </c>
      <c r="C88" s="1582">
        <v>-80</v>
      </c>
      <c r="D88" s="1583">
        <v>80</v>
      </c>
      <c r="E88" s="860"/>
      <c r="F88" s="221"/>
    </row>
    <row r="89" spans="1:6" ht="12" x14ac:dyDescent="0.25">
      <c r="A89" s="814"/>
      <c r="B89" s="1584" t="s">
        <v>6525</v>
      </c>
      <c r="C89" s="1582">
        <v>-90</v>
      </c>
      <c r="D89" s="1583">
        <v>90</v>
      </c>
      <c r="E89" s="860"/>
      <c r="F89" s="221"/>
    </row>
    <row r="90" spans="1:6" ht="12" x14ac:dyDescent="0.25">
      <c r="A90" s="814"/>
      <c r="B90" s="1584" t="s">
        <v>6526</v>
      </c>
      <c r="C90" s="1582">
        <v>-80</v>
      </c>
      <c r="D90" s="1583">
        <v>80</v>
      </c>
      <c r="E90" s="860"/>
      <c r="F90" s="221"/>
    </row>
    <row r="91" spans="1:6" ht="12" x14ac:dyDescent="0.25">
      <c r="A91" s="814"/>
      <c r="B91" s="1584" t="s">
        <v>6532</v>
      </c>
      <c r="C91" s="1582">
        <v>-200</v>
      </c>
      <c r="D91" s="1583">
        <v>200</v>
      </c>
      <c r="E91" s="860"/>
      <c r="F91" s="221"/>
    </row>
    <row r="92" spans="1:6" ht="12" x14ac:dyDescent="0.25">
      <c r="A92" s="814"/>
      <c r="B92" s="1584" t="s">
        <v>4660</v>
      </c>
      <c r="C92" s="1582">
        <v>-150</v>
      </c>
      <c r="D92" s="1583">
        <v>150</v>
      </c>
      <c r="E92" s="860"/>
      <c r="F92" s="221"/>
    </row>
    <row r="93" spans="1:6" ht="12" x14ac:dyDescent="0.25">
      <c r="A93" s="814"/>
      <c r="B93" s="1584" t="s">
        <v>6437</v>
      </c>
      <c r="C93" s="1582">
        <v>-440</v>
      </c>
      <c r="D93" s="1583">
        <v>440</v>
      </c>
      <c r="E93" s="860"/>
      <c r="F93" s="221"/>
    </row>
    <row r="94" spans="1:6" ht="12" x14ac:dyDescent="0.25">
      <c r="A94" s="814"/>
      <c r="B94" s="1584" t="s">
        <v>6422</v>
      </c>
      <c r="C94" s="1582">
        <v>-765</v>
      </c>
      <c r="D94" s="1583">
        <v>765</v>
      </c>
      <c r="E94" s="860"/>
      <c r="F94" s="221"/>
    </row>
    <row r="95" spans="1:6" ht="12" x14ac:dyDescent="0.25">
      <c r="A95" s="814"/>
      <c r="B95" s="1584" t="s">
        <v>4550</v>
      </c>
      <c r="C95" s="1582">
        <v>-1242</v>
      </c>
      <c r="D95" s="1583">
        <v>1242</v>
      </c>
      <c r="E95" s="860"/>
      <c r="F95" s="221"/>
    </row>
    <row r="96" spans="1:6" ht="12" x14ac:dyDescent="0.25">
      <c r="A96" s="814"/>
      <c r="B96" s="1584" t="s">
        <v>3251</v>
      </c>
      <c r="C96" s="1582">
        <v>-200</v>
      </c>
      <c r="D96" s="1583">
        <v>200</v>
      </c>
      <c r="E96" s="860"/>
      <c r="F96" s="221"/>
    </row>
    <row r="97" spans="1:6" ht="12" x14ac:dyDescent="0.25">
      <c r="A97" s="814"/>
      <c r="B97" s="1584" t="s">
        <v>3251</v>
      </c>
      <c r="C97" s="1582">
        <v>-250</v>
      </c>
      <c r="D97" s="1583">
        <v>250</v>
      </c>
      <c r="E97" s="860"/>
      <c r="F97" s="221"/>
    </row>
    <row r="98" spans="1:6" ht="12" x14ac:dyDescent="0.25">
      <c r="A98" s="814"/>
      <c r="B98" s="1584" t="s">
        <v>6427</v>
      </c>
      <c r="C98" s="1582">
        <v>-465</v>
      </c>
      <c r="D98" s="1583">
        <v>465</v>
      </c>
      <c r="E98" s="860"/>
      <c r="F98" s="221"/>
    </row>
    <row r="99" spans="1:6" ht="12" x14ac:dyDescent="0.25">
      <c r="A99" s="814"/>
      <c r="B99" s="1584" t="s">
        <v>6428</v>
      </c>
      <c r="C99" s="1582">
        <v>-60</v>
      </c>
      <c r="D99" s="1583">
        <v>60</v>
      </c>
      <c r="E99" s="860"/>
      <c r="F99" s="221"/>
    </row>
    <row r="100" spans="1:6" ht="12" x14ac:dyDescent="0.25">
      <c r="A100" s="814"/>
      <c r="B100" s="1584" t="s">
        <v>1370</v>
      </c>
      <c r="C100" s="1582">
        <v>-20</v>
      </c>
      <c r="D100" s="1583">
        <v>20</v>
      </c>
      <c r="E100" s="860"/>
      <c r="F100" s="221"/>
    </row>
    <row r="101" spans="1:6" ht="12" x14ac:dyDescent="0.25">
      <c r="A101" s="814"/>
      <c r="B101" s="1584" t="s">
        <v>5110</v>
      </c>
      <c r="C101" s="1582">
        <v>-125</v>
      </c>
      <c r="D101" s="1583">
        <v>125</v>
      </c>
      <c r="E101" s="860"/>
      <c r="F101" s="221"/>
    </row>
    <row r="102" spans="1:6" ht="12" x14ac:dyDescent="0.25">
      <c r="A102" s="814"/>
      <c r="B102" s="1584" t="s">
        <v>4550</v>
      </c>
      <c r="C102" s="1582">
        <v>-1545</v>
      </c>
      <c r="D102" s="1583">
        <v>1545</v>
      </c>
      <c r="E102" s="860"/>
      <c r="F102" s="221"/>
    </row>
    <row r="103" spans="1:6" ht="12" x14ac:dyDescent="0.25">
      <c r="A103" s="814"/>
      <c r="B103" s="1584" t="s">
        <v>4550</v>
      </c>
      <c r="C103" s="1582">
        <v>-536</v>
      </c>
      <c r="D103" s="1583">
        <v>536</v>
      </c>
      <c r="E103" s="860"/>
      <c r="F103" s="221"/>
    </row>
    <row r="104" spans="1:6" ht="12" x14ac:dyDescent="0.25">
      <c r="A104" s="814"/>
      <c r="B104" s="1584" t="s">
        <v>4550</v>
      </c>
      <c r="C104" s="1582">
        <v>-330</v>
      </c>
      <c r="D104" s="1583">
        <v>330</v>
      </c>
      <c r="E104" s="860"/>
      <c r="F104" s="221"/>
    </row>
    <row r="105" spans="1:6" ht="12" x14ac:dyDescent="0.25">
      <c r="A105" s="814"/>
      <c r="B105" s="1584" t="s">
        <v>4550</v>
      </c>
      <c r="C105" s="1582">
        <v>-1284</v>
      </c>
      <c r="D105" s="1583">
        <v>1284</v>
      </c>
      <c r="E105" s="860"/>
      <c r="F105" s="221"/>
    </row>
    <row r="106" spans="1:6" ht="12" x14ac:dyDescent="0.25">
      <c r="A106" s="814"/>
      <c r="B106" s="1584" t="s">
        <v>4753</v>
      </c>
      <c r="C106" s="1582">
        <v>-652</v>
      </c>
      <c r="D106" s="1583">
        <v>652</v>
      </c>
      <c r="E106" s="860"/>
      <c r="F106" s="221"/>
    </row>
    <row r="107" spans="1:6" ht="12" x14ac:dyDescent="0.25">
      <c r="A107" s="814"/>
      <c r="B107" s="1584" t="s">
        <v>4550</v>
      </c>
      <c r="C107" s="1582">
        <v>-1613</v>
      </c>
      <c r="D107" s="1583">
        <v>1613</v>
      </c>
      <c r="E107" s="860"/>
      <c r="F107" s="221"/>
    </row>
    <row r="108" spans="1:6" ht="12" x14ac:dyDescent="0.25">
      <c r="A108" s="814"/>
      <c r="B108" s="1584" t="s">
        <v>6489</v>
      </c>
      <c r="C108" s="1582">
        <v>-777</v>
      </c>
      <c r="D108" s="1583">
        <v>777</v>
      </c>
      <c r="E108" s="860"/>
      <c r="F108" s="221"/>
    </row>
    <row r="109" spans="1:6" ht="12" x14ac:dyDescent="0.25">
      <c r="A109" s="814"/>
      <c r="B109" s="1584" t="s">
        <v>6490</v>
      </c>
      <c r="C109" s="1582">
        <v>-507</v>
      </c>
      <c r="D109" s="1583">
        <v>507</v>
      </c>
      <c r="E109" s="860"/>
      <c r="F109" s="221"/>
    </row>
    <row r="110" spans="1:6" ht="12" x14ac:dyDescent="0.25">
      <c r="A110" s="814"/>
      <c r="B110" s="1584" t="s">
        <v>6491</v>
      </c>
      <c r="C110" s="1582">
        <v>-1194</v>
      </c>
      <c r="D110" s="1583">
        <v>1194</v>
      </c>
      <c r="E110" s="860"/>
      <c r="F110" s="221"/>
    </row>
    <row r="111" spans="1:6" ht="12" x14ac:dyDescent="0.25">
      <c r="A111" s="814"/>
      <c r="B111" s="1584" t="s">
        <v>6471</v>
      </c>
      <c r="C111" s="1582">
        <v>-360</v>
      </c>
      <c r="D111" s="1583">
        <v>360</v>
      </c>
      <c r="E111" s="860"/>
      <c r="F111" s="221"/>
    </row>
    <row r="112" spans="1:6" ht="12" x14ac:dyDescent="0.25">
      <c r="A112" s="814"/>
      <c r="B112" s="1584" t="s">
        <v>4113</v>
      </c>
      <c r="C112" s="1582">
        <v>-670</v>
      </c>
      <c r="D112" s="1583">
        <v>670</v>
      </c>
      <c r="E112" s="860"/>
      <c r="F112" s="221"/>
    </row>
    <row r="113" spans="1:7" ht="12" x14ac:dyDescent="0.25">
      <c r="A113" s="814"/>
      <c r="B113" s="1584" t="s">
        <v>4660</v>
      </c>
      <c r="C113" s="1582">
        <v>-190</v>
      </c>
      <c r="D113" s="1583">
        <v>190</v>
      </c>
      <c r="E113" s="860"/>
      <c r="F113" s="221"/>
    </row>
    <row r="114" spans="1:7" ht="12" x14ac:dyDescent="0.25">
      <c r="A114" s="814"/>
      <c r="B114" s="1584" t="s">
        <v>6436</v>
      </c>
      <c r="C114" s="1582">
        <v>-48</v>
      </c>
      <c r="D114" s="1583">
        <v>48</v>
      </c>
      <c r="E114" s="860"/>
      <c r="F114" s="221"/>
    </row>
    <row r="115" spans="1:7" ht="12" x14ac:dyDescent="0.25">
      <c r="A115" s="814"/>
      <c r="B115" s="1584" t="s">
        <v>6423</v>
      </c>
      <c r="C115" s="1582">
        <v>-50</v>
      </c>
      <c r="D115" s="1583">
        <v>50</v>
      </c>
      <c r="E115" s="860"/>
      <c r="F115" s="221"/>
    </row>
    <row r="116" spans="1:7" ht="12" x14ac:dyDescent="0.25">
      <c r="A116" s="814"/>
      <c r="B116" s="1584" t="s">
        <v>6460</v>
      </c>
      <c r="C116" s="1582">
        <v>-50</v>
      </c>
      <c r="D116" s="1583">
        <v>50</v>
      </c>
      <c r="E116" s="860"/>
      <c r="F116" s="221"/>
    </row>
    <row r="117" spans="1:7" ht="12" x14ac:dyDescent="0.25">
      <c r="A117" s="814"/>
      <c r="B117" s="1584" t="s">
        <v>6464</v>
      </c>
      <c r="C117" s="1582">
        <v>-295</v>
      </c>
      <c r="D117" s="1583">
        <v>295</v>
      </c>
      <c r="E117" s="860"/>
      <c r="F117" s="221"/>
    </row>
    <row r="118" spans="1:7" ht="12" x14ac:dyDescent="0.25">
      <c r="A118" s="814"/>
      <c r="B118" s="1584" t="s">
        <v>2524</v>
      </c>
      <c r="C118" s="1582">
        <v>-30</v>
      </c>
      <c r="D118" s="1583">
        <v>30</v>
      </c>
      <c r="E118" s="860"/>
      <c r="F118" s="221"/>
    </row>
    <row r="119" spans="1:7" ht="12" x14ac:dyDescent="0.25">
      <c r="A119" s="814"/>
      <c r="B119" s="1584" t="s">
        <v>6478</v>
      </c>
      <c r="C119" s="1582">
        <v>-50</v>
      </c>
      <c r="D119" s="1583">
        <v>50</v>
      </c>
      <c r="E119" s="860"/>
      <c r="F119" s="221"/>
    </row>
    <row r="120" spans="1:7" ht="12" x14ac:dyDescent="0.25">
      <c r="A120" s="814"/>
      <c r="B120" s="1584" t="s">
        <v>6378</v>
      </c>
      <c r="C120" s="1582">
        <v>-100</v>
      </c>
      <c r="D120" s="1583">
        <v>100</v>
      </c>
      <c r="E120" s="860"/>
      <c r="F120" s="221"/>
    </row>
    <row r="121" spans="1:7" ht="12" x14ac:dyDescent="0.25">
      <c r="A121" s="814"/>
      <c r="B121" s="1584" t="s">
        <v>6472</v>
      </c>
      <c r="C121" s="1582">
        <v>-50</v>
      </c>
      <c r="D121" s="1583">
        <v>50</v>
      </c>
      <c r="E121" s="860"/>
      <c r="F121" s="221"/>
    </row>
    <row r="122" spans="1:7" ht="12" x14ac:dyDescent="0.25">
      <c r="A122" s="814"/>
      <c r="B122" s="1584" t="s">
        <v>6482</v>
      </c>
      <c r="C122" s="1582">
        <v>-180</v>
      </c>
      <c r="D122" s="1583">
        <v>180</v>
      </c>
      <c r="E122" s="860"/>
      <c r="F122" s="221"/>
    </row>
    <row r="123" spans="1:7" ht="12" x14ac:dyDescent="0.25">
      <c r="A123" s="814"/>
      <c r="B123" s="1584" t="s">
        <v>6378</v>
      </c>
      <c r="C123" s="1582">
        <v>-50</v>
      </c>
      <c r="D123" s="1583">
        <v>50</v>
      </c>
      <c r="E123" s="860"/>
      <c r="F123" s="221"/>
    </row>
    <row r="124" spans="1:7" ht="12" x14ac:dyDescent="0.25">
      <c r="A124" s="814"/>
      <c r="B124" s="1584" t="s">
        <v>6488</v>
      </c>
      <c r="C124" s="1582">
        <v>-205</v>
      </c>
      <c r="D124" s="1583">
        <v>205</v>
      </c>
      <c r="E124" s="860"/>
      <c r="F124" s="221"/>
    </row>
    <row r="125" spans="1:7" ht="12" x14ac:dyDescent="0.25">
      <c r="A125" s="814"/>
      <c r="B125" s="221"/>
      <c r="C125" s="1169"/>
      <c r="D125" s="1170"/>
      <c r="E125" s="860"/>
      <c r="F125" s="221"/>
      <c r="G125" s="353"/>
    </row>
    <row r="126" spans="1:7" ht="12.6" thickBot="1" x14ac:dyDescent="0.3">
      <c r="A126" s="814"/>
      <c r="B126" s="599"/>
      <c r="C126" s="1169"/>
      <c r="D126" s="1170"/>
      <c r="E126" s="240">
        <f>SUM(D67:D126)</f>
        <v>16883</v>
      </c>
      <c r="F126" s="221"/>
      <c r="G126" s="221"/>
    </row>
    <row r="127" spans="1:7" ht="21.6" thickBot="1" x14ac:dyDescent="0.45">
      <c r="B127" s="50" t="s">
        <v>1198</v>
      </c>
      <c r="C127" s="49">
        <f>SUM(C2:C66)</f>
        <v>0</v>
      </c>
      <c r="D127" s="432">
        <f>SUM(D7:D66)</f>
        <v>62477</v>
      </c>
      <c r="E127" s="353"/>
      <c r="G127" s="221"/>
    </row>
  </sheetData>
  <pageMargins left="0.7" right="0.7" top="0.75" bottom="0.75" header="0.3" footer="0.3"/>
  <pageSetup paperSize="9" orientation="portrait" horizontalDpi="4294967293" verticalDpi="4294967293"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opLeftCell="A34" zoomScale="80" zoomScaleNormal="80" workbookViewId="0">
      <selection activeCell="M27" sqref="M27"/>
    </sheetView>
  </sheetViews>
  <sheetFormatPr baseColWidth="10" defaultColWidth="11.44140625" defaultRowHeight="11.4" x14ac:dyDescent="0.2"/>
  <cols>
    <col min="1" max="1" width="3.6640625" style="3" customWidth="1"/>
    <col min="2" max="2" width="26.33203125" style="3" customWidth="1"/>
    <col min="3" max="3" width="9.88671875" style="5" bestFit="1" customWidth="1"/>
    <col min="4" max="4" width="9.88671875" style="3" bestFit="1" customWidth="1"/>
    <col min="5" max="5" width="10.6640625" style="3" bestFit="1" customWidth="1"/>
    <col min="6" max="6" width="1.109375" style="3" customWidth="1"/>
    <col min="7" max="16384" width="11.44140625" style="3"/>
  </cols>
  <sheetData>
    <row r="1" spans="1:6" ht="12" thickBot="1" x14ac:dyDescent="0.25">
      <c r="B1" s="50"/>
      <c r="C1" s="54" t="s">
        <v>1230</v>
      </c>
      <c r="D1" s="54" t="s">
        <v>1228</v>
      </c>
      <c r="E1" s="221"/>
      <c r="F1" s="260"/>
    </row>
    <row r="2" spans="1:6" ht="12" x14ac:dyDescent="0.25">
      <c r="A2" s="16"/>
      <c r="B2" s="570" t="s">
        <v>1192</v>
      </c>
      <c r="C2" s="1546">
        <v>39371</v>
      </c>
      <c r="D2" s="875"/>
      <c r="E2" s="23"/>
      <c r="F2" s="630"/>
    </row>
    <row r="3" spans="1:6" ht="12" x14ac:dyDescent="0.25">
      <c r="A3" s="16"/>
      <c r="B3" s="570" t="s">
        <v>1194</v>
      </c>
      <c r="C3" s="1546"/>
      <c r="D3" s="875"/>
      <c r="E3" s="23"/>
    </row>
    <row r="4" spans="1:6" ht="12" x14ac:dyDescent="0.25">
      <c r="A4" s="16"/>
      <c r="B4" s="570" t="s">
        <v>3597</v>
      </c>
      <c r="C4" s="1546">
        <v>4600</v>
      </c>
      <c r="D4" s="875">
        <v>-4600</v>
      </c>
      <c r="E4" s="23"/>
    </row>
    <row r="5" spans="1:6" ht="12" x14ac:dyDescent="0.25">
      <c r="A5" s="16"/>
      <c r="B5" s="570" t="s">
        <v>6044</v>
      </c>
      <c r="C5" s="1546">
        <v>400</v>
      </c>
      <c r="D5" s="875">
        <v>-400</v>
      </c>
      <c r="E5" s="23"/>
    </row>
    <row r="6" spans="1:6" ht="12.6" thickBot="1" x14ac:dyDescent="0.3">
      <c r="A6" s="1466"/>
      <c r="B6" s="1497" t="s">
        <v>6160</v>
      </c>
      <c r="C6" s="1498">
        <v>0</v>
      </c>
      <c r="D6" s="1498">
        <v>0</v>
      </c>
      <c r="E6" s="1467">
        <f>SUM(C2:C6)</f>
        <v>44371</v>
      </c>
    </row>
    <row r="7" spans="1:6" x14ac:dyDescent="0.2">
      <c r="A7" s="14">
        <v>1</v>
      </c>
      <c r="B7" s="1570" t="s">
        <v>1145</v>
      </c>
      <c r="C7" s="1568">
        <v>-50</v>
      </c>
      <c r="D7" s="1569">
        <v>50</v>
      </c>
      <c r="F7" s="221"/>
    </row>
    <row r="8" spans="1:6" x14ac:dyDescent="0.2">
      <c r="A8" s="14">
        <v>2</v>
      </c>
      <c r="B8" s="1570" t="s">
        <v>791</v>
      </c>
      <c r="C8" s="1568">
        <v>-358</v>
      </c>
      <c r="D8" s="1569">
        <v>358</v>
      </c>
      <c r="E8" s="390"/>
      <c r="F8" s="221"/>
    </row>
    <row r="9" spans="1:6" x14ac:dyDescent="0.2">
      <c r="A9" s="14">
        <v>3</v>
      </c>
      <c r="B9" s="1570" t="s">
        <v>6358</v>
      </c>
      <c r="C9" s="1568">
        <v>-5940</v>
      </c>
      <c r="D9" s="1569">
        <f>E62</f>
        <v>5940</v>
      </c>
      <c r="F9" s="221"/>
    </row>
    <row r="10" spans="1:6" x14ac:dyDescent="0.2">
      <c r="A10" s="14">
        <v>4</v>
      </c>
      <c r="B10" s="1570" t="s">
        <v>6441</v>
      </c>
      <c r="C10" s="1568">
        <v>-2231</v>
      </c>
      <c r="D10" s="1569">
        <v>2231</v>
      </c>
      <c r="F10" s="221"/>
    </row>
    <row r="11" spans="1:6" x14ac:dyDescent="0.2">
      <c r="A11" s="14">
        <v>5</v>
      </c>
      <c r="B11" s="1570" t="s">
        <v>3781</v>
      </c>
      <c r="C11" s="1568">
        <v>0</v>
      </c>
      <c r="D11" s="1569">
        <v>0</v>
      </c>
      <c r="F11" s="221"/>
    </row>
    <row r="12" spans="1:6" x14ac:dyDescent="0.2">
      <c r="A12" s="14">
        <v>6</v>
      </c>
      <c r="B12" s="1570" t="s">
        <v>5883</v>
      </c>
      <c r="C12" s="1568">
        <v>0</v>
      </c>
      <c r="D12" s="1569">
        <v>0</v>
      </c>
      <c r="F12" s="221"/>
    </row>
    <row r="13" spans="1:6" x14ac:dyDescent="0.2">
      <c r="A13" s="14">
        <v>7</v>
      </c>
      <c r="B13" s="1570" t="s">
        <v>3785</v>
      </c>
      <c r="C13" s="1568">
        <v>0</v>
      </c>
      <c r="D13" s="1569">
        <v>0</v>
      </c>
      <c r="F13" s="221"/>
    </row>
    <row r="14" spans="1:6" x14ac:dyDescent="0.2">
      <c r="A14" s="14">
        <v>8</v>
      </c>
      <c r="B14" s="1570" t="s">
        <v>6332</v>
      </c>
      <c r="C14" s="1568">
        <v>-600</v>
      </c>
      <c r="D14" s="1569">
        <v>600</v>
      </c>
      <c r="F14" s="221"/>
    </row>
    <row r="15" spans="1:6" x14ac:dyDescent="0.2">
      <c r="A15" s="14">
        <v>9</v>
      </c>
      <c r="B15" s="1570" t="s">
        <v>6399</v>
      </c>
      <c r="C15" s="1568">
        <v>-600</v>
      </c>
      <c r="D15" s="1569">
        <v>600</v>
      </c>
      <c r="F15" s="221"/>
    </row>
    <row r="16" spans="1:6" x14ac:dyDescent="0.2">
      <c r="A16" s="14">
        <v>10</v>
      </c>
      <c r="B16" s="1570" t="s">
        <v>6402</v>
      </c>
      <c r="C16" s="1568">
        <v>0</v>
      </c>
      <c r="D16" s="1569">
        <v>0</v>
      </c>
      <c r="F16" s="221"/>
    </row>
    <row r="17" spans="1:6" x14ac:dyDescent="0.2">
      <c r="A17" s="14">
        <v>11</v>
      </c>
      <c r="B17" s="1570" t="s">
        <v>6403</v>
      </c>
      <c r="C17" s="1568">
        <v>-600</v>
      </c>
      <c r="D17" s="1569">
        <v>600</v>
      </c>
      <c r="F17" s="221"/>
    </row>
    <row r="18" spans="1:6" x14ac:dyDescent="0.2">
      <c r="A18" s="14">
        <v>12</v>
      </c>
      <c r="B18" s="1570" t="s">
        <v>4794</v>
      </c>
      <c r="C18" s="1568">
        <v>-1200</v>
      </c>
      <c r="D18" s="1569">
        <v>1200</v>
      </c>
      <c r="F18" s="221"/>
    </row>
    <row r="19" spans="1:6" x14ac:dyDescent="0.2">
      <c r="A19" s="14">
        <v>13</v>
      </c>
      <c r="B19" s="1570" t="s">
        <v>3164</v>
      </c>
      <c r="C19" s="1568">
        <v>-1212</v>
      </c>
      <c r="D19" s="1569">
        <v>1212</v>
      </c>
      <c r="F19" s="221"/>
    </row>
    <row r="20" spans="1:6" x14ac:dyDescent="0.2">
      <c r="A20" s="14">
        <v>14</v>
      </c>
      <c r="B20" s="1570" t="s">
        <v>1154</v>
      </c>
      <c r="C20" s="1568">
        <v>-220</v>
      </c>
      <c r="D20" s="1569">
        <v>220</v>
      </c>
      <c r="F20" s="221"/>
    </row>
    <row r="21" spans="1:6" x14ac:dyDescent="0.2">
      <c r="A21" s="14">
        <v>15</v>
      </c>
      <c r="B21" s="1570" t="s">
        <v>1155</v>
      </c>
      <c r="C21" s="1568">
        <v>-166</v>
      </c>
      <c r="D21" s="1569">
        <v>166</v>
      </c>
      <c r="F21" s="221"/>
    </row>
    <row r="22" spans="1:6" x14ac:dyDescent="0.2">
      <c r="A22" s="14">
        <v>16</v>
      </c>
      <c r="B22" s="1570" t="s">
        <v>3439</v>
      </c>
      <c r="C22" s="1568">
        <v>-139</v>
      </c>
      <c r="D22" s="1569">
        <v>139</v>
      </c>
      <c r="F22" s="221"/>
    </row>
    <row r="23" spans="1:6" x14ac:dyDescent="0.2">
      <c r="A23" s="14">
        <v>17</v>
      </c>
      <c r="B23" s="1570" t="s">
        <v>4183</v>
      </c>
      <c r="C23" s="1568">
        <v>-85</v>
      </c>
      <c r="D23" s="1569">
        <v>85</v>
      </c>
      <c r="F23" s="221"/>
    </row>
    <row r="24" spans="1:6" x14ac:dyDescent="0.2">
      <c r="A24" s="14">
        <v>18</v>
      </c>
      <c r="B24" s="1570" t="s">
        <v>4184</v>
      </c>
      <c r="C24" s="1568">
        <v>-217</v>
      </c>
      <c r="D24" s="1569">
        <v>217</v>
      </c>
      <c r="F24" s="221"/>
    </row>
    <row r="25" spans="1:6" x14ac:dyDescent="0.2">
      <c r="A25" s="14">
        <v>19</v>
      </c>
      <c r="B25" s="1570" t="s">
        <v>3793</v>
      </c>
      <c r="C25" s="1568">
        <v>-504</v>
      </c>
      <c r="D25" s="1569">
        <v>504</v>
      </c>
      <c r="F25" s="221"/>
    </row>
    <row r="26" spans="1:6" x14ac:dyDescent="0.2">
      <c r="A26" s="14">
        <v>20</v>
      </c>
      <c r="B26" s="1570" t="s">
        <v>3427</v>
      </c>
      <c r="C26" s="1568">
        <v>-400</v>
      </c>
      <c r="D26" s="1569">
        <v>400</v>
      </c>
      <c r="E26" s="353"/>
      <c r="F26" s="221"/>
    </row>
    <row r="27" spans="1:6" ht="12.6" thickBot="1" x14ac:dyDescent="0.3">
      <c r="A27" s="14">
        <v>21</v>
      </c>
      <c r="B27" s="1456" t="s">
        <v>6412</v>
      </c>
      <c r="C27" s="1457">
        <v>-1676</v>
      </c>
      <c r="D27" s="1457">
        <v>1676</v>
      </c>
      <c r="E27" s="1458">
        <f>SUM(D7:D27)</f>
        <v>16198</v>
      </c>
      <c r="F27" s="221"/>
    </row>
    <row r="28" spans="1:6" ht="12" x14ac:dyDescent="0.25">
      <c r="A28" s="15"/>
      <c r="B28" s="594" t="s">
        <v>62</v>
      </c>
      <c r="C28" s="501">
        <v>-24092</v>
      </c>
      <c r="D28" s="652">
        <v>24092</v>
      </c>
      <c r="E28" s="240">
        <f>D28</f>
        <v>24092</v>
      </c>
      <c r="F28" s="221"/>
    </row>
    <row r="29" spans="1:6" ht="12.6" thickBot="1" x14ac:dyDescent="0.3">
      <c r="A29" s="1462"/>
      <c r="B29" s="1463" t="s">
        <v>4770</v>
      </c>
      <c r="C29" s="1464">
        <v>0</v>
      </c>
      <c r="D29" s="1465"/>
      <c r="E29" s="1458"/>
      <c r="F29" s="221"/>
    </row>
    <row r="30" spans="1:6" x14ac:dyDescent="0.2">
      <c r="A30" s="813"/>
      <c r="B30" s="1570" t="s">
        <v>6385</v>
      </c>
      <c r="C30" s="1568">
        <v>-550</v>
      </c>
      <c r="D30" s="1569">
        <v>550</v>
      </c>
      <c r="E30" s="390"/>
      <c r="F30" s="221"/>
    </row>
    <row r="31" spans="1:6" ht="12" x14ac:dyDescent="0.25">
      <c r="A31" s="813"/>
      <c r="B31" s="1567" t="s">
        <v>6384</v>
      </c>
      <c r="C31" s="1568">
        <v>-128</v>
      </c>
      <c r="D31" s="1569">
        <v>128</v>
      </c>
      <c r="E31" s="390"/>
      <c r="F31" s="221"/>
    </row>
    <row r="32" spans="1:6" ht="12" x14ac:dyDescent="0.25">
      <c r="A32" s="813" t="s">
        <v>3558</v>
      </c>
      <c r="B32" s="1570" t="s">
        <v>5943</v>
      </c>
      <c r="C32" s="1568">
        <v>-16</v>
      </c>
      <c r="D32" s="1569">
        <v>16</v>
      </c>
      <c r="E32" s="390"/>
      <c r="F32" s="221"/>
    </row>
    <row r="33" spans="1:6" ht="12" x14ac:dyDescent="0.25">
      <c r="A33" s="813" t="s">
        <v>3559</v>
      </c>
      <c r="B33" s="1570" t="s">
        <v>5944</v>
      </c>
      <c r="C33" s="1568">
        <v>-77</v>
      </c>
      <c r="D33" s="1569">
        <v>77</v>
      </c>
      <c r="E33" s="390"/>
      <c r="F33" s="221"/>
    </row>
    <row r="34" spans="1:6" x14ac:dyDescent="0.2">
      <c r="A34" s="813" t="s">
        <v>2856</v>
      </c>
      <c r="B34" s="1570" t="s">
        <v>6387</v>
      </c>
      <c r="C34" s="1568">
        <v>-235</v>
      </c>
      <c r="D34" s="1569">
        <v>235</v>
      </c>
      <c r="E34" s="390"/>
      <c r="F34" s="1571"/>
    </row>
    <row r="35" spans="1:6" x14ac:dyDescent="0.2">
      <c r="A35" s="813" t="s">
        <v>3558</v>
      </c>
      <c r="B35" s="1570" t="s">
        <v>6386</v>
      </c>
      <c r="C35" s="1568">
        <v>-35</v>
      </c>
      <c r="D35" s="1569">
        <v>35</v>
      </c>
      <c r="E35" s="390"/>
      <c r="F35" s="221"/>
    </row>
    <row r="36" spans="1:6" x14ac:dyDescent="0.2">
      <c r="A36" s="813" t="s">
        <v>3560</v>
      </c>
      <c r="B36" s="1570" t="s">
        <v>6398</v>
      </c>
      <c r="C36" s="1568">
        <v>-1700</v>
      </c>
      <c r="D36" s="1569">
        <v>1700</v>
      </c>
      <c r="E36" s="323"/>
      <c r="F36" s="221"/>
    </row>
    <row r="37" spans="1:6" x14ac:dyDescent="0.2">
      <c r="A37" s="813"/>
      <c r="B37" s="1570" t="s">
        <v>6395</v>
      </c>
      <c r="C37" s="1568">
        <v>-400</v>
      </c>
      <c r="D37" s="1569">
        <v>400</v>
      </c>
      <c r="E37" s="323"/>
    </row>
    <row r="38" spans="1:6" x14ac:dyDescent="0.2">
      <c r="A38" s="813"/>
      <c r="B38" s="1570" t="s">
        <v>758</v>
      </c>
      <c r="C38" s="1568">
        <v>-250</v>
      </c>
      <c r="D38" s="1569">
        <v>250</v>
      </c>
      <c r="E38" s="323"/>
    </row>
    <row r="39" spans="1:6" x14ac:dyDescent="0.2">
      <c r="A39" s="813"/>
      <c r="B39" s="1570" t="s">
        <v>6401</v>
      </c>
      <c r="C39" s="1568">
        <v>-250</v>
      </c>
      <c r="D39" s="1569">
        <v>250</v>
      </c>
      <c r="F39" s="221"/>
    </row>
    <row r="40" spans="1:6" x14ac:dyDescent="0.2">
      <c r="A40" s="813"/>
      <c r="B40" s="1570" t="s">
        <v>6418</v>
      </c>
      <c r="C40" s="1568">
        <v>-100</v>
      </c>
      <c r="D40" s="1569">
        <v>100</v>
      </c>
      <c r="F40" s="221"/>
    </row>
    <row r="41" spans="1:6" x14ac:dyDescent="0.2">
      <c r="A41" s="813"/>
      <c r="B41" s="1570" t="s">
        <v>6417</v>
      </c>
      <c r="C41" s="1568">
        <v>-200</v>
      </c>
      <c r="D41" s="1569">
        <v>200</v>
      </c>
      <c r="E41" s="390"/>
    </row>
    <row r="42" spans="1:6" x14ac:dyDescent="0.2">
      <c r="A42" s="813"/>
      <c r="B42" s="1570" t="s">
        <v>6419</v>
      </c>
      <c r="C42" s="1568">
        <v>-140</v>
      </c>
      <c r="D42" s="1569">
        <v>140</v>
      </c>
      <c r="E42" s="390"/>
    </row>
    <row r="43" spans="1:6" ht="12" customHeight="1" thickBot="1" x14ac:dyDescent="0.3">
      <c r="A43" s="1459"/>
      <c r="B43" s="1312"/>
      <c r="C43" s="1460"/>
      <c r="D43" s="1461"/>
      <c r="E43" s="1458">
        <f>SUM(D30:D43)</f>
        <v>4081</v>
      </c>
      <c r="F43" s="221"/>
    </row>
    <row r="44" spans="1:6" ht="12" customHeight="1" x14ac:dyDescent="0.2">
      <c r="A44" s="814"/>
      <c r="B44" s="826" t="s">
        <v>3787</v>
      </c>
      <c r="C44" s="604">
        <v>8000</v>
      </c>
      <c r="D44" s="1562"/>
      <c r="E44" s="390"/>
      <c r="F44" s="221"/>
    </row>
    <row r="45" spans="1:6" ht="12" x14ac:dyDescent="0.25">
      <c r="A45" s="814" t="s">
        <v>3560</v>
      </c>
      <c r="B45" s="1570" t="s">
        <v>6388</v>
      </c>
      <c r="C45" s="1568">
        <v>-80</v>
      </c>
      <c r="D45" s="1569">
        <v>80</v>
      </c>
      <c r="E45" s="860"/>
      <c r="F45" s="221"/>
    </row>
    <row r="46" spans="1:6" ht="12" x14ac:dyDescent="0.25">
      <c r="A46" s="814" t="s">
        <v>3788</v>
      </c>
      <c r="B46" s="1570" t="s">
        <v>6389</v>
      </c>
      <c r="C46" s="1568">
        <v>-80</v>
      </c>
      <c r="D46" s="1569">
        <v>80</v>
      </c>
      <c r="E46" s="860"/>
      <c r="F46" s="221"/>
    </row>
    <row r="47" spans="1:6" ht="12" x14ac:dyDescent="0.25">
      <c r="A47" s="814" t="s">
        <v>3789</v>
      </c>
      <c r="B47" s="1570" t="s">
        <v>6393</v>
      </c>
      <c r="C47" s="1568">
        <v>-90</v>
      </c>
      <c r="D47" s="1569">
        <v>90</v>
      </c>
      <c r="E47" s="860"/>
      <c r="F47" s="221"/>
    </row>
    <row r="48" spans="1:6" ht="12" x14ac:dyDescent="0.25">
      <c r="A48" s="814" t="s">
        <v>2855</v>
      </c>
      <c r="B48" s="1570" t="s">
        <v>6394</v>
      </c>
      <c r="C48" s="1568">
        <v>-90</v>
      </c>
      <c r="D48" s="1569">
        <v>90</v>
      </c>
      <c r="E48" s="860"/>
      <c r="F48" s="221"/>
    </row>
    <row r="49" spans="1:6" ht="12" x14ac:dyDescent="0.25">
      <c r="A49" s="814" t="s">
        <v>2856</v>
      </c>
      <c r="B49" s="1570" t="s">
        <v>6396</v>
      </c>
      <c r="C49" s="1568">
        <v>-80</v>
      </c>
      <c r="D49" s="1569">
        <v>80</v>
      </c>
      <c r="E49" s="860"/>
      <c r="F49" s="221"/>
    </row>
    <row r="50" spans="1:6" ht="12" x14ac:dyDescent="0.25">
      <c r="A50" s="814" t="s">
        <v>3790</v>
      </c>
      <c r="B50" s="1570" t="s">
        <v>6397</v>
      </c>
      <c r="C50" s="1568">
        <v>-100</v>
      </c>
      <c r="D50" s="1569">
        <v>100</v>
      </c>
      <c r="E50" s="860"/>
      <c r="F50" s="221"/>
    </row>
    <row r="51" spans="1:6" ht="12" x14ac:dyDescent="0.25">
      <c r="A51" s="814" t="s">
        <v>2855</v>
      </c>
      <c r="B51" s="1570" t="s">
        <v>6411</v>
      </c>
      <c r="C51" s="1568">
        <v>-90</v>
      </c>
      <c r="D51" s="1569">
        <v>90</v>
      </c>
      <c r="E51" s="860"/>
      <c r="F51" s="221"/>
    </row>
    <row r="52" spans="1:6" ht="12" x14ac:dyDescent="0.25">
      <c r="A52" s="814" t="s">
        <v>2856</v>
      </c>
      <c r="B52" s="1570" t="s">
        <v>6415</v>
      </c>
      <c r="C52" s="1568">
        <v>-80</v>
      </c>
      <c r="D52" s="1569">
        <v>80</v>
      </c>
      <c r="E52" s="860"/>
      <c r="F52" s="221"/>
    </row>
    <row r="53" spans="1:6" ht="12" x14ac:dyDescent="0.25">
      <c r="A53" s="814" t="s">
        <v>1327</v>
      </c>
      <c r="B53" s="1570" t="s">
        <v>6420</v>
      </c>
      <c r="C53" s="1568">
        <v>-100</v>
      </c>
      <c r="D53" s="1569">
        <v>100</v>
      </c>
      <c r="E53" s="860"/>
      <c r="F53" s="221"/>
    </row>
    <row r="54" spans="1:6" ht="12" x14ac:dyDescent="0.25">
      <c r="A54" s="814"/>
      <c r="B54" s="1570" t="s">
        <v>6392</v>
      </c>
      <c r="C54" s="1568">
        <v>-90</v>
      </c>
      <c r="D54" s="1569">
        <v>90</v>
      </c>
      <c r="E54" s="860"/>
      <c r="F54" s="221"/>
    </row>
    <row r="55" spans="1:6" ht="12" x14ac:dyDescent="0.25">
      <c r="A55" s="814"/>
      <c r="B55" s="1570" t="s">
        <v>466</v>
      </c>
      <c r="C55" s="1568">
        <v>-165</v>
      </c>
      <c r="D55" s="1569">
        <v>165</v>
      </c>
      <c r="E55" s="860"/>
      <c r="F55" s="221"/>
    </row>
    <row r="56" spans="1:6" ht="12" x14ac:dyDescent="0.25">
      <c r="A56" s="814"/>
      <c r="B56" s="1570" t="s">
        <v>5277</v>
      </c>
      <c r="C56" s="1568">
        <v>-60</v>
      </c>
      <c r="D56" s="1569">
        <v>60</v>
      </c>
      <c r="E56" s="860"/>
      <c r="F56" s="221"/>
    </row>
    <row r="57" spans="1:6" ht="12" x14ac:dyDescent="0.25">
      <c r="A57" s="814"/>
      <c r="B57" s="1570" t="s">
        <v>6413</v>
      </c>
      <c r="C57" s="1568">
        <v>-270</v>
      </c>
      <c r="D57" s="1569">
        <v>270</v>
      </c>
      <c r="E57" s="860"/>
      <c r="F57" s="221"/>
    </row>
    <row r="58" spans="1:6" ht="12" x14ac:dyDescent="0.25">
      <c r="A58" s="814"/>
      <c r="B58" s="1570" t="s">
        <v>6416</v>
      </c>
      <c r="C58" s="1568">
        <v>-115</v>
      </c>
      <c r="D58" s="1569">
        <v>115</v>
      </c>
      <c r="E58" s="860"/>
      <c r="F58" s="221"/>
    </row>
    <row r="59" spans="1:6" ht="12" x14ac:dyDescent="0.25">
      <c r="A59" s="814"/>
      <c r="B59" s="1570" t="s">
        <v>6383</v>
      </c>
      <c r="C59" s="1568">
        <v>-1501</v>
      </c>
      <c r="D59" s="1569">
        <v>1501</v>
      </c>
      <c r="E59" s="860"/>
      <c r="F59" s="221"/>
    </row>
    <row r="60" spans="1:6" ht="12" x14ac:dyDescent="0.25">
      <c r="A60" s="814"/>
      <c r="B60" s="1570" t="s">
        <v>6400</v>
      </c>
      <c r="C60" s="1568">
        <v>-2624</v>
      </c>
      <c r="D60" s="1569">
        <v>2624</v>
      </c>
      <c r="E60" s="860"/>
      <c r="F60" s="221"/>
    </row>
    <row r="61" spans="1:6" ht="12" x14ac:dyDescent="0.25">
      <c r="A61" s="814"/>
      <c r="B61" s="1570" t="s">
        <v>4660</v>
      </c>
      <c r="C61" s="1568">
        <v>-325</v>
      </c>
      <c r="D61" s="1569">
        <v>325</v>
      </c>
      <c r="E61" s="860"/>
      <c r="F61" s="221"/>
    </row>
    <row r="62" spans="1:6" ht="12.6" thickBot="1" x14ac:dyDescent="0.3">
      <c r="A62" s="814"/>
      <c r="B62" s="599"/>
      <c r="C62" s="1169"/>
      <c r="D62" s="1170"/>
      <c r="E62" s="240">
        <f>SUM(D44:D62)</f>
        <v>5940</v>
      </c>
      <c r="F62" s="221"/>
    </row>
    <row r="63" spans="1:6" ht="21.6" thickBot="1" x14ac:dyDescent="0.45">
      <c r="B63" s="50" t="s">
        <v>1198</v>
      </c>
      <c r="C63" s="49">
        <f>SUM(C2:C43)</f>
        <v>0</v>
      </c>
      <c r="D63" s="432">
        <f>SUM(D7:D43)</f>
        <v>44371</v>
      </c>
      <c r="E63" s="353"/>
    </row>
  </sheetData>
  <pageMargins left="0.7" right="0.7" top="0.75" bottom="0.75" header="0.3" footer="0.3"/>
  <pageSetup paperSize="9" orientation="portrait" horizontalDpi="4294967293" verticalDpi="4294967293"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zoomScale="80" zoomScaleNormal="80" workbookViewId="0">
      <selection activeCell="B28" sqref="B28"/>
    </sheetView>
  </sheetViews>
  <sheetFormatPr baseColWidth="10" defaultColWidth="11.44140625" defaultRowHeight="11.4" x14ac:dyDescent="0.2"/>
  <cols>
    <col min="1" max="1" width="3.6640625" style="3" customWidth="1"/>
    <col min="2" max="2" width="26.33203125" style="3" customWidth="1"/>
    <col min="3" max="3" width="10.88671875" style="5" bestFit="1" customWidth="1"/>
    <col min="4" max="4" width="10" style="3" customWidth="1"/>
    <col min="5" max="5" width="10.6640625" style="3" bestFit="1" customWidth="1"/>
    <col min="6" max="6" width="1.109375" style="3" customWidth="1"/>
    <col min="7" max="16384" width="11.44140625" style="3"/>
  </cols>
  <sheetData>
    <row r="1" spans="1:6" ht="12" thickBot="1" x14ac:dyDescent="0.25">
      <c r="B1" s="50"/>
      <c r="C1" s="54" t="s">
        <v>1230</v>
      </c>
      <c r="D1" s="54" t="s">
        <v>1228</v>
      </c>
      <c r="E1" s="221"/>
      <c r="F1" s="260"/>
    </row>
    <row r="2" spans="1:6" ht="12" x14ac:dyDescent="0.25">
      <c r="A2" s="16"/>
      <c r="B2" s="1296" t="s">
        <v>1192</v>
      </c>
      <c r="C2" s="1211">
        <v>40317</v>
      </c>
      <c r="D2" s="1546"/>
      <c r="E2" s="1574"/>
      <c r="F2" s="630"/>
    </row>
    <row r="3" spans="1:6" ht="12" x14ac:dyDescent="0.2">
      <c r="A3" s="16"/>
      <c r="B3" s="570" t="s">
        <v>1194</v>
      </c>
      <c r="C3" s="875"/>
      <c r="D3" s="875"/>
      <c r="E3" s="1574"/>
    </row>
    <row r="4" spans="1:6" ht="12" x14ac:dyDescent="0.25">
      <c r="A4" s="16"/>
      <c r="B4" s="570" t="s">
        <v>3597</v>
      </c>
      <c r="C4" s="1546">
        <v>4600</v>
      </c>
      <c r="D4" s="1546">
        <v>-4600</v>
      </c>
      <c r="E4" s="23"/>
    </row>
    <row r="5" spans="1:6" ht="12" x14ac:dyDescent="0.25">
      <c r="A5" s="16"/>
      <c r="B5" s="570" t="s">
        <v>6044</v>
      </c>
      <c r="C5" s="1546">
        <v>400</v>
      </c>
      <c r="D5" s="875">
        <v>-400</v>
      </c>
      <c r="E5" s="23"/>
    </row>
    <row r="6" spans="1:6" ht="12.6" thickBot="1" x14ac:dyDescent="0.3">
      <c r="A6" s="1466"/>
      <c r="B6" s="1497" t="s">
        <v>6160</v>
      </c>
      <c r="C6" s="1498">
        <v>0</v>
      </c>
      <c r="D6" s="1498">
        <v>0</v>
      </c>
      <c r="E6" s="1467">
        <f>SUM(C2:C6)</f>
        <v>45317</v>
      </c>
    </row>
    <row r="7" spans="1:6" x14ac:dyDescent="0.2">
      <c r="A7" s="14">
        <v>1</v>
      </c>
      <c r="B7" s="585" t="s">
        <v>1145</v>
      </c>
      <c r="C7" s="584">
        <v>-50</v>
      </c>
      <c r="D7" s="583">
        <v>50</v>
      </c>
      <c r="F7" s="221"/>
    </row>
    <row r="8" spans="1:6" x14ac:dyDescent="0.2">
      <c r="A8" s="14">
        <v>2</v>
      </c>
      <c r="B8" s="585" t="s">
        <v>791</v>
      </c>
      <c r="C8" s="584">
        <v>-358</v>
      </c>
      <c r="D8" s="583">
        <v>358</v>
      </c>
      <c r="E8" s="390"/>
      <c r="F8" s="221"/>
    </row>
    <row r="9" spans="1:6" x14ac:dyDescent="0.2">
      <c r="A9" s="14">
        <v>3</v>
      </c>
      <c r="B9" s="585" t="s">
        <v>6358</v>
      </c>
      <c r="C9" s="584">
        <v>-9844</v>
      </c>
      <c r="D9" s="583">
        <f>E88</f>
        <v>9844</v>
      </c>
      <c r="F9" s="221"/>
    </row>
    <row r="10" spans="1:6" x14ac:dyDescent="0.2">
      <c r="A10" s="14">
        <v>4</v>
      </c>
      <c r="B10" s="585" t="s">
        <v>4247</v>
      </c>
      <c r="C10" s="584">
        <v>0</v>
      </c>
      <c r="D10" s="583">
        <v>0</v>
      </c>
      <c r="F10" s="221"/>
    </row>
    <row r="11" spans="1:6" x14ac:dyDescent="0.2">
      <c r="A11" s="14">
        <v>5</v>
      </c>
      <c r="B11" s="585" t="s">
        <v>3781</v>
      </c>
      <c r="C11" s="584">
        <v>0</v>
      </c>
      <c r="D11" s="583">
        <v>0</v>
      </c>
      <c r="F11" s="221"/>
    </row>
    <row r="12" spans="1:6" x14ac:dyDescent="0.2">
      <c r="A12" s="14">
        <v>6</v>
      </c>
      <c r="B12" s="585" t="s">
        <v>5883</v>
      </c>
      <c r="C12" s="584">
        <v>-700</v>
      </c>
      <c r="D12" s="583">
        <v>700</v>
      </c>
      <c r="F12" s="221"/>
    </row>
    <row r="13" spans="1:6" x14ac:dyDescent="0.2">
      <c r="A13" s="14">
        <v>7</v>
      </c>
      <c r="B13" s="585" t="s">
        <v>3785</v>
      </c>
      <c r="C13" s="584">
        <v>0</v>
      </c>
      <c r="D13" s="583">
        <v>0</v>
      </c>
      <c r="F13" s="221"/>
    </row>
    <row r="14" spans="1:6" x14ac:dyDescent="0.2">
      <c r="A14" s="14">
        <v>8</v>
      </c>
      <c r="B14" s="585" t="s">
        <v>6328</v>
      </c>
      <c r="C14" s="584">
        <v>-600</v>
      </c>
      <c r="D14" s="583">
        <v>600</v>
      </c>
      <c r="F14" s="221"/>
    </row>
    <row r="15" spans="1:6" x14ac:dyDescent="0.2">
      <c r="A15" s="14">
        <v>9</v>
      </c>
      <c r="B15" s="585" t="s">
        <v>6329</v>
      </c>
      <c r="C15" s="584">
        <v>-600</v>
      </c>
      <c r="D15" s="583">
        <v>600</v>
      </c>
      <c r="F15" s="221"/>
    </row>
    <row r="16" spans="1:6" x14ac:dyDescent="0.2">
      <c r="A16" s="14">
        <v>10</v>
      </c>
      <c r="B16" s="585" t="s">
        <v>6330</v>
      </c>
      <c r="C16" s="584">
        <v>-600</v>
      </c>
      <c r="D16" s="583">
        <v>600</v>
      </c>
      <c r="F16" s="221"/>
    </row>
    <row r="17" spans="1:6" x14ac:dyDescent="0.2">
      <c r="A17" s="14">
        <v>11</v>
      </c>
      <c r="B17" s="585" t="s">
        <v>6331</v>
      </c>
      <c r="C17" s="584">
        <v>-600</v>
      </c>
      <c r="D17" s="583">
        <v>600</v>
      </c>
      <c r="F17" s="221"/>
    </row>
    <row r="18" spans="1:6" x14ac:dyDescent="0.2">
      <c r="A18" s="14">
        <v>12</v>
      </c>
      <c r="B18" s="585" t="s">
        <v>3182</v>
      </c>
      <c r="C18" s="584">
        <v>0</v>
      </c>
      <c r="D18" s="583">
        <v>0</v>
      </c>
      <c r="F18" s="221"/>
    </row>
    <row r="19" spans="1:6" x14ac:dyDescent="0.2">
      <c r="A19" s="14">
        <v>13</v>
      </c>
      <c r="B19" s="585" t="s">
        <v>3164</v>
      </c>
      <c r="C19" s="584">
        <v>-1212</v>
      </c>
      <c r="D19" s="583">
        <v>1212</v>
      </c>
      <c r="F19" s="221"/>
    </row>
    <row r="20" spans="1:6" x14ac:dyDescent="0.2">
      <c r="A20" s="14">
        <v>14</v>
      </c>
      <c r="B20" s="585" t="s">
        <v>1154</v>
      </c>
      <c r="C20" s="584">
        <v>-223</v>
      </c>
      <c r="D20" s="583">
        <v>223</v>
      </c>
      <c r="F20" s="221"/>
    </row>
    <row r="21" spans="1:6" x14ac:dyDescent="0.2">
      <c r="A21" s="14">
        <v>15</v>
      </c>
      <c r="B21" s="585" t="s">
        <v>1155</v>
      </c>
      <c r="C21" s="584">
        <v>0</v>
      </c>
      <c r="D21" s="583">
        <v>0</v>
      </c>
      <c r="F21" s="221"/>
    </row>
    <row r="22" spans="1:6" x14ac:dyDescent="0.2">
      <c r="A22" s="14">
        <v>16</v>
      </c>
      <c r="B22" s="585" t="s">
        <v>3439</v>
      </c>
      <c r="C22" s="584">
        <v>-126</v>
      </c>
      <c r="D22" s="583">
        <v>126</v>
      </c>
      <c r="F22" s="221"/>
    </row>
    <row r="23" spans="1:6" x14ac:dyDescent="0.2">
      <c r="A23" s="14">
        <v>17</v>
      </c>
      <c r="B23" s="585" t="s">
        <v>4183</v>
      </c>
      <c r="C23" s="584">
        <v>-85</v>
      </c>
      <c r="D23" s="583">
        <v>85</v>
      </c>
      <c r="F23" s="221"/>
    </row>
    <row r="24" spans="1:6" x14ac:dyDescent="0.2">
      <c r="A24" s="14">
        <v>18</v>
      </c>
      <c r="B24" s="585" t="s">
        <v>4184</v>
      </c>
      <c r="C24" s="584">
        <v>-217</v>
      </c>
      <c r="D24" s="583">
        <v>217</v>
      </c>
      <c r="F24" s="221"/>
    </row>
    <row r="25" spans="1:6" x14ac:dyDescent="0.2">
      <c r="A25" s="14">
        <v>19</v>
      </c>
      <c r="B25" s="585" t="s">
        <v>3793</v>
      </c>
      <c r="C25" s="584">
        <v>-504</v>
      </c>
      <c r="D25" s="583">
        <v>504</v>
      </c>
      <c r="F25" s="221"/>
    </row>
    <row r="26" spans="1:6" x14ac:dyDescent="0.2">
      <c r="A26" s="14">
        <v>20</v>
      </c>
      <c r="B26" s="585" t="s">
        <v>3427</v>
      </c>
      <c r="C26" s="584">
        <v>-400</v>
      </c>
      <c r="D26" s="583">
        <v>400</v>
      </c>
      <c r="E26" s="353"/>
      <c r="F26" s="221"/>
    </row>
    <row r="27" spans="1:6" ht="12.6" thickBot="1" x14ac:dyDescent="0.3">
      <c r="A27" s="14">
        <v>21</v>
      </c>
      <c r="B27" s="1456" t="s">
        <v>6565</v>
      </c>
      <c r="C27" s="1457">
        <v>-879</v>
      </c>
      <c r="D27" s="1457">
        <v>879</v>
      </c>
      <c r="E27" s="1458">
        <f>SUM(D7:D27)</f>
        <v>16998</v>
      </c>
      <c r="F27" s="221"/>
    </row>
    <row r="28" spans="1:6" ht="12" x14ac:dyDescent="0.25">
      <c r="A28" s="15"/>
      <c r="B28" s="594" t="s">
        <v>62</v>
      </c>
      <c r="C28" s="501">
        <v>-24159</v>
      </c>
      <c r="D28" s="652">
        <v>24159</v>
      </c>
      <c r="E28" s="240">
        <f>D28</f>
        <v>24159</v>
      </c>
      <c r="F28" s="221"/>
    </row>
    <row r="29" spans="1:6" ht="12.6" thickBot="1" x14ac:dyDescent="0.3">
      <c r="A29" s="1462"/>
      <c r="B29" s="1463" t="s">
        <v>4770</v>
      </c>
      <c r="C29" s="1464">
        <v>0</v>
      </c>
      <c r="D29" s="1465">
        <v>0</v>
      </c>
      <c r="E29" s="1458"/>
      <c r="F29" s="221"/>
    </row>
    <row r="30" spans="1:6" x14ac:dyDescent="0.2">
      <c r="A30" s="813"/>
      <c r="B30" s="585" t="s">
        <v>6327</v>
      </c>
      <c r="C30" s="584">
        <v>-550</v>
      </c>
      <c r="D30" s="583">
        <v>550</v>
      </c>
      <c r="E30" s="390"/>
      <c r="F30" s="221"/>
    </row>
    <row r="31" spans="1:6" ht="12" x14ac:dyDescent="0.25">
      <c r="A31" s="813"/>
      <c r="B31" s="1349" t="s">
        <v>6326</v>
      </c>
      <c r="C31" s="584">
        <v>-128</v>
      </c>
      <c r="D31" s="583">
        <v>128</v>
      </c>
      <c r="E31" s="390"/>
      <c r="F31" s="221"/>
    </row>
    <row r="32" spans="1:6" ht="12" x14ac:dyDescent="0.25">
      <c r="A32" s="813" t="s">
        <v>3558</v>
      </c>
      <c r="B32" s="585" t="s">
        <v>5943</v>
      </c>
      <c r="C32" s="584">
        <v>-14</v>
      </c>
      <c r="D32" s="583">
        <v>14</v>
      </c>
      <c r="E32" s="390"/>
      <c r="F32" s="221"/>
    </row>
    <row r="33" spans="1:6" ht="12" x14ac:dyDescent="0.25">
      <c r="A33" s="813" t="s">
        <v>3559</v>
      </c>
      <c r="B33" s="585" t="s">
        <v>5944</v>
      </c>
      <c r="C33" s="584">
        <v>-70</v>
      </c>
      <c r="D33" s="583">
        <v>70</v>
      </c>
      <c r="F33" s="1571"/>
    </row>
    <row r="34" spans="1:6" x14ac:dyDescent="0.2">
      <c r="A34" s="813" t="s">
        <v>2856</v>
      </c>
      <c r="B34" s="585" t="s">
        <v>6334</v>
      </c>
      <c r="C34" s="584">
        <v>-500</v>
      </c>
      <c r="D34" s="583">
        <v>500</v>
      </c>
      <c r="F34" s="221"/>
    </row>
    <row r="35" spans="1:6" x14ac:dyDescent="0.2">
      <c r="A35" s="813" t="s">
        <v>3558</v>
      </c>
      <c r="B35" s="585" t="s">
        <v>6347</v>
      </c>
      <c r="C35" s="584">
        <v>-98</v>
      </c>
      <c r="D35" s="583">
        <v>98</v>
      </c>
      <c r="F35" s="221"/>
    </row>
    <row r="36" spans="1:6" x14ac:dyDescent="0.2">
      <c r="A36" s="813" t="s">
        <v>3560</v>
      </c>
      <c r="B36" s="585" t="s">
        <v>6348</v>
      </c>
      <c r="C36" s="584">
        <v>-950</v>
      </c>
      <c r="D36" s="583">
        <v>950</v>
      </c>
    </row>
    <row r="37" spans="1:6" x14ac:dyDescent="0.2">
      <c r="A37" s="813"/>
      <c r="B37" s="585" t="s">
        <v>6349</v>
      </c>
      <c r="C37" s="584">
        <v>-20</v>
      </c>
      <c r="D37" s="583">
        <v>20</v>
      </c>
    </row>
    <row r="38" spans="1:6" x14ac:dyDescent="0.2">
      <c r="A38" s="813"/>
      <c r="B38" s="585" t="s">
        <v>6350</v>
      </c>
      <c r="C38" s="584">
        <v>-100</v>
      </c>
      <c r="D38" s="583">
        <v>100</v>
      </c>
      <c r="F38" s="221"/>
    </row>
    <row r="39" spans="1:6" x14ac:dyDescent="0.2">
      <c r="A39" s="813"/>
      <c r="B39" s="585" t="s">
        <v>6354</v>
      </c>
      <c r="C39" s="584">
        <v>-310</v>
      </c>
      <c r="D39" s="583">
        <v>310</v>
      </c>
      <c r="F39" s="221"/>
    </row>
    <row r="40" spans="1:6" x14ac:dyDescent="0.2">
      <c r="A40" s="813"/>
      <c r="B40" s="585" t="s">
        <v>6391</v>
      </c>
      <c r="C40" s="584">
        <v>-1420</v>
      </c>
      <c r="D40" s="583">
        <v>1420</v>
      </c>
    </row>
    <row r="41" spans="1:6" ht="12" customHeight="1" thickBot="1" x14ac:dyDescent="0.3">
      <c r="A41" s="1459"/>
      <c r="B41" s="1312"/>
      <c r="C41" s="1460"/>
      <c r="D41" s="1461"/>
      <c r="E41" s="1458">
        <f>SUM(D30:D41)</f>
        <v>4160</v>
      </c>
      <c r="F41" s="221"/>
    </row>
    <row r="42" spans="1:6" ht="12" customHeight="1" x14ac:dyDescent="0.2">
      <c r="A42" s="814"/>
      <c r="B42" s="826" t="s">
        <v>3787</v>
      </c>
      <c r="C42" s="604">
        <v>8000</v>
      </c>
      <c r="D42" s="1562"/>
      <c r="E42" s="390"/>
      <c r="F42" s="221"/>
    </row>
    <row r="43" spans="1:6" ht="12" x14ac:dyDescent="0.25">
      <c r="A43" s="814" t="s">
        <v>3560</v>
      </c>
      <c r="B43" s="585" t="s">
        <v>6336</v>
      </c>
      <c r="C43" s="584">
        <v>-80</v>
      </c>
      <c r="D43" s="583">
        <v>80</v>
      </c>
      <c r="E43" s="860"/>
      <c r="F43" s="221"/>
    </row>
    <row r="44" spans="1:6" ht="12" x14ac:dyDescent="0.25">
      <c r="A44" s="814" t="s">
        <v>3788</v>
      </c>
      <c r="B44" s="585" t="s">
        <v>6340</v>
      </c>
      <c r="C44" s="584">
        <v>-80</v>
      </c>
      <c r="D44" s="583">
        <v>80</v>
      </c>
      <c r="E44" s="860"/>
      <c r="F44" s="221"/>
    </row>
    <row r="45" spans="1:6" ht="12" x14ac:dyDescent="0.25">
      <c r="A45" s="814" t="s">
        <v>3789</v>
      </c>
      <c r="B45" s="585" t="s">
        <v>6341</v>
      </c>
      <c r="C45" s="584">
        <v>-80</v>
      </c>
      <c r="D45" s="583">
        <v>80</v>
      </c>
      <c r="E45" s="860"/>
      <c r="F45" s="221"/>
    </row>
    <row r="46" spans="1:6" ht="12" x14ac:dyDescent="0.25">
      <c r="A46" s="814" t="s">
        <v>2855</v>
      </c>
      <c r="B46" s="585" t="s">
        <v>6343</v>
      </c>
      <c r="C46" s="584">
        <v>-80</v>
      </c>
      <c r="D46" s="583">
        <v>80</v>
      </c>
      <c r="E46" s="860"/>
      <c r="F46" s="221"/>
    </row>
    <row r="47" spans="1:6" ht="12" x14ac:dyDescent="0.25">
      <c r="A47" s="814" t="s">
        <v>2856</v>
      </c>
      <c r="B47" s="585" t="s">
        <v>6346</v>
      </c>
      <c r="C47" s="584">
        <v>-80</v>
      </c>
      <c r="D47" s="583">
        <v>80</v>
      </c>
      <c r="E47" s="860"/>
      <c r="F47" s="221"/>
    </row>
    <row r="48" spans="1:6" ht="12" x14ac:dyDescent="0.25">
      <c r="A48" s="814" t="s">
        <v>3790</v>
      </c>
      <c r="B48" s="585" t="s">
        <v>6352</v>
      </c>
      <c r="C48" s="584">
        <v>-160</v>
      </c>
      <c r="D48" s="583">
        <v>160</v>
      </c>
      <c r="E48" s="860"/>
      <c r="F48" s="221"/>
    </row>
    <row r="49" spans="1:6" ht="12" x14ac:dyDescent="0.25">
      <c r="A49" s="814" t="s">
        <v>2855</v>
      </c>
      <c r="B49" s="585" t="s">
        <v>6357</v>
      </c>
      <c r="C49" s="584">
        <v>-80</v>
      </c>
      <c r="D49" s="583">
        <v>80</v>
      </c>
      <c r="E49" s="860"/>
      <c r="F49" s="221"/>
    </row>
    <row r="50" spans="1:6" ht="12" x14ac:dyDescent="0.25">
      <c r="A50" s="814" t="s">
        <v>2856</v>
      </c>
      <c r="B50" s="585" t="s">
        <v>6361</v>
      </c>
      <c r="C50" s="584">
        <v>-80</v>
      </c>
      <c r="D50" s="583">
        <v>80</v>
      </c>
      <c r="E50" s="860"/>
      <c r="F50" s="221"/>
    </row>
    <row r="51" spans="1:6" ht="12" x14ac:dyDescent="0.25">
      <c r="A51" s="814" t="s">
        <v>1327</v>
      </c>
      <c r="B51" s="585" t="s">
        <v>6360</v>
      </c>
      <c r="C51" s="584">
        <v>-80</v>
      </c>
      <c r="D51" s="583">
        <v>80</v>
      </c>
      <c r="E51" s="860"/>
      <c r="F51" s="221"/>
    </row>
    <row r="52" spans="1:6" ht="12" x14ac:dyDescent="0.25">
      <c r="A52" s="814"/>
      <c r="B52" s="585" t="s">
        <v>6363</v>
      </c>
      <c r="C52" s="584">
        <v>-80</v>
      </c>
      <c r="D52" s="583">
        <v>80</v>
      </c>
      <c r="E52" s="860"/>
      <c r="F52" s="221"/>
    </row>
    <row r="53" spans="1:6" ht="12" x14ac:dyDescent="0.25">
      <c r="A53" s="814"/>
      <c r="B53" s="585" t="s">
        <v>6365</v>
      </c>
      <c r="C53" s="584">
        <v>-80</v>
      </c>
      <c r="D53" s="583">
        <v>80</v>
      </c>
      <c r="E53" s="860"/>
      <c r="F53" s="221"/>
    </row>
    <row r="54" spans="1:6" ht="12" x14ac:dyDescent="0.25">
      <c r="A54" s="814"/>
      <c r="B54" s="585" t="s">
        <v>6368</v>
      </c>
      <c r="C54" s="584">
        <v>-80</v>
      </c>
      <c r="D54" s="583">
        <v>80</v>
      </c>
      <c r="E54" s="860"/>
      <c r="F54" s="221"/>
    </row>
    <row r="55" spans="1:6" ht="12" x14ac:dyDescent="0.25">
      <c r="A55" s="814"/>
      <c r="B55" s="585" t="s">
        <v>6369</v>
      </c>
      <c r="C55" s="584">
        <v>-80</v>
      </c>
      <c r="D55" s="583">
        <v>80</v>
      </c>
      <c r="E55" s="860"/>
      <c r="F55" s="221"/>
    </row>
    <row r="56" spans="1:6" ht="12" x14ac:dyDescent="0.25">
      <c r="A56" s="814"/>
      <c r="B56" s="585" t="s">
        <v>6371</v>
      </c>
      <c r="C56" s="584">
        <v>-80</v>
      </c>
      <c r="D56" s="583">
        <v>80</v>
      </c>
      <c r="E56" s="860"/>
      <c r="F56" s="221"/>
    </row>
    <row r="57" spans="1:6" ht="12" x14ac:dyDescent="0.25">
      <c r="A57" s="814"/>
      <c r="B57" s="585" t="s">
        <v>6373</v>
      </c>
      <c r="C57" s="584">
        <v>-80</v>
      </c>
      <c r="D57" s="583">
        <v>80</v>
      </c>
      <c r="E57" s="860"/>
      <c r="F57" s="221"/>
    </row>
    <row r="58" spans="1:6" ht="12" x14ac:dyDescent="0.25">
      <c r="A58" s="814"/>
      <c r="B58" s="585" t="s">
        <v>6374</v>
      </c>
      <c r="C58" s="584">
        <v>-80</v>
      </c>
      <c r="D58" s="583">
        <v>80</v>
      </c>
      <c r="E58" s="860"/>
      <c r="F58" s="221"/>
    </row>
    <row r="59" spans="1:6" ht="12" x14ac:dyDescent="0.25">
      <c r="A59" s="814"/>
      <c r="B59" s="585" t="s">
        <v>6377</v>
      </c>
      <c r="C59" s="584">
        <v>-100</v>
      </c>
      <c r="D59" s="583">
        <v>100</v>
      </c>
      <c r="E59" s="860"/>
      <c r="F59" s="221"/>
    </row>
    <row r="60" spans="1:6" ht="12" x14ac:dyDescent="0.25">
      <c r="A60" s="814"/>
      <c r="B60" s="585" t="s">
        <v>6379</v>
      </c>
      <c r="C60" s="584">
        <v>-90</v>
      </c>
      <c r="D60" s="583">
        <v>90</v>
      </c>
      <c r="E60" s="860"/>
      <c r="F60" s="221"/>
    </row>
    <row r="61" spans="1:6" ht="12" x14ac:dyDescent="0.25">
      <c r="A61" s="814"/>
      <c r="B61" s="585" t="s">
        <v>6390</v>
      </c>
      <c r="C61" s="584">
        <v>-160</v>
      </c>
      <c r="D61" s="583">
        <v>160</v>
      </c>
      <c r="E61" s="860"/>
      <c r="F61" s="221"/>
    </row>
    <row r="62" spans="1:6" ht="12" x14ac:dyDescent="0.25">
      <c r="A62" s="814"/>
      <c r="B62" s="585" t="s">
        <v>6333</v>
      </c>
      <c r="C62" s="584">
        <v>-600</v>
      </c>
      <c r="D62" s="583">
        <v>600</v>
      </c>
      <c r="E62" s="860"/>
      <c r="F62" s="221"/>
    </row>
    <row r="63" spans="1:6" ht="12" x14ac:dyDescent="0.25">
      <c r="A63" s="814"/>
      <c r="B63" s="585" t="s">
        <v>6339</v>
      </c>
      <c r="C63" s="584">
        <v>-398</v>
      </c>
      <c r="D63" s="583">
        <v>398</v>
      </c>
      <c r="E63" s="860"/>
      <c r="F63" s="221"/>
    </row>
    <row r="64" spans="1:6" ht="12" x14ac:dyDescent="0.25">
      <c r="A64" s="814"/>
      <c r="B64" s="585" t="s">
        <v>4746</v>
      </c>
      <c r="C64" s="584">
        <v>-700</v>
      </c>
      <c r="D64" s="583">
        <v>700</v>
      </c>
      <c r="E64" s="860"/>
      <c r="F64" s="221"/>
    </row>
    <row r="65" spans="1:6" ht="12" x14ac:dyDescent="0.25">
      <c r="A65" s="814"/>
      <c r="B65" s="585" t="s">
        <v>4746</v>
      </c>
      <c r="C65" s="584">
        <v>-134</v>
      </c>
      <c r="D65" s="583">
        <v>134</v>
      </c>
      <c r="E65" s="860"/>
      <c r="F65" s="221"/>
    </row>
    <row r="66" spans="1:6" ht="12" x14ac:dyDescent="0.25">
      <c r="A66" s="814"/>
      <c r="B66" s="585" t="s">
        <v>4746</v>
      </c>
      <c r="C66" s="584">
        <v>-975</v>
      </c>
      <c r="D66" s="583">
        <v>975</v>
      </c>
      <c r="E66" s="860"/>
      <c r="F66" s="221"/>
    </row>
    <row r="67" spans="1:6" ht="12" x14ac:dyDescent="0.25">
      <c r="A67" s="814"/>
      <c r="B67" s="585" t="s">
        <v>4746</v>
      </c>
      <c r="C67" s="584">
        <v>-787</v>
      </c>
      <c r="D67" s="583">
        <v>787</v>
      </c>
      <c r="E67" s="860"/>
      <c r="F67" s="221"/>
    </row>
    <row r="68" spans="1:6" ht="12" x14ac:dyDescent="0.25">
      <c r="A68" s="814"/>
      <c r="B68" s="585" t="s">
        <v>4746</v>
      </c>
      <c r="C68" s="584">
        <v>-688</v>
      </c>
      <c r="D68" s="583">
        <v>688</v>
      </c>
      <c r="E68" s="860"/>
      <c r="F68" s="221"/>
    </row>
    <row r="69" spans="1:6" ht="12" x14ac:dyDescent="0.25">
      <c r="A69" s="814"/>
      <c r="B69" s="585" t="s">
        <v>6367</v>
      </c>
      <c r="C69" s="584">
        <v>-700</v>
      </c>
      <c r="D69" s="583">
        <v>700</v>
      </c>
      <c r="E69" s="860"/>
      <c r="F69" s="221"/>
    </row>
    <row r="70" spans="1:6" ht="12" x14ac:dyDescent="0.25">
      <c r="A70" s="814"/>
      <c r="B70" s="585" t="s">
        <v>6338</v>
      </c>
      <c r="C70" s="584">
        <v>-370</v>
      </c>
      <c r="D70" s="583">
        <v>370</v>
      </c>
      <c r="E70" s="860"/>
      <c r="F70" s="221"/>
    </row>
    <row r="71" spans="1:6" ht="12" x14ac:dyDescent="0.25">
      <c r="A71" s="814"/>
      <c r="B71" s="585" t="s">
        <v>6345</v>
      </c>
      <c r="C71" s="584">
        <v>-95</v>
      </c>
      <c r="D71" s="583">
        <v>95</v>
      </c>
      <c r="E71" s="860"/>
      <c r="F71" s="221"/>
    </row>
    <row r="72" spans="1:6" ht="12" x14ac:dyDescent="0.25">
      <c r="A72" s="814"/>
      <c r="B72" s="585" t="s">
        <v>6351</v>
      </c>
      <c r="C72" s="584">
        <v>-80</v>
      </c>
      <c r="D72" s="583">
        <v>80</v>
      </c>
      <c r="E72" s="860"/>
      <c r="F72" s="221"/>
    </row>
    <row r="73" spans="1:6" ht="12" x14ac:dyDescent="0.25">
      <c r="A73" s="814"/>
      <c r="B73" s="585" t="s">
        <v>6337</v>
      </c>
      <c r="C73" s="584">
        <v>-50</v>
      </c>
      <c r="D73" s="583">
        <v>50</v>
      </c>
      <c r="E73" s="860"/>
      <c r="F73" s="221"/>
    </row>
    <row r="74" spans="1:6" ht="12" x14ac:dyDescent="0.25">
      <c r="A74" s="814"/>
      <c r="B74" s="585" t="s">
        <v>4660</v>
      </c>
      <c r="C74" s="584">
        <v>-425</v>
      </c>
      <c r="D74" s="583">
        <v>425</v>
      </c>
      <c r="E74" s="860"/>
      <c r="F74" s="221"/>
    </row>
    <row r="75" spans="1:6" ht="12" x14ac:dyDescent="0.25">
      <c r="A75" s="814"/>
      <c r="B75" s="585" t="s">
        <v>6353</v>
      </c>
      <c r="C75" s="584">
        <v>-255</v>
      </c>
      <c r="D75" s="583">
        <v>255</v>
      </c>
      <c r="E75" s="860"/>
      <c r="F75" s="221"/>
    </row>
    <row r="76" spans="1:6" ht="12" x14ac:dyDescent="0.25">
      <c r="A76" s="814"/>
      <c r="B76" s="585" t="s">
        <v>6342</v>
      </c>
      <c r="C76" s="584">
        <v>-48</v>
      </c>
      <c r="D76" s="583">
        <v>48</v>
      </c>
      <c r="E76" s="860"/>
      <c r="F76" s="221"/>
    </row>
    <row r="77" spans="1:6" ht="12" x14ac:dyDescent="0.25">
      <c r="A77" s="814"/>
      <c r="B77" s="585" t="s">
        <v>6344</v>
      </c>
      <c r="C77" s="584">
        <v>-184</v>
      </c>
      <c r="D77" s="583">
        <v>184</v>
      </c>
      <c r="E77" s="860"/>
      <c r="F77" s="221"/>
    </row>
    <row r="78" spans="1:6" ht="12" x14ac:dyDescent="0.25">
      <c r="A78" s="814"/>
      <c r="B78" s="585" t="s">
        <v>6362</v>
      </c>
      <c r="C78" s="584">
        <v>-225</v>
      </c>
      <c r="D78" s="583">
        <v>225</v>
      </c>
      <c r="E78" s="860"/>
      <c r="F78" s="221"/>
    </row>
    <row r="79" spans="1:6" ht="12" x14ac:dyDescent="0.25">
      <c r="A79" s="814"/>
      <c r="B79" s="585" t="s">
        <v>6364</v>
      </c>
      <c r="C79" s="584">
        <v>-210</v>
      </c>
      <c r="D79" s="583">
        <v>210</v>
      </c>
      <c r="E79" s="860"/>
      <c r="F79" s="221"/>
    </row>
    <row r="80" spans="1:6" ht="12" x14ac:dyDescent="0.25">
      <c r="A80" s="814"/>
      <c r="B80" s="585" t="s">
        <v>1789</v>
      </c>
      <c r="C80" s="584">
        <v>-45</v>
      </c>
      <c r="D80" s="583">
        <v>45</v>
      </c>
      <c r="E80" s="860"/>
      <c r="F80" s="221"/>
    </row>
    <row r="81" spans="1:6" ht="12" x14ac:dyDescent="0.25">
      <c r="A81" s="814"/>
      <c r="B81" s="585" t="s">
        <v>6376</v>
      </c>
      <c r="C81" s="584">
        <v>-380</v>
      </c>
      <c r="D81" s="583">
        <v>380</v>
      </c>
      <c r="E81" s="860"/>
      <c r="F81" s="221"/>
    </row>
    <row r="82" spans="1:6" ht="12" x14ac:dyDescent="0.25">
      <c r="A82" s="814"/>
      <c r="B82" s="585" t="s">
        <v>6375</v>
      </c>
      <c r="C82" s="584">
        <v>-145</v>
      </c>
      <c r="D82" s="583">
        <v>145</v>
      </c>
      <c r="E82" s="860"/>
      <c r="F82" s="221"/>
    </row>
    <row r="83" spans="1:6" ht="12" x14ac:dyDescent="0.25">
      <c r="A83" s="814"/>
      <c r="B83" s="585" t="s">
        <v>6372</v>
      </c>
      <c r="C83" s="584">
        <v>-110</v>
      </c>
      <c r="D83" s="583">
        <v>110</v>
      </c>
      <c r="E83" s="860"/>
      <c r="F83" s="221"/>
    </row>
    <row r="84" spans="1:6" ht="12" x14ac:dyDescent="0.25">
      <c r="A84" s="814"/>
      <c r="B84" s="585" t="s">
        <v>6378</v>
      </c>
      <c r="C84" s="584">
        <v>-50</v>
      </c>
      <c r="D84" s="583">
        <v>50</v>
      </c>
      <c r="E84" s="860"/>
      <c r="F84" s="221"/>
    </row>
    <row r="85" spans="1:6" ht="12" x14ac:dyDescent="0.25">
      <c r="A85" s="814"/>
      <c r="B85" s="585" t="s">
        <v>6380</v>
      </c>
      <c r="C85" s="584">
        <v>-100</v>
      </c>
      <c r="D85" s="583">
        <v>100</v>
      </c>
      <c r="E85" s="860"/>
      <c r="F85" s="221"/>
    </row>
    <row r="86" spans="1:6" ht="12" x14ac:dyDescent="0.25">
      <c r="A86" s="814"/>
      <c r="B86" s="585" t="s">
        <v>6381</v>
      </c>
      <c r="C86" s="584">
        <v>-130</v>
      </c>
      <c r="D86" s="583">
        <v>130</v>
      </c>
      <c r="E86" s="860"/>
      <c r="F86" s="221"/>
    </row>
    <row r="87" spans="1:6" ht="12" x14ac:dyDescent="0.25">
      <c r="A87" s="814"/>
      <c r="B87" s="585" t="s">
        <v>6382</v>
      </c>
      <c r="C87" s="584">
        <v>-250</v>
      </c>
      <c r="D87" s="583">
        <v>250</v>
      </c>
      <c r="E87" s="860"/>
      <c r="F87" s="221"/>
    </row>
    <row r="88" spans="1:6" ht="12.6" thickBot="1" x14ac:dyDescent="0.3">
      <c r="A88" s="814"/>
      <c r="B88" s="599"/>
      <c r="C88" s="1169"/>
      <c r="D88" s="1170"/>
      <c r="E88" s="240">
        <f>SUM(D42:D88)</f>
        <v>9844</v>
      </c>
      <c r="F88" s="221"/>
    </row>
    <row r="89" spans="1:6" ht="21.6" thickBot="1" x14ac:dyDescent="0.45">
      <c r="B89" s="50" t="s">
        <v>1198</v>
      </c>
      <c r="C89" s="49">
        <f>SUM(C2:C41)</f>
        <v>0</v>
      </c>
      <c r="D89" s="432">
        <f>SUM(D7:D41)</f>
        <v>45317</v>
      </c>
      <c r="E89" s="353"/>
    </row>
  </sheetData>
  <pageMargins left="0.7" right="0.7" top="0.75" bottom="0.75" header="0.3" footer="0.3"/>
  <pageSetup orientation="portrait" horizontalDpi="300" verticalDpi="4294967293"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zoomScale="80" zoomScaleNormal="80" workbookViewId="0">
      <selection activeCell="B28" sqref="B28"/>
    </sheetView>
  </sheetViews>
  <sheetFormatPr baseColWidth="10" defaultColWidth="11.44140625" defaultRowHeight="11.4" x14ac:dyDescent="0.2"/>
  <cols>
    <col min="1" max="1" width="3.6640625" style="3" customWidth="1"/>
    <col min="2" max="2" width="26.33203125" style="3" customWidth="1"/>
    <col min="3" max="3" width="9.88671875" style="5" bestFit="1" customWidth="1"/>
    <col min="4" max="5" width="9.88671875" style="3" bestFit="1" customWidth="1"/>
    <col min="6" max="6" width="1.109375" style="3" customWidth="1"/>
    <col min="7" max="16384" width="11.44140625" style="3"/>
  </cols>
  <sheetData>
    <row r="1" spans="1:6" ht="12" thickBot="1" x14ac:dyDescent="0.25">
      <c r="B1" s="50"/>
      <c r="C1" s="54" t="s">
        <v>1230</v>
      </c>
      <c r="D1" s="54" t="s">
        <v>1228</v>
      </c>
      <c r="E1" s="221"/>
      <c r="F1" s="260"/>
    </row>
    <row r="2" spans="1:6" ht="12" x14ac:dyDescent="0.2">
      <c r="A2" s="16"/>
      <c r="B2" s="1296" t="s">
        <v>1192</v>
      </c>
      <c r="C2" s="1211">
        <v>48732</v>
      </c>
      <c r="D2" s="875"/>
      <c r="E2" s="1574"/>
      <c r="F2" s="630"/>
    </row>
    <row r="3" spans="1:6" ht="12" x14ac:dyDescent="0.2">
      <c r="A3" s="16"/>
      <c r="B3" s="570" t="s">
        <v>1194</v>
      </c>
      <c r="C3" s="875"/>
      <c r="D3" s="875"/>
      <c r="E3" s="1574"/>
    </row>
    <row r="4" spans="1:6" ht="12" x14ac:dyDescent="0.25">
      <c r="A4" s="16"/>
      <c r="B4" s="570" t="s">
        <v>3597</v>
      </c>
      <c r="C4" s="1546">
        <v>4600</v>
      </c>
      <c r="D4" s="875">
        <v>-4600</v>
      </c>
      <c r="E4" s="23"/>
    </row>
    <row r="5" spans="1:6" ht="12" x14ac:dyDescent="0.25">
      <c r="A5" s="16"/>
      <c r="B5" s="570" t="s">
        <v>6044</v>
      </c>
      <c r="C5" s="1546">
        <v>400</v>
      </c>
      <c r="D5" s="875">
        <v>-400</v>
      </c>
      <c r="E5" s="23"/>
    </row>
    <row r="6" spans="1:6" ht="12.6" thickBot="1" x14ac:dyDescent="0.3">
      <c r="A6" s="1466"/>
      <c r="B6" s="1497" t="s">
        <v>6160</v>
      </c>
      <c r="C6" s="1498">
        <v>0</v>
      </c>
      <c r="D6" s="1498">
        <v>0</v>
      </c>
      <c r="E6" s="1467">
        <f>SUM(C2:C6)</f>
        <v>53732</v>
      </c>
    </row>
    <row r="7" spans="1:6" x14ac:dyDescent="0.2">
      <c r="A7" s="14">
        <v>1</v>
      </c>
      <c r="B7" s="748" t="s">
        <v>1145</v>
      </c>
      <c r="C7" s="1215">
        <v>-50</v>
      </c>
      <c r="D7" s="1216">
        <v>50</v>
      </c>
      <c r="F7" s="221"/>
    </row>
    <row r="8" spans="1:6" x14ac:dyDescent="0.2">
      <c r="A8" s="14">
        <v>2</v>
      </c>
      <c r="B8" s="748" t="s">
        <v>791</v>
      </c>
      <c r="C8" s="1215">
        <v>-323</v>
      </c>
      <c r="D8" s="1216">
        <v>323</v>
      </c>
      <c r="E8" s="390"/>
      <c r="F8" s="221"/>
    </row>
    <row r="9" spans="1:6" x14ac:dyDescent="0.2">
      <c r="A9" s="14">
        <v>3</v>
      </c>
      <c r="B9" s="748" t="s">
        <v>3786</v>
      </c>
      <c r="C9" s="1215">
        <v>-9176</v>
      </c>
      <c r="D9" s="1216">
        <f>E87</f>
        <v>9176</v>
      </c>
      <c r="F9" s="221"/>
    </row>
    <row r="10" spans="1:6" x14ac:dyDescent="0.2">
      <c r="A10" s="14">
        <v>4</v>
      </c>
      <c r="B10" s="748" t="s">
        <v>4247</v>
      </c>
      <c r="C10" s="1215">
        <v>0</v>
      </c>
      <c r="D10" s="1216">
        <v>0</v>
      </c>
      <c r="F10" s="221"/>
    </row>
    <row r="11" spans="1:6" x14ac:dyDescent="0.2">
      <c r="A11" s="14">
        <v>5</v>
      </c>
      <c r="B11" s="748" t="s">
        <v>3781</v>
      </c>
      <c r="C11" s="1215">
        <v>0</v>
      </c>
      <c r="D11" s="1216">
        <v>0</v>
      </c>
      <c r="F11" s="221"/>
    </row>
    <row r="12" spans="1:6" x14ac:dyDescent="0.2">
      <c r="A12" s="14">
        <v>6</v>
      </c>
      <c r="B12" s="748" t="s">
        <v>5883</v>
      </c>
      <c r="C12" s="1215">
        <v>0</v>
      </c>
      <c r="D12" s="1216">
        <v>0</v>
      </c>
      <c r="F12" s="221"/>
    </row>
    <row r="13" spans="1:6" x14ac:dyDescent="0.2">
      <c r="A13" s="14">
        <v>7</v>
      </c>
      <c r="B13" s="748" t="s">
        <v>6268</v>
      </c>
      <c r="C13" s="1215">
        <v>-37</v>
      </c>
      <c r="D13" s="1216">
        <v>37</v>
      </c>
      <c r="F13" s="221"/>
    </row>
    <row r="14" spans="1:6" x14ac:dyDescent="0.2">
      <c r="A14" s="14">
        <v>8</v>
      </c>
      <c r="B14" s="748" t="s">
        <v>6247</v>
      </c>
      <c r="C14" s="1215">
        <v>-600</v>
      </c>
      <c r="D14" s="1216">
        <v>600</v>
      </c>
      <c r="F14" s="221"/>
    </row>
    <row r="15" spans="1:6" x14ac:dyDescent="0.2">
      <c r="A15" s="14">
        <v>9</v>
      </c>
      <c r="B15" s="748" t="s">
        <v>6248</v>
      </c>
      <c r="C15" s="1215">
        <v>-600</v>
      </c>
      <c r="D15" s="1216">
        <v>600</v>
      </c>
      <c r="F15" s="221"/>
    </row>
    <row r="16" spans="1:6" x14ac:dyDescent="0.2">
      <c r="A16" s="14">
        <v>10</v>
      </c>
      <c r="B16" s="748" t="s">
        <v>6249</v>
      </c>
      <c r="C16" s="1215">
        <v>0</v>
      </c>
      <c r="D16" s="1216">
        <v>0</v>
      </c>
      <c r="F16" s="221"/>
    </row>
    <row r="17" spans="1:6" x14ac:dyDescent="0.2">
      <c r="A17" s="14">
        <v>11</v>
      </c>
      <c r="B17" s="748" t="s">
        <v>6250</v>
      </c>
      <c r="C17" s="1215">
        <v>-600</v>
      </c>
      <c r="D17" s="1216">
        <v>600</v>
      </c>
      <c r="F17" s="221"/>
    </row>
    <row r="18" spans="1:6" x14ac:dyDescent="0.2">
      <c r="A18" s="14">
        <v>12</v>
      </c>
      <c r="B18" s="748" t="s">
        <v>6251</v>
      </c>
      <c r="C18" s="1215">
        <v>-600</v>
      </c>
      <c r="D18" s="1216">
        <v>600</v>
      </c>
      <c r="F18" s="221"/>
    </row>
    <row r="19" spans="1:6" x14ac:dyDescent="0.2">
      <c r="A19" s="14">
        <v>13</v>
      </c>
      <c r="B19" s="748" t="s">
        <v>3164</v>
      </c>
      <c r="C19" s="1215">
        <v>-1212</v>
      </c>
      <c r="D19" s="1216">
        <v>1212</v>
      </c>
      <c r="F19" s="221"/>
    </row>
    <row r="20" spans="1:6" x14ac:dyDescent="0.2">
      <c r="A20" s="14">
        <v>14</v>
      </c>
      <c r="B20" s="748" t="s">
        <v>1154</v>
      </c>
      <c r="C20" s="1215">
        <v>-307</v>
      </c>
      <c r="D20" s="1216">
        <v>307</v>
      </c>
      <c r="F20" s="221"/>
    </row>
    <row r="21" spans="1:6" x14ac:dyDescent="0.2">
      <c r="A21" s="14">
        <v>15</v>
      </c>
      <c r="B21" s="748" t="s">
        <v>1155</v>
      </c>
      <c r="C21" s="1215">
        <v>-92</v>
      </c>
      <c r="D21" s="1216">
        <v>92</v>
      </c>
      <c r="F21" s="221"/>
    </row>
    <row r="22" spans="1:6" x14ac:dyDescent="0.2">
      <c r="A22" s="14">
        <v>16</v>
      </c>
      <c r="B22" s="748" t="s">
        <v>3439</v>
      </c>
      <c r="C22" s="1215">
        <v>-100</v>
      </c>
      <c r="D22" s="1216">
        <v>100</v>
      </c>
      <c r="F22" s="221"/>
    </row>
    <row r="23" spans="1:6" x14ac:dyDescent="0.2">
      <c r="A23" s="14">
        <v>17</v>
      </c>
      <c r="B23" s="748" t="s">
        <v>4183</v>
      </c>
      <c r="C23" s="1215">
        <v>-85</v>
      </c>
      <c r="D23" s="1216">
        <v>85</v>
      </c>
      <c r="F23" s="221"/>
    </row>
    <row r="24" spans="1:6" x14ac:dyDescent="0.2">
      <c r="A24" s="14">
        <v>18</v>
      </c>
      <c r="B24" s="748" t="s">
        <v>4184</v>
      </c>
      <c r="C24" s="1215">
        <v>-217</v>
      </c>
      <c r="D24" s="1216">
        <v>217</v>
      </c>
      <c r="F24" s="221"/>
    </row>
    <row r="25" spans="1:6" x14ac:dyDescent="0.2">
      <c r="A25" s="14">
        <v>19</v>
      </c>
      <c r="B25" s="748" t="s">
        <v>3793</v>
      </c>
      <c r="C25" s="1215">
        <v>-504</v>
      </c>
      <c r="D25" s="1216">
        <v>504</v>
      </c>
      <c r="F25" s="221"/>
    </row>
    <row r="26" spans="1:6" x14ac:dyDescent="0.2">
      <c r="A26" s="14">
        <v>20</v>
      </c>
      <c r="B26" s="748" t="s">
        <v>3427</v>
      </c>
      <c r="C26" s="1215">
        <v>-1200</v>
      </c>
      <c r="D26" s="1216">
        <v>1200</v>
      </c>
      <c r="E26" s="353"/>
      <c r="F26" s="221"/>
    </row>
    <row r="27" spans="1:6" ht="12.6" thickBot="1" x14ac:dyDescent="0.3">
      <c r="A27" s="14">
        <v>21</v>
      </c>
      <c r="B27" s="1456" t="s">
        <v>6565</v>
      </c>
      <c r="C27" s="1457">
        <v>-700</v>
      </c>
      <c r="D27" s="1457">
        <v>700</v>
      </c>
      <c r="E27" s="1458">
        <f>SUM(D7:D27)</f>
        <v>16403</v>
      </c>
      <c r="F27" s="221"/>
    </row>
    <row r="28" spans="1:6" ht="12" x14ac:dyDescent="0.25">
      <c r="A28" s="15"/>
      <c r="B28" s="594" t="s">
        <v>62</v>
      </c>
      <c r="C28" s="501">
        <v>-29576</v>
      </c>
      <c r="D28" s="652">
        <v>29576</v>
      </c>
      <c r="E28" s="240">
        <f>D28</f>
        <v>29576</v>
      </c>
      <c r="F28" s="221"/>
    </row>
    <row r="29" spans="1:6" ht="12.6" thickBot="1" x14ac:dyDescent="0.3">
      <c r="A29" s="1462"/>
      <c r="B29" s="1463" t="s">
        <v>4770</v>
      </c>
      <c r="C29" s="1464">
        <v>0</v>
      </c>
      <c r="D29" s="1465"/>
      <c r="E29" s="1458"/>
      <c r="F29" s="221"/>
    </row>
    <row r="30" spans="1:6" x14ac:dyDescent="0.2">
      <c r="A30" s="813"/>
      <c r="B30" s="748" t="s">
        <v>6244</v>
      </c>
      <c r="C30" s="1215">
        <v>-550</v>
      </c>
      <c r="D30" s="1216">
        <v>550</v>
      </c>
      <c r="E30" s="390"/>
      <c r="F30" s="221"/>
    </row>
    <row r="31" spans="1:6" ht="12" x14ac:dyDescent="0.25">
      <c r="A31" s="813"/>
      <c r="B31" s="1559" t="s">
        <v>6245</v>
      </c>
      <c r="C31" s="1215">
        <v>-128</v>
      </c>
      <c r="D31" s="1216">
        <v>128</v>
      </c>
      <c r="E31" s="390"/>
      <c r="F31" s="221"/>
    </row>
    <row r="32" spans="1:6" ht="12" x14ac:dyDescent="0.25">
      <c r="A32" s="813" t="s">
        <v>3558</v>
      </c>
      <c r="B32" s="1559" t="s">
        <v>6246</v>
      </c>
      <c r="C32" s="1215">
        <v>-1892</v>
      </c>
      <c r="D32" s="1216">
        <v>1892</v>
      </c>
      <c r="E32" s="390"/>
      <c r="F32" s="221"/>
    </row>
    <row r="33" spans="1:6" ht="12" x14ac:dyDescent="0.25">
      <c r="A33" s="813" t="s">
        <v>3559</v>
      </c>
      <c r="B33" s="748" t="s">
        <v>5943</v>
      </c>
      <c r="C33" s="1215">
        <v>-14</v>
      </c>
      <c r="D33" s="1216">
        <v>14</v>
      </c>
      <c r="E33" s="390"/>
      <c r="F33" s="221"/>
    </row>
    <row r="34" spans="1:6" ht="12" x14ac:dyDescent="0.25">
      <c r="A34" s="813" t="s">
        <v>2856</v>
      </c>
      <c r="B34" s="748" t="s">
        <v>5944</v>
      </c>
      <c r="C34" s="1215">
        <v>-70</v>
      </c>
      <c r="D34" s="1216">
        <v>70</v>
      </c>
      <c r="E34" s="390"/>
      <c r="F34" s="221"/>
    </row>
    <row r="35" spans="1:6" x14ac:dyDescent="0.2">
      <c r="A35" s="813" t="s">
        <v>3558</v>
      </c>
      <c r="B35" s="748" t="s">
        <v>6231</v>
      </c>
      <c r="C35" s="1215">
        <v>-1150</v>
      </c>
      <c r="D35" s="1216">
        <v>1150</v>
      </c>
      <c r="E35" s="390"/>
      <c r="F35" s="221"/>
    </row>
    <row r="36" spans="1:6" x14ac:dyDescent="0.2">
      <c r="A36" s="813" t="s">
        <v>3560</v>
      </c>
      <c r="B36" s="748" t="s">
        <v>6232</v>
      </c>
      <c r="C36" s="1215">
        <v>-600</v>
      </c>
      <c r="D36" s="1216">
        <v>600</v>
      </c>
      <c r="E36" s="390"/>
      <c r="F36" s="221"/>
    </row>
    <row r="37" spans="1:6" x14ac:dyDescent="0.2">
      <c r="A37" s="813"/>
      <c r="B37" s="748" t="s">
        <v>6241</v>
      </c>
      <c r="C37" s="1215">
        <v>-200</v>
      </c>
      <c r="D37" s="1216">
        <v>200</v>
      </c>
      <c r="E37" s="390"/>
      <c r="F37" s="221"/>
    </row>
    <row r="38" spans="1:6" x14ac:dyDescent="0.2">
      <c r="A38" s="813"/>
      <c r="B38" s="748" t="s">
        <v>6274</v>
      </c>
      <c r="C38" s="1215">
        <v>-190</v>
      </c>
      <c r="D38" s="1216">
        <v>190</v>
      </c>
      <c r="E38" s="390"/>
      <c r="F38" s="221"/>
    </row>
    <row r="39" spans="1:6" x14ac:dyDescent="0.2">
      <c r="A39" s="813"/>
      <c r="B39" s="748" t="s">
        <v>4114</v>
      </c>
      <c r="C39" s="1215">
        <v>-352</v>
      </c>
      <c r="D39" s="1216">
        <v>352</v>
      </c>
      <c r="E39" s="390"/>
      <c r="F39" s="221"/>
    </row>
    <row r="40" spans="1:6" x14ac:dyDescent="0.2">
      <c r="A40" s="813"/>
      <c r="B40" s="748" t="s">
        <v>6252</v>
      </c>
      <c r="C40" s="1215">
        <v>-100</v>
      </c>
      <c r="D40" s="1216">
        <v>100</v>
      </c>
      <c r="E40" s="390"/>
      <c r="F40" s="221"/>
    </row>
    <row r="41" spans="1:6" x14ac:dyDescent="0.2">
      <c r="A41" s="813"/>
      <c r="B41" s="748" t="s">
        <v>6301</v>
      </c>
      <c r="C41" s="1215">
        <v>-212</v>
      </c>
      <c r="D41" s="1216">
        <v>212</v>
      </c>
      <c r="E41" s="390"/>
      <c r="F41" s="221">
        <v>21110</v>
      </c>
    </row>
    <row r="42" spans="1:6" x14ac:dyDescent="0.2">
      <c r="A42" s="813"/>
      <c r="B42" s="748" t="s">
        <v>6312</v>
      </c>
      <c r="C42" s="1215">
        <v>-67</v>
      </c>
      <c r="D42" s="1216">
        <v>67</v>
      </c>
      <c r="E42" s="390"/>
      <c r="F42" s="221">
        <v>-270</v>
      </c>
    </row>
    <row r="43" spans="1:6" x14ac:dyDescent="0.2">
      <c r="A43" s="813"/>
      <c r="B43" s="748" t="s">
        <v>6313</v>
      </c>
      <c r="C43" s="1215">
        <v>-150</v>
      </c>
      <c r="D43" s="1216">
        <v>150</v>
      </c>
      <c r="E43" s="390"/>
    </row>
    <row r="44" spans="1:6" x14ac:dyDescent="0.2">
      <c r="A44" s="813"/>
      <c r="B44" s="748" t="s">
        <v>6314</v>
      </c>
      <c r="C44" s="1215">
        <v>-1590</v>
      </c>
      <c r="D44" s="1216">
        <v>1590</v>
      </c>
      <c r="E44" s="390"/>
    </row>
    <row r="45" spans="1:6" x14ac:dyDescent="0.2">
      <c r="A45" s="813"/>
      <c r="B45" s="748" t="s">
        <v>6315</v>
      </c>
      <c r="C45" s="1215">
        <v>-50</v>
      </c>
      <c r="D45" s="1216">
        <v>50</v>
      </c>
      <c r="E45" s="390"/>
      <c r="F45" s="221"/>
    </row>
    <row r="46" spans="1:6" x14ac:dyDescent="0.2">
      <c r="A46" s="813"/>
      <c r="B46" s="748" t="s">
        <v>6316</v>
      </c>
      <c r="C46" s="1215">
        <v>-200</v>
      </c>
      <c r="D46" s="1216">
        <v>200</v>
      </c>
      <c r="E46" s="390"/>
      <c r="F46" s="221"/>
    </row>
    <row r="47" spans="1:6" x14ac:dyDescent="0.2">
      <c r="A47" s="813"/>
      <c r="B47" s="748" t="s">
        <v>6308</v>
      </c>
      <c r="C47" s="1215">
        <v>-238</v>
      </c>
      <c r="D47" s="1216">
        <v>238</v>
      </c>
      <c r="E47" s="390"/>
      <c r="F47" s="221"/>
    </row>
    <row r="48" spans="1:6" ht="12" customHeight="1" thickBot="1" x14ac:dyDescent="0.3">
      <c r="A48" s="1459"/>
      <c r="B48" s="1312"/>
      <c r="C48" s="1460"/>
      <c r="D48" s="1461"/>
      <c r="E48" s="1458">
        <f>SUM(D30:D48)</f>
        <v>7753</v>
      </c>
      <c r="F48" s="221"/>
    </row>
    <row r="49" spans="1:6" ht="12" customHeight="1" x14ac:dyDescent="0.2">
      <c r="A49" s="814"/>
      <c r="B49" s="826" t="s">
        <v>3787</v>
      </c>
      <c r="C49" s="604">
        <v>8000</v>
      </c>
      <c r="D49" s="1562"/>
      <c r="E49" s="390"/>
      <c r="F49" s="221"/>
    </row>
    <row r="50" spans="1:6" ht="12" x14ac:dyDescent="0.25">
      <c r="A50" s="814" t="s">
        <v>3560</v>
      </c>
      <c r="B50" s="748" t="s">
        <v>6233</v>
      </c>
      <c r="C50" s="1215">
        <v>-90</v>
      </c>
      <c r="D50" s="1216">
        <v>90</v>
      </c>
      <c r="E50" s="860"/>
      <c r="F50" s="221"/>
    </row>
    <row r="51" spans="1:6" ht="12" x14ac:dyDescent="0.25">
      <c r="A51" s="814" t="s">
        <v>3788</v>
      </c>
      <c r="B51" s="748" t="s">
        <v>6235</v>
      </c>
      <c r="C51" s="1215">
        <v>-80</v>
      </c>
      <c r="D51" s="1216">
        <v>80</v>
      </c>
      <c r="E51" s="860"/>
      <c r="F51" s="221"/>
    </row>
    <row r="52" spans="1:6" ht="12" x14ac:dyDescent="0.25">
      <c r="A52" s="814" t="s">
        <v>3789</v>
      </c>
      <c r="B52" s="748" t="s">
        <v>6237</v>
      </c>
      <c r="C52" s="1215">
        <v>-80</v>
      </c>
      <c r="D52" s="1216">
        <v>80</v>
      </c>
      <c r="E52" s="860"/>
      <c r="F52" s="221"/>
    </row>
    <row r="53" spans="1:6" ht="12" x14ac:dyDescent="0.25">
      <c r="A53" s="814" t="s">
        <v>2855</v>
      </c>
      <c r="B53" s="748" t="s">
        <v>6240</v>
      </c>
      <c r="C53" s="1215">
        <v>-80</v>
      </c>
      <c r="D53" s="1216">
        <v>80</v>
      </c>
      <c r="E53" s="860"/>
      <c r="F53" s="221"/>
    </row>
    <row r="54" spans="1:6" ht="12" x14ac:dyDescent="0.25">
      <c r="A54" s="814" t="s">
        <v>2856</v>
      </c>
      <c r="B54" s="748" t="s">
        <v>6239</v>
      </c>
      <c r="C54" s="1215">
        <v>-80</v>
      </c>
      <c r="D54" s="1216">
        <v>80</v>
      </c>
      <c r="E54" s="860"/>
      <c r="F54" s="221"/>
    </row>
    <row r="55" spans="1:6" ht="12" x14ac:dyDescent="0.25">
      <c r="A55" s="814" t="s">
        <v>3790</v>
      </c>
      <c r="B55" s="748" t="s">
        <v>6242</v>
      </c>
      <c r="C55" s="1215">
        <v>-80</v>
      </c>
      <c r="D55" s="1216">
        <v>80</v>
      </c>
      <c r="E55" s="860"/>
      <c r="F55" s="221"/>
    </row>
    <row r="56" spans="1:6" ht="12" x14ac:dyDescent="0.25">
      <c r="A56" s="814" t="s">
        <v>2855</v>
      </c>
      <c r="B56" s="748" t="s">
        <v>6243</v>
      </c>
      <c r="C56" s="1215">
        <v>-100</v>
      </c>
      <c r="D56" s="1216">
        <v>100</v>
      </c>
      <c r="E56" s="860"/>
      <c r="F56" s="221"/>
    </row>
    <row r="57" spans="1:6" ht="12" x14ac:dyDescent="0.25">
      <c r="A57" s="814" t="s">
        <v>2856</v>
      </c>
      <c r="B57" s="748" t="s">
        <v>6269</v>
      </c>
      <c r="C57" s="1215">
        <v>-80</v>
      </c>
      <c r="D57" s="1216">
        <v>80</v>
      </c>
      <c r="E57" s="860"/>
      <c r="F57" s="221"/>
    </row>
    <row r="58" spans="1:6" ht="12" x14ac:dyDescent="0.25">
      <c r="A58" s="814" t="s">
        <v>1327</v>
      </c>
      <c r="B58" s="748" t="s">
        <v>6270</v>
      </c>
      <c r="C58" s="1215">
        <v>-80</v>
      </c>
      <c r="D58" s="1216">
        <v>80</v>
      </c>
      <c r="E58" s="860"/>
      <c r="F58" s="221"/>
    </row>
    <row r="59" spans="1:6" ht="12" x14ac:dyDescent="0.25">
      <c r="A59" s="814"/>
      <c r="B59" s="748" t="s">
        <v>6276</v>
      </c>
      <c r="C59" s="1215">
        <v>-80</v>
      </c>
      <c r="D59" s="1216">
        <v>80</v>
      </c>
      <c r="E59" s="860"/>
      <c r="F59" s="221"/>
    </row>
    <row r="60" spans="1:6" ht="12" x14ac:dyDescent="0.25">
      <c r="A60" s="814"/>
      <c r="B60" s="748" t="s">
        <v>6278</v>
      </c>
      <c r="C60" s="1215">
        <v>-110</v>
      </c>
      <c r="D60" s="1216">
        <v>110</v>
      </c>
      <c r="E60" s="860"/>
      <c r="F60" s="221"/>
    </row>
    <row r="61" spans="1:6" ht="12" x14ac:dyDescent="0.25">
      <c r="A61" s="814"/>
      <c r="B61" s="748" t="s">
        <v>6279</v>
      </c>
      <c r="C61" s="1215">
        <v>-80</v>
      </c>
      <c r="D61" s="1216">
        <v>80</v>
      </c>
      <c r="E61" s="860"/>
      <c r="F61" s="221"/>
    </row>
    <row r="62" spans="1:6" ht="12" x14ac:dyDescent="0.25">
      <c r="A62" s="814"/>
      <c r="B62" s="748" t="s">
        <v>6280</v>
      </c>
      <c r="C62" s="1215">
        <v>-80</v>
      </c>
      <c r="D62" s="1216">
        <v>80</v>
      </c>
      <c r="E62" s="860"/>
      <c r="F62" s="221"/>
    </row>
    <row r="63" spans="1:6" ht="12" x14ac:dyDescent="0.25">
      <c r="A63" s="814"/>
      <c r="B63" s="748" t="s">
        <v>6283</v>
      </c>
      <c r="C63" s="1215">
        <v>-80</v>
      </c>
      <c r="D63" s="1216">
        <v>80</v>
      </c>
      <c r="E63" s="860"/>
      <c r="F63" s="221"/>
    </row>
    <row r="64" spans="1:6" ht="12" x14ac:dyDescent="0.25">
      <c r="A64" s="814"/>
      <c r="B64" s="748" t="s">
        <v>6300</v>
      </c>
      <c r="C64" s="1215">
        <v>-80</v>
      </c>
      <c r="D64" s="1216">
        <v>80</v>
      </c>
      <c r="E64" s="860"/>
      <c r="F64" s="221"/>
    </row>
    <row r="65" spans="1:6" ht="12" x14ac:dyDescent="0.25">
      <c r="A65" s="814"/>
      <c r="B65" s="748" t="s">
        <v>6304</v>
      </c>
      <c r="C65" s="1215">
        <v>-80</v>
      </c>
      <c r="D65" s="1216">
        <v>80</v>
      </c>
      <c r="E65" s="860"/>
      <c r="F65" s="221"/>
    </row>
    <row r="66" spans="1:6" ht="12" x14ac:dyDescent="0.25">
      <c r="A66" s="814"/>
      <c r="B66" s="748" t="s">
        <v>6306</v>
      </c>
      <c r="C66" s="1215">
        <v>-80</v>
      </c>
      <c r="D66" s="1216">
        <v>80</v>
      </c>
      <c r="E66" s="860"/>
      <c r="F66" s="221"/>
    </row>
    <row r="67" spans="1:6" ht="12" x14ac:dyDescent="0.25">
      <c r="A67" s="814"/>
      <c r="B67" s="748" t="s">
        <v>6309</v>
      </c>
      <c r="C67" s="1215">
        <v>-80</v>
      </c>
      <c r="D67" s="1216">
        <v>80</v>
      </c>
      <c r="E67" s="860"/>
      <c r="F67" s="221"/>
    </row>
    <row r="68" spans="1:6" ht="12" x14ac:dyDescent="0.25">
      <c r="A68" s="814"/>
      <c r="B68" s="748" t="s">
        <v>6310</v>
      </c>
      <c r="C68" s="1215">
        <v>-80</v>
      </c>
      <c r="D68" s="1216">
        <v>80</v>
      </c>
      <c r="E68" s="860"/>
      <c r="F68" s="221"/>
    </row>
    <row r="69" spans="1:6" ht="12" x14ac:dyDescent="0.25">
      <c r="A69" s="814"/>
      <c r="B69" s="748" t="s">
        <v>5110</v>
      </c>
      <c r="C69" s="1215">
        <v>-88</v>
      </c>
      <c r="D69" s="1216">
        <v>88</v>
      </c>
      <c r="E69" s="860"/>
      <c r="F69" s="221"/>
    </row>
    <row r="70" spans="1:6" ht="12" x14ac:dyDescent="0.25">
      <c r="A70" s="814"/>
      <c r="B70" s="748" t="s">
        <v>6307</v>
      </c>
      <c r="C70" s="1215">
        <v>-442</v>
      </c>
      <c r="D70" s="1216">
        <v>442</v>
      </c>
      <c r="E70" s="860"/>
      <c r="F70" s="221"/>
    </row>
    <row r="71" spans="1:6" ht="12" x14ac:dyDescent="0.25">
      <c r="A71" s="814"/>
      <c r="B71" s="748" t="s">
        <v>6311</v>
      </c>
      <c r="C71" s="1215">
        <v>-200</v>
      </c>
      <c r="D71" s="1216">
        <v>200</v>
      </c>
      <c r="E71" s="860"/>
      <c r="F71" s="221"/>
    </row>
    <row r="72" spans="1:6" ht="12" x14ac:dyDescent="0.25">
      <c r="A72" s="814"/>
      <c r="B72" s="748" t="s">
        <v>6282</v>
      </c>
      <c r="C72" s="1215">
        <v>-400</v>
      </c>
      <c r="D72" s="1216">
        <v>400</v>
      </c>
      <c r="E72" s="860"/>
      <c r="F72" s="221"/>
    </row>
    <row r="73" spans="1:6" ht="12" x14ac:dyDescent="0.25">
      <c r="A73" s="814"/>
      <c r="B73" s="748" t="s">
        <v>5041</v>
      </c>
      <c r="C73" s="1215">
        <v>-310</v>
      </c>
      <c r="D73" s="1216">
        <v>310</v>
      </c>
      <c r="E73" s="860"/>
      <c r="F73" s="221"/>
    </row>
    <row r="74" spans="1:6" ht="12" x14ac:dyDescent="0.25">
      <c r="A74" s="814"/>
      <c r="B74" s="748" t="s">
        <v>2204</v>
      </c>
      <c r="C74" s="1215">
        <v>-110</v>
      </c>
      <c r="D74" s="1216">
        <v>110</v>
      </c>
      <c r="E74" s="860"/>
      <c r="F74" s="221"/>
    </row>
    <row r="75" spans="1:6" ht="12" x14ac:dyDescent="0.25">
      <c r="A75" s="814"/>
      <c r="B75" s="748" t="s">
        <v>6253</v>
      </c>
      <c r="C75" s="1215">
        <v>-105</v>
      </c>
      <c r="D75" s="1216">
        <v>105</v>
      </c>
      <c r="E75" s="860"/>
      <c r="F75" s="221"/>
    </row>
    <row r="76" spans="1:6" ht="12" x14ac:dyDescent="0.25">
      <c r="A76" s="814"/>
      <c r="B76" s="748" t="s">
        <v>6254</v>
      </c>
      <c r="C76" s="1215">
        <v>-105</v>
      </c>
      <c r="D76" s="1216">
        <v>105</v>
      </c>
      <c r="E76" s="860"/>
      <c r="F76" s="221"/>
    </row>
    <row r="77" spans="1:6" ht="12" x14ac:dyDescent="0.25">
      <c r="A77" s="814"/>
      <c r="B77" s="748" t="s">
        <v>6271</v>
      </c>
      <c r="C77" s="1215">
        <v>-60</v>
      </c>
      <c r="D77" s="1216">
        <v>60</v>
      </c>
      <c r="E77" s="860"/>
      <c r="F77" s="221"/>
    </row>
    <row r="78" spans="1:6" ht="12" x14ac:dyDescent="0.25">
      <c r="A78" s="814"/>
      <c r="B78" s="748" t="s">
        <v>6272</v>
      </c>
      <c r="C78" s="1215">
        <v>-75</v>
      </c>
      <c r="D78" s="1216">
        <v>75</v>
      </c>
      <c r="E78" s="860"/>
      <c r="F78" s="221"/>
    </row>
    <row r="79" spans="1:6" ht="12" x14ac:dyDescent="0.25">
      <c r="A79" s="814"/>
      <c r="B79" s="748" t="s">
        <v>4550</v>
      </c>
      <c r="C79" s="1215">
        <v>-913</v>
      </c>
      <c r="D79" s="1216">
        <v>913</v>
      </c>
      <c r="E79" s="860"/>
      <c r="F79" s="221"/>
    </row>
    <row r="80" spans="1:6" ht="12" x14ac:dyDescent="0.25">
      <c r="A80" s="814"/>
      <c r="B80" s="748" t="s">
        <v>6273</v>
      </c>
      <c r="C80" s="1215">
        <v>-100</v>
      </c>
      <c r="D80" s="1216">
        <v>100</v>
      </c>
      <c r="E80" s="860"/>
      <c r="F80" s="221"/>
    </row>
    <row r="81" spans="1:6" ht="12" x14ac:dyDescent="0.25">
      <c r="A81" s="814"/>
      <c r="B81" s="748" t="s">
        <v>6277</v>
      </c>
      <c r="C81" s="1215">
        <v>-50</v>
      </c>
      <c r="D81" s="1216">
        <v>50</v>
      </c>
      <c r="E81" s="860"/>
      <c r="F81" s="221"/>
    </row>
    <row r="82" spans="1:6" ht="12" x14ac:dyDescent="0.25">
      <c r="A82" s="814"/>
      <c r="B82" s="748" t="s">
        <v>6275</v>
      </c>
      <c r="C82" s="1215">
        <v>-360</v>
      </c>
      <c r="D82" s="1216">
        <v>360</v>
      </c>
      <c r="E82" s="860"/>
      <c r="F82" s="221"/>
    </row>
    <row r="83" spans="1:6" ht="12" x14ac:dyDescent="0.25">
      <c r="A83" s="814"/>
      <c r="B83" s="748" t="s">
        <v>4550</v>
      </c>
      <c r="C83" s="1215">
        <v>-2045</v>
      </c>
      <c r="D83" s="1216">
        <v>2045</v>
      </c>
      <c r="E83" s="860"/>
      <c r="F83" s="221"/>
    </row>
    <row r="84" spans="1:6" ht="12" x14ac:dyDescent="0.25">
      <c r="A84" s="814"/>
      <c r="B84" s="748" t="s">
        <v>6281</v>
      </c>
      <c r="C84" s="1215">
        <v>-105</v>
      </c>
      <c r="D84" s="1216">
        <v>105</v>
      </c>
      <c r="E84" s="860"/>
      <c r="F84" s="221"/>
    </row>
    <row r="85" spans="1:6" ht="12" x14ac:dyDescent="0.25">
      <c r="A85" s="814"/>
      <c r="B85" s="748" t="s">
        <v>6236</v>
      </c>
      <c r="C85" s="1215">
        <v>-2095</v>
      </c>
      <c r="D85" s="1216">
        <v>2095</v>
      </c>
      <c r="E85" s="860"/>
      <c r="F85" s="221"/>
    </row>
    <row r="86" spans="1:6" ht="12" x14ac:dyDescent="0.25">
      <c r="A86" s="814"/>
      <c r="B86" s="748" t="s">
        <v>6305</v>
      </c>
      <c r="C86" s="1215">
        <v>-33</v>
      </c>
      <c r="D86" s="1216">
        <v>33</v>
      </c>
      <c r="E86" s="860"/>
      <c r="F86" s="221"/>
    </row>
    <row r="87" spans="1:6" ht="12.6" thickBot="1" x14ac:dyDescent="0.3">
      <c r="A87" s="814"/>
      <c r="B87" s="599"/>
      <c r="C87" s="1169"/>
      <c r="D87" s="1170"/>
      <c r="E87" s="240">
        <f>SUM(D49:D87)</f>
        <v>9176</v>
      </c>
      <c r="F87" s="221"/>
    </row>
    <row r="88" spans="1:6" ht="21.6" thickBot="1" x14ac:dyDescent="0.45">
      <c r="B88" s="50" t="s">
        <v>1198</v>
      </c>
      <c r="C88" s="49">
        <f>SUM(C2:C48)</f>
        <v>0</v>
      </c>
      <c r="D88" s="432">
        <f>SUM(D7:D48)</f>
        <v>53732</v>
      </c>
      <c r="E88" s="353"/>
    </row>
  </sheetData>
  <pageMargins left="0.7" right="0.7" top="0.75" bottom="0.75" header="0.3" footer="0.3"/>
  <pageSetup paperSize="9" orientation="portrait" horizontalDpi="4294967293" verticalDpi="4294967293"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
  <sheetViews>
    <sheetView zoomScale="80" zoomScaleNormal="80" workbookViewId="0">
      <selection activeCell="B27" sqref="B27"/>
    </sheetView>
  </sheetViews>
  <sheetFormatPr baseColWidth="10" defaultColWidth="11.44140625" defaultRowHeight="11.4" x14ac:dyDescent="0.2"/>
  <cols>
    <col min="1" max="1" width="3.6640625" style="3" customWidth="1"/>
    <col min="2" max="2" width="26.33203125" style="3" customWidth="1"/>
    <col min="3" max="3" width="10.88671875" style="5" bestFit="1" customWidth="1"/>
    <col min="4" max="4" width="10" style="3" customWidth="1"/>
    <col min="5" max="5" width="9.88671875" style="3" bestFit="1" customWidth="1"/>
    <col min="6" max="6" width="1.109375" style="3" customWidth="1"/>
    <col min="7" max="7" width="8.5546875" style="3" customWidth="1"/>
    <col min="8" max="16384" width="11.44140625" style="3"/>
  </cols>
  <sheetData>
    <row r="1" spans="1:7" ht="12" thickBot="1" x14ac:dyDescent="0.25">
      <c r="B1" s="50"/>
      <c r="C1" s="54" t="s">
        <v>1230</v>
      </c>
      <c r="D1" s="54" t="s">
        <v>1228</v>
      </c>
      <c r="E1" s="221"/>
      <c r="F1" s="260"/>
      <c r="G1" s="221"/>
    </row>
    <row r="2" spans="1:7" ht="12" x14ac:dyDescent="0.2">
      <c r="A2" s="16"/>
      <c r="B2" s="1296" t="s">
        <v>1192</v>
      </c>
      <c r="C2" s="1211">
        <v>39669</v>
      </c>
      <c r="D2" s="875"/>
      <c r="E2" s="1574"/>
      <c r="F2" s="630"/>
    </row>
    <row r="3" spans="1:7" ht="12" x14ac:dyDescent="0.2">
      <c r="A3" s="16"/>
      <c r="B3" s="570" t="s">
        <v>1194</v>
      </c>
      <c r="C3" s="875"/>
      <c r="D3" s="875"/>
      <c r="E3" s="1574"/>
    </row>
    <row r="4" spans="1:7" ht="12" x14ac:dyDescent="0.25">
      <c r="A4" s="16"/>
      <c r="B4" s="570" t="s">
        <v>3597</v>
      </c>
      <c r="C4" s="1546">
        <v>4600</v>
      </c>
      <c r="D4" s="875">
        <v>-4600</v>
      </c>
      <c r="E4" s="23"/>
    </row>
    <row r="5" spans="1:7" ht="12" x14ac:dyDescent="0.25">
      <c r="A5" s="16"/>
      <c r="B5" s="570" t="s">
        <v>6044</v>
      </c>
      <c r="C5" s="1546">
        <v>400</v>
      </c>
      <c r="D5" s="875">
        <v>-400</v>
      </c>
      <c r="E5" s="23"/>
    </row>
    <row r="6" spans="1:7" ht="12.6" thickBot="1" x14ac:dyDescent="0.3">
      <c r="A6" s="1466"/>
      <c r="B6" s="1497" t="s">
        <v>6160</v>
      </c>
      <c r="C6" s="1498">
        <v>0</v>
      </c>
      <c r="D6" s="1498">
        <v>0</v>
      </c>
      <c r="E6" s="1467">
        <f>SUM(C2:C6)</f>
        <v>44669</v>
      </c>
    </row>
    <row r="7" spans="1:7" x14ac:dyDescent="0.2">
      <c r="A7" s="14">
        <v>1</v>
      </c>
      <c r="B7" s="639" t="s">
        <v>1145</v>
      </c>
      <c r="C7" s="1552">
        <v>-50</v>
      </c>
      <c r="D7" s="1553">
        <v>50</v>
      </c>
      <c r="F7" s="221"/>
      <c r="G7" s="221"/>
    </row>
    <row r="8" spans="1:7" x14ac:dyDescent="0.2">
      <c r="A8" s="14">
        <v>2</v>
      </c>
      <c r="B8" s="639" t="s">
        <v>791</v>
      </c>
      <c r="C8" s="1552">
        <v>-322</v>
      </c>
      <c r="D8" s="1553">
        <v>322</v>
      </c>
      <c r="E8" s="390"/>
      <c r="F8" s="221"/>
      <c r="G8" s="285"/>
    </row>
    <row r="9" spans="1:7" x14ac:dyDescent="0.2">
      <c r="A9" s="14">
        <v>3</v>
      </c>
      <c r="B9" s="639" t="s">
        <v>3786</v>
      </c>
      <c r="C9" s="1552">
        <v>-9467</v>
      </c>
      <c r="D9" s="1553">
        <f>E98</f>
        <v>9467</v>
      </c>
      <c r="F9" s="221"/>
      <c r="G9" s="221"/>
    </row>
    <row r="10" spans="1:7" x14ac:dyDescent="0.2">
      <c r="A10" s="14">
        <v>4</v>
      </c>
      <c r="B10" s="639" t="s">
        <v>4247</v>
      </c>
      <c r="C10" s="1552">
        <v>-2695</v>
      </c>
      <c r="D10" s="1553">
        <v>2695</v>
      </c>
      <c r="F10" s="221"/>
      <c r="G10" s="221"/>
    </row>
    <row r="11" spans="1:7" x14ac:dyDescent="0.2">
      <c r="A11" s="14">
        <v>5</v>
      </c>
      <c r="B11" s="639" t="s">
        <v>3781</v>
      </c>
      <c r="C11" s="1552">
        <v>0</v>
      </c>
      <c r="D11" s="1553">
        <v>0</v>
      </c>
      <c r="F11" s="221"/>
      <c r="G11" s="221"/>
    </row>
    <row r="12" spans="1:7" x14ac:dyDescent="0.2">
      <c r="A12" s="14">
        <v>6</v>
      </c>
      <c r="B12" s="639" t="s">
        <v>5883</v>
      </c>
      <c r="C12" s="1552">
        <v>-450</v>
      </c>
      <c r="D12" s="1553">
        <v>450</v>
      </c>
      <c r="F12" s="221"/>
      <c r="G12" s="221"/>
    </row>
    <row r="13" spans="1:7" ht="12" x14ac:dyDescent="0.25">
      <c r="A13" s="14">
        <v>7</v>
      </c>
      <c r="B13" s="639" t="s">
        <v>3785</v>
      </c>
      <c r="C13" s="1552">
        <v>0</v>
      </c>
      <c r="D13" s="1553">
        <v>0</v>
      </c>
      <c r="F13" s="221"/>
      <c r="G13" s="820"/>
    </row>
    <row r="14" spans="1:7" ht="12" x14ac:dyDescent="0.25">
      <c r="A14" s="14">
        <v>8</v>
      </c>
      <c r="B14" s="639" t="s">
        <v>6174</v>
      </c>
      <c r="C14" s="1552">
        <v>-400</v>
      </c>
      <c r="D14" s="1553">
        <v>400</v>
      </c>
      <c r="F14" s="221"/>
      <c r="G14" s="820"/>
    </row>
    <row r="15" spans="1:7" ht="12" x14ac:dyDescent="0.25">
      <c r="A15" s="14">
        <v>9</v>
      </c>
      <c r="B15" s="639" t="s">
        <v>6175</v>
      </c>
      <c r="C15" s="1552">
        <v>-600</v>
      </c>
      <c r="D15" s="1553">
        <v>600</v>
      </c>
      <c r="F15" s="221"/>
      <c r="G15" s="820"/>
    </row>
    <row r="16" spans="1:7" ht="12" x14ac:dyDescent="0.25">
      <c r="A16" s="14">
        <v>10</v>
      </c>
      <c r="B16" s="639" t="s">
        <v>6176</v>
      </c>
      <c r="C16" s="1552">
        <v>-600</v>
      </c>
      <c r="D16" s="1553">
        <v>600</v>
      </c>
      <c r="F16" s="221"/>
      <c r="G16" s="820"/>
    </row>
    <row r="17" spans="1:7" x14ac:dyDescent="0.2">
      <c r="A17" s="14">
        <v>11</v>
      </c>
      <c r="B17" s="639" t="s">
        <v>6177</v>
      </c>
      <c r="C17" s="1552">
        <v>-600</v>
      </c>
      <c r="D17" s="1553">
        <v>600</v>
      </c>
      <c r="F17" s="221"/>
      <c r="G17" s="221"/>
    </row>
    <row r="18" spans="1:7" x14ac:dyDescent="0.2">
      <c r="A18" s="14">
        <v>12</v>
      </c>
      <c r="B18" s="639" t="s">
        <v>3164</v>
      </c>
      <c r="C18" s="1552">
        <v>-1212</v>
      </c>
      <c r="D18" s="1553">
        <v>1212</v>
      </c>
      <c r="F18" s="221"/>
      <c r="G18" s="221"/>
    </row>
    <row r="19" spans="1:7" x14ac:dyDescent="0.2">
      <c r="A19" s="14">
        <v>13</v>
      </c>
      <c r="B19" s="639" t="s">
        <v>1154</v>
      </c>
      <c r="C19" s="1552">
        <v>-312</v>
      </c>
      <c r="D19" s="1553">
        <v>312</v>
      </c>
      <c r="F19" s="221"/>
      <c r="G19" s="221"/>
    </row>
    <row r="20" spans="1:7" x14ac:dyDescent="0.2">
      <c r="A20" s="14">
        <v>14</v>
      </c>
      <c r="B20" s="639" t="s">
        <v>1155</v>
      </c>
      <c r="C20" s="1552">
        <v>0</v>
      </c>
      <c r="D20" s="1553">
        <v>0</v>
      </c>
      <c r="F20" s="221"/>
      <c r="G20" s="221"/>
    </row>
    <row r="21" spans="1:7" x14ac:dyDescent="0.2">
      <c r="A21" s="14">
        <v>15</v>
      </c>
      <c r="B21" s="639" t="s">
        <v>3439</v>
      </c>
      <c r="C21" s="1552">
        <v>-102</v>
      </c>
      <c r="D21" s="1553">
        <v>102</v>
      </c>
      <c r="F21" s="221"/>
      <c r="G21" s="323"/>
    </row>
    <row r="22" spans="1:7" x14ac:dyDescent="0.2">
      <c r="A22" s="14">
        <v>16</v>
      </c>
      <c r="B22" s="639" t="s">
        <v>4183</v>
      </c>
      <c r="C22" s="1552">
        <v>-85</v>
      </c>
      <c r="D22" s="1553">
        <v>85</v>
      </c>
      <c r="F22" s="221"/>
      <c r="G22" s="323"/>
    </row>
    <row r="23" spans="1:7" x14ac:dyDescent="0.2">
      <c r="A23" s="14">
        <v>17</v>
      </c>
      <c r="B23" s="639" t="s">
        <v>4184</v>
      </c>
      <c r="C23" s="1552">
        <v>-217</v>
      </c>
      <c r="D23" s="1553">
        <v>217</v>
      </c>
      <c r="F23" s="221"/>
    </row>
    <row r="24" spans="1:7" x14ac:dyDescent="0.2">
      <c r="A24" s="14">
        <v>18</v>
      </c>
      <c r="B24" s="639" t="s">
        <v>3793</v>
      </c>
      <c r="C24" s="1552">
        <v>-504</v>
      </c>
      <c r="D24" s="1553">
        <v>504</v>
      </c>
      <c r="F24" s="221"/>
      <c r="G24" s="221"/>
    </row>
    <row r="25" spans="1:7" x14ac:dyDescent="0.2">
      <c r="A25" s="14">
        <v>19</v>
      </c>
      <c r="B25" s="639" t="s">
        <v>3427</v>
      </c>
      <c r="C25" s="1552">
        <v>-800</v>
      </c>
      <c r="D25" s="1553">
        <v>800</v>
      </c>
      <c r="E25" s="353"/>
      <c r="F25" s="221"/>
      <c r="G25" s="221"/>
    </row>
    <row r="26" spans="1:7" ht="12.6" thickBot="1" x14ac:dyDescent="0.3">
      <c r="A26" s="14">
        <v>20</v>
      </c>
      <c r="B26" s="1456" t="s">
        <v>6565</v>
      </c>
      <c r="C26" s="1457">
        <v>-1063</v>
      </c>
      <c r="D26" s="1457">
        <v>1063</v>
      </c>
      <c r="E26" s="1458">
        <f>SUM(D7:D26)</f>
        <v>19479</v>
      </c>
      <c r="F26" s="221"/>
      <c r="G26" s="221"/>
    </row>
    <row r="27" spans="1:7" ht="12" x14ac:dyDescent="0.25">
      <c r="A27" s="15"/>
      <c r="B27" s="594" t="s">
        <v>62</v>
      </c>
      <c r="C27" s="501">
        <v>-16842</v>
      </c>
      <c r="D27" s="652">
        <v>16842</v>
      </c>
      <c r="E27" s="240">
        <f>D27</f>
        <v>16842</v>
      </c>
      <c r="F27" s="221"/>
      <c r="G27" s="193"/>
    </row>
    <row r="28" spans="1:7" ht="12.6" thickBot="1" x14ac:dyDescent="0.3">
      <c r="A28" s="1462"/>
      <c r="B28" s="1463" t="s">
        <v>4770</v>
      </c>
      <c r="C28" s="1464">
        <v>0</v>
      </c>
      <c r="D28" s="1465"/>
      <c r="E28" s="1458"/>
      <c r="F28" s="221"/>
      <c r="G28" s="193"/>
    </row>
    <row r="29" spans="1:7" x14ac:dyDescent="0.2">
      <c r="A29" s="813"/>
      <c r="B29" s="639" t="s">
        <v>6184</v>
      </c>
      <c r="C29" s="1552">
        <v>-550</v>
      </c>
      <c r="D29" s="1553">
        <v>550</v>
      </c>
      <c r="E29" s="390"/>
      <c r="F29" s="221"/>
      <c r="G29" s="221"/>
    </row>
    <row r="30" spans="1:7" ht="12" x14ac:dyDescent="0.25">
      <c r="A30" s="813"/>
      <c r="B30" s="1554" t="s">
        <v>6159</v>
      </c>
      <c r="C30" s="1552">
        <v>-128</v>
      </c>
      <c r="D30" s="1553">
        <v>128</v>
      </c>
      <c r="E30" s="390"/>
      <c r="F30" s="221"/>
      <c r="G30" s="221"/>
    </row>
    <row r="31" spans="1:7" ht="12" x14ac:dyDescent="0.25">
      <c r="A31" s="813" t="s">
        <v>3558</v>
      </c>
      <c r="B31" s="1554" t="s">
        <v>6158</v>
      </c>
      <c r="C31" s="1552">
        <v>-1892</v>
      </c>
      <c r="D31" s="1553">
        <v>1892</v>
      </c>
      <c r="E31" s="390"/>
      <c r="F31" s="221"/>
    </row>
    <row r="32" spans="1:7" ht="12" x14ac:dyDescent="0.25">
      <c r="A32" s="813" t="s">
        <v>3559</v>
      </c>
      <c r="B32" s="639" t="s">
        <v>5943</v>
      </c>
      <c r="C32" s="1552">
        <v>-14</v>
      </c>
      <c r="D32" s="1553">
        <v>14</v>
      </c>
      <c r="E32" s="390"/>
      <c r="F32" s="221"/>
      <c r="G32" s="221"/>
    </row>
    <row r="33" spans="1:7" ht="12" x14ac:dyDescent="0.25">
      <c r="A33" s="813" t="s">
        <v>2856</v>
      </c>
      <c r="B33" s="639" t="s">
        <v>5944</v>
      </c>
      <c r="C33" s="1552">
        <v>-70</v>
      </c>
      <c r="D33" s="1553">
        <v>70</v>
      </c>
      <c r="E33" s="390"/>
      <c r="F33" s="221"/>
      <c r="G33" s="221"/>
    </row>
    <row r="34" spans="1:7" x14ac:dyDescent="0.2">
      <c r="A34" s="813" t="s">
        <v>3558</v>
      </c>
      <c r="B34" s="639" t="s">
        <v>6183</v>
      </c>
      <c r="C34" s="1552">
        <v>-71</v>
      </c>
      <c r="D34" s="1553">
        <v>71</v>
      </c>
      <c r="E34" s="390"/>
      <c r="F34" s="221"/>
      <c r="G34" s="221"/>
    </row>
    <row r="35" spans="1:7" x14ac:dyDescent="0.2">
      <c r="A35" s="813" t="s">
        <v>3560</v>
      </c>
      <c r="B35" s="639" t="s">
        <v>6149</v>
      </c>
      <c r="C35" s="1552">
        <v>-290</v>
      </c>
      <c r="D35" s="1553">
        <v>290</v>
      </c>
      <c r="E35" s="390"/>
      <c r="F35" s="221"/>
      <c r="G35" s="221"/>
    </row>
    <row r="36" spans="1:7" x14ac:dyDescent="0.2">
      <c r="A36" s="813"/>
      <c r="B36" s="639" t="s">
        <v>6151</v>
      </c>
      <c r="C36" s="1552">
        <v>-30</v>
      </c>
      <c r="D36" s="1553">
        <v>30</v>
      </c>
      <c r="E36" s="390"/>
      <c r="F36" s="221"/>
      <c r="G36" s="599"/>
    </row>
    <row r="37" spans="1:7" x14ac:dyDescent="0.2">
      <c r="A37" s="813"/>
      <c r="B37" s="639" t="s">
        <v>6153</v>
      </c>
      <c r="C37" s="1552">
        <v>-1000</v>
      </c>
      <c r="D37" s="1553">
        <v>1000</v>
      </c>
      <c r="E37" s="390"/>
      <c r="F37" s="221"/>
      <c r="G37" s="599"/>
    </row>
    <row r="38" spans="1:7" x14ac:dyDescent="0.2">
      <c r="A38" s="813"/>
      <c r="B38" s="639" t="s">
        <v>6155</v>
      </c>
      <c r="C38" s="1552">
        <v>-15</v>
      </c>
      <c r="D38" s="1553">
        <v>15</v>
      </c>
      <c r="E38" s="390"/>
      <c r="F38" s="221"/>
      <c r="G38" s="599"/>
    </row>
    <row r="39" spans="1:7" x14ac:dyDescent="0.2">
      <c r="A39" s="813"/>
      <c r="B39" s="639" t="s">
        <v>6163</v>
      </c>
      <c r="C39" s="1552">
        <v>-100</v>
      </c>
      <c r="D39" s="1553">
        <v>100</v>
      </c>
      <c r="E39" s="390"/>
      <c r="F39" s="221"/>
      <c r="G39" s="599"/>
    </row>
    <row r="40" spans="1:7" x14ac:dyDescent="0.2">
      <c r="A40" s="813"/>
      <c r="B40" s="639" t="s">
        <v>6167</v>
      </c>
      <c r="C40" s="1552">
        <v>-280</v>
      </c>
      <c r="D40" s="1553">
        <v>280</v>
      </c>
      <c r="E40" s="390"/>
      <c r="F40" s="221">
        <v>21110</v>
      </c>
      <c r="G40" s="599"/>
    </row>
    <row r="41" spans="1:7" x14ac:dyDescent="0.2">
      <c r="A41" s="813"/>
      <c r="B41" s="1021" t="s">
        <v>6187</v>
      </c>
      <c r="C41" s="563">
        <v>-270</v>
      </c>
      <c r="D41" s="528">
        <v>270</v>
      </c>
      <c r="E41" s="390"/>
      <c r="F41" s="221">
        <v>-270</v>
      </c>
      <c r="G41" s="599"/>
    </row>
    <row r="42" spans="1:7" x14ac:dyDescent="0.2">
      <c r="A42" s="813"/>
      <c r="B42" s="1555" t="s">
        <v>6190</v>
      </c>
      <c r="C42" s="1556">
        <v>-500</v>
      </c>
      <c r="D42" s="1557">
        <v>500</v>
      </c>
      <c r="E42" s="390"/>
      <c r="G42" s="221"/>
    </row>
    <row r="43" spans="1:7" x14ac:dyDescent="0.2">
      <c r="A43" s="813"/>
      <c r="B43" s="639" t="s">
        <v>6162</v>
      </c>
      <c r="C43" s="1552">
        <v>-300</v>
      </c>
      <c r="D43" s="1553">
        <v>300</v>
      </c>
      <c r="E43" s="390"/>
      <c r="G43" s="221"/>
    </row>
    <row r="44" spans="1:7" x14ac:dyDescent="0.2">
      <c r="A44" s="813"/>
      <c r="B44" s="639" t="s">
        <v>6168</v>
      </c>
      <c r="C44" s="1552">
        <v>-505</v>
      </c>
      <c r="D44" s="1553">
        <v>505</v>
      </c>
      <c r="E44" s="390"/>
      <c r="F44" s="221"/>
      <c r="G44" s="599"/>
    </row>
    <row r="45" spans="1:7" x14ac:dyDescent="0.2">
      <c r="A45" s="813"/>
      <c r="B45" s="639" t="s">
        <v>6180</v>
      </c>
      <c r="C45" s="1552">
        <v>-200</v>
      </c>
      <c r="D45" s="1553">
        <v>200</v>
      </c>
      <c r="E45" s="390"/>
      <c r="F45" s="221"/>
    </row>
    <row r="46" spans="1:7" x14ac:dyDescent="0.2">
      <c r="A46" s="813"/>
      <c r="B46" s="639" t="s">
        <v>6188</v>
      </c>
      <c r="C46" s="1552">
        <v>-78</v>
      </c>
      <c r="D46" s="1553">
        <v>78</v>
      </c>
      <c r="E46" s="390"/>
      <c r="F46" s="221"/>
    </row>
    <row r="47" spans="1:7" x14ac:dyDescent="0.2">
      <c r="A47" s="813"/>
      <c r="B47" s="639" t="s">
        <v>6189</v>
      </c>
      <c r="C47" s="1552">
        <v>-100</v>
      </c>
      <c r="D47" s="1553">
        <v>100</v>
      </c>
      <c r="E47" s="390"/>
      <c r="F47" s="221"/>
    </row>
    <row r="48" spans="1:7" x14ac:dyDescent="0.2">
      <c r="A48" s="813"/>
      <c r="B48" s="639" t="s">
        <v>6154</v>
      </c>
      <c r="C48" s="1552">
        <v>-20</v>
      </c>
      <c r="D48" s="1553">
        <v>-20</v>
      </c>
      <c r="E48" s="390"/>
      <c r="F48" s="221"/>
    </row>
    <row r="49" spans="1:7" x14ac:dyDescent="0.2">
      <c r="A49" s="813"/>
      <c r="B49" s="639" t="s">
        <v>6200</v>
      </c>
      <c r="C49" s="1552">
        <v>-100</v>
      </c>
      <c r="D49" s="1553">
        <v>100</v>
      </c>
      <c r="E49" s="390"/>
      <c r="F49" s="221"/>
    </row>
    <row r="50" spans="1:7" x14ac:dyDescent="0.2">
      <c r="A50" s="813"/>
      <c r="B50" s="639" t="s">
        <v>6204</v>
      </c>
      <c r="C50" s="1552">
        <v>-60</v>
      </c>
      <c r="D50" s="1553">
        <v>60</v>
      </c>
      <c r="E50" s="390"/>
      <c r="F50" s="221"/>
    </row>
    <row r="51" spans="1:7" x14ac:dyDescent="0.2">
      <c r="A51" s="813"/>
      <c r="B51" s="639" t="s">
        <v>6212</v>
      </c>
      <c r="C51" s="1552">
        <v>-400</v>
      </c>
      <c r="D51" s="1553">
        <v>400</v>
      </c>
      <c r="E51" s="390"/>
      <c r="F51" s="221"/>
    </row>
    <row r="52" spans="1:7" x14ac:dyDescent="0.2">
      <c r="A52" s="813"/>
      <c r="B52" s="639" t="s">
        <v>6213</v>
      </c>
      <c r="C52" s="1552">
        <v>-200</v>
      </c>
      <c r="D52" s="1553">
        <v>200</v>
      </c>
      <c r="E52" s="390"/>
      <c r="F52" s="221"/>
    </row>
    <row r="53" spans="1:7" x14ac:dyDescent="0.2">
      <c r="A53" s="813"/>
      <c r="B53" s="639" t="s">
        <v>3483</v>
      </c>
      <c r="C53" s="1552">
        <v>-385</v>
      </c>
      <c r="D53" s="1553">
        <v>385</v>
      </c>
      <c r="E53" s="390"/>
      <c r="F53" s="221"/>
    </row>
    <row r="54" spans="1:7" x14ac:dyDescent="0.2">
      <c r="A54" s="813"/>
      <c r="B54" s="639" t="s">
        <v>6223</v>
      </c>
      <c r="C54" s="1552">
        <v>-130</v>
      </c>
      <c r="D54" s="1553">
        <v>130</v>
      </c>
      <c r="E54" s="390"/>
      <c r="F54" s="221"/>
    </row>
    <row r="55" spans="1:7" x14ac:dyDescent="0.2">
      <c r="A55" s="813"/>
      <c r="B55" s="639" t="s">
        <v>6227</v>
      </c>
      <c r="C55" s="1552">
        <v>-250</v>
      </c>
      <c r="D55" s="1553">
        <v>250</v>
      </c>
      <c r="E55" s="390"/>
      <c r="F55" s="221"/>
      <c r="G55" s="221"/>
    </row>
    <row r="56" spans="1:7" x14ac:dyDescent="0.2">
      <c r="A56" s="813"/>
      <c r="B56" s="639" t="s">
        <v>6230</v>
      </c>
      <c r="C56" s="1552">
        <v>-410</v>
      </c>
      <c r="D56" s="1553">
        <v>410</v>
      </c>
      <c r="E56" s="390"/>
      <c r="F56" s="221"/>
      <c r="G56" s="221"/>
    </row>
    <row r="57" spans="1:7" ht="12" customHeight="1" thickBot="1" x14ac:dyDescent="0.3">
      <c r="A57" s="1459"/>
      <c r="B57" s="1312"/>
      <c r="C57" s="1460"/>
      <c r="D57" s="1461"/>
      <c r="E57" s="1458">
        <f>SUM(D29:D57)</f>
        <v>8308</v>
      </c>
      <c r="F57" s="221"/>
      <c r="G57" s="599"/>
    </row>
    <row r="58" spans="1:7" ht="12" customHeight="1" x14ac:dyDescent="0.2">
      <c r="A58" s="814"/>
      <c r="B58" s="826" t="s">
        <v>3787</v>
      </c>
      <c r="C58" s="604">
        <v>7000</v>
      </c>
      <c r="D58" s="1562"/>
      <c r="E58" s="390"/>
      <c r="F58" s="221"/>
      <c r="G58" s="599"/>
    </row>
    <row r="59" spans="1:7" ht="12" x14ac:dyDescent="0.25">
      <c r="A59" s="814" t="s">
        <v>3560</v>
      </c>
      <c r="B59" s="639" t="s">
        <v>6152</v>
      </c>
      <c r="C59" s="1552">
        <v>-85</v>
      </c>
      <c r="D59" s="1553">
        <v>85</v>
      </c>
      <c r="E59" s="860"/>
      <c r="F59" s="221"/>
      <c r="G59" s="599"/>
    </row>
    <row r="60" spans="1:7" ht="12" x14ac:dyDescent="0.25">
      <c r="A60" s="814" t="s">
        <v>3788</v>
      </c>
      <c r="B60" s="639" t="s">
        <v>6161</v>
      </c>
      <c r="C60" s="1552">
        <v>-80</v>
      </c>
      <c r="D60" s="1553">
        <v>80</v>
      </c>
      <c r="E60" s="860"/>
      <c r="F60" s="221"/>
      <c r="G60" s="599"/>
    </row>
    <row r="61" spans="1:7" ht="12" x14ac:dyDescent="0.25">
      <c r="A61" s="814" t="s">
        <v>3789</v>
      </c>
      <c r="B61" s="639" t="s">
        <v>6164</v>
      </c>
      <c r="C61" s="1552">
        <v>-80</v>
      </c>
      <c r="D61" s="1553">
        <v>80</v>
      </c>
      <c r="E61" s="860"/>
      <c r="F61" s="221"/>
      <c r="G61" s="599"/>
    </row>
    <row r="62" spans="1:7" ht="12" x14ac:dyDescent="0.25">
      <c r="A62" s="814" t="s">
        <v>2855</v>
      </c>
      <c r="B62" s="639" t="s">
        <v>6165</v>
      </c>
      <c r="C62" s="1552">
        <v>-80</v>
      </c>
      <c r="D62" s="1553">
        <v>80</v>
      </c>
      <c r="E62" s="860"/>
      <c r="F62" s="221"/>
      <c r="G62" s="599"/>
    </row>
    <row r="63" spans="1:7" ht="12" x14ac:dyDescent="0.25">
      <c r="A63" s="814" t="s">
        <v>2856</v>
      </c>
      <c r="B63" s="639" t="s">
        <v>6191</v>
      </c>
      <c r="C63" s="1552">
        <v>-80</v>
      </c>
      <c r="D63" s="1553">
        <v>80</v>
      </c>
      <c r="E63" s="860"/>
      <c r="F63" s="221"/>
      <c r="G63" s="599"/>
    </row>
    <row r="64" spans="1:7" ht="12" x14ac:dyDescent="0.25">
      <c r="A64" s="814" t="s">
        <v>3790</v>
      </c>
      <c r="B64" s="639" t="s">
        <v>6178</v>
      </c>
      <c r="C64" s="1552">
        <v>-80</v>
      </c>
      <c r="D64" s="1553">
        <v>80</v>
      </c>
      <c r="E64" s="860"/>
      <c r="F64" s="221"/>
      <c r="G64" s="599"/>
    </row>
    <row r="65" spans="1:7" ht="12" x14ac:dyDescent="0.25">
      <c r="A65" s="814" t="s">
        <v>2855</v>
      </c>
      <c r="B65" s="639" t="s">
        <v>6179</v>
      </c>
      <c r="C65" s="1552">
        <v>-80</v>
      </c>
      <c r="D65" s="1553">
        <v>80</v>
      </c>
      <c r="E65" s="860"/>
      <c r="F65" s="221"/>
      <c r="G65" s="599"/>
    </row>
    <row r="66" spans="1:7" ht="12" x14ac:dyDescent="0.25">
      <c r="A66" s="814" t="s">
        <v>2856</v>
      </c>
      <c r="B66" s="639" t="s">
        <v>6182</v>
      </c>
      <c r="C66" s="1552">
        <v>-80</v>
      </c>
      <c r="D66" s="1553">
        <v>80</v>
      </c>
      <c r="E66" s="860"/>
      <c r="F66" s="221"/>
      <c r="G66" s="599"/>
    </row>
    <row r="67" spans="1:7" ht="12" x14ac:dyDescent="0.25">
      <c r="A67" s="814" t="s">
        <v>1327</v>
      </c>
      <c r="B67" s="639" t="s">
        <v>6196</v>
      </c>
      <c r="C67" s="1552">
        <v>-80</v>
      </c>
      <c r="D67" s="1553">
        <v>80</v>
      </c>
      <c r="E67" s="860"/>
      <c r="F67" s="221"/>
      <c r="G67" s="599"/>
    </row>
    <row r="68" spans="1:7" ht="12" x14ac:dyDescent="0.25">
      <c r="A68" s="814"/>
      <c r="B68" s="639" t="s">
        <v>6201</v>
      </c>
      <c r="C68" s="1552">
        <v>-80</v>
      </c>
      <c r="D68" s="1553">
        <v>80</v>
      </c>
      <c r="E68" s="860"/>
      <c r="F68" s="221"/>
      <c r="G68" s="599"/>
    </row>
    <row r="69" spans="1:7" ht="12" x14ac:dyDescent="0.25">
      <c r="A69" s="814"/>
      <c r="B69" s="639" t="s">
        <v>6203</v>
      </c>
      <c r="C69" s="1552">
        <v>-80</v>
      </c>
      <c r="D69" s="1553">
        <v>80</v>
      </c>
      <c r="E69" s="860"/>
      <c r="F69" s="221"/>
      <c r="G69" s="599"/>
    </row>
    <row r="70" spans="1:7" ht="12" x14ac:dyDescent="0.25">
      <c r="A70" s="814"/>
      <c r="B70" s="639" t="s">
        <v>6205</v>
      </c>
      <c r="C70" s="1552">
        <v>-80</v>
      </c>
      <c r="D70" s="1553">
        <v>80</v>
      </c>
      <c r="E70" s="860"/>
      <c r="F70" s="221"/>
      <c r="G70" s="599"/>
    </row>
    <row r="71" spans="1:7" ht="12" x14ac:dyDescent="0.25">
      <c r="A71" s="814"/>
      <c r="B71" s="639" t="s">
        <v>6206</v>
      </c>
      <c r="C71" s="1552">
        <v>-80</v>
      </c>
      <c r="D71" s="1553">
        <v>80</v>
      </c>
      <c r="E71" s="860"/>
      <c r="F71" s="221"/>
      <c r="G71" s="599"/>
    </row>
    <row r="72" spans="1:7" ht="12" x14ac:dyDescent="0.25">
      <c r="A72" s="814"/>
      <c r="B72" s="639" t="s">
        <v>6211</v>
      </c>
      <c r="C72" s="1552">
        <v>-80</v>
      </c>
      <c r="D72" s="1553">
        <v>80</v>
      </c>
      <c r="E72" s="860"/>
      <c r="F72" s="221"/>
      <c r="G72" s="599"/>
    </row>
    <row r="73" spans="1:7" ht="12" x14ac:dyDescent="0.25">
      <c r="A73" s="814"/>
      <c r="B73" s="639" t="s">
        <v>6210</v>
      </c>
      <c r="C73" s="1552">
        <v>-80</v>
      </c>
      <c r="D73" s="1553">
        <v>80</v>
      </c>
      <c r="E73" s="860"/>
      <c r="F73" s="221"/>
      <c r="G73" s="599"/>
    </row>
    <row r="74" spans="1:7" ht="12" x14ac:dyDescent="0.25">
      <c r="A74" s="814"/>
      <c r="B74" s="639" t="s">
        <v>6222</v>
      </c>
      <c r="C74" s="1552">
        <v>-80</v>
      </c>
      <c r="D74" s="1553">
        <v>80</v>
      </c>
      <c r="E74" s="860"/>
      <c r="F74" s="221"/>
      <c r="G74" s="599"/>
    </row>
    <row r="75" spans="1:7" ht="12" x14ac:dyDescent="0.25">
      <c r="A75" s="814"/>
      <c r="B75" s="639" t="s">
        <v>6224</v>
      </c>
      <c r="C75" s="1552">
        <v>-80</v>
      </c>
      <c r="D75" s="1553">
        <v>80</v>
      </c>
      <c r="E75" s="860"/>
      <c r="F75" s="221"/>
      <c r="G75" s="599"/>
    </row>
    <row r="76" spans="1:7" ht="12" x14ac:dyDescent="0.25">
      <c r="A76" s="814"/>
      <c r="B76" s="639" t="s">
        <v>6225</v>
      </c>
      <c r="C76" s="1552">
        <v>-80</v>
      </c>
      <c r="D76" s="1553">
        <v>80</v>
      </c>
      <c r="E76" s="860"/>
      <c r="F76" s="221"/>
      <c r="G76" s="1558"/>
    </row>
    <row r="77" spans="1:7" ht="12" x14ac:dyDescent="0.25">
      <c r="A77" s="814"/>
      <c r="B77" s="639" t="s">
        <v>6228</v>
      </c>
      <c r="C77" s="1552">
        <v>-80</v>
      </c>
      <c r="D77" s="1553">
        <v>80</v>
      </c>
      <c r="E77" s="860"/>
      <c r="F77" s="221"/>
      <c r="G77" s="599"/>
    </row>
    <row r="78" spans="1:7" ht="12" x14ac:dyDescent="0.25">
      <c r="A78" s="814"/>
      <c r="B78" s="639" t="s">
        <v>6229</v>
      </c>
      <c r="C78" s="1552">
        <v>-80</v>
      </c>
      <c r="D78" s="1553">
        <v>80</v>
      </c>
      <c r="E78" s="860"/>
      <c r="F78" s="221"/>
      <c r="G78" s="599"/>
    </row>
    <row r="79" spans="1:7" ht="12" x14ac:dyDescent="0.25">
      <c r="A79" s="814"/>
      <c r="B79" s="639" t="s">
        <v>6150</v>
      </c>
      <c r="C79" s="1552">
        <v>-125</v>
      </c>
      <c r="D79" s="1553">
        <v>125</v>
      </c>
      <c r="E79" s="860"/>
      <c r="F79" s="221"/>
      <c r="G79" s="599"/>
    </row>
    <row r="80" spans="1:7" ht="12" x14ac:dyDescent="0.25">
      <c r="A80" s="814"/>
      <c r="B80" s="639" t="s">
        <v>4746</v>
      </c>
      <c r="C80" s="1552">
        <v>-960</v>
      </c>
      <c r="D80" s="1553">
        <v>960</v>
      </c>
      <c r="E80" s="860"/>
      <c r="F80" s="221"/>
      <c r="G80" s="599"/>
    </row>
    <row r="81" spans="1:7" ht="12" x14ac:dyDescent="0.25">
      <c r="A81" s="814"/>
      <c r="B81" s="639" t="s">
        <v>4746</v>
      </c>
      <c r="C81" s="1552">
        <v>-1363</v>
      </c>
      <c r="D81" s="1553">
        <v>1363</v>
      </c>
      <c r="E81" s="860"/>
      <c r="F81" s="221"/>
      <c r="G81" s="599"/>
    </row>
    <row r="82" spans="1:7" ht="12" x14ac:dyDescent="0.25">
      <c r="A82" s="814"/>
      <c r="B82" s="639" t="s">
        <v>6166</v>
      </c>
      <c r="C82" s="1552">
        <v>-190</v>
      </c>
      <c r="D82" s="1553">
        <v>190</v>
      </c>
      <c r="E82" s="860"/>
      <c r="F82" s="221"/>
      <c r="G82" s="599"/>
    </row>
    <row r="83" spans="1:7" ht="12" x14ac:dyDescent="0.25">
      <c r="A83" s="814"/>
      <c r="B83" s="639" t="s">
        <v>6181</v>
      </c>
      <c r="C83" s="1552">
        <v>-120</v>
      </c>
      <c r="D83" s="1553">
        <v>120</v>
      </c>
      <c r="E83" s="860"/>
      <c r="F83" s="221"/>
      <c r="G83" s="599"/>
    </row>
    <row r="84" spans="1:7" ht="12" x14ac:dyDescent="0.25">
      <c r="A84" s="814"/>
      <c r="B84" s="639" t="s">
        <v>6169</v>
      </c>
      <c r="C84" s="1552">
        <v>-77</v>
      </c>
      <c r="D84" s="1553">
        <v>77</v>
      </c>
      <c r="E84" s="860"/>
      <c r="F84" s="221"/>
      <c r="G84" s="599"/>
    </row>
    <row r="85" spans="1:7" ht="12" x14ac:dyDescent="0.25">
      <c r="A85" s="814"/>
      <c r="B85" s="639" t="s">
        <v>6170</v>
      </c>
      <c r="C85" s="1552">
        <v>-395</v>
      </c>
      <c r="D85" s="1553">
        <v>395</v>
      </c>
      <c r="E85" s="860"/>
      <c r="F85" s="221"/>
      <c r="G85" s="599"/>
    </row>
    <row r="86" spans="1:7" ht="12" x14ac:dyDescent="0.25">
      <c r="A86" s="814"/>
      <c r="B86" s="639" t="s">
        <v>6202</v>
      </c>
      <c r="C86" s="1552">
        <v>-650</v>
      </c>
      <c r="D86" s="1553">
        <v>650</v>
      </c>
      <c r="E86" s="860"/>
      <c r="F86" s="221"/>
      <c r="G86" s="221"/>
    </row>
    <row r="87" spans="1:7" ht="12" x14ac:dyDescent="0.25">
      <c r="A87" s="814"/>
      <c r="B87" s="639" t="s">
        <v>4746</v>
      </c>
      <c r="C87" s="1552">
        <v>-246</v>
      </c>
      <c r="D87" s="1553">
        <v>246</v>
      </c>
      <c r="E87" s="860"/>
      <c r="F87" s="221"/>
      <c r="G87" s="221"/>
    </row>
    <row r="88" spans="1:7" ht="12" x14ac:dyDescent="0.25">
      <c r="A88" s="814"/>
      <c r="B88" s="639" t="s">
        <v>6215</v>
      </c>
      <c r="C88" s="1552">
        <v>-620</v>
      </c>
      <c r="D88" s="1553">
        <v>620</v>
      </c>
      <c r="E88" s="860"/>
      <c r="F88" s="221"/>
      <c r="G88" s="221"/>
    </row>
    <row r="89" spans="1:7" ht="12" x14ac:dyDescent="0.25">
      <c r="A89" s="814"/>
      <c r="B89" s="639" t="s">
        <v>6226</v>
      </c>
      <c r="C89" s="1552">
        <v>-960</v>
      </c>
      <c r="D89" s="1553">
        <v>960</v>
      </c>
      <c r="E89" s="860"/>
      <c r="F89" s="221"/>
      <c r="G89" s="221"/>
    </row>
    <row r="90" spans="1:7" ht="12" x14ac:dyDescent="0.25">
      <c r="A90" s="814"/>
      <c r="B90" s="639" t="s">
        <v>5057</v>
      </c>
      <c r="C90" s="1552">
        <v>-570</v>
      </c>
      <c r="D90" s="1553">
        <v>570</v>
      </c>
      <c r="E90" s="860"/>
      <c r="F90" s="221"/>
      <c r="G90" s="221"/>
    </row>
    <row r="91" spans="1:7" ht="12" x14ac:dyDescent="0.25">
      <c r="A91" s="814"/>
      <c r="B91" s="639" t="s">
        <v>6214</v>
      </c>
      <c r="C91" s="1552">
        <v>-140</v>
      </c>
      <c r="D91" s="1553">
        <v>140</v>
      </c>
      <c r="E91" s="860"/>
      <c r="F91" s="221"/>
      <c r="G91" s="221"/>
    </row>
    <row r="92" spans="1:7" ht="12" x14ac:dyDescent="0.25">
      <c r="A92" s="814"/>
      <c r="B92" s="639" t="s">
        <v>2724</v>
      </c>
      <c r="C92" s="1552">
        <v>-210</v>
      </c>
      <c r="D92" s="1553">
        <v>210</v>
      </c>
      <c r="E92" s="860"/>
      <c r="F92" s="221"/>
      <c r="G92" s="221"/>
    </row>
    <row r="93" spans="1:7" ht="12" x14ac:dyDescent="0.25">
      <c r="A93" s="814"/>
      <c r="B93" s="639" t="s">
        <v>6216</v>
      </c>
      <c r="C93" s="1552">
        <v>-430</v>
      </c>
      <c r="D93" s="1553">
        <v>430</v>
      </c>
      <c r="E93" s="860"/>
      <c r="F93" s="221"/>
      <c r="G93" s="221"/>
    </row>
    <row r="94" spans="1:7" ht="12" x14ac:dyDescent="0.25">
      <c r="A94" s="814"/>
      <c r="B94" s="639" t="s">
        <v>6218</v>
      </c>
      <c r="C94" s="1552">
        <v>-200</v>
      </c>
      <c r="D94" s="1553">
        <v>200</v>
      </c>
      <c r="E94" s="860"/>
      <c r="F94" s="221"/>
      <c r="G94" s="221"/>
    </row>
    <row r="95" spans="1:7" ht="12" x14ac:dyDescent="0.25">
      <c r="A95" s="814"/>
      <c r="B95" s="639" t="s">
        <v>4550</v>
      </c>
      <c r="C95" s="1552">
        <v>-99</v>
      </c>
      <c r="D95" s="1553">
        <v>99</v>
      </c>
      <c r="E95" s="860"/>
      <c r="F95" s="221"/>
      <c r="G95" s="221"/>
    </row>
    <row r="96" spans="1:7" ht="12" x14ac:dyDescent="0.25">
      <c r="A96" s="814"/>
      <c r="B96" s="639" t="s">
        <v>5300</v>
      </c>
      <c r="C96" s="1552">
        <v>-80</v>
      </c>
      <c r="D96" s="1553">
        <v>80</v>
      </c>
      <c r="E96" s="860"/>
      <c r="F96" s="221"/>
    </row>
    <row r="97" spans="1:7" ht="12" x14ac:dyDescent="0.25">
      <c r="A97" s="814"/>
      <c r="B97" s="639" t="s">
        <v>6217</v>
      </c>
      <c r="C97" s="1552">
        <v>-427</v>
      </c>
      <c r="D97" s="1553">
        <v>427</v>
      </c>
      <c r="E97" s="860"/>
      <c r="F97" s="221"/>
      <c r="G97" s="221"/>
    </row>
    <row r="98" spans="1:7" ht="12.6" thickBot="1" x14ac:dyDescent="0.3">
      <c r="A98" s="814"/>
      <c r="B98" s="599"/>
      <c r="C98" s="1169"/>
      <c r="D98" s="1170"/>
      <c r="E98" s="240">
        <f>SUM(D58:D98)</f>
        <v>9467</v>
      </c>
      <c r="F98" s="221"/>
      <c r="G98" s="221"/>
    </row>
    <row r="99" spans="1:7" ht="21.6" thickBot="1" x14ac:dyDescent="0.45">
      <c r="B99" s="50" t="s">
        <v>1198</v>
      </c>
      <c r="C99" s="49">
        <f>SUM(C2:C57)</f>
        <v>0</v>
      </c>
      <c r="D99" s="432">
        <f>SUM(D7:D57)</f>
        <v>44629</v>
      </c>
      <c r="E99" s="353"/>
      <c r="G99" s="221"/>
    </row>
  </sheetData>
  <pageMargins left="0.7" right="0.7" top="0.75" bottom="0.75" header="0.3" footer="0.3"/>
  <pageSetup paperSize="9" orientation="portrait" horizontalDpi="4294967293" verticalDpi="4294967293"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zoomScale="80" zoomScaleNormal="80" workbookViewId="0">
      <selection activeCell="B27" sqref="B27"/>
    </sheetView>
  </sheetViews>
  <sheetFormatPr baseColWidth="10" defaultColWidth="11.44140625" defaultRowHeight="11.4" x14ac:dyDescent="0.2"/>
  <cols>
    <col min="1" max="1" width="3.6640625" style="3" customWidth="1"/>
    <col min="2" max="2" width="26.33203125" style="3" customWidth="1"/>
    <col min="3" max="3" width="10.88671875" style="5" bestFit="1" customWidth="1"/>
    <col min="4" max="4" width="10" style="3" customWidth="1"/>
    <col min="5" max="5" width="10.6640625" style="3" bestFit="1" customWidth="1"/>
    <col min="6" max="6" width="1.109375" style="3" customWidth="1"/>
    <col min="7" max="16384" width="11.44140625" style="3"/>
  </cols>
  <sheetData>
    <row r="1" spans="1:6" ht="12" thickBot="1" x14ac:dyDescent="0.25">
      <c r="B1" s="50"/>
      <c r="C1" s="54" t="s">
        <v>1230</v>
      </c>
      <c r="D1" s="54" t="s">
        <v>1228</v>
      </c>
      <c r="E1" s="221"/>
      <c r="F1" s="260"/>
    </row>
    <row r="2" spans="1:6" ht="12" x14ac:dyDescent="0.25">
      <c r="A2" s="16"/>
      <c r="B2" s="1296" t="s">
        <v>1192</v>
      </c>
      <c r="C2" s="1546">
        <v>36884</v>
      </c>
      <c r="D2" s="875"/>
      <c r="E2" s="23"/>
      <c r="F2" s="630"/>
    </row>
    <row r="3" spans="1:6" ht="12" x14ac:dyDescent="0.25">
      <c r="A3" s="16"/>
      <c r="B3" s="570" t="s">
        <v>1194</v>
      </c>
      <c r="C3" s="1546"/>
      <c r="D3" s="875"/>
      <c r="E3" s="23"/>
    </row>
    <row r="4" spans="1:6" ht="12" x14ac:dyDescent="0.25">
      <c r="A4" s="16"/>
      <c r="B4" s="570" t="s">
        <v>3597</v>
      </c>
      <c r="C4" s="1546">
        <v>4600</v>
      </c>
      <c r="D4" s="875">
        <v>-4600</v>
      </c>
      <c r="E4" s="23"/>
    </row>
    <row r="5" spans="1:6" ht="12" x14ac:dyDescent="0.25">
      <c r="A5" s="16"/>
      <c r="B5" s="570" t="s">
        <v>6044</v>
      </c>
      <c r="C5" s="1546">
        <v>400</v>
      </c>
      <c r="D5" s="875">
        <v>-400</v>
      </c>
      <c r="E5" s="23"/>
    </row>
    <row r="6" spans="1:6" ht="12.6" thickBot="1" x14ac:dyDescent="0.3">
      <c r="A6" s="1466"/>
      <c r="B6" s="1497" t="s">
        <v>6112</v>
      </c>
      <c r="C6" s="1498">
        <v>1396</v>
      </c>
      <c r="D6" s="1498">
        <v>-1396</v>
      </c>
      <c r="E6" s="1467">
        <f>SUM(C2:C6)</f>
        <v>43280</v>
      </c>
    </row>
    <row r="7" spans="1:6" x14ac:dyDescent="0.2">
      <c r="A7" s="14">
        <v>1</v>
      </c>
      <c r="B7" s="617" t="s">
        <v>1145</v>
      </c>
      <c r="C7" s="1533">
        <v>-50</v>
      </c>
      <c r="D7" s="1534">
        <v>50</v>
      </c>
      <c r="F7" s="221"/>
    </row>
    <row r="8" spans="1:6" x14ac:dyDescent="0.2">
      <c r="A8" s="14">
        <v>2</v>
      </c>
      <c r="B8" s="617" t="s">
        <v>6105</v>
      </c>
      <c r="C8" s="1533">
        <v>-582</v>
      </c>
      <c r="D8" s="1534">
        <v>582</v>
      </c>
      <c r="E8" s="390"/>
      <c r="F8" s="221"/>
    </row>
    <row r="9" spans="1:6" x14ac:dyDescent="0.2">
      <c r="A9" s="14">
        <v>3</v>
      </c>
      <c r="B9" s="617" t="s">
        <v>3786</v>
      </c>
      <c r="C9" s="1533">
        <v>-5876</v>
      </c>
      <c r="D9" s="1534">
        <f>E90</f>
        <v>5876</v>
      </c>
      <c r="F9" s="221"/>
    </row>
    <row r="10" spans="1:6" x14ac:dyDescent="0.2">
      <c r="A10" s="14">
        <v>4</v>
      </c>
      <c r="B10" s="617" t="s">
        <v>4247</v>
      </c>
      <c r="C10" s="1533">
        <v>0</v>
      </c>
      <c r="D10" s="1534">
        <v>0</v>
      </c>
      <c r="F10" s="221"/>
    </row>
    <row r="11" spans="1:6" x14ac:dyDescent="0.2">
      <c r="A11" s="14">
        <v>5</v>
      </c>
      <c r="B11" s="617" t="s">
        <v>3781</v>
      </c>
      <c r="C11" s="1533">
        <v>0</v>
      </c>
      <c r="D11" s="1534">
        <v>0</v>
      </c>
      <c r="F11" s="221"/>
    </row>
    <row r="12" spans="1:6" x14ac:dyDescent="0.2">
      <c r="A12" s="14">
        <v>6</v>
      </c>
      <c r="B12" s="617" t="s">
        <v>6125</v>
      </c>
      <c r="C12" s="1533">
        <v>-450</v>
      </c>
      <c r="D12" s="1534">
        <v>450</v>
      </c>
      <c r="F12" s="221"/>
    </row>
    <row r="13" spans="1:6" x14ac:dyDescent="0.2">
      <c r="A13" s="14">
        <v>7</v>
      </c>
      <c r="B13" s="617" t="s">
        <v>3785</v>
      </c>
      <c r="C13" s="1533">
        <v>0</v>
      </c>
      <c r="D13" s="1534">
        <v>0</v>
      </c>
      <c r="F13" s="221"/>
    </row>
    <row r="14" spans="1:6" x14ac:dyDescent="0.2">
      <c r="A14" s="14">
        <v>8</v>
      </c>
      <c r="B14" s="617" t="s">
        <v>6067</v>
      </c>
      <c r="C14" s="1533">
        <v>-500</v>
      </c>
      <c r="D14" s="1534">
        <v>500</v>
      </c>
      <c r="F14" s="221"/>
    </row>
    <row r="15" spans="1:6" x14ac:dyDescent="0.2">
      <c r="A15" s="14">
        <v>9</v>
      </c>
      <c r="B15" s="617" t="s">
        <v>6068</v>
      </c>
      <c r="C15" s="1533">
        <v>-500</v>
      </c>
      <c r="D15" s="1534">
        <v>500</v>
      </c>
      <c r="F15" s="221"/>
    </row>
    <row r="16" spans="1:6" x14ac:dyDescent="0.2">
      <c r="A16" s="14">
        <v>10</v>
      </c>
      <c r="B16" s="617" t="s">
        <v>6069</v>
      </c>
      <c r="C16" s="1533">
        <v>-400</v>
      </c>
      <c r="D16" s="1534">
        <v>400</v>
      </c>
      <c r="F16" s="221"/>
    </row>
    <row r="17" spans="1:6" x14ac:dyDescent="0.2">
      <c r="A17" s="14">
        <v>11</v>
      </c>
      <c r="B17" s="617" t="s">
        <v>6070</v>
      </c>
      <c r="C17" s="1533">
        <v>-400</v>
      </c>
      <c r="D17" s="1534">
        <v>400</v>
      </c>
      <c r="F17" s="221"/>
    </row>
    <row r="18" spans="1:6" x14ac:dyDescent="0.2">
      <c r="A18" s="14">
        <v>12</v>
      </c>
      <c r="B18" s="617" t="s">
        <v>3164</v>
      </c>
      <c r="C18" s="1533">
        <v>-1212</v>
      </c>
      <c r="D18" s="1534">
        <v>1212</v>
      </c>
      <c r="F18" s="221"/>
    </row>
    <row r="19" spans="1:6" x14ac:dyDescent="0.2">
      <c r="A19" s="14">
        <v>13</v>
      </c>
      <c r="B19" s="617" t="s">
        <v>1154</v>
      </c>
      <c r="C19" s="1533">
        <v>-90</v>
      </c>
      <c r="D19" s="1534">
        <v>90</v>
      </c>
      <c r="F19" s="221"/>
    </row>
    <row r="20" spans="1:6" x14ac:dyDescent="0.2">
      <c r="A20" s="14">
        <v>14</v>
      </c>
      <c r="B20" s="617" t="s">
        <v>1155</v>
      </c>
      <c r="C20" s="1533">
        <v>-97</v>
      </c>
      <c r="D20" s="1534">
        <v>97</v>
      </c>
      <c r="F20" s="221"/>
    </row>
    <row r="21" spans="1:6" x14ac:dyDescent="0.2">
      <c r="A21" s="14">
        <v>15</v>
      </c>
      <c r="B21" s="617" t="s">
        <v>3439</v>
      </c>
      <c r="C21" s="1533">
        <v>-104</v>
      </c>
      <c r="D21" s="1534">
        <v>104</v>
      </c>
      <c r="F21" s="221"/>
    </row>
    <row r="22" spans="1:6" x14ac:dyDescent="0.2">
      <c r="A22" s="14">
        <v>16</v>
      </c>
      <c r="B22" s="617" t="s">
        <v>4183</v>
      </c>
      <c r="C22" s="1533">
        <v>-85</v>
      </c>
      <c r="D22" s="1534">
        <v>85</v>
      </c>
      <c r="F22" s="221"/>
    </row>
    <row r="23" spans="1:6" x14ac:dyDescent="0.2">
      <c r="A23" s="14">
        <v>17</v>
      </c>
      <c r="B23" s="617" t="s">
        <v>4184</v>
      </c>
      <c r="C23" s="1533">
        <v>-217</v>
      </c>
      <c r="D23" s="1534">
        <v>217</v>
      </c>
      <c r="F23" s="221"/>
    </row>
    <row r="24" spans="1:6" x14ac:dyDescent="0.2">
      <c r="A24" s="14">
        <v>18</v>
      </c>
      <c r="B24" s="617" t="s">
        <v>3793</v>
      </c>
      <c r="C24" s="1533">
        <v>-504</v>
      </c>
      <c r="D24" s="1534">
        <v>504</v>
      </c>
      <c r="F24" s="221"/>
    </row>
    <row r="25" spans="1:6" x14ac:dyDescent="0.2">
      <c r="A25" s="14">
        <v>19</v>
      </c>
      <c r="B25" s="617" t="s">
        <v>3427</v>
      </c>
      <c r="C25" s="1533">
        <v>-600</v>
      </c>
      <c r="D25" s="1534">
        <v>600</v>
      </c>
      <c r="E25" s="353"/>
      <c r="F25" s="221"/>
    </row>
    <row r="26" spans="1:6" ht="12.6" thickBot="1" x14ac:dyDescent="0.3">
      <c r="A26" s="14">
        <v>20</v>
      </c>
      <c r="B26" s="1456" t="s">
        <v>6565</v>
      </c>
      <c r="C26" s="1457">
        <v>-563</v>
      </c>
      <c r="D26" s="1457">
        <v>563</v>
      </c>
      <c r="E26" s="1458">
        <f>SUM(D7:D26)</f>
        <v>12230</v>
      </c>
      <c r="F26" s="221"/>
    </row>
    <row r="27" spans="1:6" ht="12" x14ac:dyDescent="0.25">
      <c r="A27" s="15"/>
      <c r="B27" s="594" t="s">
        <v>62</v>
      </c>
      <c r="C27" s="501">
        <v>-17988</v>
      </c>
      <c r="D27" s="652">
        <v>17988</v>
      </c>
      <c r="E27" s="240">
        <f>D27</f>
        <v>17988</v>
      </c>
      <c r="F27" s="221"/>
    </row>
    <row r="28" spans="1:6" ht="12.6" thickBot="1" x14ac:dyDescent="0.3">
      <c r="A28" s="1462"/>
      <c r="B28" s="1463" t="s">
        <v>4770</v>
      </c>
      <c r="C28" s="1464">
        <v>0</v>
      </c>
      <c r="D28" s="1465"/>
      <c r="E28" s="1458"/>
      <c r="F28" s="221"/>
    </row>
    <row r="29" spans="1:6" x14ac:dyDescent="0.2">
      <c r="A29" s="813"/>
      <c r="B29" s="617" t="s">
        <v>4272</v>
      </c>
      <c r="C29" s="1533">
        <v>0</v>
      </c>
      <c r="D29" s="1534">
        <v>0</v>
      </c>
      <c r="E29" s="390"/>
      <c r="F29" s="221"/>
    </row>
    <row r="30" spans="1:6" x14ac:dyDescent="0.2">
      <c r="A30" s="813"/>
      <c r="B30" s="617" t="s">
        <v>5489</v>
      </c>
      <c r="C30" s="1533">
        <v>0</v>
      </c>
      <c r="D30" s="1534">
        <v>0</v>
      </c>
      <c r="E30" s="390"/>
      <c r="F30" s="221"/>
    </row>
    <row r="31" spans="1:6" ht="12" x14ac:dyDescent="0.25">
      <c r="A31" s="813" t="s">
        <v>3558</v>
      </c>
      <c r="B31" s="1532" t="s">
        <v>6156</v>
      </c>
      <c r="C31" s="1533">
        <v>-128</v>
      </c>
      <c r="D31" s="1534">
        <v>128</v>
      </c>
      <c r="E31" s="390"/>
      <c r="F31" s="221"/>
    </row>
    <row r="32" spans="1:6" ht="12" x14ac:dyDescent="0.25">
      <c r="A32" s="813" t="s">
        <v>3559</v>
      </c>
      <c r="B32" s="1532" t="s">
        <v>6157</v>
      </c>
      <c r="C32" s="1533">
        <v>-1892</v>
      </c>
      <c r="D32" s="1534">
        <v>1892</v>
      </c>
      <c r="E32" s="390"/>
      <c r="F32" s="221"/>
    </row>
    <row r="33" spans="1:6" ht="12" x14ac:dyDescent="0.25">
      <c r="A33" s="813" t="s">
        <v>2856</v>
      </c>
      <c r="B33" s="617" t="s">
        <v>6063</v>
      </c>
      <c r="C33" s="1533">
        <v>-1024</v>
      </c>
      <c r="D33" s="1534">
        <v>1024</v>
      </c>
      <c r="E33" s="390"/>
      <c r="F33" s="221"/>
    </row>
    <row r="34" spans="1:6" ht="12" x14ac:dyDescent="0.25">
      <c r="A34" s="813" t="s">
        <v>3558</v>
      </c>
      <c r="B34" s="617" t="s">
        <v>6063</v>
      </c>
      <c r="C34" s="1533">
        <v>-1085</v>
      </c>
      <c r="D34" s="1534">
        <v>1085</v>
      </c>
      <c r="E34" s="390"/>
      <c r="F34" s="221"/>
    </row>
    <row r="35" spans="1:6" ht="12" x14ac:dyDescent="0.25">
      <c r="A35" s="813" t="s">
        <v>3560</v>
      </c>
      <c r="B35" s="617" t="s">
        <v>6063</v>
      </c>
      <c r="C35" s="1533">
        <v>-798</v>
      </c>
      <c r="D35" s="1534">
        <v>798</v>
      </c>
      <c r="E35" s="390"/>
      <c r="F35" s="221"/>
    </row>
    <row r="36" spans="1:6" ht="12" x14ac:dyDescent="0.25">
      <c r="A36" s="813"/>
      <c r="B36" s="1547" t="s">
        <v>6062</v>
      </c>
      <c r="C36" s="1533">
        <v>-100</v>
      </c>
      <c r="D36" s="1534">
        <v>100</v>
      </c>
      <c r="E36" s="390"/>
      <c r="F36" s="221"/>
    </row>
    <row r="37" spans="1:6" ht="12" x14ac:dyDescent="0.25">
      <c r="A37" s="813"/>
      <c r="B37" s="617" t="s">
        <v>5943</v>
      </c>
      <c r="C37" s="1533">
        <v>-15</v>
      </c>
      <c r="D37" s="1534">
        <v>15</v>
      </c>
      <c r="E37" s="390"/>
      <c r="F37" s="221"/>
    </row>
    <row r="38" spans="1:6" ht="12" x14ac:dyDescent="0.25">
      <c r="A38" s="813"/>
      <c r="B38" s="617" t="s">
        <v>5944</v>
      </c>
      <c r="C38" s="1533">
        <v>-70</v>
      </c>
      <c r="D38" s="1534">
        <v>70</v>
      </c>
      <c r="E38" s="390"/>
      <c r="F38" s="221"/>
    </row>
    <row r="39" spans="1:6" x14ac:dyDescent="0.2">
      <c r="A39" s="813"/>
      <c r="B39" s="617" t="s">
        <v>2269</v>
      </c>
      <c r="C39" s="1533">
        <v>-200</v>
      </c>
      <c r="D39" s="1534">
        <v>200</v>
      </c>
      <c r="E39" s="390"/>
      <c r="F39" s="221"/>
    </row>
    <row r="40" spans="1:6" x14ac:dyDescent="0.2">
      <c r="A40" s="813"/>
      <c r="B40" s="617" t="s">
        <v>6071</v>
      </c>
      <c r="C40" s="1533">
        <v>-400</v>
      </c>
      <c r="D40" s="1534">
        <v>400</v>
      </c>
      <c r="E40" s="390"/>
      <c r="F40" s="221"/>
    </row>
    <row r="41" spans="1:6" x14ac:dyDescent="0.2">
      <c r="A41" s="813"/>
      <c r="B41" s="617" t="s">
        <v>6077</v>
      </c>
      <c r="C41" s="1533">
        <v>-498</v>
      </c>
      <c r="D41" s="1534">
        <v>498</v>
      </c>
      <c r="E41" s="390"/>
      <c r="F41" s="221"/>
    </row>
    <row r="42" spans="1:6" x14ac:dyDescent="0.2">
      <c r="A42" s="813"/>
      <c r="B42" s="1021" t="s">
        <v>6087</v>
      </c>
      <c r="C42" s="563">
        <v>-270</v>
      </c>
      <c r="D42" s="528">
        <v>270</v>
      </c>
      <c r="E42" s="390"/>
      <c r="F42" s="221"/>
    </row>
    <row r="43" spans="1:6" x14ac:dyDescent="0.2">
      <c r="A43" s="813"/>
      <c r="B43" s="1021" t="s">
        <v>6086</v>
      </c>
      <c r="C43" s="563">
        <v>-270</v>
      </c>
      <c r="D43" s="528">
        <v>270</v>
      </c>
      <c r="E43" s="390"/>
      <c r="F43" s="221"/>
    </row>
    <row r="44" spans="1:6" x14ac:dyDescent="0.2">
      <c r="A44" s="813"/>
      <c r="B44" s="617" t="s">
        <v>6097</v>
      </c>
      <c r="C44" s="1533">
        <v>-10</v>
      </c>
      <c r="D44" s="1534">
        <v>10</v>
      </c>
      <c r="E44" s="390"/>
      <c r="F44" s="221"/>
    </row>
    <row r="45" spans="1:6" x14ac:dyDescent="0.2">
      <c r="A45" s="813"/>
      <c r="B45" s="617" t="s">
        <v>6094</v>
      </c>
      <c r="C45" s="1533">
        <v>-250</v>
      </c>
      <c r="D45" s="1534">
        <v>250</v>
      </c>
      <c r="E45" s="390"/>
      <c r="F45" s="221"/>
    </row>
    <row r="46" spans="1:6" x14ac:dyDescent="0.2">
      <c r="A46" s="813"/>
      <c r="B46" s="617" t="s">
        <v>6095</v>
      </c>
      <c r="C46" s="1533">
        <v>-902</v>
      </c>
      <c r="D46" s="1534">
        <v>902</v>
      </c>
      <c r="E46" s="390"/>
      <c r="F46" s="221"/>
    </row>
    <row r="47" spans="1:6" x14ac:dyDescent="0.2">
      <c r="A47" s="813"/>
      <c r="B47" s="617" t="s">
        <v>6096</v>
      </c>
      <c r="C47" s="1533">
        <v>-240</v>
      </c>
      <c r="D47" s="1534">
        <v>240</v>
      </c>
      <c r="E47" s="390"/>
      <c r="F47" s="221"/>
    </row>
    <row r="48" spans="1:6" x14ac:dyDescent="0.2">
      <c r="A48" s="813"/>
      <c r="B48" s="617" t="s">
        <v>6099</v>
      </c>
      <c r="C48" s="1533">
        <v>-1200</v>
      </c>
      <c r="D48" s="1534">
        <v>1200</v>
      </c>
      <c r="E48" s="390"/>
      <c r="F48" s="221"/>
    </row>
    <row r="49" spans="1:6" x14ac:dyDescent="0.2">
      <c r="A49" s="813"/>
      <c r="B49" s="617" t="s">
        <v>6100</v>
      </c>
      <c r="C49" s="1533">
        <v>-55</v>
      </c>
      <c r="D49" s="1534">
        <v>55</v>
      </c>
      <c r="E49" s="390"/>
      <c r="F49" s="221"/>
    </row>
    <row r="50" spans="1:6" x14ac:dyDescent="0.2">
      <c r="A50" s="813"/>
      <c r="B50" s="617" t="s">
        <v>6127</v>
      </c>
      <c r="C50" s="1533">
        <v>-450</v>
      </c>
      <c r="D50" s="1534">
        <v>450</v>
      </c>
      <c r="E50" s="390"/>
      <c r="F50" s="221"/>
    </row>
    <row r="51" spans="1:6" x14ac:dyDescent="0.2">
      <c r="A51" s="813"/>
      <c r="B51" s="617" t="s">
        <v>6118</v>
      </c>
      <c r="C51" s="1533">
        <v>-100</v>
      </c>
      <c r="D51" s="1534">
        <v>100</v>
      </c>
      <c r="E51" s="390"/>
      <c r="F51" s="221"/>
    </row>
    <row r="52" spans="1:6" x14ac:dyDescent="0.2">
      <c r="A52" s="813"/>
      <c r="B52" s="617" t="s">
        <v>6117</v>
      </c>
      <c r="C52" s="1533">
        <v>-350</v>
      </c>
      <c r="D52" s="1534">
        <v>350</v>
      </c>
      <c r="E52" s="390"/>
      <c r="F52" s="221"/>
    </row>
    <row r="53" spans="1:6" x14ac:dyDescent="0.2">
      <c r="A53" s="813"/>
      <c r="B53" s="617" t="s">
        <v>6128</v>
      </c>
      <c r="C53" s="1533">
        <v>-50</v>
      </c>
      <c r="D53" s="1534">
        <v>50</v>
      </c>
      <c r="E53" s="390"/>
      <c r="F53" s="221"/>
    </row>
    <row r="54" spans="1:6" x14ac:dyDescent="0.2">
      <c r="A54" s="813"/>
      <c r="B54" s="617" t="s">
        <v>6104</v>
      </c>
      <c r="C54" s="1533">
        <v>-240</v>
      </c>
      <c r="D54" s="1534">
        <v>240</v>
      </c>
      <c r="E54" s="390"/>
      <c r="F54" s="221"/>
    </row>
    <row r="55" spans="1:6" x14ac:dyDescent="0.2">
      <c r="A55" s="813"/>
      <c r="B55" s="617" t="s">
        <v>6120</v>
      </c>
      <c r="C55" s="1533">
        <v>-5</v>
      </c>
      <c r="D55" s="1534">
        <v>5</v>
      </c>
      <c r="E55" s="390"/>
      <c r="F55" s="221"/>
    </row>
    <row r="56" spans="1:6" x14ac:dyDescent="0.2">
      <c r="A56" s="813"/>
      <c r="B56" s="617" t="s">
        <v>6124</v>
      </c>
      <c r="C56" s="1533">
        <v>-130</v>
      </c>
      <c r="D56" s="1534">
        <v>130</v>
      </c>
      <c r="E56" s="390"/>
      <c r="F56" s="221"/>
    </row>
    <row r="57" spans="1:6" x14ac:dyDescent="0.2">
      <c r="A57" s="813"/>
      <c r="B57" s="617" t="s">
        <v>4783</v>
      </c>
      <c r="C57" s="1533">
        <v>-100</v>
      </c>
      <c r="D57" s="1534">
        <v>100</v>
      </c>
      <c r="E57" s="390"/>
      <c r="F57" s="221"/>
    </row>
    <row r="58" spans="1:6" x14ac:dyDescent="0.2">
      <c r="A58" s="813"/>
      <c r="B58" s="617" t="s">
        <v>6138</v>
      </c>
      <c r="C58" s="1533">
        <v>-30</v>
      </c>
      <c r="D58" s="1534">
        <v>30</v>
      </c>
      <c r="E58" s="390"/>
      <c r="F58" s="221"/>
    </row>
    <row r="59" spans="1:6" x14ac:dyDescent="0.2">
      <c r="A59" s="813"/>
      <c r="B59" s="1448" t="s">
        <v>6146</v>
      </c>
      <c r="C59" s="1550">
        <v>-2200</v>
      </c>
      <c r="D59" s="1551">
        <v>2200</v>
      </c>
      <c r="E59" s="390"/>
      <c r="F59" s="221"/>
    </row>
    <row r="60" spans="1:6" ht="12" customHeight="1" thickBot="1" x14ac:dyDescent="0.3">
      <c r="A60" s="1459"/>
      <c r="B60" s="1312"/>
      <c r="C60" s="1460"/>
      <c r="D60" s="1461"/>
      <c r="E60" s="1458">
        <f>SUM(D29:D60)</f>
        <v>13062</v>
      </c>
      <c r="F60" s="221"/>
    </row>
    <row r="61" spans="1:6" ht="12" customHeight="1" x14ac:dyDescent="0.2">
      <c r="A61" s="814"/>
      <c r="B61" s="826" t="s">
        <v>3787</v>
      </c>
      <c r="C61" s="604">
        <v>7000</v>
      </c>
      <c r="D61" s="1562"/>
      <c r="E61" s="390"/>
      <c r="F61" s="221"/>
    </row>
    <row r="62" spans="1:6" ht="12" x14ac:dyDescent="0.25">
      <c r="A62" s="814" t="s">
        <v>3560</v>
      </c>
      <c r="B62" s="617" t="s">
        <v>6066</v>
      </c>
      <c r="C62" s="1533">
        <v>-70</v>
      </c>
      <c r="D62" s="1534">
        <v>70</v>
      </c>
      <c r="E62" s="860"/>
      <c r="F62" s="221"/>
    </row>
    <row r="63" spans="1:6" ht="12" x14ac:dyDescent="0.25">
      <c r="A63" s="814" t="s">
        <v>3788</v>
      </c>
      <c r="B63" s="1532" t="s">
        <v>6075</v>
      </c>
      <c r="C63" s="1533">
        <v>-490</v>
      </c>
      <c r="D63" s="1534">
        <v>490</v>
      </c>
      <c r="E63" s="860"/>
      <c r="F63" s="221"/>
    </row>
    <row r="64" spans="1:6" ht="12" x14ac:dyDescent="0.25">
      <c r="A64" s="814" t="s">
        <v>3789</v>
      </c>
      <c r="B64" s="617" t="s">
        <v>6076</v>
      </c>
      <c r="C64" s="1533">
        <v>-70</v>
      </c>
      <c r="D64" s="1534">
        <v>70</v>
      </c>
      <c r="E64" s="860"/>
      <c r="F64" s="221"/>
    </row>
    <row r="65" spans="1:6" ht="12" x14ac:dyDescent="0.25">
      <c r="A65" s="814" t="s">
        <v>2855</v>
      </c>
      <c r="B65" s="617" t="s">
        <v>6078</v>
      </c>
      <c r="C65" s="1533">
        <v>-25</v>
      </c>
      <c r="D65" s="1534">
        <v>25</v>
      </c>
      <c r="E65" s="860"/>
      <c r="F65" s="221"/>
    </row>
    <row r="66" spans="1:6" ht="12" x14ac:dyDescent="0.25">
      <c r="A66" s="814" t="s">
        <v>2856</v>
      </c>
      <c r="B66" s="617" t="s">
        <v>6082</v>
      </c>
      <c r="C66" s="1533">
        <v>-70</v>
      </c>
      <c r="D66" s="1534">
        <v>70</v>
      </c>
      <c r="E66" s="860"/>
      <c r="F66" s="221"/>
    </row>
    <row r="67" spans="1:6" ht="12" x14ac:dyDescent="0.25">
      <c r="A67" s="814" t="s">
        <v>3790</v>
      </c>
      <c r="B67" s="617" t="s">
        <v>6083</v>
      </c>
      <c r="C67" s="1533">
        <v>-80</v>
      </c>
      <c r="D67" s="1534">
        <v>80</v>
      </c>
      <c r="E67" s="860"/>
      <c r="F67" s="221"/>
    </row>
    <row r="68" spans="1:6" ht="12" x14ac:dyDescent="0.25">
      <c r="A68" s="814" t="s">
        <v>2855</v>
      </c>
      <c r="B68" s="617" t="s">
        <v>6084</v>
      </c>
      <c r="C68" s="1533">
        <v>-150</v>
      </c>
      <c r="D68" s="1534">
        <v>150</v>
      </c>
      <c r="E68" s="860"/>
      <c r="F68" s="221"/>
    </row>
    <row r="69" spans="1:6" ht="12" x14ac:dyDescent="0.25">
      <c r="A69" s="814" t="s">
        <v>2856</v>
      </c>
      <c r="B69" s="617" t="s">
        <v>6085</v>
      </c>
      <c r="C69" s="1533">
        <v>-80</v>
      </c>
      <c r="D69" s="1534">
        <v>80</v>
      </c>
      <c r="E69" s="860"/>
      <c r="F69" s="221"/>
    </row>
    <row r="70" spans="1:6" ht="12" x14ac:dyDescent="0.25">
      <c r="A70" s="814" t="s">
        <v>1327</v>
      </c>
      <c r="B70" s="617" t="s">
        <v>6098</v>
      </c>
      <c r="C70" s="1533">
        <v>-75</v>
      </c>
      <c r="D70" s="1534">
        <v>75</v>
      </c>
      <c r="E70" s="860"/>
      <c r="F70" s="221"/>
    </row>
    <row r="71" spans="1:6" ht="12" x14ac:dyDescent="0.25">
      <c r="A71" s="814"/>
      <c r="B71" s="617" t="s">
        <v>6101</v>
      </c>
      <c r="C71" s="1533">
        <v>-80</v>
      </c>
      <c r="D71" s="1534">
        <v>80</v>
      </c>
      <c r="E71" s="860"/>
      <c r="F71" s="221"/>
    </row>
    <row r="72" spans="1:6" ht="12" x14ac:dyDescent="0.25">
      <c r="A72" s="814"/>
      <c r="B72" s="617" t="s">
        <v>6123</v>
      </c>
      <c r="C72" s="1533">
        <v>-951</v>
      </c>
      <c r="D72" s="1534">
        <v>951</v>
      </c>
      <c r="E72" s="860"/>
      <c r="F72" s="221"/>
    </row>
    <row r="73" spans="1:6" ht="12" x14ac:dyDescent="0.25">
      <c r="A73" s="814"/>
      <c r="B73" s="617" t="s">
        <v>3251</v>
      </c>
      <c r="C73" s="1533">
        <v>-320</v>
      </c>
      <c r="D73" s="1534">
        <v>320</v>
      </c>
      <c r="E73" s="860"/>
      <c r="F73" s="221"/>
    </row>
    <row r="74" spans="1:6" ht="12" x14ac:dyDescent="0.25">
      <c r="A74" s="814"/>
      <c r="B74" s="617" t="s">
        <v>4746</v>
      </c>
      <c r="C74" s="1533">
        <v>-580</v>
      </c>
      <c r="D74" s="1534">
        <v>580</v>
      </c>
      <c r="E74" s="860"/>
      <c r="F74" s="221"/>
    </row>
    <row r="75" spans="1:6" ht="12" x14ac:dyDescent="0.25">
      <c r="A75" s="814"/>
      <c r="B75" s="617" t="s">
        <v>6106</v>
      </c>
      <c r="C75" s="1533">
        <v>-75</v>
      </c>
      <c r="D75" s="1534">
        <v>75</v>
      </c>
      <c r="E75" s="860"/>
      <c r="F75" s="221"/>
    </row>
    <row r="76" spans="1:6" ht="12" x14ac:dyDescent="0.25">
      <c r="A76" s="814"/>
      <c r="B76" s="617" t="s">
        <v>6121</v>
      </c>
      <c r="C76" s="1533">
        <v>-80</v>
      </c>
      <c r="D76" s="1534">
        <v>80</v>
      </c>
      <c r="E76" s="860"/>
      <c r="F76" s="221"/>
    </row>
    <row r="77" spans="1:6" ht="12" x14ac:dyDescent="0.25">
      <c r="A77" s="814"/>
      <c r="B77" s="617" t="s">
        <v>6126</v>
      </c>
      <c r="C77" s="1533">
        <v>-80</v>
      </c>
      <c r="D77" s="1534">
        <v>80</v>
      </c>
      <c r="E77" s="860"/>
      <c r="F77" s="221"/>
    </row>
    <row r="78" spans="1:6" ht="12" x14ac:dyDescent="0.25">
      <c r="A78" s="814"/>
      <c r="B78" s="617" t="s">
        <v>6122</v>
      </c>
      <c r="C78" s="1533">
        <v>-60</v>
      </c>
      <c r="D78" s="1534">
        <v>60</v>
      </c>
      <c r="E78" s="860"/>
      <c r="F78" s="221"/>
    </row>
    <row r="79" spans="1:6" ht="12" x14ac:dyDescent="0.25">
      <c r="A79" s="814"/>
      <c r="B79" s="617" t="s">
        <v>6103</v>
      </c>
      <c r="C79" s="1533">
        <v>-70</v>
      </c>
      <c r="D79" s="1534">
        <v>70</v>
      </c>
      <c r="E79" s="860"/>
      <c r="F79" s="221"/>
    </row>
    <row r="80" spans="1:6" ht="12" x14ac:dyDescent="0.25">
      <c r="A80" s="814"/>
      <c r="B80" s="617" t="s">
        <v>6132</v>
      </c>
      <c r="C80" s="1533">
        <v>-80</v>
      </c>
      <c r="D80" s="1534">
        <v>80</v>
      </c>
      <c r="E80" s="860"/>
      <c r="F80" s="221"/>
    </row>
    <row r="81" spans="1:6" ht="12" x14ac:dyDescent="0.25">
      <c r="A81" s="814"/>
      <c r="B81" s="617" t="s">
        <v>6130</v>
      </c>
      <c r="C81" s="1533">
        <v>-555</v>
      </c>
      <c r="D81" s="1534">
        <v>555</v>
      </c>
      <c r="E81" s="860"/>
      <c r="F81" s="221"/>
    </row>
    <row r="82" spans="1:6" ht="12" x14ac:dyDescent="0.25">
      <c r="A82" s="814"/>
      <c r="B82" s="617" t="s">
        <v>6131</v>
      </c>
      <c r="C82" s="1533">
        <v>-100</v>
      </c>
      <c r="D82" s="1534">
        <v>100</v>
      </c>
      <c r="E82" s="860"/>
      <c r="F82" s="221"/>
    </row>
    <row r="83" spans="1:6" ht="12" x14ac:dyDescent="0.25">
      <c r="A83" s="814"/>
      <c r="B83" s="617" t="s">
        <v>6119</v>
      </c>
      <c r="C83" s="1533">
        <v>-135</v>
      </c>
      <c r="D83" s="1534">
        <v>135</v>
      </c>
      <c r="E83" s="860"/>
      <c r="F83" s="221"/>
    </row>
    <row r="84" spans="1:6" ht="12" x14ac:dyDescent="0.25">
      <c r="A84" s="814"/>
      <c r="B84" s="617" t="s">
        <v>6133</v>
      </c>
      <c r="C84" s="1533">
        <v>-80</v>
      </c>
      <c r="D84" s="1534">
        <v>80</v>
      </c>
      <c r="E84" s="860"/>
      <c r="F84" s="221"/>
    </row>
    <row r="85" spans="1:6" ht="12" x14ac:dyDescent="0.25">
      <c r="A85" s="814"/>
      <c r="B85" s="617" t="s">
        <v>6134</v>
      </c>
      <c r="C85" s="1533">
        <v>-80</v>
      </c>
      <c r="D85" s="1534">
        <v>80</v>
      </c>
      <c r="E85" s="860"/>
      <c r="F85" s="221"/>
    </row>
    <row r="86" spans="1:6" ht="12" x14ac:dyDescent="0.25">
      <c r="A86" s="814"/>
      <c r="B86" s="617" t="s">
        <v>4746</v>
      </c>
      <c r="C86" s="1533">
        <v>-1185</v>
      </c>
      <c r="D86" s="1534">
        <v>1185</v>
      </c>
      <c r="E86" s="860"/>
      <c r="F86" s="221"/>
    </row>
    <row r="87" spans="1:6" ht="12" x14ac:dyDescent="0.25">
      <c r="A87" s="814"/>
      <c r="B87" s="617" t="s">
        <v>6137</v>
      </c>
      <c r="C87" s="1533">
        <v>-80</v>
      </c>
      <c r="D87" s="1534">
        <v>80</v>
      </c>
      <c r="E87" s="860"/>
      <c r="F87" s="221"/>
    </row>
    <row r="88" spans="1:6" ht="12" x14ac:dyDescent="0.25">
      <c r="A88" s="814"/>
      <c r="B88" s="617" t="s">
        <v>6148</v>
      </c>
      <c r="C88" s="1533">
        <v>-80</v>
      </c>
      <c r="D88" s="1534">
        <v>80</v>
      </c>
      <c r="E88" s="860"/>
      <c r="F88" s="221"/>
    </row>
    <row r="89" spans="1:6" ht="12" x14ac:dyDescent="0.25">
      <c r="A89" s="814"/>
      <c r="B89" s="617" t="s">
        <v>6147</v>
      </c>
      <c r="C89" s="1533">
        <v>-95</v>
      </c>
      <c r="D89" s="1534">
        <v>95</v>
      </c>
      <c r="E89" s="860"/>
      <c r="F89" s="221"/>
    </row>
    <row r="90" spans="1:6" ht="12.6" thickBot="1" x14ac:dyDescent="0.3">
      <c r="A90" s="814"/>
      <c r="B90" s="599"/>
      <c r="C90" s="1169"/>
      <c r="D90" s="1170"/>
      <c r="E90" s="240">
        <f>SUM(D61:D90)</f>
        <v>5876</v>
      </c>
      <c r="F90" s="221"/>
    </row>
    <row r="91" spans="1:6" ht="21.6" thickBot="1" x14ac:dyDescent="0.45">
      <c r="B91" s="50" t="s">
        <v>1198</v>
      </c>
      <c r="C91" s="49">
        <f>SUM(C2:C60)</f>
        <v>0</v>
      </c>
      <c r="D91" s="432">
        <f>SUM(D7:D60)</f>
        <v>43280</v>
      </c>
      <c r="E91" s="353"/>
    </row>
  </sheetData>
  <pageMargins left="0.7" right="0.7" top="0.75" bottom="0.75" header="0.3" footer="0.3"/>
  <pageSetup paperSize="9" orientation="portrait" horizontalDpi="4294967293" verticalDpi="4294967293"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zoomScale="80" zoomScaleNormal="80" workbookViewId="0">
      <selection activeCell="B29" sqref="B29"/>
    </sheetView>
  </sheetViews>
  <sheetFormatPr baseColWidth="10" defaultColWidth="11.44140625" defaultRowHeight="11.4" x14ac:dyDescent="0.2"/>
  <cols>
    <col min="1" max="1" width="3.6640625" style="3" customWidth="1"/>
    <col min="2" max="2" width="26.33203125" style="3" customWidth="1"/>
    <col min="3" max="3" width="10.88671875" style="5" bestFit="1" customWidth="1"/>
    <col min="4" max="4" width="10" style="3" customWidth="1"/>
    <col min="5" max="5" width="10.6640625" style="3" bestFit="1" customWidth="1"/>
    <col min="6" max="6" width="1.109375" style="3" customWidth="1"/>
    <col min="7" max="16384" width="11.44140625" style="3"/>
  </cols>
  <sheetData>
    <row r="1" spans="1:6" ht="12" thickBot="1" x14ac:dyDescent="0.25">
      <c r="B1" s="50"/>
      <c r="C1" s="54" t="s">
        <v>1230</v>
      </c>
      <c r="D1" s="54" t="s">
        <v>1228</v>
      </c>
      <c r="E1" s="221"/>
      <c r="F1" s="260"/>
    </row>
    <row r="2" spans="1:6" x14ac:dyDescent="0.2">
      <c r="A2" s="16"/>
      <c r="B2" s="1296" t="s">
        <v>1192</v>
      </c>
      <c r="C2" s="1211">
        <v>57783</v>
      </c>
      <c r="D2" s="1211"/>
      <c r="F2" s="630"/>
    </row>
    <row r="3" spans="1:6" x14ac:dyDescent="0.2">
      <c r="A3" s="16"/>
      <c r="B3" s="570" t="s">
        <v>1194</v>
      </c>
      <c r="C3" s="875"/>
      <c r="D3" s="875"/>
    </row>
    <row r="4" spans="1:6" ht="12" x14ac:dyDescent="0.25">
      <c r="A4" s="16"/>
      <c r="B4" s="570" t="s">
        <v>3597</v>
      </c>
      <c r="C4" s="875">
        <v>4600</v>
      </c>
      <c r="D4" s="875">
        <v>-4600</v>
      </c>
      <c r="E4" s="23"/>
    </row>
    <row r="5" spans="1:6" ht="12" x14ac:dyDescent="0.25">
      <c r="A5" s="16"/>
      <c r="B5" s="570" t="s">
        <v>6044</v>
      </c>
      <c r="C5" s="1546">
        <v>400</v>
      </c>
      <c r="D5" s="1546">
        <v>-400</v>
      </c>
      <c r="E5" s="23"/>
    </row>
    <row r="6" spans="1:6" ht="12.6" thickBot="1" x14ac:dyDescent="0.3">
      <c r="A6" s="1466"/>
      <c r="B6" s="1497" t="s">
        <v>393</v>
      </c>
      <c r="C6" s="1498">
        <v>0</v>
      </c>
      <c r="D6" s="1498">
        <v>0</v>
      </c>
      <c r="E6" s="1467">
        <f>SUM(C2:C6)</f>
        <v>62783</v>
      </c>
    </row>
    <row r="7" spans="1:6" x14ac:dyDescent="0.2">
      <c r="A7" s="14">
        <v>1</v>
      </c>
      <c r="B7" s="1535" t="s">
        <v>1145</v>
      </c>
      <c r="C7" s="1427">
        <v>-50</v>
      </c>
      <c r="D7" s="1428">
        <v>50</v>
      </c>
      <c r="F7" s="221"/>
    </row>
    <row r="8" spans="1:6" x14ac:dyDescent="0.2">
      <c r="A8" s="14">
        <v>2</v>
      </c>
      <c r="B8" s="1535" t="s">
        <v>791</v>
      </c>
      <c r="C8" s="1427">
        <v>-549</v>
      </c>
      <c r="D8" s="1428">
        <v>549</v>
      </c>
      <c r="E8" s="390"/>
      <c r="F8" s="221"/>
    </row>
    <row r="9" spans="1:6" x14ac:dyDescent="0.2">
      <c r="A9" s="14">
        <v>3</v>
      </c>
      <c r="B9" s="1535" t="s">
        <v>3786</v>
      </c>
      <c r="C9" s="1427">
        <v>-7289</v>
      </c>
      <c r="D9" s="1428">
        <f>E90</f>
        <v>7289</v>
      </c>
      <c r="F9" s="221"/>
    </row>
    <row r="10" spans="1:6" x14ac:dyDescent="0.2">
      <c r="A10" s="14">
        <v>4</v>
      </c>
      <c r="B10" s="1535" t="s">
        <v>4247</v>
      </c>
      <c r="C10" s="1427">
        <v>0</v>
      </c>
      <c r="D10" s="1428">
        <v>0</v>
      </c>
      <c r="F10" s="221"/>
    </row>
    <row r="11" spans="1:6" x14ac:dyDescent="0.2">
      <c r="A11" s="14">
        <v>5</v>
      </c>
      <c r="B11" s="1535" t="s">
        <v>3781</v>
      </c>
      <c r="C11" s="1427">
        <v>0</v>
      </c>
      <c r="D11" s="1428">
        <v>0</v>
      </c>
      <c r="F11" s="221"/>
    </row>
    <row r="12" spans="1:6" x14ac:dyDescent="0.2">
      <c r="A12" s="14">
        <v>6</v>
      </c>
      <c r="B12" s="1535" t="s">
        <v>6052</v>
      </c>
      <c r="C12" s="1427">
        <v>-250</v>
      </c>
      <c r="D12" s="1428">
        <v>250</v>
      </c>
      <c r="F12" s="221"/>
    </row>
    <row r="13" spans="1:6" x14ac:dyDescent="0.2">
      <c r="A13" s="14">
        <v>7</v>
      </c>
      <c r="B13" s="1535" t="s">
        <v>3785</v>
      </c>
      <c r="C13" s="1427">
        <v>0</v>
      </c>
      <c r="D13" s="1428">
        <v>0</v>
      </c>
      <c r="F13" s="221"/>
    </row>
    <row r="14" spans="1:6" x14ac:dyDescent="0.2">
      <c r="A14" s="14">
        <v>8</v>
      </c>
      <c r="B14" s="1535" t="s">
        <v>6048</v>
      </c>
      <c r="C14" s="1427">
        <v>-500</v>
      </c>
      <c r="D14" s="1428">
        <v>500</v>
      </c>
      <c r="F14" s="221"/>
    </row>
    <row r="15" spans="1:6" x14ac:dyDescent="0.2">
      <c r="A15" s="14">
        <v>9</v>
      </c>
      <c r="B15" s="1535" t="s">
        <v>6049</v>
      </c>
      <c r="C15" s="1427">
        <v>-500</v>
      </c>
      <c r="D15" s="1428">
        <v>500</v>
      </c>
      <c r="F15" s="221"/>
    </row>
    <row r="16" spans="1:6" x14ac:dyDescent="0.2">
      <c r="A16" s="14">
        <v>10</v>
      </c>
      <c r="B16" s="1535" t="s">
        <v>6008</v>
      </c>
      <c r="C16" s="1427">
        <v>-500</v>
      </c>
      <c r="D16" s="1428">
        <v>500</v>
      </c>
      <c r="F16" s="221"/>
    </row>
    <row r="17" spans="1:6" x14ac:dyDescent="0.2">
      <c r="A17" s="14">
        <v>11</v>
      </c>
      <c r="B17" s="1289" t="s">
        <v>6014</v>
      </c>
      <c r="C17" s="1427">
        <v>-500</v>
      </c>
      <c r="D17" s="1428">
        <v>500</v>
      </c>
      <c r="F17" s="221"/>
    </row>
    <row r="18" spans="1:6" x14ac:dyDescent="0.2">
      <c r="A18" s="14">
        <v>12</v>
      </c>
      <c r="B18" s="1289" t="s">
        <v>6050</v>
      </c>
      <c r="C18" s="1427">
        <v>-500</v>
      </c>
      <c r="D18" s="1428">
        <v>500</v>
      </c>
      <c r="F18" s="221"/>
    </row>
    <row r="19" spans="1:6" x14ac:dyDescent="0.2">
      <c r="A19" s="14">
        <v>13</v>
      </c>
      <c r="B19" s="1535" t="s">
        <v>5287</v>
      </c>
      <c r="C19" s="1427">
        <v>-1000</v>
      </c>
      <c r="D19" s="1428">
        <v>1000</v>
      </c>
      <c r="F19" s="221"/>
    </row>
    <row r="20" spans="1:6" x14ac:dyDescent="0.2">
      <c r="A20" s="14">
        <v>14</v>
      </c>
      <c r="B20" s="1535" t="s">
        <v>3164</v>
      </c>
      <c r="C20" s="1427">
        <v>-1212</v>
      </c>
      <c r="D20" s="1428">
        <v>1212</v>
      </c>
      <c r="F20" s="221"/>
    </row>
    <row r="21" spans="1:6" x14ac:dyDescent="0.2">
      <c r="A21" s="14">
        <v>15</v>
      </c>
      <c r="B21" s="1535" t="s">
        <v>1154</v>
      </c>
      <c r="C21" s="1427">
        <v>-216</v>
      </c>
      <c r="D21" s="1428">
        <v>216</v>
      </c>
      <c r="F21" s="221"/>
    </row>
    <row r="22" spans="1:6" x14ac:dyDescent="0.2">
      <c r="A22" s="14">
        <v>16</v>
      </c>
      <c r="B22" s="1535" t="s">
        <v>1155</v>
      </c>
      <c r="C22" s="1427">
        <v>0</v>
      </c>
      <c r="D22" s="1428">
        <v>0</v>
      </c>
      <c r="F22" s="221"/>
    </row>
    <row r="23" spans="1:6" x14ac:dyDescent="0.2">
      <c r="A23" s="14">
        <v>17</v>
      </c>
      <c r="B23" s="1289" t="s">
        <v>3439</v>
      </c>
      <c r="C23" s="1427">
        <v>-114</v>
      </c>
      <c r="D23" s="1428">
        <v>114</v>
      </c>
      <c r="F23" s="221"/>
    </row>
    <row r="24" spans="1:6" x14ac:dyDescent="0.2">
      <c r="A24" s="14">
        <v>18</v>
      </c>
      <c r="B24" s="1535" t="s">
        <v>4183</v>
      </c>
      <c r="C24" s="1427">
        <v>-85</v>
      </c>
      <c r="D24" s="1428">
        <v>85</v>
      </c>
      <c r="F24" s="221"/>
    </row>
    <row r="25" spans="1:6" x14ac:dyDescent="0.2">
      <c r="A25" s="14">
        <v>19</v>
      </c>
      <c r="B25" s="1535" t="s">
        <v>4184</v>
      </c>
      <c r="C25" s="1427">
        <v>-217</v>
      </c>
      <c r="D25" s="1428">
        <v>217</v>
      </c>
      <c r="F25" s="221"/>
    </row>
    <row r="26" spans="1:6" x14ac:dyDescent="0.2">
      <c r="A26" s="14">
        <v>20</v>
      </c>
      <c r="B26" s="1535" t="s">
        <v>3793</v>
      </c>
      <c r="C26" s="1427">
        <v>-504</v>
      </c>
      <c r="D26" s="1428">
        <v>504</v>
      </c>
      <c r="F26" s="221"/>
    </row>
    <row r="27" spans="1:6" x14ac:dyDescent="0.2">
      <c r="A27" s="14">
        <v>21</v>
      </c>
      <c r="B27" s="1535" t="s">
        <v>3427</v>
      </c>
      <c r="C27" s="1427">
        <v>-800</v>
      </c>
      <c r="D27" s="1428">
        <v>800</v>
      </c>
      <c r="E27" s="353"/>
      <c r="F27" s="221"/>
    </row>
    <row r="28" spans="1:6" ht="12.6" thickBot="1" x14ac:dyDescent="0.3">
      <c r="A28" s="1455">
        <v>22</v>
      </c>
      <c r="B28" s="1456" t="s">
        <v>6565</v>
      </c>
      <c r="C28" s="1457">
        <v>-563</v>
      </c>
      <c r="D28" s="1457">
        <v>563</v>
      </c>
      <c r="E28" s="1458">
        <f>SUM(D7:D28)</f>
        <v>15349</v>
      </c>
      <c r="F28" s="221"/>
    </row>
    <row r="29" spans="1:6" ht="12" x14ac:dyDescent="0.25">
      <c r="A29" s="15"/>
      <c r="B29" s="594" t="s">
        <v>62</v>
      </c>
      <c r="C29" s="501">
        <v>-34108</v>
      </c>
      <c r="D29" s="652">
        <v>34108</v>
      </c>
      <c r="E29" s="240">
        <f>D29</f>
        <v>34108</v>
      </c>
      <c r="F29" s="221"/>
    </row>
    <row r="30" spans="1:6" ht="12.6" thickBot="1" x14ac:dyDescent="0.3">
      <c r="A30" s="1462"/>
      <c r="B30" s="1463" t="s">
        <v>4770</v>
      </c>
      <c r="C30" s="1464">
        <v>0</v>
      </c>
      <c r="D30" s="1465">
        <v>0</v>
      </c>
      <c r="E30" s="1458"/>
      <c r="F30" s="221"/>
    </row>
    <row r="31" spans="1:6" x14ac:dyDescent="0.2">
      <c r="A31" s="813"/>
      <c r="B31" s="1535" t="s">
        <v>4272</v>
      </c>
      <c r="C31" s="1427">
        <v>0</v>
      </c>
      <c r="D31" s="1428">
        <v>0</v>
      </c>
      <c r="E31" s="390"/>
      <c r="F31" s="221"/>
    </row>
    <row r="32" spans="1:6" x14ac:dyDescent="0.2">
      <c r="A32" s="813"/>
      <c r="B32" s="1535" t="s">
        <v>5489</v>
      </c>
      <c r="C32" s="1427">
        <v>0</v>
      </c>
      <c r="D32" s="1428">
        <v>0</v>
      </c>
      <c r="E32" s="390"/>
      <c r="F32" s="221"/>
    </row>
    <row r="33" spans="1:6" ht="12" x14ac:dyDescent="0.25">
      <c r="A33" s="813" t="s">
        <v>3558</v>
      </c>
      <c r="B33" s="1535" t="s">
        <v>6061</v>
      </c>
      <c r="C33" s="1427">
        <v>-128</v>
      </c>
      <c r="D33" s="1428">
        <v>128</v>
      </c>
      <c r="E33" s="390"/>
      <c r="F33" s="221"/>
    </row>
    <row r="34" spans="1:6" ht="12" x14ac:dyDescent="0.25">
      <c r="A34" s="813" t="s">
        <v>3559</v>
      </c>
      <c r="B34" s="1535" t="s">
        <v>6060</v>
      </c>
      <c r="C34" s="1427">
        <v>-1892</v>
      </c>
      <c r="D34" s="1428">
        <v>1892</v>
      </c>
      <c r="E34" s="390"/>
      <c r="F34" s="221"/>
    </row>
    <row r="35" spans="1:6" ht="12" x14ac:dyDescent="0.25">
      <c r="A35" s="813" t="s">
        <v>2856</v>
      </c>
      <c r="B35" s="581" t="s">
        <v>6063</v>
      </c>
      <c r="C35" s="1427">
        <v>-1732</v>
      </c>
      <c r="D35" s="1428">
        <v>1732</v>
      </c>
      <c r="E35" s="390"/>
      <c r="F35" s="221"/>
    </row>
    <row r="36" spans="1:6" ht="12" x14ac:dyDescent="0.25">
      <c r="A36" s="813" t="s">
        <v>3558</v>
      </c>
      <c r="B36" s="1542" t="s">
        <v>6062</v>
      </c>
      <c r="C36" s="1427">
        <v>-399</v>
      </c>
      <c r="D36" s="1428">
        <v>399</v>
      </c>
      <c r="E36" s="390"/>
      <c r="F36" s="221"/>
    </row>
    <row r="37" spans="1:6" ht="12" x14ac:dyDescent="0.25">
      <c r="A37" s="813" t="s">
        <v>3560</v>
      </c>
      <c r="B37" s="581" t="s">
        <v>5943</v>
      </c>
      <c r="C37" s="1427">
        <v>-15</v>
      </c>
      <c r="D37" s="1428">
        <v>15</v>
      </c>
      <c r="E37" s="390"/>
      <c r="F37" s="221"/>
    </row>
    <row r="38" spans="1:6" ht="12" x14ac:dyDescent="0.25">
      <c r="A38" s="813"/>
      <c r="B38" s="581" t="s">
        <v>5944</v>
      </c>
      <c r="C38" s="1427">
        <v>-70</v>
      </c>
      <c r="D38" s="1428">
        <v>70</v>
      </c>
      <c r="E38" s="390"/>
      <c r="F38" s="221"/>
    </row>
    <row r="39" spans="1:6" x14ac:dyDescent="0.2">
      <c r="A39" s="813"/>
      <c r="B39" s="581" t="s">
        <v>5999</v>
      </c>
      <c r="C39" s="1427">
        <v>-39</v>
      </c>
      <c r="D39" s="1428">
        <v>39</v>
      </c>
      <c r="E39" s="390"/>
      <c r="F39" s="221"/>
    </row>
    <row r="40" spans="1:6" x14ac:dyDescent="0.2">
      <c r="A40" s="813"/>
      <c r="B40" s="581" t="s">
        <v>6000</v>
      </c>
      <c r="C40" s="1427">
        <v>-200</v>
      </c>
      <c r="D40" s="1428">
        <v>200</v>
      </c>
      <c r="E40" s="390"/>
      <c r="F40" s="221"/>
    </row>
    <row r="41" spans="1:6" x14ac:dyDescent="0.2">
      <c r="A41" s="813"/>
      <c r="B41" s="581" t="s">
        <v>6003</v>
      </c>
      <c r="C41" s="1427">
        <v>-30</v>
      </c>
      <c r="D41" s="1428">
        <v>30</v>
      </c>
      <c r="E41" s="390"/>
      <c r="F41" s="221"/>
    </row>
    <row r="42" spans="1:6" x14ac:dyDescent="0.2">
      <c r="A42" s="813"/>
      <c r="B42" s="581" t="s">
        <v>6006</v>
      </c>
      <c r="C42" s="1427">
        <v>-115</v>
      </c>
      <c r="D42" s="1428">
        <v>115</v>
      </c>
      <c r="E42" s="390"/>
      <c r="F42" s="221"/>
    </row>
    <row r="43" spans="1:6" x14ac:dyDescent="0.2">
      <c r="A43" s="813"/>
      <c r="B43" s="581" t="s">
        <v>6007</v>
      </c>
      <c r="C43" s="1427">
        <v>-60</v>
      </c>
      <c r="D43" s="1428">
        <v>60</v>
      </c>
      <c r="E43" s="390"/>
      <c r="F43" s="221"/>
    </row>
    <row r="44" spans="1:6" x14ac:dyDescent="0.2">
      <c r="A44" s="813"/>
      <c r="B44" s="581" t="s">
        <v>6010</v>
      </c>
      <c r="C44" s="1427">
        <v>-500</v>
      </c>
      <c r="D44" s="1428">
        <v>500</v>
      </c>
      <c r="E44" s="390"/>
      <c r="F44" s="221"/>
    </row>
    <row r="45" spans="1:6" x14ac:dyDescent="0.2">
      <c r="A45" s="813"/>
      <c r="B45" s="581" t="s">
        <v>6011</v>
      </c>
      <c r="C45" s="1427">
        <v>-10</v>
      </c>
      <c r="D45" s="1428">
        <v>10</v>
      </c>
      <c r="E45" s="390"/>
      <c r="F45" s="221"/>
    </row>
    <row r="46" spans="1:6" x14ac:dyDescent="0.2">
      <c r="A46" s="813"/>
      <c r="B46" s="581" t="s">
        <v>6013</v>
      </c>
      <c r="C46" s="1427">
        <v>-50</v>
      </c>
      <c r="D46" s="1428">
        <v>50</v>
      </c>
      <c r="E46" s="390"/>
      <c r="F46" s="221"/>
    </row>
    <row r="47" spans="1:6" x14ac:dyDescent="0.2">
      <c r="A47" s="813"/>
      <c r="B47" s="581" t="s">
        <v>5990</v>
      </c>
      <c r="C47" s="1427">
        <v>-100</v>
      </c>
      <c r="D47" s="1428">
        <v>100</v>
      </c>
      <c r="E47" s="390"/>
      <c r="F47" s="221"/>
    </row>
    <row r="48" spans="1:6" x14ac:dyDescent="0.2">
      <c r="A48" s="813"/>
      <c r="B48" s="581" t="s">
        <v>6015</v>
      </c>
      <c r="C48" s="1427">
        <v>-40</v>
      </c>
      <c r="D48" s="1428">
        <v>40</v>
      </c>
      <c r="E48" s="390"/>
      <c r="F48" s="221"/>
    </row>
    <row r="49" spans="1:6" x14ac:dyDescent="0.2">
      <c r="A49" s="813"/>
      <c r="B49" s="581" t="s">
        <v>6026</v>
      </c>
      <c r="C49" s="1427">
        <v>-20</v>
      </c>
      <c r="D49" s="1428">
        <v>20</v>
      </c>
      <c r="E49" s="390"/>
      <c r="F49" s="221"/>
    </row>
    <row r="50" spans="1:6" x14ac:dyDescent="0.2">
      <c r="A50" s="813"/>
      <c r="B50" s="581" t="s">
        <v>6027</v>
      </c>
      <c r="C50" s="1427">
        <v>-30</v>
      </c>
      <c r="D50" s="1428">
        <v>30</v>
      </c>
      <c r="E50" s="390"/>
      <c r="F50" s="221"/>
    </row>
    <row r="51" spans="1:6" ht="12" x14ac:dyDescent="0.25">
      <c r="A51" s="813"/>
      <c r="B51" s="1543" t="s">
        <v>6047</v>
      </c>
      <c r="C51" s="1544">
        <v>-4972</v>
      </c>
      <c r="D51" s="1545">
        <v>4972</v>
      </c>
      <c r="E51" s="390"/>
      <c r="F51" s="221"/>
    </row>
    <row r="52" spans="1:6" x14ac:dyDescent="0.2">
      <c r="A52" s="813"/>
      <c r="B52" s="1538" t="s">
        <v>5780</v>
      </c>
      <c r="C52" s="566">
        <v>-134</v>
      </c>
      <c r="D52" s="565">
        <v>134</v>
      </c>
      <c r="E52" s="390"/>
      <c r="F52" s="221"/>
    </row>
    <row r="53" spans="1:6" x14ac:dyDescent="0.2">
      <c r="A53" s="813"/>
      <c r="B53" s="1538" t="s">
        <v>5779</v>
      </c>
      <c r="C53" s="566">
        <v>-1348</v>
      </c>
      <c r="D53" s="565">
        <v>1348</v>
      </c>
      <c r="E53" s="390"/>
      <c r="F53" s="221"/>
    </row>
    <row r="54" spans="1:6" x14ac:dyDescent="0.2">
      <c r="A54" s="813"/>
      <c r="B54" s="581" t="s">
        <v>2452</v>
      </c>
      <c r="C54" s="1427">
        <v>-741</v>
      </c>
      <c r="D54" s="1428">
        <v>741</v>
      </c>
      <c r="E54" s="390"/>
      <c r="F54" s="221"/>
    </row>
    <row r="55" spans="1:6" x14ac:dyDescent="0.2">
      <c r="A55" s="813"/>
      <c r="B55" s="581" t="s">
        <v>2452</v>
      </c>
      <c r="C55" s="1427">
        <v>-101</v>
      </c>
      <c r="D55" s="1428">
        <v>101</v>
      </c>
      <c r="E55" s="390"/>
      <c r="F55" s="221"/>
    </row>
    <row r="56" spans="1:6" x14ac:dyDescent="0.2">
      <c r="A56" s="813"/>
      <c r="B56" s="581" t="s">
        <v>6064</v>
      </c>
      <c r="C56" s="1427">
        <v>-600</v>
      </c>
      <c r="D56" s="1428">
        <v>600</v>
      </c>
      <c r="E56" s="390"/>
      <c r="F56" s="221"/>
    </row>
    <row r="57" spans="1:6" ht="12" customHeight="1" thickBot="1" x14ac:dyDescent="0.3">
      <c r="A57" s="1459"/>
      <c r="B57" s="1312"/>
      <c r="C57" s="1460"/>
      <c r="D57" s="1461"/>
      <c r="E57" s="1458">
        <f>SUM(D31:D57)</f>
        <v>13326</v>
      </c>
      <c r="F57" s="221"/>
    </row>
    <row r="58" spans="1:6" ht="12" customHeight="1" x14ac:dyDescent="0.2">
      <c r="A58" s="814"/>
      <c r="B58" s="826" t="s">
        <v>3787</v>
      </c>
      <c r="C58" s="604">
        <v>7000</v>
      </c>
      <c r="D58" s="1562"/>
      <c r="E58" s="390"/>
      <c r="F58" s="221"/>
    </row>
    <row r="59" spans="1:6" ht="12" customHeight="1" x14ac:dyDescent="0.25">
      <c r="A59" s="814" t="s">
        <v>3560</v>
      </c>
      <c r="B59" s="1535" t="s">
        <v>5985</v>
      </c>
      <c r="C59" s="1427">
        <v>-170</v>
      </c>
      <c r="D59" s="1428">
        <v>170</v>
      </c>
      <c r="E59" s="408"/>
      <c r="F59" s="221"/>
    </row>
    <row r="60" spans="1:6" ht="12" customHeight="1" x14ac:dyDescent="0.25">
      <c r="A60" s="814" t="s">
        <v>3788</v>
      </c>
      <c r="B60" s="581" t="s">
        <v>6004</v>
      </c>
      <c r="C60" s="1427">
        <v>-198</v>
      </c>
      <c r="D60" s="1428">
        <v>198</v>
      </c>
      <c r="E60" s="408"/>
      <c r="F60" s="221"/>
    </row>
    <row r="61" spans="1:6" ht="12" customHeight="1" x14ac:dyDescent="0.25">
      <c r="A61" s="814" t="s">
        <v>3789</v>
      </c>
      <c r="B61" s="581" t="s">
        <v>6005</v>
      </c>
      <c r="C61" s="1427">
        <v>-75</v>
      </c>
      <c r="D61" s="1428">
        <v>75</v>
      </c>
      <c r="E61" s="408"/>
      <c r="F61" s="221"/>
    </row>
    <row r="62" spans="1:6" ht="12" customHeight="1" x14ac:dyDescent="0.25">
      <c r="A62" s="814" t="s">
        <v>2855</v>
      </c>
      <c r="B62" s="581" t="s">
        <v>6009</v>
      </c>
      <c r="C62" s="1427">
        <v>-75</v>
      </c>
      <c r="D62" s="1428">
        <v>75</v>
      </c>
      <c r="E62" s="408"/>
      <c r="F62" s="221"/>
    </row>
    <row r="63" spans="1:6" ht="12" customHeight="1" x14ac:dyDescent="0.25">
      <c r="A63" s="814" t="s">
        <v>2856</v>
      </c>
      <c r="B63" s="581" t="s">
        <v>5110</v>
      </c>
      <c r="C63" s="1427">
        <v>-78</v>
      </c>
      <c r="D63" s="1428">
        <v>78</v>
      </c>
      <c r="E63" s="408"/>
      <c r="F63" s="221"/>
    </row>
    <row r="64" spans="1:6" ht="12" customHeight="1" x14ac:dyDescent="0.25">
      <c r="A64" s="814" t="s">
        <v>3790</v>
      </c>
      <c r="B64" s="581" t="s">
        <v>6012</v>
      </c>
      <c r="C64" s="1427">
        <v>-200</v>
      </c>
      <c r="D64" s="1428">
        <v>200</v>
      </c>
      <c r="E64" s="408"/>
      <c r="F64" s="221"/>
    </row>
    <row r="65" spans="1:6" ht="12" customHeight="1" x14ac:dyDescent="0.25">
      <c r="A65" s="814" t="s">
        <v>2855</v>
      </c>
      <c r="B65" s="581" t="s">
        <v>2204</v>
      </c>
      <c r="C65" s="1427">
        <v>-103</v>
      </c>
      <c r="D65" s="1428">
        <v>103</v>
      </c>
      <c r="E65" s="860"/>
      <c r="F65" s="221"/>
    </row>
    <row r="66" spans="1:6" ht="12" customHeight="1" x14ac:dyDescent="0.25">
      <c r="A66" s="814" t="s">
        <v>2856</v>
      </c>
      <c r="B66" s="1535" t="s">
        <v>4663</v>
      </c>
      <c r="C66" s="1427">
        <v>-230</v>
      </c>
      <c r="D66" s="1428">
        <v>230</v>
      </c>
      <c r="E66" s="860"/>
      <c r="F66" s="221"/>
    </row>
    <row r="67" spans="1:6" ht="12" customHeight="1" x14ac:dyDescent="0.25">
      <c r="A67" s="814" t="s">
        <v>1327</v>
      </c>
      <c r="B67" s="1535" t="s">
        <v>6016</v>
      </c>
      <c r="C67" s="1427">
        <v>-75</v>
      </c>
      <c r="D67" s="1428">
        <v>75</v>
      </c>
      <c r="E67" s="860"/>
      <c r="F67" s="221"/>
    </row>
    <row r="68" spans="1:6" ht="12" x14ac:dyDescent="0.25">
      <c r="A68" s="814"/>
      <c r="B68" s="581" t="s">
        <v>6023</v>
      </c>
      <c r="C68" s="1427">
        <v>-75</v>
      </c>
      <c r="D68" s="1428">
        <v>75</v>
      </c>
      <c r="E68" s="860"/>
      <c r="F68" s="221"/>
    </row>
    <row r="69" spans="1:6" ht="12" x14ac:dyDescent="0.25">
      <c r="A69" s="814"/>
      <c r="B69" s="581" t="s">
        <v>5643</v>
      </c>
      <c r="C69" s="1427">
        <v>-35</v>
      </c>
      <c r="D69" s="1428">
        <v>35</v>
      </c>
      <c r="E69" s="860"/>
      <c r="F69" s="221"/>
    </row>
    <row r="70" spans="1:6" ht="12" x14ac:dyDescent="0.25">
      <c r="A70" s="814"/>
      <c r="B70" s="581" t="s">
        <v>6025</v>
      </c>
      <c r="C70" s="1427">
        <v>-300</v>
      </c>
      <c r="D70" s="1428">
        <v>300</v>
      </c>
      <c r="E70" s="860"/>
      <c r="F70" s="221"/>
    </row>
    <row r="71" spans="1:6" ht="12" x14ac:dyDescent="0.25">
      <c r="A71" s="814"/>
      <c r="B71" s="581" t="s">
        <v>5300</v>
      </c>
      <c r="C71" s="1427">
        <v>-100</v>
      </c>
      <c r="D71" s="1428">
        <v>100</v>
      </c>
      <c r="E71" s="860"/>
      <c r="F71" s="221"/>
    </row>
    <row r="72" spans="1:6" ht="12" x14ac:dyDescent="0.25">
      <c r="A72" s="814"/>
      <c r="B72" s="581" t="s">
        <v>6051</v>
      </c>
      <c r="C72" s="1427">
        <v>-70</v>
      </c>
      <c r="D72" s="1428">
        <v>70</v>
      </c>
      <c r="E72" s="860"/>
      <c r="F72" s="221"/>
    </row>
    <row r="73" spans="1:6" ht="12" x14ac:dyDescent="0.25">
      <c r="A73" s="814"/>
      <c r="B73" s="581" t="s">
        <v>3251</v>
      </c>
      <c r="C73" s="1427">
        <v>-600</v>
      </c>
      <c r="D73" s="1428">
        <v>600</v>
      </c>
      <c r="E73" s="860"/>
      <c r="F73" s="221"/>
    </row>
    <row r="74" spans="1:6" ht="12" x14ac:dyDescent="0.25">
      <c r="A74" s="814"/>
      <c r="B74" s="1535" t="s">
        <v>5979</v>
      </c>
      <c r="C74" s="1427">
        <v>-385</v>
      </c>
      <c r="D74" s="1428">
        <v>385</v>
      </c>
      <c r="E74" s="860"/>
      <c r="F74" s="221"/>
    </row>
    <row r="75" spans="1:6" ht="12" x14ac:dyDescent="0.25">
      <c r="A75" s="814"/>
      <c r="B75" s="1535" t="s">
        <v>5987</v>
      </c>
      <c r="C75" s="1427">
        <v>-100</v>
      </c>
      <c r="D75" s="1428">
        <v>100</v>
      </c>
      <c r="E75" s="860"/>
      <c r="F75" s="221"/>
    </row>
    <row r="76" spans="1:6" ht="12" x14ac:dyDescent="0.25">
      <c r="A76" s="814"/>
      <c r="B76" s="1535" t="s">
        <v>5998</v>
      </c>
      <c r="C76" s="1427">
        <v>-150</v>
      </c>
      <c r="D76" s="1428">
        <v>150</v>
      </c>
      <c r="E76" s="860"/>
      <c r="F76" s="221"/>
    </row>
    <row r="77" spans="1:6" ht="12" x14ac:dyDescent="0.25">
      <c r="A77" s="814"/>
      <c r="B77" s="1535" t="s">
        <v>6001</v>
      </c>
      <c r="C77" s="1427">
        <v>-140</v>
      </c>
      <c r="D77" s="1428">
        <v>140</v>
      </c>
      <c r="E77" s="860"/>
      <c r="F77" s="221"/>
    </row>
    <row r="78" spans="1:6" ht="12" x14ac:dyDescent="0.25">
      <c r="A78" s="814"/>
      <c r="B78" s="1535" t="s">
        <v>6017</v>
      </c>
      <c r="C78" s="1427">
        <v>-140</v>
      </c>
      <c r="D78" s="1428">
        <v>140</v>
      </c>
      <c r="E78" s="860"/>
      <c r="F78" s="221"/>
    </row>
    <row r="79" spans="1:6" ht="12" x14ac:dyDescent="0.25">
      <c r="A79" s="814"/>
      <c r="B79" s="1535" t="s">
        <v>6018</v>
      </c>
      <c r="C79" s="1427">
        <v>-140</v>
      </c>
      <c r="D79" s="1428">
        <v>140</v>
      </c>
      <c r="E79" s="860"/>
      <c r="F79" s="221"/>
    </row>
    <row r="80" spans="1:6" ht="12" x14ac:dyDescent="0.25">
      <c r="A80" s="814"/>
      <c r="B80" s="1535" t="s">
        <v>6019</v>
      </c>
      <c r="C80" s="1427">
        <v>-140</v>
      </c>
      <c r="D80" s="1428">
        <v>140</v>
      </c>
      <c r="E80" s="860"/>
      <c r="F80" s="221"/>
    </row>
    <row r="81" spans="1:6" ht="12" x14ac:dyDescent="0.25">
      <c r="A81" s="814"/>
      <c r="B81" s="1535" t="s">
        <v>6020</v>
      </c>
      <c r="C81" s="1427">
        <v>-140</v>
      </c>
      <c r="D81" s="1428">
        <v>140</v>
      </c>
      <c r="E81" s="860"/>
      <c r="F81" s="221"/>
    </row>
    <row r="82" spans="1:6" ht="12" x14ac:dyDescent="0.25">
      <c r="A82" s="814"/>
      <c r="B82" s="1535" t="s">
        <v>6021</v>
      </c>
      <c r="C82" s="1427">
        <v>-200</v>
      </c>
      <c r="D82" s="1428">
        <v>200</v>
      </c>
      <c r="E82" s="860"/>
      <c r="F82" s="221"/>
    </row>
    <row r="83" spans="1:6" ht="12" x14ac:dyDescent="0.25">
      <c r="A83" s="814"/>
      <c r="B83" s="1535" t="s">
        <v>6022</v>
      </c>
      <c r="C83" s="1427">
        <v>-410</v>
      </c>
      <c r="D83" s="1428">
        <v>410</v>
      </c>
      <c r="E83" s="860"/>
      <c r="F83" s="221"/>
    </row>
    <row r="84" spans="1:6" ht="12" x14ac:dyDescent="0.25">
      <c r="A84" s="814"/>
      <c r="B84" s="1535" t="s">
        <v>6028</v>
      </c>
      <c r="C84" s="1427">
        <v>-745</v>
      </c>
      <c r="D84" s="1428">
        <v>745</v>
      </c>
      <c r="E84" s="860"/>
      <c r="F84" s="221"/>
    </row>
    <row r="85" spans="1:6" ht="12" x14ac:dyDescent="0.25">
      <c r="A85" s="814"/>
      <c r="B85" s="1535" t="s">
        <v>6024</v>
      </c>
      <c r="C85" s="1427">
        <v>-150</v>
      </c>
      <c r="D85" s="1428">
        <v>150</v>
      </c>
      <c r="E85" s="860"/>
      <c r="F85" s="221"/>
    </row>
    <row r="86" spans="1:6" ht="12" x14ac:dyDescent="0.25">
      <c r="A86" s="814"/>
      <c r="B86" s="1535" t="s">
        <v>6030</v>
      </c>
      <c r="C86" s="1427">
        <v>-180</v>
      </c>
      <c r="D86" s="1428">
        <v>180</v>
      </c>
      <c r="E86" s="860"/>
      <c r="F86" s="221"/>
    </row>
    <row r="87" spans="1:6" ht="12" x14ac:dyDescent="0.25">
      <c r="A87" s="814"/>
      <c r="B87" s="1535" t="s">
        <v>6031</v>
      </c>
      <c r="C87" s="1427">
        <v>-110</v>
      </c>
      <c r="D87" s="1428">
        <v>110</v>
      </c>
      <c r="E87" s="860"/>
      <c r="F87" s="221"/>
    </row>
    <row r="88" spans="1:6" ht="12" x14ac:dyDescent="0.25">
      <c r="A88" s="814"/>
      <c r="B88" s="1535" t="s">
        <v>3251</v>
      </c>
      <c r="C88" s="1427">
        <v>-350</v>
      </c>
      <c r="D88" s="1428">
        <v>350</v>
      </c>
      <c r="E88" s="860"/>
      <c r="F88" s="221"/>
    </row>
    <row r="89" spans="1:6" ht="12" x14ac:dyDescent="0.25">
      <c r="A89" s="814"/>
      <c r="B89" s="1535" t="s">
        <v>4753</v>
      </c>
      <c r="C89" s="1427">
        <v>-1425</v>
      </c>
      <c r="D89" s="1428">
        <v>1425</v>
      </c>
      <c r="E89" s="860"/>
      <c r="F89" s="221"/>
    </row>
    <row r="90" spans="1:6" ht="12.6" thickBot="1" x14ac:dyDescent="0.3">
      <c r="A90" s="814"/>
      <c r="B90" s="599"/>
      <c r="C90" s="1169"/>
      <c r="D90" s="1170"/>
      <c r="E90" s="240">
        <f>SUM(D58:D90)</f>
        <v>7289</v>
      </c>
      <c r="F90" s="221"/>
    </row>
    <row r="91" spans="1:6" ht="21.6" thickBot="1" x14ac:dyDescent="0.45">
      <c r="B91" s="50" t="s">
        <v>1198</v>
      </c>
      <c r="C91" s="49">
        <f>SUM(C2:C57)</f>
        <v>0</v>
      </c>
      <c r="D91" s="432">
        <f>SUM(D7:D57)</f>
        <v>62783</v>
      </c>
      <c r="E91" s="353"/>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zoomScale="80" zoomScaleNormal="80" zoomScaleSheetLayoutView="80" workbookViewId="0">
      <selection activeCell="J53" sqref="J53"/>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10.6640625" style="3" bestFit="1" customWidth="1"/>
    <col min="6" max="6" width="1.109375" style="3" customWidth="1"/>
    <col min="7" max="16384" width="11.44140625" style="3"/>
  </cols>
  <sheetData>
    <row r="1" spans="1:6" ht="12" thickBot="1" x14ac:dyDescent="0.25">
      <c r="B1" s="50"/>
      <c r="C1" s="54" t="s">
        <v>1230</v>
      </c>
      <c r="D1" s="54" t="s">
        <v>1228</v>
      </c>
      <c r="E1" s="221"/>
      <c r="F1" s="260"/>
    </row>
    <row r="2" spans="1:6" ht="12" x14ac:dyDescent="0.25">
      <c r="A2" s="16"/>
      <c r="B2" s="1296" t="s">
        <v>1192</v>
      </c>
      <c r="C2" s="1211">
        <v>37745</v>
      </c>
      <c r="D2" s="875"/>
      <c r="E2" s="23"/>
      <c r="F2" s="630"/>
    </row>
    <row r="3" spans="1:6" ht="12" x14ac:dyDescent="0.25">
      <c r="A3" s="16"/>
      <c r="B3" s="570" t="s">
        <v>1194</v>
      </c>
      <c r="C3" s="875"/>
      <c r="D3" s="875"/>
      <c r="E3" s="23"/>
    </row>
    <row r="4" spans="1:6" ht="12" x14ac:dyDescent="0.25">
      <c r="A4" s="16"/>
      <c r="B4" s="570" t="s">
        <v>3597</v>
      </c>
      <c r="C4" s="875">
        <v>4200</v>
      </c>
      <c r="D4" s="875">
        <v>-4200</v>
      </c>
      <c r="E4" s="23"/>
    </row>
    <row r="5" spans="1:6" ht="12" x14ac:dyDescent="0.25">
      <c r="A5" s="16"/>
      <c r="B5" s="570" t="s">
        <v>6044</v>
      </c>
      <c r="C5" s="875">
        <v>400</v>
      </c>
      <c r="D5" s="875">
        <v>-400</v>
      </c>
      <c r="E5" s="23"/>
    </row>
    <row r="6" spans="1:6" ht="12.6" thickBot="1" x14ac:dyDescent="0.3">
      <c r="A6" s="1466"/>
      <c r="B6" s="1497" t="s">
        <v>393</v>
      </c>
      <c r="C6" s="1498">
        <v>0</v>
      </c>
      <c r="D6" s="1498">
        <v>0</v>
      </c>
      <c r="E6" s="1467">
        <f>SUM(C2:C6)</f>
        <v>42345</v>
      </c>
    </row>
    <row r="7" spans="1:6" x14ac:dyDescent="0.2">
      <c r="A7" s="14">
        <v>1</v>
      </c>
      <c r="B7" s="1435" t="s">
        <v>1145</v>
      </c>
      <c r="C7" s="1433">
        <v>-50</v>
      </c>
      <c r="D7" s="1434">
        <v>50</v>
      </c>
      <c r="F7" s="221"/>
    </row>
    <row r="8" spans="1:6" x14ac:dyDescent="0.2">
      <c r="A8" s="14">
        <v>2</v>
      </c>
      <c r="B8" s="1435" t="s">
        <v>791</v>
      </c>
      <c r="C8" s="1433">
        <v>-320</v>
      </c>
      <c r="D8" s="1434">
        <v>320</v>
      </c>
      <c r="E8" s="390"/>
      <c r="F8" s="221"/>
    </row>
    <row r="9" spans="1:6" x14ac:dyDescent="0.2">
      <c r="A9" s="14">
        <v>3</v>
      </c>
      <c r="B9" s="1435" t="s">
        <v>3786</v>
      </c>
      <c r="C9" s="1433">
        <v>-4363</v>
      </c>
      <c r="D9" s="1434">
        <f>E63</f>
        <v>4363</v>
      </c>
      <c r="F9" s="221"/>
    </row>
    <row r="10" spans="1:6" x14ac:dyDescent="0.2">
      <c r="A10" s="14">
        <v>4</v>
      </c>
      <c r="B10" s="1435" t="s">
        <v>4247</v>
      </c>
      <c r="C10" s="1433">
        <v>0</v>
      </c>
      <c r="D10" s="1434">
        <v>0</v>
      </c>
      <c r="F10" s="221"/>
    </row>
    <row r="11" spans="1:6" x14ac:dyDescent="0.2">
      <c r="A11" s="14">
        <v>5</v>
      </c>
      <c r="B11" s="1435" t="s">
        <v>3781</v>
      </c>
      <c r="C11" s="1433">
        <v>0</v>
      </c>
      <c r="D11" s="1434">
        <v>0</v>
      </c>
      <c r="F11" s="221"/>
    </row>
    <row r="12" spans="1:6" x14ac:dyDescent="0.2">
      <c r="A12" s="14">
        <v>6</v>
      </c>
      <c r="B12" s="1435" t="s">
        <v>6045</v>
      </c>
      <c r="C12" s="1433">
        <v>-850</v>
      </c>
      <c r="D12" s="1434">
        <v>850</v>
      </c>
      <c r="F12" s="221"/>
    </row>
    <row r="13" spans="1:6" x14ac:dyDescent="0.2">
      <c r="A13" s="14">
        <v>7</v>
      </c>
      <c r="B13" s="1435" t="s">
        <v>3785</v>
      </c>
      <c r="C13" s="1433">
        <v>0</v>
      </c>
      <c r="D13" s="1434">
        <v>0</v>
      </c>
      <c r="F13" s="221"/>
    </row>
    <row r="14" spans="1:6" x14ac:dyDescent="0.2">
      <c r="A14" s="14">
        <v>8</v>
      </c>
      <c r="B14" s="1435" t="s">
        <v>6038</v>
      </c>
      <c r="C14" s="1433">
        <v>0</v>
      </c>
      <c r="D14" s="1434">
        <v>0</v>
      </c>
      <c r="F14" s="221"/>
    </row>
    <row r="15" spans="1:6" x14ac:dyDescent="0.2">
      <c r="A15" s="14">
        <v>9</v>
      </c>
      <c r="B15" s="1435" t="s">
        <v>6039</v>
      </c>
      <c r="C15" s="1433">
        <v>0</v>
      </c>
      <c r="D15" s="1434">
        <v>0</v>
      </c>
      <c r="F15" s="221"/>
    </row>
    <row r="16" spans="1:6" x14ac:dyDescent="0.2">
      <c r="A16" s="14">
        <v>10</v>
      </c>
      <c r="B16" s="1435" t="s">
        <v>6040</v>
      </c>
      <c r="C16" s="1433">
        <v>0</v>
      </c>
      <c r="D16" s="1434">
        <v>0</v>
      </c>
      <c r="F16" s="221"/>
    </row>
    <row r="17" spans="1:6" x14ac:dyDescent="0.2">
      <c r="A17" s="14">
        <v>11</v>
      </c>
      <c r="B17" s="1436" t="s">
        <v>6041</v>
      </c>
      <c r="C17" s="1433">
        <v>0</v>
      </c>
      <c r="D17" s="1434">
        <v>0</v>
      </c>
      <c r="F17" s="221"/>
    </row>
    <row r="18" spans="1:6" x14ac:dyDescent="0.2">
      <c r="A18" s="14">
        <v>12</v>
      </c>
      <c r="B18" s="1435" t="s">
        <v>6046</v>
      </c>
      <c r="C18" s="1433">
        <v>-1000</v>
      </c>
      <c r="D18" s="1434">
        <v>1000</v>
      </c>
      <c r="F18" s="221"/>
    </row>
    <row r="19" spans="1:6" x14ac:dyDescent="0.2">
      <c r="A19" s="14">
        <v>13</v>
      </c>
      <c r="B19" s="1435" t="s">
        <v>3164</v>
      </c>
      <c r="C19" s="1433">
        <v>-1223</v>
      </c>
      <c r="D19" s="1434">
        <v>1223</v>
      </c>
      <c r="F19" s="221"/>
    </row>
    <row r="20" spans="1:6" x14ac:dyDescent="0.2">
      <c r="A20" s="14">
        <v>14</v>
      </c>
      <c r="B20" s="1435" t="s">
        <v>1154</v>
      </c>
      <c r="C20" s="1433">
        <v>-280</v>
      </c>
      <c r="D20" s="1434">
        <v>280</v>
      </c>
      <c r="F20" s="221"/>
    </row>
    <row r="21" spans="1:6" x14ac:dyDescent="0.2">
      <c r="A21" s="14">
        <v>15</v>
      </c>
      <c r="B21" s="1435" t="s">
        <v>1155</v>
      </c>
      <c r="C21" s="1433">
        <v>-84</v>
      </c>
      <c r="D21" s="1434">
        <v>84</v>
      </c>
      <c r="F21" s="221"/>
    </row>
    <row r="22" spans="1:6" x14ac:dyDescent="0.2">
      <c r="A22" s="14">
        <v>16</v>
      </c>
      <c r="B22" s="1436" t="s">
        <v>3439</v>
      </c>
      <c r="C22" s="1433">
        <v>-104</v>
      </c>
      <c r="D22" s="1434">
        <v>104</v>
      </c>
      <c r="F22" s="221"/>
    </row>
    <row r="23" spans="1:6" x14ac:dyDescent="0.2">
      <c r="A23" s="14">
        <v>17</v>
      </c>
      <c r="B23" s="1435" t="s">
        <v>4183</v>
      </c>
      <c r="C23" s="1433">
        <v>-86</v>
      </c>
      <c r="D23" s="1434">
        <v>86</v>
      </c>
      <c r="F23" s="221"/>
    </row>
    <row r="24" spans="1:6" x14ac:dyDescent="0.2">
      <c r="A24" s="14">
        <v>18</v>
      </c>
      <c r="B24" s="1435" t="s">
        <v>4184</v>
      </c>
      <c r="C24" s="1433">
        <v>-220</v>
      </c>
      <c r="D24" s="1434">
        <v>220</v>
      </c>
      <c r="F24" s="221"/>
    </row>
    <row r="25" spans="1:6" x14ac:dyDescent="0.2">
      <c r="A25" s="14">
        <v>19</v>
      </c>
      <c r="B25" s="1435" t="s">
        <v>3793</v>
      </c>
      <c r="C25" s="1433">
        <v>-511</v>
      </c>
      <c r="D25" s="1434">
        <v>511</v>
      </c>
      <c r="F25" s="221"/>
    </row>
    <row r="26" spans="1:6" x14ac:dyDescent="0.2">
      <c r="A26" s="14">
        <v>20</v>
      </c>
      <c r="B26" s="1435" t="s">
        <v>3427</v>
      </c>
      <c r="C26" s="1433">
        <v>-900</v>
      </c>
      <c r="D26" s="1434">
        <v>900</v>
      </c>
      <c r="E26" s="353"/>
      <c r="F26" s="221"/>
    </row>
    <row r="27" spans="1:6" ht="12.6" thickBot="1" x14ac:dyDescent="0.3">
      <c r="A27" s="1455">
        <v>21</v>
      </c>
      <c r="B27" s="1456" t="s">
        <v>5889</v>
      </c>
      <c r="C27" s="1457">
        <v>-531</v>
      </c>
      <c r="D27" s="1457">
        <v>531</v>
      </c>
      <c r="E27" s="1458">
        <f>SUM(D7:D27)</f>
        <v>10522</v>
      </c>
      <c r="F27" s="221"/>
    </row>
    <row r="28" spans="1:6" ht="12" x14ac:dyDescent="0.25">
      <c r="A28" s="15"/>
      <c r="B28" s="594" t="s">
        <v>62</v>
      </c>
      <c r="C28" s="501">
        <v>-26569</v>
      </c>
      <c r="D28" s="652">
        <v>26569</v>
      </c>
      <c r="E28" s="240">
        <f>D28</f>
        <v>26569</v>
      </c>
      <c r="F28" s="221"/>
    </row>
    <row r="29" spans="1:6" ht="12.6" thickBot="1" x14ac:dyDescent="0.3">
      <c r="A29" s="1462"/>
      <c r="B29" s="1463" t="s">
        <v>4770</v>
      </c>
      <c r="C29" s="1464">
        <v>0</v>
      </c>
      <c r="D29" s="1465">
        <v>0</v>
      </c>
      <c r="E29" s="1458"/>
      <c r="F29" s="221"/>
    </row>
    <row r="30" spans="1:6" x14ac:dyDescent="0.2">
      <c r="A30" s="813"/>
      <c r="B30" s="1435" t="s">
        <v>4272</v>
      </c>
      <c r="C30" s="1433">
        <v>0</v>
      </c>
      <c r="D30" s="1434">
        <v>0</v>
      </c>
      <c r="E30" s="390"/>
      <c r="F30" s="221"/>
    </row>
    <row r="31" spans="1:6" x14ac:dyDescent="0.2">
      <c r="A31" s="813"/>
      <c r="B31" s="1435" t="s">
        <v>5489</v>
      </c>
      <c r="C31" s="1433">
        <v>0</v>
      </c>
      <c r="D31" s="1434">
        <v>0</v>
      </c>
      <c r="E31" s="390"/>
      <c r="F31" s="221"/>
    </row>
    <row r="32" spans="1:6" ht="12" x14ac:dyDescent="0.25">
      <c r="A32" s="813" t="s">
        <v>3558</v>
      </c>
      <c r="B32" s="1435" t="s">
        <v>6043</v>
      </c>
      <c r="C32" s="1433">
        <v>-128</v>
      </c>
      <c r="D32" s="1434">
        <v>128</v>
      </c>
      <c r="E32" s="390"/>
      <c r="F32" s="221"/>
    </row>
    <row r="33" spans="1:6" ht="12" x14ac:dyDescent="0.25">
      <c r="A33" s="813" t="s">
        <v>3559</v>
      </c>
      <c r="B33" s="1435" t="s">
        <v>6042</v>
      </c>
      <c r="C33" s="1433">
        <v>-1892</v>
      </c>
      <c r="D33" s="1434">
        <v>1892</v>
      </c>
      <c r="E33" s="390"/>
      <c r="F33" s="221"/>
    </row>
    <row r="34" spans="1:6" ht="12" x14ac:dyDescent="0.25">
      <c r="A34" s="813" t="s">
        <v>2856</v>
      </c>
      <c r="B34" s="802" t="s">
        <v>5943</v>
      </c>
      <c r="C34" s="1433">
        <v>-14</v>
      </c>
      <c r="D34" s="1434">
        <v>14</v>
      </c>
      <c r="E34" s="390"/>
      <c r="F34" s="221"/>
    </row>
    <row r="35" spans="1:6" ht="12" x14ac:dyDescent="0.25">
      <c r="A35" s="813" t="s">
        <v>3558</v>
      </c>
      <c r="B35" s="802" t="s">
        <v>5944</v>
      </c>
      <c r="C35" s="1433">
        <v>-70</v>
      </c>
      <c r="D35" s="1434">
        <v>70</v>
      </c>
      <c r="E35" s="390"/>
      <c r="F35" s="221"/>
    </row>
    <row r="36" spans="1:6" x14ac:dyDescent="0.2">
      <c r="A36" s="813" t="s">
        <v>3560</v>
      </c>
      <c r="B36" s="1435" t="s">
        <v>5989</v>
      </c>
      <c r="C36" s="1433">
        <v>-50</v>
      </c>
      <c r="D36" s="1434">
        <v>50</v>
      </c>
      <c r="E36" s="390"/>
      <c r="F36" s="221"/>
    </row>
    <row r="37" spans="1:6" x14ac:dyDescent="0.2">
      <c r="A37" s="813"/>
      <c r="B37" s="1435" t="s">
        <v>5990</v>
      </c>
      <c r="C37" s="1433">
        <v>-100</v>
      </c>
      <c r="D37" s="1434">
        <v>100</v>
      </c>
      <c r="E37" s="390"/>
      <c r="F37" s="221"/>
    </row>
    <row r="38" spans="1:6" x14ac:dyDescent="0.2">
      <c r="A38" s="813"/>
      <c r="B38" s="1435" t="s">
        <v>5991</v>
      </c>
      <c r="C38" s="1433">
        <v>-75</v>
      </c>
      <c r="D38" s="1434">
        <v>75</v>
      </c>
      <c r="E38" s="390"/>
      <c r="F38" s="221"/>
    </row>
    <row r="39" spans="1:6" x14ac:dyDescent="0.2">
      <c r="A39" s="813"/>
      <c r="B39" s="802" t="s">
        <v>5992</v>
      </c>
      <c r="C39" s="1433">
        <v>-90</v>
      </c>
      <c r="D39" s="1434">
        <v>90</v>
      </c>
      <c r="E39" s="390"/>
      <c r="F39" s="221"/>
    </row>
    <row r="40" spans="1:6" x14ac:dyDescent="0.2">
      <c r="A40" s="813"/>
      <c r="B40" s="802" t="s">
        <v>5995</v>
      </c>
      <c r="C40" s="1433">
        <v>-380</v>
      </c>
      <c r="D40" s="1434">
        <v>380</v>
      </c>
      <c r="E40" s="390"/>
      <c r="F40" s="221"/>
    </row>
    <row r="41" spans="1:6" x14ac:dyDescent="0.2">
      <c r="A41" s="813"/>
      <c r="B41" s="802" t="s">
        <v>5996</v>
      </c>
      <c r="C41" s="1433">
        <v>-100</v>
      </c>
      <c r="D41" s="1434">
        <v>100</v>
      </c>
      <c r="E41" s="390"/>
      <c r="F41" s="221"/>
    </row>
    <row r="42" spans="1:6" x14ac:dyDescent="0.2">
      <c r="A42" s="813"/>
      <c r="B42" s="802" t="s">
        <v>4256</v>
      </c>
      <c r="C42" s="1433">
        <v>-35</v>
      </c>
      <c r="D42" s="1434">
        <v>35</v>
      </c>
      <c r="E42" s="390"/>
      <c r="F42" s="221"/>
    </row>
    <row r="43" spans="1:6" x14ac:dyDescent="0.2">
      <c r="A43" s="813"/>
      <c r="B43" s="802" t="s">
        <v>5980</v>
      </c>
      <c r="C43" s="1433">
        <v>-150</v>
      </c>
      <c r="D43" s="1434">
        <v>150</v>
      </c>
      <c r="E43" s="390"/>
      <c r="F43" s="221"/>
    </row>
    <row r="44" spans="1:6" x14ac:dyDescent="0.2">
      <c r="A44" s="813"/>
      <c r="B44" s="802" t="s">
        <v>5981</v>
      </c>
      <c r="C44" s="1433">
        <v>-170</v>
      </c>
      <c r="D44" s="1434">
        <v>170</v>
      </c>
      <c r="E44" s="390"/>
      <c r="F44" s="221"/>
    </row>
    <row r="45" spans="1:6" ht="12" x14ac:dyDescent="0.25">
      <c r="A45" s="813"/>
      <c r="B45" s="1531" t="s">
        <v>6002</v>
      </c>
      <c r="C45" s="1529">
        <v>-2000</v>
      </c>
      <c r="D45" s="1530">
        <v>2000</v>
      </c>
      <c r="E45" s="390"/>
      <c r="F45" s="221"/>
    </row>
    <row r="46" spans="1:6" ht="12" customHeight="1" thickBot="1" x14ac:dyDescent="0.3">
      <c r="A46" s="1459"/>
      <c r="B46" s="1312"/>
      <c r="C46" s="1460"/>
      <c r="D46" s="1461"/>
      <c r="E46" s="1458">
        <f>SUM(D30:D46)</f>
        <v>5254</v>
      </c>
      <c r="F46" s="221"/>
    </row>
    <row r="47" spans="1:6" ht="12" customHeight="1" x14ac:dyDescent="0.2">
      <c r="A47" s="814"/>
      <c r="B47" s="826" t="s">
        <v>3787</v>
      </c>
      <c r="C47" s="604">
        <v>7000</v>
      </c>
      <c r="D47" s="260"/>
      <c r="E47" s="390"/>
      <c r="F47" s="221"/>
    </row>
    <row r="48" spans="1:6" ht="12" customHeight="1" x14ac:dyDescent="0.25">
      <c r="A48" s="814" t="s">
        <v>3560</v>
      </c>
      <c r="B48" s="1435" t="s">
        <v>5988</v>
      </c>
      <c r="C48" s="1433">
        <v>-228</v>
      </c>
      <c r="D48" s="1434">
        <v>228</v>
      </c>
      <c r="E48" s="408"/>
      <c r="F48" s="221"/>
    </row>
    <row r="49" spans="1:6" ht="12" customHeight="1" x14ac:dyDescent="0.25">
      <c r="A49" s="814" t="s">
        <v>3788</v>
      </c>
      <c r="B49" s="802" t="s">
        <v>5993</v>
      </c>
      <c r="C49" s="1433">
        <v>-250</v>
      </c>
      <c r="D49" s="1434">
        <v>250</v>
      </c>
      <c r="E49" s="408"/>
      <c r="F49" s="221"/>
    </row>
    <row r="50" spans="1:6" ht="12" customHeight="1" x14ac:dyDescent="0.25">
      <c r="A50" s="814" t="s">
        <v>3789</v>
      </c>
      <c r="B50" s="802" t="s">
        <v>5994</v>
      </c>
      <c r="C50" s="1433">
        <v>-240</v>
      </c>
      <c r="D50" s="1434">
        <v>240</v>
      </c>
      <c r="E50" s="408"/>
      <c r="F50" s="221"/>
    </row>
    <row r="51" spans="1:6" ht="12" customHeight="1" x14ac:dyDescent="0.25">
      <c r="A51" s="814" t="s">
        <v>2855</v>
      </c>
      <c r="B51" s="802" t="s">
        <v>5982</v>
      </c>
      <c r="C51" s="1433">
        <v>-228</v>
      </c>
      <c r="D51" s="1434">
        <v>228</v>
      </c>
      <c r="E51" s="408"/>
      <c r="F51" s="221"/>
    </row>
    <row r="52" spans="1:6" ht="12" customHeight="1" x14ac:dyDescent="0.25">
      <c r="A52" s="814" t="s">
        <v>2856</v>
      </c>
      <c r="B52" s="802" t="s">
        <v>5986</v>
      </c>
      <c r="C52" s="1433">
        <v>-75</v>
      </c>
      <c r="D52" s="1434">
        <v>75</v>
      </c>
      <c r="E52" s="408"/>
      <c r="F52" s="221"/>
    </row>
    <row r="53" spans="1:6" ht="12" customHeight="1" x14ac:dyDescent="0.25">
      <c r="A53" s="814" t="s">
        <v>3790</v>
      </c>
      <c r="B53" s="802" t="s">
        <v>5983</v>
      </c>
      <c r="C53" s="1433">
        <v>-20</v>
      </c>
      <c r="D53" s="1434">
        <v>20</v>
      </c>
      <c r="E53" s="408"/>
      <c r="F53" s="221"/>
    </row>
    <row r="54" spans="1:6" ht="12" customHeight="1" x14ac:dyDescent="0.25">
      <c r="A54" s="814" t="s">
        <v>2855</v>
      </c>
      <c r="B54" s="802" t="s">
        <v>5984</v>
      </c>
      <c r="C54" s="1433">
        <v>-150</v>
      </c>
      <c r="D54" s="1434">
        <v>150</v>
      </c>
      <c r="E54" s="860"/>
      <c r="F54" s="221"/>
    </row>
    <row r="55" spans="1:6" ht="12" customHeight="1" x14ac:dyDescent="0.25">
      <c r="A55" s="814" t="s">
        <v>2856</v>
      </c>
      <c r="B55" s="1435" t="s">
        <v>5973</v>
      </c>
      <c r="C55" s="1433">
        <v>-300</v>
      </c>
      <c r="D55" s="1434">
        <v>300</v>
      </c>
      <c r="E55" s="860"/>
      <c r="F55" s="221"/>
    </row>
    <row r="56" spans="1:6" ht="12" customHeight="1" x14ac:dyDescent="0.25">
      <c r="A56" s="814" t="s">
        <v>1327</v>
      </c>
      <c r="B56" s="1435" t="s">
        <v>5974</v>
      </c>
      <c r="C56" s="1433">
        <v>-150</v>
      </c>
      <c r="D56" s="1434">
        <v>150</v>
      </c>
      <c r="E56" s="860"/>
      <c r="F56" s="221"/>
    </row>
    <row r="57" spans="1:6" ht="12" x14ac:dyDescent="0.25">
      <c r="A57" s="814"/>
      <c r="B57" s="802" t="s">
        <v>5975</v>
      </c>
      <c r="C57" s="1433">
        <v>-240</v>
      </c>
      <c r="D57" s="1434">
        <v>240</v>
      </c>
      <c r="E57" s="860"/>
      <c r="F57" s="221"/>
    </row>
    <row r="58" spans="1:6" ht="12" x14ac:dyDescent="0.25">
      <c r="A58" s="814"/>
      <c r="B58" s="802" t="s">
        <v>5976</v>
      </c>
      <c r="C58" s="1433">
        <v>-150</v>
      </c>
      <c r="D58" s="1434">
        <v>150</v>
      </c>
      <c r="E58" s="860"/>
      <c r="F58" s="221"/>
    </row>
    <row r="59" spans="1:6" ht="12" x14ac:dyDescent="0.25">
      <c r="A59" s="814"/>
      <c r="B59" s="802" t="s">
        <v>5977</v>
      </c>
      <c r="C59" s="1433">
        <v>-215</v>
      </c>
      <c r="D59" s="1434">
        <v>215</v>
      </c>
      <c r="E59" s="860"/>
      <c r="F59" s="221"/>
    </row>
    <row r="60" spans="1:6" ht="12" x14ac:dyDescent="0.25">
      <c r="A60" s="814"/>
      <c r="B60" s="802" t="s">
        <v>5978</v>
      </c>
      <c r="C60" s="1433">
        <v>-794</v>
      </c>
      <c r="D60" s="1434">
        <v>794</v>
      </c>
      <c r="E60" s="860"/>
      <c r="F60" s="221"/>
    </row>
    <row r="61" spans="1:6" ht="12" x14ac:dyDescent="0.25">
      <c r="A61" s="814"/>
      <c r="B61" s="802" t="s">
        <v>5972</v>
      </c>
      <c r="C61" s="1433">
        <v>-1100</v>
      </c>
      <c r="D61" s="1434">
        <v>1100</v>
      </c>
      <c r="E61" s="860"/>
      <c r="F61" s="221"/>
    </row>
    <row r="62" spans="1:6" ht="12" x14ac:dyDescent="0.25">
      <c r="A62" s="814"/>
      <c r="B62" s="802" t="s">
        <v>5057</v>
      </c>
      <c r="C62" s="1433">
        <v>-223</v>
      </c>
      <c r="D62" s="1434">
        <v>223</v>
      </c>
      <c r="E62" s="860"/>
      <c r="F62" s="221"/>
    </row>
    <row r="63" spans="1:6" ht="12.6" thickBot="1" x14ac:dyDescent="0.3">
      <c r="A63" s="814"/>
      <c r="B63" s="599"/>
      <c r="C63" s="1169"/>
      <c r="D63" s="1170"/>
      <c r="E63" s="240">
        <f>SUM(D47:D63)</f>
        <v>4363</v>
      </c>
      <c r="F63" s="221"/>
    </row>
    <row r="64" spans="1:6" ht="21.6" thickBot="1" x14ac:dyDescent="0.45">
      <c r="B64" s="50" t="s">
        <v>1198</v>
      </c>
      <c r="C64" s="49">
        <f>SUM(C2:C46)</f>
        <v>0</v>
      </c>
      <c r="D64" s="432">
        <f>SUM(D7:D46)</f>
        <v>42345</v>
      </c>
      <c r="E64" s="353"/>
    </row>
    <row r="80" ht="12" customHeight="1" x14ac:dyDescent="0.2"/>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T61"/>
  <sheetViews>
    <sheetView showGridLines="0" topLeftCell="X1" zoomScale="110" zoomScaleNormal="110" workbookViewId="0">
      <selection activeCell="AU18" sqref="AU18"/>
    </sheetView>
  </sheetViews>
  <sheetFormatPr baseColWidth="10" defaultRowHeight="13.2" x14ac:dyDescent="0.25"/>
  <cols>
    <col min="1" max="1" width="2.33203125" customWidth="1"/>
    <col min="3" max="3" width="3.44140625" customWidth="1"/>
    <col min="5" max="5" width="8.109375" customWidth="1"/>
    <col min="6" max="6" width="8" bestFit="1" customWidth="1"/>
    <col min="7" max="7" width="3.88671875" customWidth="1"/>
    <col min="9" max="9" width="3.44140625" customWidth="1"/>
    <col min="10" max="10" width="11.44140625" customWidth="1"/>
    <col min="11" max="11" width="7.6640625" customWidth="1"/>
    <col min="12" max="12" width="8.109375" bestFit="1" customWidth="1"/>
    <col min="13" max="13" width="4.6640625" customWidth="1"/>
    <col min="15" max="15" width="3.44140625" customWidth="1"/>
    <col min="17" max="17" width="7.6640625" customWidth="1"/>
    <col min="18" max="18" width="8.109375" bestFit="1" customWidth="1"/>
    <col min="19" max="19" width="2.5546875" customWidth="1"/>
    <col min="20" max="20" width="11.44140625" customWidth="1"/>
    <col min="21" max="21" width="3.44140625" customWidth="1"/>
    <col min="22" max="22" width="10.88671875" customWidth="1"/>
    <col min="23" max="23" width="7.5546875" customWidth="1"/>
    <col min="24" max="24" width="7.33203125" customWidth="1"/>
    <col min="25" max="25" width="13.5546875" customWidth="1"/>
    <col min="26" max="26" width="8.109375" customWidth="1"/>
    <col min="27" max="27" width="11.33203125" customWidth="1"/>
    <col min="28" max="28" width="0.44140625" customWidth="1"/>
    <col min="29" max="29" width="0.6640625" customWidth="1"/>
    <col min="30" max="30" width="11.44140625" customWidth="1"/>
    <col min="31" max="31" width="3.44140625" customWidth="1"/>
    <col min="32" max="32" width="11" bestFit="1" customWidth="1"/>
    <col min="33" max="33" width="7.6640625" customWidth="1"/>
    <col min="34" max="34" width="7.44140625" customWidth="1"/>
    <col min="35" max="35" width="3" customWidth="1"/>
    <col min="37" max="37" width="8.6640625" bestFit="1" customWidth="1"/>
    <col min="38" max="38" width="11" bestFit="1" customWidth="1"/>
    <col min="39" max="39" width="0.88671875" customWidth="1"/>
    <col min="40" max="40" width="0.44140625" customWidth="1"/>
    <col min="41" max="41" width="0.88671875" customWidth="1"/>
    <col min="43" max="43" width="3.44140625" customWidth="1"/>
    <col min="44" max="44" width="11" customWidth="1"/>
    <col min="45" max="45" width="7.6640625" customWidth="1"/>
    <col min="46" max="46" width="7.44140625" customWidth="1"/>
  </cols>
  <sheetData>
    <row r="1" spans="2:46" x14ac:dyDescent="0.25">
      <c r="AB1" s="83"/>
    </row>
    <row r="2" spans="2:46" ht="9.75" customHeight="1" x14ac:dyDescent="0.25">
      <c r="B2" s="1894" t="s">
        <v>3608</v>
      </c>
      <c r="C2" s="1894"/>
      <c r="D2" s="1894"/>
      <c r="E2" s="1894"/>
      <c r="F2" s="1894"/>
      <c r="H2" s="1895" t="s">
        <v>3609</v>
      </c>
      <c r="I2" s="1895"/>
      <c r="J2" s="1895"/>
      <c r="K2" s="1895"/>
      <c r="L2" s="1895"/>
      <c r="N2" s="1896" t="s">
        <v>4411</v>
      </c>
      <c r="O2" s="1896"/>
      <c r="P2" s="1896"/>
      <c r="Q2" s="1896"/>
      <c r="R2" s="1896"/>
      <c r="T2" s="1897" t="s">
        <v>5436</v>
      </c>
      <c r="U2" s="1897"/>
      <c r="V2" s="1897"/>
      <c r="W2" s="1897"/>
      <c r="X2" s="1897"/>
      <c r="AB2" s="1579"/>
      <c r="AD2" s="1893" t="s">
        <v>6406</v>
      </c>
      <c r="AE2" s="1893"/>
      <c r="AF2" s="1893"/>
      <c r="AG2" s="1893"/>
      <c r="AH2" s="1893"/>
      <c r="AN2" s="1579"/>
      <c r="AP2" s="1892" t="s">
        <v>6931</v>
      </c>
      <c r="AQ2" s="1892"/>
      <c r="AR2" s="1892"/>
      <c r="AS2" s="1892"/>
      <c r="AT2" s="1892"/>
    </row>
    <row r="3" spans="2:46" ht="12.75" customHeight="1" x14ac:dyDescent="0.25">
      <c r="B3" s="1894"/>
      <c r="C3" s="1894"/>
      <c r="D3" s="1894"/>
      <c r="E3" s="1894"/>
      <c r="F3" s="1894"/>
      <c r="H3" s="1895"/>
      <c r="I3" s="1895"/>
      <c r="J3" s="1895"/>
      <c r="K3" s="1895"/>
      <c r="L3" s="1895"/>
      <c r="N3" s="1896"/>
      <c r="O3" s="1896"/>
      <c r="P3" s="1896"/>
      <c r="Q3" s="1896"/>
      <c r="R3" s="1896"/>
      <c r="T3" s="1897"/>
      <c r="U3" s="1897"/>
      <c r="V3" s="1897"/>
      <c r="W3" s="1897"/>
      <c r="X3" s="1897"/>
      <c r="AB3" s="1579"/>
      <c r="AD3" s="1893"/>
      <c r="AE3" s="1893"/>
      <c r="AF3" s="1893"/>
      <c r="AG3" s="1893"/>
      <c r="AH3" s="1893"/>
      <c r="AN3" s="1579"/>
      <c r="AP3" s="1892"/>
      <c r="AQ3" s="1892"/>
      <c r="AR3" s="1892"/>
      <c r="AS3" s="1892"/>
      <c r="AT3" s="1892"/>
    </row>
    <row r="4" spans="2:46" ht="13.5" customHeight="1" thickBot="1" x14ac:dyDescent="0.3">
      <c r="B4" s="1128" t="s">
        <v>3606</v>
      </c>
      <c r="C4" s="1128"/>
      <c r="D4" s="1128" t="s">
        <v>1022</v>
      </c>
      <c r="E4" s="1128" t="s">
        <v>4414</v>
      </c>
      <c r="F4" s="1129" t="s">
        <v>3111</v>
      </c>
      <c r="H4" s="1128" t="s">
        <v>3606</v>
      </c>
      <c r="I4" s="1128"/>
      <c r="J4" s="1128" t="s">
        <v>1022</v>
      </c>
      <c r="K4" s="1128" t="s">
        <v>4414</v>
      </c>
      <c r="L4" s="1129" t="s">
        <v>3111</v>
      </c>
      <c r="N4" s="1128" t="s">
        <v>3606</v>
      </c>
      <c r="O4" s="1128"/>
      <c r="P4" s="1128" t="s">
        <v>1022</v>
      </c>
      <c r="Q4" s="1128" t="s">
        <v>4414</v>
      </c>
      <c r="R4" s="1129" t="s">
        <v>3111</v>
      </c>
      <c r="T4" s="1128" t="s">
        <v>3606</v>
      </c>
      <c r="U4" s="1128"/>
      <c r="V4" s="1128" t="s">
        <v>1022</v>
      </c>
      <c r="W4" s="1128" t="s">
        <v>4414</v>
      </c>
      <c r="X4" s="1129" t="s">
        <v>3111</v>
      </c>
      <c r="AB4" s="1579"/>
      <c r="AD4" s="1128" t="s">
        <v>3606</v>
      </c>
      <c r="AE4" s="1128"/>
      <c r="AF4" s="1128" t="s">
        <v>1022</v>
      </c>
      <c r="AG4" s="1128" t="s">
        <v>4414</v>
      </c>
      <c r="AH4" s="1129" t="s">
        <v>3111</v>
      </c>
      <c r="AN4" s="1579"/>
      <c r="AP4" s="1128" t="s">
        <v>3606</v>
      </c>
      <c r="AQ4" s="1128"/>
      <c r="AR4" s="1128" t="s">
        <v>1022</v>
      </c>
      <c r="AS4" s="1128" t="s">
        <v>4414</v>
      </c>
      <c r="AT4" s="1129" t="s">
        <v>3111</v>
      </c>
    </row>
    <row r="5" spans="2:46" ht="13.8" thickBot="1" x14ac:dyDescent="0.3">
      <c r="B5" s="1130"/>
      <c r="C5" s="1130">
        <v>1</v>
      </c>
      <c r="D5" s="1130" t="s">
        <v>2079</v>
      </c>
      <c r="E5" s="1131" t="s">
        <v>4415</v>
      </c>
      <c r="F5" s="1132" t="s">
        <v>3725</v>
      </c>
      <c r="H5" s="733">
        <v>42080</v>
      </c>
      <c r="I5" s="89">
        <v>1</v>
      </c>
      <c r="J5" s="1110" t="s">
        <v>2079</v>
      </c>
      <c r="K5" s="1116">
        <v>2000</v>
      </c>
      <c r="L5" s="1117">
        <v>2000</v>
      </c>
      <c r="N5" s="1379">
        <v>42481</v>
      </c>
      <c r="O5" s="1380">
        <v>1</v>
      </c>
      <c r="P5" s="1381" t="s">
        <v>2079</v>
      </c>
      <c r="Q5" s="1122">
        <v>3000</v>
      </c>
      <c r="R5" s="1382">
        <v>3000</v>
      </c>
      <c r="T5" s="1379">
        <v>42772</v>
      </c>
      <c r="U5" s="1380">
        <v>1</v>
      </c>
      <c r="V5" s="1381" t="s">
        <v>2079</v>
      </c>
      <c r="W5" s="1383">
        <v>4200</v>
      </c>
      <c r="X5" s="1382">
        <v>4200</v>
      </c>
      <c r="AB5" s="1579"/>
      <c r="AD5" s="1379">
        <v>43207</v>
      </c>
      <c r="AE5" s="1380">
        <v>1</v>
      </c>
      <c r="AF5" s="1381" t="s">
        <v>2079</v>
      </c>
      <c r="AG5" s="1112">
        <v>5100</v>
      </c>
      <c r="AH5" s="1382">
        <v>5100</v>
      </c>
      <c r="AN5" s="1579"/>
      <c r="AP5" s="1379">
        <v>43579</v>
      </c>
      <c r="AQ5" s="1380">
        <v>1</v>
      </c>
      <c r="AR5" s="1381" t="s">
        <v>2079</v>
      </c>
      <c r="AS5" s="1628">
        <v>7000</v>
      </c>
      <c r="AT5" s="1382">
        <v>7000</v>
      </c>
    </row>
    <row r="6" spans="2:46" x14ac:dyDescent="0.25">
      <c r="B6" s="733">
        <v>41697</v>
      </c>
      <c r="C6" s="89">
        <v>2</v>
      </c>
      <c r="D6" s="1110" t="s">
        <v>219</v>
      </c>
      <c r="E6" s="1112">
        <v>1500</v>
      </c>
      <c r="F6" s="1111">
        <v>1500</v>
      </c>
      <c r="H6" s="733">
        <v>42080</v>
      </c>
      <c r="I6" s="89">
        <v>2</v>
      </c>
      <c r="J6" s="1110" t="s">
        <v>219</v>
      </c>
      <c r="K6" s="1116">
        <v>2000</v>
      </c>
      <c r="L6" s="1117">
        <v>2000</v>
      </c>
      <c r="N6" s="1379">
        <v>42481</v>
      </c>
      <c r="O6" s="1380">
        <v>2</v>
      </c>
      <c r="P6" s="1381" t="s">
        <v>219</v>
      </c>
      <c r="Q6" s="1123">
        <v>3000</v>
      </c>
      <c r="R6" s="1382">
        <v>3000</v>
      </c>
      <c r="T6" s="1379">
        <v>42853</v>
      </c>
      <c r="U6" s="1380">
        <v>2</v>
      </c>
      <c r="V6" s="1381" t="s">
        <v>219</v>
      </c>
      <c r="W6" s="1384">
        <v>4200</v>
      </c>
      <c r="X6" s="1382">
        <v>4200</v>
      </c>
      <c r="Z6" s="240">
        <v>12000</v>
      </c>
      <c r="AA6" s="3" t="s">
        <v>6407</v>
      </c>
      <c r="AB6" s="1580"/>
      <c r="AD6" s="1379">
        <v>43207</v>
      </c>
      <c r="AE6" s="1380">
        <v>2</v>
      </c>
      <c r="AF6" s="1381" t="s">
        <v>219</v>
      </c>
      <c r="AG6" s="1113">
        <v>5100</v>
      </c>
      <c r="AH6" s="1382">
        <v>5100</v>
      </c>
      <c r="AN6" s="1580"/>
      <c r="AP6" s="1379">
        <v>43579</v>
      </c>
      <c r="AQ6" s="1380">
        <v>2</v>
      </c>
      <c r="AR6" s="1381" t="s">
        <v>219</v>
      </c>
      <c r="AS6" s="1629">
        <v>7000</v>
      </c>
      <c r="AT6" s="1382">
        <v>7000</v>
      </c>
    </row>
    <row r="7" spans="2:46" x14ac:dyDescent="0.25">
      <c r="B7" s="733">
        <v>41733</v>
      </c>
      <c r="C7" s="89">
        <v>3</v>
      </c>
      <c r="D7" s="1110" t="s">
        <v>2596</v>
      </c>
      <c r="E7" s="1113">
        <v>1500</v>
      </c>
      <c r="F7" s="1111">
        <v>1500</v>
      </c>
      <c r="H7" s="733">
        <v>42186</v>
      </c>
      <c r="I7" s="89">
        <v>3</v>
      </c>
      <c r="J7" s="1110" t="s">
        <v>2596</v>
      </c>
      <c r="K7" s="1116">
        <v>2000</v>
      </c>
      <c r="L7" s="1117">
        <v>2000</v>
      </c>
      <c r="N7" s="1379">
        <v>42481</v>
      </c>
      <c r="O7" s="1380">
        <v>3</v>
      </c>
      <c r="P7" s="1381" t="s">
        <v>2596</v>
      </c>
      <c r="Q7" s="1123">
        <v>3000</v>
      </c>
      <c r="R7" s="1382">
        <v>3000</v>
      </c>
      <c r="T7" s="1379">
        <v>42853</v>
      </c>
      <c r="U7" s="1380">
        <v>3</v>
      </c>
      <c r="V7" s="1381" t="s">
        <v>2596</v>
      </c>
      <c r="W7" s="1384">
        <v>4200</v>
      </c>
      <c r="X7" s="1382">
        <v>4200</v>
      </c>
      <c r="Z7" s="3"/>
      <c r="AA7" s="3"/>
      <c r="AB7" s="1580"/>
      <c r="AD7" s="1379">
        <v>43207</v>
      </c>
      <c r="AE7" s="1380">
        <v>3</v>
      </c>
      <c r="AF7" s="1381" t="s">
        <v>2596</v>
      </c>
      <c r="AG7" s="1113">
        <v>5100</v>
      </c>
      <c r="AH7" s="1382">
        <v>5100</v>
      </c>
      <c r="AN7" s="1580"/>
      <c r="AP7" s="1379">
        <v>43579</v>
      </c>
      <c r="AQ7" s="1380">
        <v>3</v>
      </c>
      <c r="AR7" s="1381" t="s">
        <v>2596</v>
      </c>
      <c r="AS7" s="1629">
        <v>7000</v>
      </c>
      <c r="AT7" s="1382">
        <v>7000</v>
      </c>
    </row>
    <row r="8" spans="2:46" x14ac:dyDescent="0.25">
      <c r="B8" s="733">
        <v>41794</v>
      </c>
      <c r="C8" s="89">
        <v>4</v>
      </c>
      <c r="D8" s="1110" t="s">
        <v>373</v>
      </c>
      <c r="E8" s="1113">
        <v>1500</v>
      </c>
      <c r="F8" s="1111">
        <v>1500</v>
      </c>
      <c r="G8" s="815"/>
      <c r="H8" s="733">
        <v>42186</v>
      </c>
      <c r="I8" s="89">
        <v>4</v>
      </c>
      <c r="J8" s="1110" t="s">
        <v>373</v>
      </c>
      <c r="K8" s="1116">
        <v>2000</v>
      </c>
      <c r="L8" s="1117">
        <v>2000</v>
      </c>
      <c r="N8" s="1379">
        <v>42481</v>
      </c>
      <c r="O8" s="1380">
        <v>4</v>
      </c>
      <c r="P8" s="1381" t="s">
        <v>373</v>
      </c>
      <c r="Q8" s="1123">
        <v>3000</v>
      </c>
      <c r="R8" s="1382">
        <v>3000</v>
      </c>
      <c r="S8" s="815"/>
      <c r="T8" s="1379">
        <v>42853</v>
      </c>
      <c r="U8" s="1380">
        <v>4</v>
      </c>
      <c r="V8" s="1381" t="s">
        <v>373</v>
      </c>
      <c r="W8" s="1384">
        <v>4200</v>
      </c>
      <c r="X8" s="1382">
        <f>3600+600</f>
        <v>4200</v>
      </c>
      <c r="Z8" s="3"/>
      <c r="AA8" s="3"/>
      <c r="AB8" s="1580"/>
      <c r="AD8" s="1379">
        <v>43336</v>
      </c>
      <c r="AE8" s="1380">
        <v>4</v>
      </c>
      <c r="AF8" s="1381" t="s">
        <v>373</v>
      </c>
      <c r="AG8" s="1113">
        <v>5100</v>
      </c>
      <c r="AH8" s="1382">
        <v>5100</v>
      </c>
      <c r="AN8" s="1580"/>
      <c r="AP8" s="1379">
        <v>43579</v>
      </c>
      <c r="AQ8" s="1380">
        <v>4</v>
      </c>
      <c r="AR8" s="1381" t="s">
        <v>373</v>
      </c>
      <c r="AS8" s="1629">
        <v>7000</v>
      </c>
      <c r="AT8" s="1382">
        <v>7000</v>
      </c>
    </row>
    <row r="9" spans="2:46" x14ac:dyDescent="0.25">
      <c r="B9" s="733">
        <v>41794</v>
      </c>
      <c r="C9" s="89">
        <v>5</v>
      </c>
      <c r="D9" s="1110" t="s">
        <v>3097</v>
      </c>
      <c r="E9" s="1113">
        <v>1700</v>
      </c>
      <c r="F9" s="1111">
        <v>1700</v>
      </c>
      <c r="G9" s="815"/>
      <c r="H9" s="733">
        <v>42186</v>
      </c>
      <c r="I9" s="89">
        <v>5</v>
      </c>
      <c r="J9" s="1110" t="s">
        <v>3097</v>
      </c>
      <c r="K9" s="1116">
        <v>2000</v>
      </c>
      <c r="L9" s="1117">
        <v>2000</v>
      </c>
      <c r="N9" s="733">
        <v>42628</v>
      </c>
      <c r="O9" s="89">
        <v>5</v>
      </c>
      <c r="P9" s="1110" t="s">
        <v>3097</v>
      </c>
      <c r="Q9" s="1123">
        <v>3000</v>
      </c>
      <c r="R9" s="1117">
        <v>3000</v>
      </c>
      <c r="T9" s="1379">
        <v>42970</v>
      </c>
      <c r="U9" s="1380">
        <v>5</v>
      </c>
      <c r="V9" s="1381" t="s">
        <v>3097</v>
      </c>
      <c r="W9" s="1384">
        <v>4200</v>
      </c>
      <c r="X9" s="1382">
        <v>4200</v>
      </c>
      <c r="Z9" s="240">
        <v>9000</v>
      </c>
      <c r="AA9" s="3" t="s">
        <v>6408</v>
      </c>
      <c r="AB9" s="1580"/>
      <c r="AD9" s="1379">
        <v>43336</v>
      </c>
      <c r="AE9" s="1380">
        <v>5</v>
      </c>
      <c r="AF9" s="1381" t="s">
        <v>3097</v>
      </c>
      <c r="AG9" s="1113">
        <v>5100</v>
      </c>
      <c r="AH9" s="1382">
        <v>5100</v>
      </c>
      <c r="AN9" s="1580"/>
      <c r="AP9" s="1379">
        <v>43581</v>
      </c>
      <c r="AQ9" s="1380">
        <v>5</v>
      </c>
      <c r="AR9" s="1381" t="s">
        <v>3097</v>
      </c>
      <c r="AS9" s="1629">
        <v>7000</v>
      </c>
      <c r="AT9" s="1382">
        <v>7000</v>
      </c>
    </row>
    <row r="10" spans="2:46" ht="13.8" thickBot="1" x14ac:dyDescent="0.3">
      <c r="B10" s="733">
        <v>41840</v>
      </c>
      <c r="C10" s="89">
        <v>6</v>
      </c>
      <c r="D10" s="1110" t="s">
        <v>467</v>
      </c>
      <c r="E10" s="1114">
        <v>1700</v>
      </c>
      <c r="F10" s="1111">
        <v>2000</v>
      </c>
      <c r="G10" s="815"/>
      <c r="H10" s="733">
        <v>42186</v>
      </c>
      <c r="I10" s="89">
        <v>6</v>
      </c>
      <c r="J10" s="1110" t="s">
        <v>467</v>
      </c>
      <c r="K10" s="1121">
        <v>2000</v>
      </c>
      <c r="L10" s="1117">
        <v>2000</v>
      </c>
      <c r="N10" s="733">
        <v>42628</v>
      </c>
      <c r="O10" s="89">
        <v>6</v>
      </c>
      <c r="P10" s="1110" t="s">
        <v>467</v>
      </c>
      <c r="Q10" s="1124">
        <v>3000</v>
      </c>
      <c r="R10" s="1117">
        <v>3000</v>
      </c>
      <c r="T10" s="1379">
        <v>42970</v>
      </c>
      <c r="U10" s="1380">
        <v>6</v>
      </c>
      <c r="V10" s="1381" t="s">
        <v>467</v>
      </c>
      <c r="W10" s="1384">
        <v>4200</v>
      </c>
      <c r="X10" s="1382">
        <v>4200</v>
      </c>
      <c r="Z10" s="3"/>
      <c r="AA10" s="3"/>
      <c r="AB10" s="1580"/>
      <c r="AD10" s="1379">
        <v>43336</v>
      </c>
      <c r="AE10" s="1380">
        <v>6</v>
      </c>
      <c r="AF10" s="1381" t="s">
        <v>467</v>
      </c>
      <c r="AG10" s="1113">
        <v>5100</v>
      </c>
      <c r="AH10" s="1382">
        <v>5100</v>
      </c>
      <c r="AK10" s="1623">
        <v>22000</v>
      </c>
      <c r="AL10" s="23" t="s">
        <v>7054</v>
      </c>
      <c r="AN10" s="1580"/>
      <c r="AP10" s="1379"/>
      <c r="AQ10" s="1380">
        <v>6</v>
      </c>
      <c r="AR10" s="1381" t="s">
        <v>467</v>
      </c>
      <c r="AS10" s="1629">
        <v>7000</v>
      </c>
      <c r="AT10" s="1382"/>
    </row>
    <row r="11" spans="2:46" x14ac:dyDescent="0.25">
      <c r="B11" s="733">
        <v>41840</v>
      </c>
      <c r="C11" s="89">
        <v>7</v>
      </c>
      <c r="D11" s="1110" t="s">
        <v>3098</v>
      </c>
      <c r="E11" s="1115">
        <v>2000</v>
      </c>
      <c r="F11" s="1111">
        <v>2000</v>
      </c>
      <c r="G11" s="815"/>
      <c r="H11" s="733">
        <v>42277</v>
      </c>
      <c r="I11" s="89">
        <v>7</v>
      </c>
      <c r="J11" s="1110" t="s">
        <v>3098</v>
      </c>
      <c r="K11" s="1118">
        <v>2500</v>
      </c>
      <c r="L11" s="1117">
        <v>2500</v>
      </c>
      <c r="M11" s="1133"/>
      <c r="N11" s="733">
        <v>42628</v>
      </c>
      <c r="O11" s="89">
        <v>7</v>
      </c>
      <c r="P11" s="1110" t="s">
        <v>3098</v>
      </c>
      <c r="Q11" s="1125">
        <v>3500</v>
      </c>
      <c r="R11" s="1117">
        <v>3500</v>
      </c>
      <c r="T11" s="1572">
        <v>43017</v>
      </c>
      <c r="U11" s="121">
        <v>7</v>
      </c>
      <c r="V11" s="1573" t="s">
        <v>3098</v>
      </c>
      <c r="W11" s="1385">
        <v>4600</v>
      </c>
      <c r="X11" s="1382">
        <v>4600</v>
      </c>
      <c r="Z11" s="3"/>
      <c r="AA11" s="3"/>
      <c r="AB11" s="1580"/>
      <c r="AD11" s="1572">
        <v>43336</v>
      </c>
      <c r="AE11" s="121">
        <v>7</v>
      </c>
      <c r="AF11" s="1573" t="s">
        <v>3098</v>
      </c>
      <c r="AG11" s="1576">
        <v>5700</v>
      </c>
      <c r="AH11" s="1382">
        <v>5700</v>
      </c>
      <c r="AN11" s="1580"/>
      <c r="AP11" s="1572"/>
      <c r="AQ11" s="121">
        <v>7</v>
      </c>
      <c r="AR11" s="1573" t="s">
        <v>3098</v>
      </c>
      <c r="AS11" s="1630">
        <v>8000</v>
      </c>
      <c r="AT11" s="1382"/>
    </row>
    <row r="12" spans="2:46" x14ac:dyDescent="0.25">
      <c r="B12" s="733">
        <v>41915</v>
      </c>
      <c r="C12" s="89">
        <v>8</v>
      </c>
      <c r="D12" s="1110" t="s">
        <v>3099</v>
      </c>
      <c r="E12" s="1116">
        <v>2000</v>
      </c>
      <c r="F12" s="1111">
        <v>1700</v>
      </c>
      <c r="G12" s="815"/>
      <c r="H12" s="733">
        <v>42277</v>
      </c>
      <c r="I12" s="89">
        <v>8</v>
      </c>
      <c r="J12" s="1110" t="s">
        <v>3099</v>
      </c>
      <c r="K12" s="1119">
        <v>2500</v>
      </c>
      <c r="L12" s="1117">
        <v>2500</v>
      </c>
      <c r="N12" s="733">
        <v>42628</v>
      </c>
      <c r="O12" s="89">
        <v>8</v>
      </c>
      <c r="P12" s="1110" t="s">
        <v>3099</v>
      </c>
      <c r="Q12" s="1126">
        <v>3500</v>
      </c>
      <c r="R12" s="1117">
        <v>3500</v>
      </c>
      <c r="T12" s="1572">
        <v>43017</v>
      </c>
      <c r="U12" s="121">
        <v>8</v>
      </c>
      <c r="V12" s="1573" t="s">
        <v>3099</v>
      </c>
      <c r="W12" s="1386">
        <v>4600</v>
      </c>
      <c r="X12" s="1382">
        <v>4600</v>
      </c>
      <c r="Z12" s="240">
        <v>12000</v>
      </c>
      <c r="AA12" s="3" t="s">
        <v>6409</v>
      </c>
      <c r="AB12" s="1580"/>
      <c r="AD12" s="1572">
        <v>43346</v>
      </c>
      <c r="AE12" s="121">
        <v>8</v>
      </c>
      <c r="AF12" s="1573" t="s">
        <v>3099</v>
      </c>
      <c r="AG12" s="1577">
        <v>5700</v>
      </c>
      <c r="AH12" s="1382">
        <v>5700</v>
      </c>
      <c r="AK12" s="1623">
        <v>4700</v>
      </c>
      <c r="AL12" s="23" t="s">
        <v>7053</v>
      </c>
      <c r="AN12" s="1580"/>
      <c r="AP12" s="1572"/>
      <c r="AQ12" s="121">
        <v>8</v>
      </c>
      <c r="AR12" s="1573" t="s">
        <v>3099</v>
      </c>
      <c r="AS12" s="1631">
        <v>8000</v>
      </c>
      <c r="AT12" s="1382"/>
    </row>
    <row r="13" spans="2:46" x14ac:dyDescent="0.25">
      <c r="B13" s="733">
        <v>41915</v>
      </c>
      <c r="C13" s="89">
        <v>9</v>
      </c>
      <c r="D13" s="1110" t="s">
        <v>3100</v>
      </c>
      <c r="E13" s="1116">
        <v>2000</v>
      </c>
      <c r="F13" s="1111">
        <v>2000</v>
      </c>
      <c r="G13" s="815"/>
      <c r="H13" s="733">
        <v>42277</v>
      </c>
      <c r="I13" s="89">
        <v>9</v>
      </c>
      <c r="J13" s="1110" t="s">
        <v>3100</v>
      </c>
      <c r="K13" s="1119">
        <v>2500</v>
      </c>
      <c r="L13" s="1117">
        <v>2500</v>
      </c>
      <c r="N13" s="733">
        <v>42628</v>
      </c>
      <c r="O13" s="89">
        <v>9</v>
      </c>
      <c r="P13" s="1110" t="s">
        <v>3100</v>
      </c>
      <c r="Q13" s="1126">
        <v>3500</v>
      </c>
      <c r="R13" s="1117">
        <v>3500</v>
      </c>
      <c r="T13" s="1572">
        <v>43017</v>
      </c>
      <c r="U13" s="121">
        <v>9</v>
      </c>
      <c r="V13" s="1573" t="s">
        <v>3100</v>
      </c>
      <c r="W13" s="1386">
        <v>4600</v>
      </c>
      <c r="X13" s="1382">
        <v>4600</v>
      </c>
      <c r="Z13" s="3"/>
      <c r="AA13" s="3"/>
      <c r="AB13" s="1580"/>
      <c r="AD13" s="1572">
        <v>43461</v>
      </c>
      <c r="AE13" s="121">
        <v>9</v>
      </c>
      <c r="AF13" s="1573" t="s">
        <v>3100</v>
      </c>
      <c r="AG13" s="1577">
        <v>5700</v>
      </c>
      <c r="AH13" s="1382">
        <v>5700</v>
      </c>
      <c r="AN13" s="1580"/>
      <c r="AP13" s="1572"/>
      <c r="AQ13" s="121">
        <v>9</v>
      </c>
      <c r="AR13" s="1573" t="s">
        <v>3100</v>
      </c>
      <c r="AS13" s="1631">
        <v>8000</v>
      </c>
      <c r="AT13" s="1382"/>
    </row>
    <row r="14" spans="2:46" x14ac:dyDescent="0.25">
      <c r="B14" s="733">
        <v>41981</v>
      </c>
      <c r="C14" s="89">
        <v>10</v>
      </c>
      <c r="D14" s="1110" t="s">
        <v>2076</v>
      </c>
      <c r="E14" s="1116">
        <v>2000</v>
      </c>
      <c r="F14" s="1111">
        <v>2000</v>
      </c>
      <c r="G14" s="815"/>
      <c r="H14" s="733">
        <v>42348</v>
      </c>
      <c r="I14" s="89">
        <v>10</v>
      </c>
      <c r="J14" s="1110" t="s">
        <v>2076</v>
      </c>
      <c r="K14" s="1119">
        <v>2500</v>
      </c>
      <c r="L14" s="1117">
        <v>2500</v>
      </c>
      <c r="N14" s="733">
        <v>42772</v>
      </c>
      <c r="O14" s="89">
        <v>10</v>
      </c>
      <c r="P14" s="1110" t="s">
        <v>2076</v>
      </c>
      <c r="Q14" s="1126">
        <v>3500</v>
      </c>
      <c r="R14" s="1117">
        <v>3500</v>
      </c>
      <c r="T14" s="1572">
        <v>43075</v>
      </c>
      <c r="U14" s="121">
        <v>10</v>
      </c>
      <c r="V14" s="1573" t="s">
        <v>2076</v>
      </c>
      <c r="W14" s="1386">
        <v>4600</v>
      </c>
      <c r="X14" s="1382">
        <v>4600</v>
      </c>
      <c r="Z14" s="240">
        <v>11000</v>
      </c>
      <c r="AA14" s="3" t="s">
        <v>6410</v>
      </c>
      <c r="AB14" s="1580"/>
      <c r="AD14" s="1572">
        <v>43461</v>
      </c>
      <c r="AE14" s="121">
        <v>10</v>
      </c>
      <c r="AF14" s="1573" t="s">
        <v>2076</v>
      </c>
      <c r="AG14" s="1577">
        <v>5700</v>
      </c>
      <c r="AH14" s="1382">
        <v>5700</v>
      </c>
      <c r="AN14" s="1580"/>
      <c r="AP14" s="1572"/>
      <c r="AQ14" s="121">
        <v>10</v>
      </c>
      <c r="AR14" s="1573" t="s">
        <v>2076</v>
      </c>
      <c r="AS14" s="1631">
        <v>8000</v>
      </c>
      <c r="AT14" s="1382"/>
    </row>
    <row r="15" spans="2:46" x14ac:dyDescent="0.25">
      <c r="B15" s="733">
        <v>41981</v>
      </c>
      <c r="C15" s="89">
        <v>11</v>
      </c>
      <c r="D15" s="1110" t="s">
        <v>2077</v>
      </c>
      <c r="E15" s="1116">
        <v>2000</v>
      </c>
      <c r="F15" s="1111">
        <v>2000</v>
      </c>
      <c r="G15" s="815"/>
      <c r="H15" s="733">
        <v>42348</v>
      </c>
      <c r="I15" s="89">
        <v>11</v>
      </c>
      <c r="J15" s="1110" t="s">
        <v>2077</v>
      </c>
      <c r="K15" s="1119">
        <v>2500</v>
      </c>
      <c r="L15" s="1117">
        <v>2500</v>
      </c>
      <c r="N15" s="733">
        <v>42772</v>
      </c>
      <c r="O15" s="89">
        <v>11</v>
      </c>
      <c r="P15" s="1110" t="s">
        <v>2077</v>
      </c>
      <c r="Q15" s="1126">
        <v>3500</v>
      </c>
      <c r="R15" s="1117">
        <v>3500</v>
      </c>
      <c r="T15" s="1572">
        <v>43075</v>
      </c>
      <c r="U15" s="121">
        <v>11</v>
      </c>
      <c r="V15" s="1573" t="s">
        <v>2077</v>
      </c>
      <c r="W15" s="1386">
        <v>4600</v>
      </c>
      <c r="X15" s="1382">
        <v>4600</v>
      </c>
      <c r="Z15" s="1561"/>
      <c r="AB15" s="1579"/>
      <c r="AD15" s="1572">
        <v>43461</v>
      </c>
      <c r="AE15" s="121">
        <v>11</v>
      </c>
      <c r="AF15" s="1573" t="s">
        <v>2077</v>
      </c>
      <c r="AG15" s="1577">
        <v>5700</v>
      </c>
      <c r="AH15" s="1382">
        <v>5700</v>
      </c>
      <c r="AK15" s="1702">
        <v>22800</v>
      </c>
      <c r="AL15" s="23" t="s">
        <v>7052</v>
      </c>
      <c r="AN15" s="1579"/>
      <c r="AP15" s="1572"/>
      <c r="AQ15" s="121">
        <v>11</v>
      </c>
      <c r="AR15" s="1573" t="s">
        <v>2077</v>
      </c>
      <c r="AS15" s="1631">
        <v>8000</v>
      </c>
      <c r="AT15" s="1382"/>
    </row>
    <row r="16" spans="2:46" ht="13.8" thickBot="1" x14ac:dyDescent="0.3">
      <c r="B16" s="733">
        <v>42080</v>
      </c>
      <c r="C16" s="89">
        <v>12</v>
      </c>
      <c r="D16" s="1110" t="s">
        <v>2078</v>
      </c>
      <c r="E16" s="1116">
        <v>2000</v>
      </c>
      <c r="F16" s="1111">
        <v>2000</v>
      </c>
      <c r="G16" s="815"/>
      <c r="H16" s="1379">
        <v>42481</v>
      </c>
      <c r="I16" s="1380">
        <v>12</v>
      </c>
      <c r="J16" s="1381" t="s">
        <v>2078</v>
      </c>
      <c r="K16" s="1120">
        <v>2500</v>
      </c>
      <c r="L16" s="1382">
        <v>2500</v>
      </c>
      <c r="N16" s="1379">
        <v>42772</v>
      </c>
      <c r="O16" s="1380">
        <v>12</v>
      </c>
      <c r="P16" s="1381" t="s">
        <v>2078</v>
      </c>
      <c r="Q16" s="1127">
        <v>3500</v>
      </c>
      <c r="R16" s="1382">
        <v>3500</v>
      </c>
      <c r="T16" s="1572">
        <v>43207</v>
      </c>
      <c r="U16" s="121">
        <v>12</v>
      </c>
      <c r="V16" s="1573" t="s">
        <v>2078</v>
      </c>
      <c r="W16" s="1387">
        <v>4600</v>
      </c>
      <c r="X16" s="1382">
        <v>4600</v>
      </c>
      <c r="AB16" s="1579"/>
      <c r="AD16" s="1572">
        <v>43461</v>
      </c>
      <c r="AE16" s="121">
        <v>12</v>
      </c>
      <c r="AF16" s="1573" t="s">
        <v>2078</v>
      </c>
      <c r="AG16" s="1578">
        <v>5700</v>
      </c>
      <c r="AH16" s="1382">
        <v>5700</v>
      </c>
      <c r="AN16" s="1579"/>
      <c r="AP16" s="121"/>
      <c r="AQ16" s="121">
        <v>12</v>
      </c>
      <c r="AR16" s="1573" t="s">
        <v>2078</v>
      </c>
      <c r="AS16" s="1632">
        <v>8000</v>
      </c>
      <c r="AT16" s="1382"/>
    </row>
    <row r="17" spans="2:46" x14ac:dyDescent="0.25">
      <c r="B17" s="997"/>
      <c r="C17" s="34"/>
      <c r="D17" s="34"/>
      <c r="E17" s="34"/>
      <c r="F17" s="1323"/>
      <c r="G17" s="1324"/>
      <c r="H17" s="1325"/>
      <c r="I17" s="1326"/>
      <c r="J17" s="1326"/>
      <c r="K17" s="34"/>
      <c r="L17" s="1327"/>
      <c r="M17" s="83"/>
      <c r="N17" s="34"/>
      <c r="O17" s="34"/>
      <c r="P17" s="34"/>
      <c r="Q17" s="34"/>
      <c r="R17" s="1328"/>
      <c r="T17" s="34"/>
      <c r="U17" s="34"/>
      <c r="V17" s="34"/>
      <c r="W17" s="34"/>
      <c r="X17" s="1328"/>
      <c r="AB17" s="83"/>
      <c r="AD17" s="34"/>
      <c r="AE17" s="34"/>
      <c r="AF17" s="34"/>
      <c r="AG17" s="34"/>
      <c r="AH17" s="1328"/>
      <c r="AN17" s="83"/>
      <c r="AP17" s="34"/>
      <c r="AQ17" s="34"/>
      <c r="AR17" s="34"/>
      <c r="AS17" s="34"/>
      <c r="AT17" s="1328"/>
    </row>
    <row r="18" spans="2:46" x14ac:dyDescent="0.25">
      <c r="E18" s="1135" t="s">
        <v>3607</v>
      </c>
      <c r="F18" s="1136">
        <f>SUM(F6:F16)</f>
        <v>19900</v>
      </c>
      <c r="G18" s="1134"/>
      <c r="H18" s="1134"/>
      <c r="I18" s="1134"/>
      <c r="J18" s="1134"/>
      <c r="K18" s="1135" t="s">
        <v>3607</v>
      </c>
      <c r="L18" s="1136">
        <f>SUM(L5:L16)</f>
        <v>27000</v>
      </c>
      <c r="M18" s="1134"/>
      <c r="N18" s="1134"/>
      <c r="O18" s="1134"/>
      <c r="P18" s="1134"/>
      <c r="Q18" s="1135" t="s">
        <v>3607</v>
      </c>
      <c r="R18" s="1136">
        <f>SUM(R5:R16)</f>
        <v>39000</v>
      </c>
      <c r="T18" s="1134"/>
      <c r="U18" s="1134"/>
      <c r="V18" s="1134"/>
      <c r="W18" s="1135" t="s">
        <v>3607</v>
      </c>
      <c r="X18" s="1136">
        <f>SUM(X5:X16)</f>
        <v>52800</v>
      </c>
      <c r="AD18" s="1134"/>
      <c r="AE18" s="1134"/>
      <c r="AF18" s="1134"/>
      <c r="AG18" s="1135" t="s">
        <v>3607</v>
      </c>
      <c r="AH18" s="1136">
        <f>SUM(AH5:AH16)</f>
        <v>64800</v>
      </c>
      <c r="AP18" s="1134"/>
      <c r="AQ18" s="1134"/>
      <c r="AR18" s="1134"/>
      <c r="AS18" s="1135" t="s">
        <v>3607</v>
      </c>
      <c r="AT18" s="1136">
        <f>SUM(AT5:AT16)</f>
        <v>35000</v>
      </c>
    </row>
    <row r="20" spans="2:46" x14ac:dyDescent="0.25">
      <c r="AB20" s="1579"/>
      <c r="AD20" s="1892" t="s">
        <v>6931</v>
      </c>
      <c r="AE20" s="1892"/>
      <c r="AF20" s="1892"/>
      <c r="AG20" s="1892"/>
      <c r="AH20" s="1892"/>
      <c r="AT20">
        <f>F18+L18+R18+X18+AH18+AT18</f>
        <v>238500</v>
      </c>
    </row>
    <row r="21" spans="2:46" x14ac:dyDescent="0.25">
      <c r="B21" s="520" t="s">
        <v>4430</v>
      </c>
      <c r="AB21" s="1579"/>
      <c r="AD21" s="1892"/>
      <c r="AE21" s="1892"/>
      <c r="AF21" s="1892"/>
      <c r="AG21" s="1892"/>
      <c r="AH21" s="1892"/>
    </row>
    <row r="22" spans="2:46" ht="13.8" thickBot="1" x14ac:dyDescent="0.3">
      <c r="B22" s="520" t="s">
        <v>4431</v>
      </c>
      <c r="P22" s="520"/>
      <c r="AB22" s="1579"/>
      <c r="AD22" s="1128" t="s">
        <v>3606</v>
      </c>
      <c r="AE22" s="1128"/>
      <c r="AF22" s="1128" t="s">
        <v>1022</v>
      </c>
      <c r="AG22" s="1128" t="s">
        <v>4414</v>
      </c>
      <c r="AH22" s="1129" t="s">
        <v>3111</v>
      </c>
    </row>
    <row r="23" spans="2:46" x14ac:dyDescent="0.25">
      <c r="B23" s="520" t="s">
        <v>4432</v>
      </c>
      <c r="AB23" s="1579"/>
      <c r="AD23" s="1699">
        <v>43579</v>
      </c>
      <c r="AE23" s="1700">
        <v>1</v>
      </c>
      <c r="AF23" s="1701" t="s">
        <v>2079</v>
      </c>
      <c r="AG23" s="1628">
        <v>7000</v>
      </c>
      <c r="AH23" s="1664">
        <v>7000</v>
      </c>
    </row>
    <row r="24" spans="2:46" x14ac:dyDescent="0.25">
      <c r="B24" s="520" t="s">
        <v>4433</v>
      </c>
      <c r="AB24" s="1580"/>
      <c r="AD24" s="1699">
        <v>43579</v>
      </c>
      <c r="AE24" s="1700">
        <v>2</v>
      </c>
      <c r="AF24" s="1701" t="s">
        <v>219</v>
      </c>
      <c r="AG24" s="1629">
        <v>7000</v>
      </c>
      <c r="AH24" s="1664">
        <v>7000</v>
      </c>
    </row>
    <row r="25" spans="2:46" x14ac:dyDescent="0.25">
      <c r="B25" s="520" t="s">
        <v>4434</v>
      </c>
      <c r="S25" s="520"/>
      <c r="AB25" s="1580"/>
      <c r="AD25" s="1699">
        <v>43579</v>
      </c>
      <c r="AE25" s="1700">
        <v>3</v>
      </c>
      <c r="AF25" s="1701" t="s">
        <v>2596</v>
      </c>
      <c r="AG25" s="1629">
        <v>7000</v>
      </c>
      <c r="AH25" s="1664">
        <v>7000</v>
      </c>
      <c r="AK25" s="1663">
        <v>28000</v>
      </c>
      <c r="AL25" s="23" t="s">
        <v>7235</v>
      </c>
    </row>
    <row r="26" spans="2:46" x14ac:dyDescent="0.25">
      <c r="AB26" s="1580"/>
      <c r="AD26" s="1699">
        <v>43579</v>
      </c>
      <c r="AE26" s="1700">
        <v>4</v>
      </c>
      <c r="AF26" s="1701" t="s">
        <v>373</v>
      </c>
      <c r="AG26" s="1629">
        <v>7000</v>
      </c>
      <c r="AH26" s="1664">
        <v>7000</v>
      </c>
    </row>
    <row r="27" spans="2:46" x14ac:dyDescent="0.25">
      <c r="C27" s="520" t="s">
        <v>4567</v>
      </c>
      <c r="AB27" s="1580"/>
      <c r="AD27" s="1379">
        <v>43611</v>
      </c>
      <c r="AE27" s="1380">
        <v>5</v>
      </c>
      <c r="AF27" s="1381" t="s">
        <v>3097</v>
      </c>
      <c r="AG27" s="1629">
        <v>7000</v>
      </c>
      <c r="AH27" s="1382">
        <v>7000</v>
      </c>
    </row>
    <row r="28" spans="2:46" ht="13.8" thickBot="1" x14ac:dyDescent="0.3">
      <c r="D28" s="1229" t="s">
        <v>1238</v>
      </c>
      <c r="E28" s="1229" t="s">
        <v>4438</v>
      </c>
      <c r="K28" s="1329"/>
      <c r="T28" s="10"/>
      <c r="U28" s="10"/>
      <c r="V28" s="10"/>
      <c r="W28" s="10"/>
      <c r="X28" s="10"/>
      <c r="Y28" s="10"/>
      <c r="Z28" s="10"/>
      <c r="AA28" s="10"/>
      <c r="AB28" s="1580"/>
      <c r="AD28" s="1379"/>
      <c r="AE28" s="1380">
        <v>6</v>
      </c>
      <c r="AF28" s="1381" t="s">
        <v>467</v>
      </c>
      <c r="AG28" s="1629">
        <v>7000</v>
      </c>
      <c r="AH28" s="1382"/>
    </row>
    <row r="29" spans="2:46" x14ac:dyDescent="0.25">
      <c r="C29" s="89">
        <v>1</v>
      </c>
      <c r="D29" s="733">
        <v>42142</v>
      </c>
      <c r="E29" s="89">
        <v>17837</v>
      </c>
      <c r="T29" s="10"/>
      <c r="U29" s="10"/>
      <c r="V29" s="1489"/>
      <c r="W29" s="10"/>
      <c r="X29" s="10"/>
      <c r="Y29" s="10"/>
      <c r="Z29" s="10"/>
      <c r="AA29" s="10"/>
      <c r="AB29" s="1580"/>
      <c r="AD29" s="1572"/>
      <c r="AE29" s="121">
        <v>7</v>
      </c>
      <c r="AF29" s="1573" t="s">
        <v>3098</v>
      </c>
      <c r="AG29" s="1630">
        <v>8000</v>
      </c>
      <c r="AH29" s="1382"/>
    </row>
    <row r="30" spans="2:46" x14ac:dyDescent="0.25">
      <c r="C30" s="89">
        <v>2</v>
      </c>
      <c r="D30" s="733">
        <v>42163</v>
      </c>
      <c r="E30" s="89">
        <v>10357</v>
      </c>
      <c r="T30" s="10"/>
      <c r="U30" s="10"/>
      <c r="V30" s="10"/>
      <c r="W30" s="10"/>
      <c r="X30" s="10"/>
      <c r="Y30" s="10"/>
      <c r="Z30" s="10"/>
      <c r="AA30" s="10"/>
      <c r="AB30" s="1580"/>
      <c r="AD30" s="1572"/>
      <c r="AE30" s="121">
        <v>8</v>
      </c>
      <c r="AF30" s="1573" t="s">
        <v>3099</v>
      </c>
      <c r="AG30" s="1631">
        <v>8000</v>
      </c>
      <c r="AH30" s="1382"/>
    </row>
    <row r="31" spans="2:46" x14ac:dyDescent="0.25">
      <c r="C31" s="89">
        <v>3</v>
      </c>
      <c r="D31" s="733">
        <v>42195</v>
      </c>
      <c r="E31" s="89">
        <v>9847</v>
      </c>
      <c r="H31" s="83"/>
      <c r="I31" s="83"/>
      <c r="J31" s="83"/>
      <c r="K31" s="83"/>
      <c r="L31" s="83"/>
      <c r="M31" s="83"/>
      <c r="N31" s="83"/>
      <c r="O31" s="83"/>
      <c r="P31" s="83"/>
      <c r="Q31" s="83"/>
      <c r="R31" s="83"/>
      <c r="S31" s="83"/>
      <c r="T31" s="34"/>
      <c r="U31" s="10"/>
      <c r="V31" s="10"/>
      <c r="W31" s="10"/>
      <c r="X31" s="10"/>
      <c r="Y31" s="10"/>
      <c r="Z31" s="10"/>
      <c r="AA31" s="10"/>
      <c r="AB31" s="1580"/>
      <c r="AD31" s="1572"/>
      <c r="AE31" s="121">
        <v>9</v>
      </c>
      <c r="AF31" s="1573" t="s">
        <v>3100</v>
      </c>
      <c r="AG31" s="1631">
        <v>8000</v>
      </c>
      <c r="AH31" s="1382"/>
    </row>
    <row r="32" spans="2:46" x14ac:dyDescent="0.25">
      <c r="C32" s="89">
        <v>4</v>
      </c>
      <c r="D32" s="733">
        <v>42226</v>
      </c>
      <c r="E32" s="89">
        <v>9847</v>
      </c>
      <c r="H32" s="83"/>
      <c r="I32" s="83"/>
      <c r="J32" s="34"/>
      <c r="K32" s="34"/>
      <c r="L32" s="34"/>
      <c r="M32" s="34"/>
      <c r="N32" s="34"/>
      <c r="O32" s="34"/>
      <c r="P32" s="34"/>
      <c r="Q32" s="34"/>
      <c r="R32" s="34"/>
      <c r="S32" s="34"/>
      <c r="T32" s="34"/>
      <c r="U32" s="10"/>
      <c r="V32" s="10"/>
      <c r="W32" s="10"/>
      <c r="X32" s="10"/>
      <c r="Y32" s="10"/>
      <c r="Z32" s="10"/>
      <c r="AA32" s="10"/>
      <c r="AB32" s="1580"/>
      <c r="AD32" s="1572"/>
      <c r="AE32" s="121">
        <v>10</v>
      </c>
      <c r="AF32" s="1573" t="s">
        <v>2076</v>
      </c>
      <c r="AG32" s="1631">
        <v>8000</v>
      </c>
      <c r="AH32" s="1382"/>
    </row>
    <row r="33" spans="3:34" x14ac:dyDescent="0.25">
      <c r="C33" s="89">
        <v>5</v>
      </c>
      <c r="D33" s="733">
        <v>42256</v>
      </c>
      <c r="E33" s="89">
        <v>9847</v>
      </c>
      <c r="H33" s="83"/>
      <c r="I33" s="83"/>
      <c r="J33" s="34"/>
      <c r="K33" s="34"/>
      <c r="L33" s="34"/>
      <c r="M33" s="34"/>
      <c r="N33" s="34"/>
      <c r="O33" s="34"/>
      <c r="P33" s="34"/>
      <c r="Q33" s="34"/>
      <c r="R33" s="34"/>
      <c r="S33" s="34"/>
      <c r="T33" s="34"/>
      <c r="U33" s="10"/>
      <c r="V33" s="10"/>
      <c r="W33" s="10"/>
      <c r="X33" s="10"/>
      <c r="Y33" s="10"/>
      <c r="Z33" s="10"/>
      <c r="AA33" s="10"/>
      <c r="AB33" s="1579"/>
      <c r="AD33" s="1572"/>
      <c r="AE33" s="121">
        <v>11</v>
      </c>
      <c r="AF33" s="1573" t="s">
        <v>2077</v>
      </c>
      <c r="AG33" s="1631">
        <v>8000</v>
      </c>
      <c r="AH33" s="1382"/>
    </row>
    <row r="34" spans="3:34" ht="13.8" thickBot="1" x14ac:dyDescent="0.3">
      <c r="C34" s="89">
        <v>6</v>
      </c>
      <c r="D34" s="733">
        <v>42286</v>
      </c>
      <c r="E34" s="89">
        <v>9847</v>
      </c>
      <c r="H34" s="83"/>
      <c r="I34" s="83"/>
      <c r="J34" s="34"/>
      <c r="K34" s="34"/>
      <c r="L34" s="34"/>
      <c r="M34" s="34"/>
      <c r="N34" s="997"/>
      <c r="O34" s="34"/>
      <c r="P34" s="34"/>
      <c r="Q34" s="34"/>
      <c r="R34" s="34"/>
      <c r="S34" s="34"/>
      <c r="T34" s="34"/>
      <c r="U34" s="10"/>
      <c r="V34" s="10"/>
      <c r="W34" s="10"/>
      <c r="X34" s="10"/>
      <c r="Y34" s="10"/>
      <c r="Z34" s="10"/>
      <c r="AA34" s="10"/>
      <c r="AB34" s="1579"/>
      <c r="AD34" s="121"/>
      <c r="AE34" s="121">
        <v>12</v>
      </c>
      <c r="AF34" s="1573" t="s">
        <v>2078</v>
      </c>
      <c r="AG34" s="1632">
        <v>8000</v>
      </c>
      <c r="AH34" s="1382"/>
    </row>
    <row r="35" spans="3:34" x14ac:dyDescent="0.25">
      <c r="C35" s="89">
        <v>7</v>
      </c>
      <c r="D35" s="733">
        <v>42317</v>
      </c>
      <c r="E35" s="89">
        <v>9847</v>
      </c>
      <c r="H35" s="83"/>
      <c r="I35" s="83"/>
      <c r="J35" s="34"/>
      <c r="K35" s="34"/>
      <c r="L35" s="34"/>
      <c r="M35" s="34"/>
      <c r="N35" s="997"/>
      <c r="O35" s="34"/>
      <c r="P35" s="34"/>
      <c r="Q35" s="1396"/>
      <c r="R35" s="34"/>
      <c r="S35" s="34"/>
      <c r="T35" s="34"/>
      <c r="U35" s="10"/>
      <c r="V35" s="10"/>
      <c r="W35" s="10"/>
      <c r="X35" s="10"/>
      <c r="Y35" s="10"/>
      <c r="Z35" s="10"/>
      <c r="AA35" s="10"/>
    </row>
    <row r="36" spans="3:34" x14ac:dyDescent="0.25">
      <c r="C36" s="89">
        <v>8</v>
      </c>
      <c r="D36" s="733">
        <v>42349</v>
      </c>
      <c r="E36" s="89">
        <v>9847</v>
      </c>
      <c r="H36" s="83"/>
      <c r="I36" s="83"/>
      <c r="J36" s="34"/>
      <c r="K36" s="34"/>
      <c r="L36" s="34"/>
      <c r="M36" s="34"/>
      <c r="N36" s="997"/>
      <c r="O36" s="34"/>
      <c r="P36" s="34"/>
      <c r="Q36" s="34"/>
      <c r="R36" s="34"/>
      <c r="S36" s="34"/>
      <c r="T36" s="34"/>
      <c r="U36" s="10"/>
      <c r="V36" s="10"/>
      <c r="W36" s="10"/>
      <c r="X36" s="10"/>
      <c r="Y36" s="10"/>
      <c r="Z36" s="10"/>
      <c r="AA36" s="10"/>
    </row>
    <row r="37" spans="3:34" x14ac:dyDescent="0.25">
      <c r="C37" s="89">
        <v>9</v>
      </c>
      <c r="D37" s="733">
        <v>42377</v>
      </c>
      <c r="E37" s="89">
        <v>9847</v>
      </c>
      <c r="H37" s="83"/>
      <c r="I37" s="83"/>
      <c r="J37" s="34"/>
      <c r="K37" s="34"/>
      <c r="L37" s="34"/>
      <c r="M37" s="34"/>
      <c r="N37" s="997"/>
      <c r="O37" s="34"/>
      <c r="P37" s="34"/>
      <c r="Q37" s="34"/>
      <c r="R37" s="34"/>
      <c r="S37" s="34"/>
      <c r="T37" s="34"/>
      <c r="U37" s="10"/>
      <c r="V37" s="10"/>
      <c r="W37" s="10"/>
      <c r="X37" s="10"/>
      <c r="Y37" s="10"/>
      <c r="Z37" s="10"/>
      <c r="AA37" s="10"/>
    </row>
    <row r="38" spans="3:34" x14ac:dyDescent="0.25">
      <c r="C38" s="89">
        <v>10</v>
      </c>
      <c r="D38" s="733">
        <v>42405</v>
      </c>
      <c r="E38" s="89">
        <v>9847</v>
      </c>
      <c r="H38" s="83"/>
      <c r="I38" s="83"/>
      <c r="J38" s="34"/>
      <c r="K38" s="34"/>
      <c r="L38" s="34"/>
      <c r="M38" s="34"/>
      <c r="N38" s="34"/>
      <c r="O38" s="34"/>
      <c r="P38" s="34"/>
      <c r="Q38" s="34"/>
      <c r="R38" s="34"/>
      <c r="S38" s="34"/>
      <c r="T38" s="83"/>
    </row>
    <row r="39" spans="3:34" x14ac:dyDescent="0.25">
      <c r="C39" s="89">
        <v>11</v>
      </c>
      <c r="D39" s="733">
        <v>42439</v>
      </c>
      <c r="E39" s="89">
        <v>9847</v>
      </c>
      <c r="H39" s="83"/>
      <c r="I39" s="83"/>
      <c r="J39" s="83"/>
      <c r="K39" s="83"/>
      <c r="L39" s="83"/>
      <c r="M39" s="83"/>
      <c r="N39" s="83"/>
      <c r="O39" s="83"/>
      <c r="P39" s="83"/>
      <c r="Q39" s="83"/>
      <c r="R39" s="34"/>
      <c r="S39" s="83"/>
      <c r="T39" s="83"/>
    </row>
    <row r="40" spans="3:34" x14ac:dyDescent="0.25">
      <c r="C40" s="89">
        <v>12</v>
      </c>
      <c r="D40" s="733">
        <v>42468</v>
      </c>
      <c r="E40" s="89">
        <v>9847</v>
      </c>
      <c r="H40" s="83"/>
      <c r="I40" s="83"/>
      <c r="J40" s="83"/>
      <c r="K40" s="83"/>
      <c r="L40" s="83"/>
      <c r="M40" s="83"/>
      <c r="N40" s="792"/>
      <c r="O40" s="83"/>
      <c r="P40" s="83"/>
      <c r="Q40" s="83"/>
      <c r="R40" s="83"/>
      <c r="S40" s="83"/>
      <c r="T40" s="83"/>
    </row>
    <row r="41" spans="3:34" x14ac:dyDescent="0.25">
      <c r="C41" s="89">
        <v>13</v>
      </c>
      <c r="D41" s="733">
        <v>42499</v>
      </c>
      <c r="E41" s="89">
        <v>9847</v>
      </c>
      <c r="H41" s="83"/>
      <c r="I41" s="83"/>
      <c r="J41" s="83"/>
      <c r="K41" s="83"/>
      <c r="L41" s="83"/>
      <c r="M41" s="83"/>
      <c r="N41" s="792"/>
      <c r="O41" s="83"/>
      <c r="P41" s="83"/>
      <c r="Q41" s="83"/>
      <c r="R41" s="83"/>
      <c r="S41" s="83"/>
      <c r="T41" s="83"/>
    </row>
    <row r="42" spans="3:34" x14ac:dyDescent="0.25">
      <c r="C42" s="89">
        <v>14</v>
      </c>
      <c r="D42" s="733">
        <v>42535</v>
      </c>
      <c r="E42" s="1368">
        <v>10285</v>
      </c>
      <c r="F42" s="34"/>
      <c r="H42" s="83"/>
      <c r="I42" s="83"/>
      <c r="J42" s="83"/>
      <c r="K42" s="83"/>
      <c r="L42" s="83"/>
      <c r="M42" s="83"/>
      <c r="N42" s="792"/>
      <c r="O42" s="83"/>
      <c r="P42" s="83"/>
      <c r="Q42" s="83"/>
      <c r="R42" s="83"/>
      <c r="S42" s="83"/>
      <c r="T42" s="83"/>
    </row>
    <row r="43" spans="3:34" x14ac:dyDescent="0.25">
      <c r="C43" s="1366"/>
      <c r="D43" s="1367">
        <v>42570</v>
      </c>
      <c r="E43" s="1369">
        <v>2932</v>
      </c>
      <c r="F43" s="945">
        <f>SUM(E42:E43)</f>
        <v>13217</v>
      </c>
      <c r="H43" s="83"/>
      <c r="I43" s="83"/>
      <c r="J43" s="83"/>
      <c r="K43" s="83"/>
      <c r="L43" s="83"/>
      <c r="M43" s="83"/>
      <c r="N43" s="792"/>
      <c r="O43" s="83"/>
      <c r="P43" s="83"/>
      <c r="Q43" s="83"/>
      <c r="R43" s="83"/>
      <c r="S43" s="83"/>
      <c r="T43" s="83"/>
    </row>
    <row r="44" spans="3:34" x14ac:dyDescent="0.25">
      <c r="C44" s="1366">
        <v>15</v>
      </c>
      <c r="D44" s="1367">
        <v>42558</v>
      </c>
      <c r="E44" s="1366">
        <v>13007</v>
      </c>
      <c r="H44" s="83"/>
      <c r="I44" s="83"/>
      <c r="J44" s="83"/>
      <c r="K44" s="83"/>
      <c r="L44" s="83"/>
      <c r="M44" s="83"/>
      <c r="N44" s="792"/>
      <c r="O44" s="83"/>
      <c r="P44" s="83"/>
      <c r="Q44" s="83"/>
      <c r="R44" s="83"/>
      <c r="S44" s="83"/>
      <c r="T44" s="83"/>
    </row>
    <row r="45" spans="3:34" x14ac:dyDescent="0.25">
      <c r="C45" s="1366">
        <v>16</v>
      </c>
      <c r="D45" s="1367">
        <v>42591</v>
      </c>
      <c r="E45" s="1366">
        <v>13007</v>
      </c>
      <c r="H45" s="83"/>
      <c r="I45" s="83"/>
      <c r="J45" s="83"/>
      <c r="K45" s="83"/>
      <c r="L45" s="83"/>
      <c r="M45" s="83"/>
      <c r="N45" s="792"/>
      <c r="O45" s="83"/>
      <c r="P45" s="83"/>
      <c r="Q45" s="83"/>
      <c r="R45" s="83"/>
      <c r="S45" s="83"/>
      <c r="T45" s="83"/>
    </row>
    <row r="46" spans="3:34" x14ac:dyDescent="0.25">
      <c r="C46" s="1366">
        <v>17</v>
      </c>
      <c r="D46" s="1367">
        <v>42622</v>
      </c>
      <c r="E46" s="1366">
        <v>13007</v>
      </c>
      <c r="H46" s="83"/>
      <c r="I46" s="83"/>
      <c r="J46" s="83"/>
      <c r="K46" s="83"/>
      <c r="L46" s="83"/>
      <c r="M46" s="83"/>
      <c r="N46" s="792"/>
      <c r="O46" s="83"/>
      <c r="P46" s="83"/>
      <c r="Q46" s="83"/>
      <c r="R46" s="83"/>
      <c r="S46" s="83"/>
      <c r="T46" s="83"/>
    </row>
    <row r="47" spans="3:34" x14ac:dyDescent="0.25">
      <c r="C47" s="1366">
        <v>18</v>
      </c>
      <c r="D47" s="1367">
        <v>42654</v>
      </c>
      <c r="E47" s="1366">
        <v>13007</v>
      </c>
      <c r="H47" s="83"/>
      <c r="I47" s="83"/>
      <c r="J47" s="83"/>
      <c r="K47" s="83"/>
      <c r="L47" s="83"/>
      <c r="M47" s="83"/>
      <c r="N47" s="792"/>
      <c r="O47" s="83"/>
      <c r="P47" s="83"/>
      <c r="Q47" s="83"/>
      <c r="R47" s="83"/>
      <c r="S47" s="83"/>
      <c r="T47" s="83"/>
    </row>
    <row r="48" spans="3:34" x14ac:dyDescent="0.25">
      <c r="C48" s="1366">
        <v>19</v>
      </c>
      <c r="D48" s="1367">
        <v>42684</v>
      </c>
      <c r="E48" s="1366">
        <v>13007</v>
      </c>
      <c r="H48" s="83"/>
      <c r="I48" s="83"/>
      <c r="J48" s="83"/>
      <c r="K48" s="83"/>
      <c r="L48" s="83"/>
      <c r="M48" s="83"/>
      <c r="N48" s="792"/>
      <c r="O48" s="83"/>
      <c r="P48" s="83"/>
      <c r="Q48" s="83"/>
      <c r="R48" s="83"/>
      <c r="S48" s="83"/>
      <c r="T48" s="83"/>
    </row>
    <row r="49" spans="3:20" x14ac:dyDescent="0.25">
      <c r="C49" s="89">
        <v>20</v>
      </c>
      <c r="D49" s="733"/>
      <c r="E49" s="89"/>
      <c r="H49" s="83"/>
      <c r="I49" s="83"/>
      <c r="J49" s="83"/>
      <c r="K49" s="1422"/>
      <c r="L49" s="83"/>
      <c r="M49" s="83"/>
      <c r="N49" s="792"/>
      <c r="O49" s="83"/>
      <c r="P49" s="83"/>
      <c r="Q49" s="83"/>
      <c r="R49" s="83"/>
      <c r="S49" s="83"/>
      <c r="T49" s="83"/>
    </row>
    <row r="50" spans="3:20" x14ac:dyDescent="0.25">
      <c r="C50" s="89">
        <v>21</v>
      </c>
      <c r="D50" s="733"/>
      <c r="E50" s="89"/>
      <c r="H50" s="83"/>
      <c r="I50" s="83"/>
      <c r="J50" s="83"/>
      <c r="K50" s="1422"/>
      <c r="L50" s="83"/>
      <c r="M50" s="83"/>
      <c r="N50" s="792"/>
      <c r="O50" s="83"/>
      <c r="P50" s="83"/>
      <c r="Q50" s="83"/>
      <c r="R50" s="83"/>
      <c r="S50" s="83"/>
      <c r="T50" s="83"/>
    </row>
    <row r="51" spans="3:20" x14ac:dyDescent="0.25">
      <c r="C51" s="89">
        <v>22</v>
      </c>
      <c r="D51" s="733"/>
      <c r="E51" s="89"/>
      <c r="H51" s="83"/>
      <c r="I51" s="83"/>
      <c r="J51" s="83"/>
      <c r="K51" s="1422"/>
      <c r="L51" s="83"/>
      <c r="M51" s="83"/>
      <c r="N51" s="792"/>
      <c r="O51" s="83"/>
      <c r="P51" s="83"/>
      <c r="Q51" s="83"/>
      <c r="R51" s="83"/>
      <c r="S51" s="83"/>
      <c r="T51" s="83"/>
    </row>
    <row r="52" spans="3:20" x14ac:dyDescent="0.25">
      <c r="C52" s="1366">
        <v>23</v>
      </c>
      <c r="D52" s="1367"/>
      <c r="E52" s="1366"/>
      <c r="H52" s="83"/>
      <c r="I52" s="83"/>
      <c r="J52" s="83"/>
      <c r="K52" s="1422"/>
      <c r="L52" s="83"/>
      <c r="M52" s="83"/>
      <c r="N52" s="792"/>
      <c r="O52" s="83"/>
      <c r="P52" s="83"/>
      <c r="Q52" s="83"/>
      <c r="R52" s="83"/>
      <c r="S52" s="83"/>
      <c r="T52" s="83"/>
    </row>
    <row r="53" spans="3:20" x14ac:dyDescent="0.25">
      <c r="C53" s="1519">
        <v>24</v>
      </c>
      <c r="D53" s="1520">
        <v>42835</v>
      </c>
      <c r="E53" s="1519">
        <v>13007</v>
      </c>
      <c r="H53" s="83"/>
      <c r="I53" s="83"/>
      <c r="J53" s="83"/>
      <c r="K53" s="1422"/>
      <c r="L53" s="83"/>
      <c r="M53" s="83"/>
      <c r="N53" s="792"/>
      <c r="O53" s="83"/>
      <c r="P53" s="83"/>
      <c r="Q53" s="83"/>
      <c r="R53" s="83"/>
      <c r="S53" s="83"/>
      <c r="T53" s="83"/>
    </row>
    <row r="54" spans="3:20" x14ac:dyDescent="0.25">
      <c r="C54" s="1519">
        <v>25</v>
      </c>
      <c r="D54" s="1520"/>
      <c r="E54" s="1519"/>
      <c r="H54" s="83"/>
      <c r="I54" s="83"/>
      <c r="J54" s="83"/>
      <c r="K54" s="1422"/>
      <c r="L54" s="83"/>
      <c r="M54" s="83"/>
      <c r="N54" s="792"/>
      <c r="O54" s="83"/>
      <c r="P54" s="83"/>
      <c r="Q54" s="83"/>
      <c r="R54" s="83"/>
      <c r="S54" s="83"/>
      <c r="T54" s="83"/>
    </row>
    <row r="55" spans="3:20" x14ac:dyDescent="0.25">
      <c r="E55">
        <f>SUM(E29:E50)</f>
        <v>214763</v>
      </c>
      <c r="H55" s="83"/>
      <c r="I55" s="83"/>
      <c r="J55" s="83"/>
      <c r="K55" s="1422"/>
      <c r="L55" s="83"/>
      <c r="M55" s="83"/>
      <c r="N55" s="792"/>
      <c r="O55" s="83"/>
      <c r="P55" s="83"/>
      <c r="Q55" s="83"/>
      <c r="R55" s="83"/>
      <c r="S55" s="83"/>
      <c r="T55" s="83"/>
    </row>
    <row r="56" spans="3:20" x14ac:dyDescent="0.25">
      <c r="H56" s="83"/>
      <c r="I56" s="83"/>
      <c r="J56" s="83"/>
      <c r="K56" s="1422"/>
      <c r="L56" s="83"/>
      <c r="M56" s="83"/>
      <c r="N56" s="792"/>
      <c r="O56" s="83"/>
      <c r="P56" s="83"/>
      <c r="Q56" s="83"/>
      <c r="R56" s="83"/>
      <c r="S56" s="83"/>
      <c r="T56" s="83"/>
    </row>
    <row r="57" spans="3:20" x14ac:dyDescent="0.25">
      <c r="H57" s="83"/>
      <c r="I57" s="83"/>
      <c r="J57" s="83"/>
      <c r="K57" s="83"/>
      <c r="L57" s="83"/>
      <c r="M57" s="83"/>
      <c r="N57" s="83"/>
      <c r="O57" s="83"/>
      <c r="P57" s="83"/>
      <c r="Q57" s="83"/>
      <c r="R57" s="83"/>
      <c r="S57" s="83"/>
      <c r="T57" s="83"/>
    </row>
    <row r="58" spans="3:20" x14ac:dyDescent="0.25">
      <c r="H58" s="83"/>
      <c r="I58" s="83"/>
      <c r="J58" s="83"/>
      <c r="K58" s="83"/>
      <c r="L58" s="83"/>
      <c r="M58" s="83"/>
      <c r="N58" s="83"/>
      <c r="O58" s="83"/>
      <c r="P58" s="83"/>
      <c r="Q58" s="83"/>
      <c r="R58" s="83"/>
      <c r="S58" s="83"/>
      <c r="T58" s="83"/>
    </row>
    <row r="59" spans="3:20" x14ac:dyDescent="0.25">
      <c r="H59" s="83"/>
      <c r="I59" s="83"/>
      <c r="J59" s="83"/>
      <c r="K59" s="83"/>
      <c r="L59" s="83"/>
      <c r="M59" s="83"/>
      <c r="N59" s="83"/>
      <c r="O59" s="83"/>
      <c r="P59" s="83"/>
      <c r="Q59" s="83"/>
      <c r="R59" s="83"/>
      <c r="S59" s="83"/>
      <c r="T59" s="83"/>
    </row>
    <row r="60" spans="3:20" x14ac:dyDescent="0.25">
      <c r="H60" s="83"/>
      <c r="I60" s="83"/>
      <c r="J60" s="83"/>
      <c r="K60" s="83"/>
      <c r="L60" s="83"/>
      <c r="M60" s="83"/>
      <c r="N60" s="83"/>
      <c r="O60" s="83"/>
      <c r="P60" s="83"/>
      <c r="Q60" s="83"/>
      <c r="R60" s="83"/>
      <c r="S60" s="83"/>
      <c r="T60" s="83"/>
    </row>
    <row r="61" spans="3:20" x14ac:dyDescent="0.25">
      <c r="H61" s="83"/>
      <c r="I61" s="83"/>
      <c r="J61" s="83"/>
      <c r="K61" s="83"/>
      <c r="L61" s="83"/>
      <c r="M61" s="83"/>
      <c r="N61" s="83"/>
      <c r="O61" s="83"/>
      <c r="P61" s="83"/>
      <c r="Q61" s="83"/>
      <c r="R61" s="83"/>
      <c r="S61" s="83"/>
      <c r="T61" s="83"/>
    </row>
  </sheetData>
  <mergeCells count="7">
    <mergeCell ref="AD20:AH21"/>
    <mergeCell ref="AP2:AT3"/>
    <mergeCell ref="AD2:AH3"/>
    <mergeCell ref="B2:F3"/>
    <mergeCell ref="H2:L3"/>
    <mergeCell ref="N2:R3"/>
    <mergeCell ref="T2:X3"/>
  </mergeCells>
  <pageMargins left="0.23622047244094491" right="0.23622047244094491" top="0.74803149606299213" bottom="0.74803149606299213" header="0.31496062992125984" footer="0.31496062992125984"/>
  <pageSetup paperSize="9" scale="77" orientation="landscape" horizontalDpi="4294967293" verticalDpi="4294967293"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8"/>
  <sheetViews>
    <sheetView zoomScale="80" zoomScaleNormal="80" workbookViewId="0">
      <selection activeCell="J70" sqref="J70"/>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10.6640625" style="3" bestFit="1" customWidth="1"/>
    <col min="6" max="6" width="1.109375" style="3" customWidth="1"/>
    <col min="7" max="16384" width="11.44140625" style="3"/>
  </cols>
  <sheetData>
    <row r="1" spans="1:6" ht="12" thickBot="1" x14ac:dyDescent="0.25">
      <c r="B1" s="50"/>
      <c r="C1" s="54" t="s">
        <v>1230</v>
      </c>
      <c r="D1" s="54" t="s">
        <v>1228</v>
      </c>
      <c r="E1" s="221"/>
      <c r="F1" s="260"/>
    </row>
    <row r="2" spans="1:6" x14ac:dyDescent="0.2">
      <c r="A2" s="16"/>
      <c r="B2" s="570" t="s">
        <v>1192</v>
      </c>
      <c r="C2" s="875">
        <v>53347</v>
      </c>
      <c r="D2" s="875"/>
      <c r="F2" s="630"/>
    </row>
    <row r="3" spans="1:6" x14ac:dyDescent="0.2">
      <c r="A3" s="16"/>
      <c r="B3" s="570" t="s">
        <v>1194</v>
      </c>
      <c r="C3" s="875"/>
      <c r="D3" s="875"/>
    </row>
    <row r="4" spans="1:6" ht="12" x14ac:dyDescent="0.25">
      <c r="A4" s="16"/>
      <c r="B4" s="570" t="s">
        <v>3597</v>
      </c>
      <c r="C4" s="875">
        <v>4200</v>
      </c>
      <c r="D4" s="875">
        <v>-4200</v>
      </c>
      <c r="E4" s="23"/>
    </row>
    <row r="5" spans="1:6" ht="12" x14ac:dyDescent="0.25">
      <c r="A5" s="16"/>
      <c r="B5" s="570" t="s">
        <v>3743</v>
      </c>
      <c r="C5" s="875">
        <v>0</v>
      </c>
      <c r="D5" s="875">
        <v>0</v>
      </c>
      <c r="E5" s="23"/>
    </row>
    <row r="6" spans="1:6" ht="12.6" thickBot="1" x14ac:dyDescent="0.3">
      <c r="A6" s="1466"/>
      <c r="B6" s="1497" t="s">
        <v>393</v>
      </c>
      <c r="C6" s="1498">
        <v>0</v>
      </c>
      <c r="D6" s="1498">
        <v>0</v>
      </c>
      <c r="E6" s="1467">
        <f>SUM(C2:C6)</f>
        <v>57547</v>
      </c>
    </row>
    <row r="7" spans="1:6" x14ac:dyDescent="0.2">
      <c r="A7" s="14">
        <v>1</v>
      </c>
      <c r="B7" s="1523" t="s">
        <v>1145</v>
      </c>
      <c r="C7" s="554">
        <v>-50</v>
      </c>
      <c r="D7" s="555">
        <v>50</v>
      </c>
      <c r="F7" s="221"/>
    </row>
    <row r="8" spans="1:6" x14ac:dyDescent="0.2">
      <c r="A8" s="14">
        <v>2</v>
      </c>
      <c r="B8" s="1523" t="s">
        <v>791</v>
      </c>
      <c r="C8" s="554">
        <v>-322</v>
      </c>
      <c r="D8" s="555">
        <v>322</v>
      </c>
      <c r="E8" s="390"/>
      <c r="F8" s="221"/>
    </row>
    <row r="9" spans="1:6" x14ac:dyDescent="0.2">
      <c r="A9" s="14">
        <v>3</v>
      </c>
      <c r="B9" s="1523" t="s">
        <v>3786</v>
      </c>
      <c r="C9" s="554">
        <v>-6021</v>
      </c>
      <c r="D9" s="555">
        <f>E81</f>
        <v>6021</v>
      </c>
      <c r="F9" s="221"/>
    </row>
    <row r="10" spans="1:6" x14ac:dyDescent="0.2">
      <c r="A10" s="14">
        <v>4</v>
      </c>
      <c r="B10" s="1523" t="s">
        <v>4247</v>
      </c>
      <c r="C10" s="554">
        <v>0</v>
      </c>
      <c r="D10" s="555">
        <v>0</v>
      </c>
      <c r="F10" s="221"/>
    </row>
    <row r="11" spans="1:6" x14ac:dyDescent="0.2">
      <c r="A11" s="14">
        <v>5</v>
      </c>
      <c r="B11" s="1523" t="s">
        <v>3781</v>
      </c>
      <c r="C11" s="554">
        <v>0</v>
      </c>
      <c r="D11" s="555">
        <v>0</v>
      </c>
      <c r="F11" s="221"/>
    </row>
    <row r="12" spans="1:6" x14ac:dyDescent="0.2">
      <c r="A12" s="14">
        <v>6</v>
      </c>
      <c r="B12" s="1523" t="s">
        <v>5883</v>
      </c>
      <c r="C12" s="554">
        <v>-450</v>
      </c>
      <c r="D12" s="555">
        <v>450</v>
      </c>
      <c r="F12" s="221"/>
    </row>
    <row r="13" spans="1:6" x14ac:dyDescent="0.2">
      <c r="A13" s="14">
        <v>7</v>
      </c>
      <c r="B13" s="1523" t="s">
        <v>3785</v>
      </c>
      <c r="C13" s="554">
        <v>-200</v>
      </c>
      <c r="D13" s="555">
        <v>200</v>
      </c>
      <c r="F13" s="221"/>
    </row>
    <row r="14" spans="1:6" x14ac:dyDescent="0.2">
      <c r="A14" s="14">
        <v>8</v>
      </c>
      <c r="B14" s="1523" t="s">
        <v>5930</v>
      </c>
      <c r="C14" s="554">
        <v>0</v>
      </c>
      <c r="D14" s="555">
        <v>0</v>
      </c>
      <c r="F14" s="221"/>
    </row>
    <row r="15" spans="1:6" x14ac:dyDescent="0.2">
      <c r="A15" s="14">
        <v>9</v>
      </c>
      <c r="B15" s="1523" t="s">
        <v>5931</v>
      </c>
      <c r="C15" s="554">
        <v>0</v>
      </c>
      <c r="D15" s="555">
        <v>0</v>
      </c>
      <c r="F15" s="221"/>
    </row>
    <row r="16" spans="1:6" x14ac:dyDescent="0.2">
      <c r="A16" s="14">
        <v>10</v>
      </c>
      <c r="B16" s="1523" t="s">
        <v>5932</v>
      </c>
      <c r="C16" s="554">
        <v>0</v>
      </c>
      <c r="D16" s="555">
        <v>0</v>
      </c>
      <c r="F16" s="221"/>
    </row>
    <row r="17" spans="1:6" x14ac:dyDescent="0.2">
      <c r="A17" s="14">
        <v>11</v>
      </c>
      <c r="B17" s="553" t="s">
        <v>5933</v>
      </c>
      <c r="C17" s="554">
        <v>0</v>
      </c>
      <c r="D17" s="555">
        <v>0</v>
      </c>
      <c r="F17" s="221"/>
    </row>
    <row r="18" spans="1:6" x14ac:dyDescent="0.2">
      <c r="A18" s="14">
        <v>12</v>
      </c>
      <c r="B18" s="1523" t="s">
        <v>6032</v>
      </c>
      <c r="C18" s="554">
        <v>-1000</v>
      </c>
      <c r="D18" s="555">
        <v>1000</v>
      </c>
      <c r="F18" s="221"/>
    </row>
    <row r="19" spans="1:6" x14ac:dyDescent="0.2">
      <c r="A19" s="14">
        <v>13</v>
      </c>
      <c r="B19" s="1523" t="s">
        <v>3164</v>
      </c>
      <c r="C19" s="554">
        <v>-1114</v>
      </c>
      <c r="D19" s="555">
        <v>1114</v>
      </c>
      <c r="F19" s="221"/>
    </row>
    <row r="20" spans="1:6" x14ac:dyDescent="0.2">
      <c r="A20" s="14">
        <v>14</v>
      </c>
      <c r="B20" s="1523" t="s">
        <v>1154</v>
      </c>
      <c r="C20" s="554">
        <v>-129</v>
      </c>
      <c r="D20" s="555">
        <v>129</v>
      </c>
      <c r="F20" s="221"/>
    </row>
    <row r="21" spans="1:6" x14ac:dyDescent="0.2">
      <c r="A21" s="14">
        <v>15</v>
      </c>
      <c r="B21" s="1523" t="s">
        <v>1155</v>
      </c>
      <c r="C21" s="554">
        <v>0</v>
      </c>
      <c r="D21" s="555">
        <v>0</v>
      </c>
      <c r="F21" s="221"/>
    </row>
    <row r="22" spans="1:6" x14ac:dyDescent="0.2">
      <c r="A22" s="14">
        <v>16</v>
      </c>
      <c r="B22" s="553" t="s">
        <v>3439</v>
      </c>
      <c r="C22" s="554">
        <v>-158</v>
      </c>
      <c r="D22" s="555">
        <v>158</v>
      </c>
      <c r="F22" s="221"/>
    </row>
    <row r="23" spans="1:6" x14ac:dyDescent="0.2">
      <c r="A23" s="14">
        <v>17</v>
      </c>
      <c r="B23" s="1523" t="s">
        <v>4183</v>
      </c>
      <c r="C23" s="554">
        <v>-85</v>
      </c>
      <c r="D23" s="555">
        <v>85</v>
      </c>
      <c r="F23" s="221"/>
    </row>
    <row r="24" spans="1:6" x14ac:dyDescent="0.2">
      <c r="A24" s="14">
        <v>18</v>
      </c>
      <c r="B24" s="1523" t="s">
        <v>4184</v>
      </c>
      <c r="C24" s="554">
        <v>-217</v>
      </c>
      <c r="D24" s="555">
        <v>217</v>
      </c>
      <c r="F24" s="221"/>
    </row>
    <row r="25" spans="1:6" x14ac:dyDescent="0.2">
      <c r="A25" s="14">
        <v>19</v>
      </c>
      <c r="B25" s="1523" t="s">
        <v>3793</v>
      </c>
      <c r="C25" s="554">
        <v>-504</v>
      </c>
      <c r="D25" s="555">
        <v>504</v>
      </c>
      <c r="F25" s="221"/>
    </row>
    <row r="26" spans="1:6" x14ac:dyDescent="0.2">
      <c r="A26" s="14">
        <v>20</v>
      </c>
      <c r="B26" s="1523" t="s">
        <v>3427</v>
      </c>
      <c r="C26" s="554">
        <v>-900</v>
      </c>
      <c r="D26" s="555">
        <v>900</v>
      </c>
      <c r="E26" s="353"/>
      <c r="F26" s="221"/>
    </row>
    <row r="27" spans="1:6" ht="12.6" thickBot="1" x14ac:dyDescent="0.3">
      <c r="A27" s="1455">
        <v>21</v>
      </c>
      <c r="B27" s="1456" t="s">
        <v>5889</v>
      </c>
      <c r="C27" s="1457">
        <v>-531</v>
      </c>
      <c r="D27" s="1457">
        <v>531</v>
      </c>
      <c r="E27" s="1458">
        <f>SUM(D7:D27)</f>
        <v>11681</v>
      </c>
      <c r="F27" s="221"/>
    </row>
    <row r="28" spans="1:6" ht="12" x14ac:dyDescent="0.25">
      <c r="A28" s="15"/>
      <c r="B28" s="594" t="s">
        <v>62</v>
      </c>
      <c r="C28" s="501">
        <v>-33767</v>
      </c>
      <c r="D28" s="652">
        <v>33767</v>
      </c>
      <c r="E28" s="240">
        <f>D28</f>
        <v>33767</v>
      </c>
      <c r="F28" s="221"/>
    </row>
    <row r="29" spans="1:6" ht="12.6" thickBot="1" x14ac:dyDescent="0.3">
      <c r="A29" s="1462"/>
      <c r="B29" s="1463" t="s">
        <v>4770</v>
      </c>
      <c r="C29" s="1464">
        <v>0</v>
      </c>
      <c r="D29" s="1465">
        <v>0</v>
      </c>
      <c r="E29" s="1458"/>
      <c r="F29" s="221"/>
    </row>
    <row r="30" spans="1:6" x14ac:dyDescent="0.2">
      <c r="A30" s="813"/>
      <c r="B30" s="1523" t="s">
        <v>4272</v>
      </c>
      <c r="C30" s="554">
        <v>0</v>
      </c>
      <c r="D30" s="555">
        <v>0</v>
      </c>
      <c r="E30" s="390"/>
      <c r="F30" s="221"/>
    </row>
    <row r="31" spans="1:6" x14ac:dyDescent="0.2">
      <c r="A31" s="813"/>
      <c r="B31" s="1523" t="s">
        <v>5489</v>
      </c>
      <c r="C31" s="554">
        <v>0</v>
      </c>
      <c r="D31" s="555">
        <v>0</v>
      </c>
      <c r="E31" s="390"/>
      <c r="F31" s="221"/>
    </row>
    <row r="32" spans="1:6" ht="12" x14ac:dyDescent="0.25">
      <c r="A32" s="813" t="s">
        <v>3558</v>
      </c>
      <c r="B32" s="1523" t="s">
        <v>5940</v>
      </c>
      <c r="C32" s="554">
        <v>-128</v>
      </c>
      <c r="D32" s="555">
        <v>128</v>
      </c>
      <c r="E32" s="390"/>
      <c r="F32" s="221"/>
    </row>
    <row r="33" spans="1:6" ht="12" x14ac:dyDescent="0.25">
      <c r="A33" s="813" t="s">
        <v>3559</v>
      </c>
      <c r="B33" s="1523" t="s">
        <v>5941</v>
      </c>
      <c r="C33" s="554">
        <v>-1892</v>
      </c>
      <c r="D33" s="555">
        <v>1892</v>
      </c>
      <c r="E33" s="390"/>
      <c r="F33" s="221"/>
    </row>
    <row r="34" spans="1:6" ht="12" x14ac:dyDescent="0.25">
      <c r="A34" s="813" t="s">
        <v>2856</v>
      </c>
      <c r="B34" s="1528" t="s">
        <v>5942</v>
      </c>
      <c r="C34" s="554">
        <v>-1697</v>
      </c>
      <c r="D34" s="555">
        <v>1697</v>
      </c>
      <c r="E34" s="390"/>
      <c r="F34" s="221"/>
    </row>
    <row r="35" spans="1:6" ht="12" x14ac:dyDescent="0.25">
      <c r="A35" s="813" t="s">
        <v>3558</v>
      </c>
      <c r="B35" s="1528" t="s">
        <v>5943</v>
      </c>
      <c r="C35" s="554">
        <v>-14</v>
      </c>
      <c r="D35" s="555">
        <v>14</v>
      </c>
      <c r="E35" s="390"/>
      <c r="F35" s="221"/>
    </row>
    <row r="36" spans="1:6" ht="12" x14ac:dyDescent="0.25">
      <c r="A36" s="813" t="s">
        <v>3560</v>
      </c>
      <c r="B36" s="1528" t="s">
        <v>5944</v>
      </c>
      <c r="C36" s="554">
        <v>-70</v>
      </c>
      <c r="D36" s="555">
        <v>70</v>
      </c>
      <c r="E36" s="390"/>
      <c r="F36" s="221"/>
    </row>
    <row r="37" spans="1:6" x14ac:dyDescent="0.2">
      <c r="A37" s="813"/>
      <c r="B37" s="1523" t="s">
        <v>440</v>
      </c>
      <c r="C37" s="554">
        <v>-1880</v>
      </c>
      <c r="D37" s="555">
        <v>1880</v>
      </c>
      <c r="E37" s="390"/>
      <c r="F37" s="221"/>
    </row>
    <row r="38" spans="1:6" x14ac:dyDescent="0.2">
      <c r="A38" s="813"/>
      <c r="B38" s="1523" t="s">
        <v>5945</v>
      </c>
      <c r="C38" s="554">
        <v>-450</v>
      </c>
      <c r="D38" s="555">
        <v>450</v>
      </c>
      <c r="E38" s="390"/>
      <c r="F38" s="221"/>
    </row>
    <row r="39" spans="1:6" x14ac:dyDescent="0.2">
      <c r="A39" s="813"/>
      <c r="B39" s="1523" t="s">
        <v>5946</v>
      </c>
      <c r="C39" s="554">
        <v>-142</v>
      </c>
      <c r="D39" s="555">
        <v>142</v>
      </c>
      <c r="E39" s="390"/>
      <c r="F39" s="221"/>
    </row>
    <row r="40" spans="1:6" x14ac:dyDescent="0.2">
      <c r="A40" s="813"/>
      <c r="B40" s="1523" t="s">
        <v>6033</v>
      </c>
      <c r="C40" s="554">
        <v>-900</v>
      </c>
      <c r="D40" s="555">
        <v>900</v>
      </c>
      <c r="E40" s="390"/>
      <c r="F40" s="221"/>
    </row>
    <row r="41" spans="1:6" x14ac:dyDescent="0.2">
      <c r="A41" s="813"/>
      <c r="B41" s="1523" t="s">
        <v>6034</v>
      </c>
      <c r="C41" s="554">
        <v>-260</v>
      </c>
      <c r="D41" s="555">
        <v>260</v>
      </c>
      <c r="E41" s="390"/>
      <c r="F41" s="221"/>
    </row>
    <row r="42" spans="1:6" x14ac:dyDescent="0.2">
      <c r="A42" s="813"/>
      <c r="B42" s="1523" t="s">
        <v>5956</v>
      </c>
      <c r="C42" s="554">
        <v>-50</v>
      </c>
      <c r="D42" s="555">
        <v>50</v>
      </c>
      <c r="E42" s="390"/>
      <c r="F42" s="221"/>
    </row>
    <row r="43" spans="1:6" x14ac:dyDescent="0.2">
      <c r="A43" s="813"/>
      <c r="B43" s="1523" t="s">
        <v>6035</v>
      </c>
      <c r="C43" s="554">
        <v>-300</v>
      </c>
      <c r="D43" s="555">
        <v>300</v>
      </c>
      <c r="E43" s="390"/>
      <c r="F43" s="221"/>
    </row>
    <row r="44" spans="1:6" x14ac:dyDescent="0.2">
      <c r="A44" s="813"/>
      <c r="B44" s="1523" t="s">
        <v>5963</v>
      </c>
      <c r="C44" s="554">
        <v>-1000</v>
      </c>
      <c r="D44" s="555">
        <v>1000</v>
      </c>
      <c r="E44" s="390"/>
      <c r="F44" s="221"/>
    </row>
    <row r="45" spans="1:6" x14ac:dyDescent="0.2">
      <c r="A45" s="813"/>
      <c r="B45" s="1523" t="s">
        <v>5952</v>
      </c>
      <c r="C45" s="554">
        <v>-72</v>
      </c>
      <c r="D45" s="555">
        <v>72</v>
      </c>
      <c r="E45" s="390"/>
      <c r="F45" s="221"/>
    </row>
    <row r="46" spans="1:6" x14ac:dyDescent="0.2">
      <c r="A46" s="813"/>
      <c r="B46" s="1523" t="s">
        <v>5953</v>
      </c>
      <c r="C46" s="554">
        <v>-70</v>
      </c>
      <c r="D46" s="555">
        <v>70</v>
      </c>
      <c r="E46" s="390"/>
      <c r="F46" s="221"/>
    </row>
    <row r="47" spans="1:6" x14ac:dyDescent="0.2">
      <c r="A47" s="813"/>
      <c r="B47" s="1523" t="s">
        <v>5954</v>
      </c>
      <c r="C47" s="554">
        <v>-264</v>
      </c>
      <c r="D47" s="555">
        <v>264</v>
      </c>
      <c r="E47" s="390"/>
      <c r="F47" s="221"/>
    </row>
    <row r="48" spans="1:6" x14ac:dyDescent="0.2">
      <c r="A48" s="813"/>
      <c r="B48" s="1523" t="s">
        <v>5868</v>
      </c>
      <c r="C48" s="554">
        <v>-170</v>
      </c>
      <c r="D48" s="555">
        <v>170</v>
      </c>
      <c r="E48" s="390"/>
      <c r="F48" s="221"/>
    </row>
    <row r="49" spans="1:6" x14ac:dyDescent="0.2">
      <c r="A49" s="813"/>
      <c r="B49" s="1523" t="s">
        <v>5962</v>
      </c>
      <c r="C49" s="554">
        <v>-150</v>
      </c>
      <c r="D49" s="555">
        <v>150</v>
      </c>
      <c r="E49" s="390"/>
      <c r="F49" s="221"/>
    </row>
    <row r="50" spans="1:6" x14ac:dyDescent="0.2">
      <c r="A50" s="813"/>
      <c r="B50" s="1523" t="s">
        <v>6036</v>
      </c>
      <c r="C50" s="554">
        <v>-400</v>
      </c>
      <c r="D50" s="555">
        <v>400</v>
      </c>
      <c r="E50" s="390"/>
      <c r="F50" s="221"/>
    </row>
    <row r="51" spans="1:6" x14ac:dyDescent="0.2">
      <c r="A51" s="813"/>
      <c r="B51" s="1523" t="s">
        <v>6037</v>
      </c>
      <c r="C51" s="554">
        <v>-2190</v>
      </c>
      <c r="D51" s="555">
        <v>2190</v>
      </c>
      <c r="E51" s="390"/>
      <c r="F51" s="221"/>
    </row>
    <row r="52" spans="1:6" ht="12" customHeight="1" thickBot="1" x14ac:dyDescent="0.3">
      <c r="A52" s="1459"/>
      <c r="B52" s="1312"/>
      <c r="C52" s="1460"/>
      <c r="D52" s="1461"/>
      <c r="E52" s="1458">
        <f>SUM(D30:D52)</f>
        <v>12099</v>
      </c>
      <c r="F52" s="221"/>
    </row>
    <row r="53" spans="1:6" ht="12" customHeight="1" x14ac:dyDescent="0.2">
      <c r="A53" s="814"/>
      <c r="B53" s="826" t="s">
        <v>3787</v>
      </c>
      <c r="C53" s="604">
        <v>7000</v>
      </c>
      <c r="D53" s="260"/>
      <c r="E53" s="390"/>
      <c r="F53" s="221"/>
    </row>
    <row r="54" spans="1:6" ht="12" customHeight="1" x14ac:dyDescent="0.25">
      <c r="A54" s="814" t="s">
        <v>3560</v>
      </c>
      <c r="B54" s="553" t="s">
        <v>5924</v>
      </c>
      <c r="C54" s="554">
        <v>-150</v>
      </c>
      <c r="D54" s="555">
        <v>150</v>
      </c>
      <c r="E54" s="408"/>
      <c r="F54" s="221"/>
    </row>
    <row r="55" spans="1:6" ht="12" customHeight="1" x14ac:dyDescent="0.25">
      <c r="A55" s="814" t="s">
        <v>3788</v>
      </c>
      <c r="B55" s="1523" t="s">
        <v>5925</v>
      </c>
      <c r="C55" s="554">
        <v>-140</v>
      </c>
      <c r="D55" s="555">
        <v>140</v>
      </c>
      <c r="E55" s="408"/>
      <c r="F55" s="221"/>
    </row>
    <row r="56" spans="1:6" ht="12" customHeight="1" x14ac:dyDescent="0.25">
      <c r="A56" s="814" t="s">
        <v>3789</v>
      </c>
      <c r="B56" s="1523" t="s">
        <v>5926</v>
      </c>
      <c r="C56" s="554">
        <v>-171</v>
      </c>
      <c r="D56" s="555">
        <v>171</v>
      </c>
      <c r="E56" s="408"/>
      <c r="F56" s="221"/>
    </row>
    <row r="57" spans="1:6" ht="12" customHeight="1" x14ac:dyDescent="0.25">
      <c r="A57" s="814" t="s">
        <v>2855</v>
      </c>
      <c r="B57" s="1523" t="s">
        <v>5939</v>
      </c>
      <c r="C57" s="554">
        <v>-130</v>
      </c>
      <c r="D57" s="555">
        <v>130</v>
      </c>
      <c r="E57" s="408"/>
      <c r="F57" s="221"/>
    </row>
    <row r="58" spans="1:6" ht="12" customHeight="1" x14ac:dyDescent="0.25">
      <c r="A58" s="814" t="s">
        <v>2856</v>
      </c>
      <c r="B58" s="1523" t="s">
        <v>5947</v>
      </c>
      <c r="C58" s="554">
        <v>-150</v>
      </c>
      <c r="D58" s="555">
        <v>150</v>
      </c>
      <c r="E58" s="408"/>
      <c r="F58" s="221"/>
    </row>
    <row r="59" spans="1:6" ht="12" customHeight="1" x14ac:dyDescent="0.25">
      <c r="A59" s="814" t="s">
        <v>3790</v>
      </c>
      <c r="B59" s="553" t="s">
        <v>5949</v>
      </c>
      <c r="C59" s="554">
        <v>-140</v>
      </c>
      <c r="D59" s="555">
        <v>140</v>
      </c>
      <c r="E59" s="408"/>
      <c r="F59" s="221"/>
    </row>
    <row r="60" spans="1:6" ht="12" customHeight="1" x14ac:dyDescent="0.25">
      <c r="A60" s="814" t="s">
        <v>2855</v>
      </c>
      <c r="B60" s="1523" t="s">
        <v>5950</v>
      </c>
      <c r="C60" s="554">
        <v>-140</v>
      </c>
      <c r="D60" s="555">
        <v>140</v>
      </c>
      <c r="E60" s="860"/>
      <c r="F60" s="221"/>
    </row>
    <row r="61" spans="1:6" ht="12" customHeight="1" x14ac:dyDescent="0.25">
      <c r="A61" s="814" t="s">
        <v>2856</v>
      </c>
      <c r="B61" s="1523" t="s">
        <v>5948</v>
      </c>
      <c r="C61" s="554">
        <v>-194</v>
      </c>
      <c r="D61" s="555">
        <v>194</v>
      </c>
      <c r="E61" s="860"/>
      <c r="F61" s="221"/>
    </row>
    <row r="62" spans="1:6" ht="12" customHeight="1" x14ac:dyDescent="0.25">
      <c r="A62" s="814" t="s">
        <v>1327</v>
      </c>
      <c r="B62" s="1523" t="s">
        <v>5958</v>
      </c>
      <c r="C62" s="554">
        <v>-150</v>
      </c>
      <c r="D62" s="555">
        <v>150</v>
      </c>
      <c r="E62" s="860"/>
      <c r="F62" s="221"/>
    </row>
    <row r="63" spans="1:6" ht="12" customHeight="1" x14ac:dyDescent="0.25">
      <c r="A63" s="814"/>
      <c r="B63" s="1523" t="s">
        <v>5959</v>
      </c>
      <c r="C63" s="554">
        <v>-140</v>
      </c>
      <c r="D63" s="555">
        <v>140</v>
      </c>
      <c r="E63" s="860"/>
      <c r="F63" s="221"/>
    </row>
    <row r="64" spans="1:6" ht="12" customHeight="1" x14ac:dyDescent="0.25">
      <c r="A64" s="814"/>
      <c r="B64" s="553" t="s">
        <v>5960</v>
      </c>
      <c r="C64" s="554">
        <v>-602</v>
      </c>
      <c r="D64" s="555">
        <v>602</v>
      </c>
      <c r="E64" s="860"/>
      <c r="F64" s="221"/>
    </row>
    <row r="65" spans="1:6" ht="12" customHeight="1" x14ac:dyDescent="0.25">
      <c r="A65" s="814"/>
      <c r="B65" s="1523" t="s">
        <v>5965</v>
      </c>
      <c r="C65" s="554">
        <v>-150</v>
      </c>
      <c r="D65" s="555">
        <v>150</v>
      </c>
      <c r="E65" s="860"/>
      <c r="F65" s="221"/>
    </row>
    <row r="66" spans="1:6" ht="12" customHeight="1" x14ac:dyDescent="0.25">
      <c r="A66" s="814"/>
      <c r="B66" s="1523" t="s">
        <v>5966</v>
      </c>
      <c r="C66" s="554">
        <v>-140</v>
      </c>
      <c r="D66" s="555">
        <v>140</v>
      </c>
      <c r="E66" s="860"/>
      <c r="F66" s="221"/>
    </row>
    <row r="67" spans="1:6" ht="12" customHeight="1" x14ac:dyDescent="0.25">
      <c r="A67" s="814"/>
      <c r="B67" s="1523" t="s">
        <v>5967</v>
      </c>
      <c r="C67" s="554">
        <v>-1248</v>
      </c>
      <c r="D67" s="555">
        <v>1248</v>
      </c>
      <c r="E67" s="860"/>
      <c r="F67" s="221"/>
    </row>
    <row r="68" spans="1:6" ht="12" customHeight="1" x14ac:dyDescent="0.25">
      <c r="A68" s="814"/>
      <c r="B68" s="1523" t="s">
        <v>5968</v>
      </c>
      <c r="C68" s="554">
        <v>-150</v>
      </c>
      <c r="D68" s="555">
        <v>150</v>
      </c>
      <c r="E68" s="860"/>
      <c r="F68" s="221"/>
    </row>
    <row r="69" spans="1:6" ht="12" customHeight="1" x14ac:dyDescent="0.25">
      <c r="A69" s="814"/>
      <c r="B69" s="553" t="s">
        <v>5969</v>
      </c>
      <c r="C69" s="554">
        <v>-100</v>
      </c>
      <c r="D69" s="555">
        <v>100</v>
      </c>
      <c r="E69" s="860"/>
      <c r="F69" s="221"/>
    </row>
    <row r="70" spans="1:6" ht="12" customHeight="1" x14ac:dyDescent="0.25">
      <c r="A70" s="814"/>
      <c r="B70" s="1523" t="s">
        <v>5970</v>
      </c>
      <c r="C70" s="554">
        <v>-420</v>
      </c>
      <c r="D70" s="555">
        <v>420</v>
      </c>
      <c r="E70" s="860"/>
      <c r="F70" s="221"/>
    </row>
    <row r="71" spans="1:6" ht="12" customHeight="1" x14ac:dyDescent="0.25">
      <c r="A71" s="814"/>
      <c r="B71" s="1523" t="s">
        <v>5971</v>
      </c>
      <c r="C71" s="554">
        <v>-430</v>
      </c>
      <c r="D71" s="555">
        <v>430</v>
      </c>
      <c r="E71" s="860"/>
      <c r="F71" s="221"/>
    </row>
    <row r="72" spans="1:6" ht="12" customHeight="1" x14ac:dyDescent="0.25">
      <c r="A72" s="814"/>
      <c r="B72" s="1523" t="s">
        <v>5951</v>
      </c>
      <c r="C72" s="554">
        <v>-210</v>
      </c>
      <c r="D72" s="555">
        <v>210</v>
      </c>
      <c r="E72" s="860"/>
      <c r="F72" s="221"/>
    </row>
    <row r="73" spans="1:6" ht="12" customHeight="1" x14ac:dyDescent="0.25">
      <c r="A73" s="814"/>
      <c r="B73" s="1523" t="s">
        <v>3251</v>
      </c>
      <c r="C73" s="554">
        <v>-124</v>
      </c>
      <c r="D73" s="555">
        <v>124</v>
      </c>
      <c r="E73" s="860"/>
      <c r="F73" s="221"/>
    </row>
    <row r="74" spans="1:6" ht="12" customHeight="1" x14ac:dyDescent="0.25">
      <c r="A74" s="814"/>
      <c r="B74" s="553" t="s">
        <v>5955</v>
      </c>
      <c r="C74" s="554">
        <v>-75</v>
      </c>
      <c r="D74" s="555">
        <v>75</v>
      </c>
      <c r="E74" s="860"/>
      <c r="F74" s="221"/>
    </row>
    <row r="75" spans="1:6" ht="12" customHeight="1" x14ac:dyDescent="0.25">
      <c r="A75" s="814"/>
      <c r="B75" s="1523" t="s">
        <v>3251</v>
      </c>
      <c r="C75" s="554">
        <v>-112</v>
      </c>
      <c r="D75" s="555">
        <v>112</v>
      </c>
      <c r="E75" s="860"/>
      <c r="F75" s="221"/>
    </row>
    <row r="76" spans="1:6" ht="12" customHeight="1" x14ac:dyDescent="0.25">
      <c r="A76" s="814"/>
      <c r="B76" s="553" t="s">
        <v>5957</v>
      </c>
      <c r="C76" s="554">
        <v>-75</v>
      </c>
      <c r="D76" s="555">
        <v>75</v>
      </c>
      <c r="E76" s="860"/>
      <c r="F76" s="221"/>
    </row>
    <row r="77" spans="1:6" ht="12" customHeight="1" x14ac:dyDescent="0.25">
      <c r="A77" s="814"/>
      <c r="B77" s="1523" t="s">
        <v>5961</v>
      </c>
      <c r="C77" s="554">
        <v>-75</v>
      </c>
      <c r="D77" s="555">
        <v>75</v>
      </c>
      <c r="E77" s="860"/>
      <c r="F77" s="221"/>
    </row>
    <row r="78" spans="1:6" ht="12" customHeight="1" x14ac:dyDescent="0.25">
      <c r="A78" s="814"/>
      <c r="B78" s="1523" t="s">
        <v>5057</v>
      </c>
      <c r="C78" s="554">
        <v>-135</v>
      </c>
      <c r="D78" s="555">
        <v>135</v>
      </c>
      <c r="E78" s="860"/>
      <c r="F78" s="221"/>
    </row>
    <row r="79" spans="1:6" ht="12" customHeight="1" x14ac:dyDescent="0.25">
      <c r="A79" s="814"/>
      <c r="B79" s="1523" t="s">
        <v>5964</v>
      </c>
      <c r="C79" s="554">
        <v>-385</v>
      </c>
      <c r="D79" s="555">
        <v>385</v>
      </c>
      <c r="E79" s="860"/>
      <c r="F79" s="221"/>
    </row>
    <row r="80" spans="1:6" ht="12" x14ac:dyDescent="0.25">
      <c r="A80" s="814"/>
      <c r="B80" s="1523" t="s">
        <v>3794</v>
      </c>
      <c r="C80" s="554">
        <v>-85</v>
      </c>
      <c r="D80" s="555">
        <v>85</v>
      </c>
      <c r="E80" s="860"/>
      <c r="F80" s="221"/>
    </row>
    <row r="81" spans="1:6" ht="12.6" thickBot="1" x14ac:dyDescent="0.3">
      <c r="A81" s="814"/>
      <c r="B81" s="599"/>
      <c r="C81" s="1169"/>
      <c r="D81" s="1170"/>
      <c r="E81" s="240">
        <f>SUM(D53:D81)</f>
        <v>6021</v>
      </c>
      <c r="F81" s="221"/>
    </row>
    <row r="82" spans="1:6" ht="21.6" thickBot="1" x14ac:dyDescent="0.45">
      <c r="B82" s="50" t="s">
        <v>1198</v>
      </c>
      <c r="C82" s="49">
        <f>SUM(C2:C52)</f>
        <v>0</v>
      </c>
      <c r="D82" s="432">
        <f>SUM(D7:D52)</f>
        <v>57547</v>
      </c>
      <c r="E82" s="353"/>
    </row>
    <row r="99" ht="12" customHeight="1" x14ac:dyDescent="0.2"/>
    <row r="101" ht="12"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sheetData>
  <pageMargins left="0.7" right="0.7" top="0.75" bottom="0.75" header="0.3" footer="0.3"/>
  <pageSetup orientation="portrait" horizontalDpi="4294967293" verticalDpi="4294967293"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zoomScale="80" zoomScaleNormal="80" workbookViewId="0">
      <selection activeCell="I50" sqref="I50"/>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10.6640625" style="3" bestFit="1" customWidth="1"/>
    <col min="6" max="6" width="1.109375" style="3" customWidth="1"/>
    <col min="7" max="7" width="6.44140625" style="3" bestFit="1" customWidth="1"/>
    <col min="8" max="16384" width="11.44140625" style="3"/>
  </cols>
  <sheetData>
    <row r="1" spans="1:6" ht="12" thickBot="1" x14ac:dyDescent="0.25">
      <c r="B1" s="50"/>
      <c r="C1" s="54" t="s">
        <v>1230</v>
      </c>
      <c r="D1" s="54" t="s">
        <v>1228</v>
      </c>
      <c r="E1" s="221"/>
      <c r="F1" s="260"/>
    </row>
    <row r="2" spans="1:6" x14ac:dyDescent="0.2">
      <c r="A2" s="16"/>
      <c r="B2" s="570" t="s">
        <v>1192</v>
      </c>
      <c r="C2" s="875">
        <v>47917</v>
      </c>
      <c r="D2" s="875"/>
      <c r="F2" s="630"/>
    </row>
    <row r="3" spans="1:6" x14ac:dyDescent="0.2">
      <c r="A3" s="16"/>
      <c r="B3" s="570" t="s">
        <v>1194</v>
      </c>
      <c r="C3" s="875"/>
      <c r="D3" s="875"/>
    </row>
    <row r="4" spans="1:6" ht="12" x14ac:dyDescent="0.25">
      <c r="A4" s="16"/>
      <c r="B4" s="570" t="s">
        <v>3597</v>
      </c>
      <c r="C4" s="875">
        <v>4200</v>
      </c>
      <c r="D4" s="875">
        <v>-4200</v>
      </c>
      <c r="E4" s="23"/>
    </row>
    <row r="5" spans="1:6" ht="12" x14ac:dyDescent="0.25">
      <c r="A5" s="16"/>
      <c r="B5" s="570" t="s">
        <v>3743</v>
      </c>
      <c r="C5" s="875">
        <v>0</v>
      </c>
      <c r="D5" s="875">
        <v>0</v>
      </c>
      <c r="E5" s="23"/>
    </row>
    <row r="6" spans="1:6" ht="12.6" thickBot="1" x14ac:dyDescent="0.3">
      <c r="A6" s="1466"/>
      <c r="B6" s="1497" t="s">
        <v>393</v>
      </c>
      <c r="C6" s="1498">
        <v>7</v>
      </c>
      <c r="D6" s="1498">
        <v>-7</v>
      </c>
      <c r="E6" s="1467">
        <f>SUM(C2:C6)</f>
        <v>52124</v>
      </c>
    </row>
    <row r="7" spans="1:6" x14ac:dyDescent="0.2">
      <c r="A7" s="14">
        <v>1</v>
      </c>
      <c r="B7" s="1524" t="s">
        <v>1145</v>
      </c>
      <c r="C7" s="1525">
        <v>-50</v>
      </c>
      <c r="D7" s="1526">
        <v>50</v>
      </c>
      <c r="F7" s="221"/>
    </row>
    <row r="8" spans="1:6" x14ac:dyDescent="0.2">
      <c r="A8" s="14">
        <v>2</v>
      </c>
      <c r="B8" s="1527" t="s">
        <v>791</v>
      </c>
      <c r="C8" s="1525">
        <v>-323</v>
      </c>
      <c r="D8" s="1526">
        <v>323</v>
      </c>
      <c r="E8" s="390"/>
      <c r="F8" s="221"/>
    </row>
    <row r="9" spans="1:6" x14ac:dyDescent="0.2">
      <c r="A9" s="14">
        <v>3</v>
      </c>
      <c r="B9" s="1524" t="s">
        <v>3786</v>
      </c>
      <c r="C9" s="1525">
        <v>-5682</v>
      </c>
      <c r="D9" s="1526">
        <f>E85</f>
        <v>5682</v>
      </c>
      <c r="F9" s="221"/>
    </row>
    <row r="10" spans="1:6" x14ac:dyDescent="0.2">
      <c r="A10" s="14">
        <v>4</v>
      </c>
      <c r="B10" s="1524" t="s">
        <v>4247</v>
      </c>
      <c r="C10" s="1525">
        <v>0</v>
      </c>
      <c r="D10" s="1526">
        <v>0</v>
      </c>
      <c r="F10" s="221"/>
    </row>
    <row r="11" spans="1:6" x14ac:dyDescent="0.2">
      <c r="A11" s="14">
        <v>5</v>
      </c>
      <c r="B11" s="1524" t="s">
        <v>3781</v>
      </c>
      <c r="C11" s="1525">
        <v>-875</v>
      </c>
      <c r="D11" s="1526">
        <v>875</v>
      </c>
      <c r="F11" s="221"/>
    </row>
    <row r="12" spans="1:6" x14ac:dyDescent="0.2">
      <c r="A12" s="14">
        <v>6</v>
      </c>
      <c r="B12" s="1527" t="s">
        <v>5883</v>
      </c>
      <c r="C12" s="1525">
        <v>-450</v>
      </c>
      <c r="D12" s="1526">
        <v>450</v>
      </c>
      <c r="F12" s="221"/>
    </row>
    <row r="13" spans="1:6" x14ac:dyDescent="0.2">
      <c r="A13" s="14">
        <v>7</v>
      </c>
      <c r="B13" s="1524" t="s">
        <v>3785</v>
      </c>
      <c r="C13" s="1525">
        <v>0</v>
      </c>
      <c r="D13" s="1526">
        <v>0</v>
      </c>
      <c r="F13" s="221"/>
    </row>
    <row r="14" spans="1:6" x14ac:dyDescent="0.2">
      <c r="A14" s="14">
        <v>8</v>
      </c>
      <c r="B14" s="1524" t="s">
        <v>5891</v>
      </c>
      <c r="C14" s="1525">
        <v>-500</v>
      </c>
      <c r="D14" s="1526">
        <v>500</v>
      </c>
      <c r="F14" s="221"/>
    </row>
    <row r="15" spans="1:6" x14ac:dyDescent="0.2">
      <c r="A15" s="14">
        <v>9</v>
      </c>
      <c r="B15" s="1524" t="s">
        <v>5892</v>
      </c>
      <c r="C15" s="1525">
        <v>-500</v>
      </c>
      <c r="D15" s="1526">
        <v>500</v>
      </c>
      <c r="F15" s="221"/>
    </row>
    <row r="16" spans="1:6" x14ac:dyDescent="0.2">
      <c r="A16" s="14">
        <v>10</v>
      </c>
      <c r="B16" s="1524" t="s">
        <v>5905</v>
      </c>
      <c r="C16" s="1525">
        <v>-500</v>
      </c>
      <c r="D16" s="1526">
        <v>500</v>
      </c>
      <c r="F16" s="221"/>
    </row>
    <row r="17" spans="1:8" x14ac:dyDescent="0.2">
      <c r="A17" s="14">
        <v>11</v>
      </c>
      <c r="B17" s="1524" t="s">
        <v>5906</v>
      </c>
      <c r="C17" s="1525">
        <v>-500</v>
      </c>
      <c r="D17" s="1526">
        <v>500</v>
      </c>
      <c r="F17" s="221"/>
    </row>
    <row r="18" spans="1:8" x14ac:dyDescent="0.2">
      <c r="A18" s="14">
        <v>12</v>
      </c>
      <c r="B18" s="1524" t="s">
        <v>5881</v>
      </c>
      <c r="C18" s="1525">
        <v>0</v>
      </c>
      <c r="D18" s="1526">
        <v>0</v>
      </c>
      <c r="F18" s="221"/>
    </row>
    <row r="19" spans="1:8" x14ac:dyDescent="0.2">
      <c r="A19" s="14">
        <v>13</v>
      </c>
      <c r="B19" s="1524" t="s">
        <v>3164</v>
      </c>
      <c r="C19" s="1525">
        <v>-1104</v>
      </c>
      <c r="D19" s="1526">
        <v>1104</v>
      </c>
      <c r="F19" s="221"/>
    </row>
    <row r="20" spans="1:8" x14ac:dyDescent="0.2">
      <c r="A20" s="14">
        <v>14</v>
      </c>
      <c r="B20" s="1524" t="s">
        <v>1154</v>
      </c>
      <c r="C20" s="1525">
        <v>-243</v>
      </c>
      <c r="D20" s="1526">
        <v>243</v>
      </c>
      <c r="F20" s="221"/>
    </row>
    <row r="21" spans="1:8" x14ac:dyDescent="0.2">
      <c r="A21" s="14">
        <v>15</v>
      </c>
      <c r="B21" s="1524" t="s">
        <v>1155</v>
      </c>
      <c r="C21" s="1525">
        <v>-50</v>
      </c>
      <c r="D21" s="1526">
        <v>50</v>
      </c>
      <c r="F21" s="221"/>
    </row>
    <row r="22" spans="1:8" x14ac:dyDescent="0.2">
      <c r="A22" s="14">
        <v>16</v>
      </c>
      <c r="B22" s="1527" t="s">
        <v>3439</v>
      </c>
      <c r="C22" s="1525">
        <v>-62</v>
      </c>
      <c r="D22" s="1526">
        <v>62</v>
      </c>
      <c r="F22" s="221"/>
      <c r="G22" s="221"/>
    </row>
    <row r="23" spans="1:8" x14ac:dyDescent="0.2">
      <c r="A23" s="14">
        <v>17</v>
      </c>
      <c r="B23" s="1524" t="s">
        <v>4183</v>
      </c>
      <c r="C23" s="1525">
        <v>-85</v>
      </c>
      <c r="D23" s="1526">
        <v>85</v>
      </c>
      <c r="F23" s="221"/>
      <c r="G23" s="599"/>
      <c r="H23" s="599"/>
    </row>
    <row r="24" spans="1:8" x14ac:dyDescent="0.2">
      <c r="A24" s="14">
        <v>18</v>
      </c>
      <c r="B24" s="1524" t="s">
        <v>4184</v>
      </c>
      <c r="C24" s="1525">
        <v>-217</v>
      </c>
      <c r="D24" s="1526">
        <v>217</v>
      </c>
      <c r="F24" s="221"/>
      <c r="G24" s="599"/>
      <c r="H24" s="599"/>
    </row>
    <row r="25" spans="1:8" x14ac:dyDescent="0.2">
      <c r="A25" s="14">
        <v>19</v>
      </c>
      <c r="B25" s="1524" t="s">
        <v>3793</v>
      </c>
      <c r="C25" s="1525">
        <v>-504</v>
      </c>
      <c r="D25" s="1526">
        <v>504</v>
      </c>
      <c r="F25" s="221"/>
      <c r="G25" s="599"/>
      <c r="H25" s="599"/>
    </row>
    <row r="26" spans="1:8" x14ac:dyDescent="0.2">
      <c r="A26" s="14">
        <v>20</v>
      </c>
      <c r="B26" s="1524" t="s">
        <v>3427</v>
      </c>
      <c r="C26" s="1525">
        <v>-400</v>
      </c>
      <c r="D26" s="1526">
        <v>400</v>
      </c>
      <c r="E26" s="353"/>
      <c r="F26" s="221"/>
      <c r="G26" s="599"/>
      <c r="H26" s="599"/>
    </row>
    <row r="27" spans="1:8" ht="12.6" thickBot="1" x14ac:dyDescent="0.3">
      <c r="A27" s="1455">
        <v>21</v>
      </c>
      <c r="B27" s="1456" t="s">
        <v>5889</v>
      </c>
      <c r="C27" s="1457">
        <v>-438</v>
      </c>
      <c r="D27" s="1457">
        <v>438</v>
      </c>
      <c r="E27" s="1458">
        <f>SUM(D7:D27)</f>
        <v>12483</v>
      </c>
      <c r="F27" s="221"/>
      <c r="G27" s="599"/>
      <c r="H27" s="599"/>
    </row>
    <row r="28" spans="1:8" ht="12" x14ac:dyDescent="0.25">
      <c r="A28" s="15"/>
      <c r="B28" s="594" t="s">
        <v>62</v>
      </c>
      <c r="C28" s="501">
        <v>-24082</v>
      </c>
      <c r="D28" s="652">
        <v>24082</v>
      </c>
      <c r="E28" s="240">
        <f>D28</f>
        <v>24082</v>
      </c>
      <c r="F28" s="221"/>
      <c r="G28" s="599"/>
      <c r="H28" s="599"/>
    </row>
    <row r="29" spans="1:8" ht="12.6" thickBot="1" x14ac:dyDescent="0.3">
      <c r="A29" s="1462"/>
      <c r="B29" s="1463" t="s">
        <v>4770</v>
      </c>
      <c r="C29" s="1464">
        <v>0</v>
      </c>
      <c r="D29" s="1465">
        <v>0</v>
      </c>
      <c r="E29" s="1458"/>
      <c r="F29" s="221"/>
      <c r="G29" s="599"/>
      <c r="H29" s="599"/>
    </row>
    <row r="30" spans="1:8" x14ac:dyDescent="0.2">
      <c r="A30" s="813"/>
      <c r="B30" s="1524" t="s">
        <v>4272</v>
      </c>
      <c r="C30" s="1525">
        <v>0</v>
      </c>
      <c r="D30" s="1526">
        <v>0</v>
      </c>
      <c r="E30" s="390"/>
      <c r="F30" s="221"/>
      <c r="G30" s="599"/>
      <c r="H30" s="599"/>
    </row>
    <row r="31" spans="1:8" x14ac:dyDescent="0.2">
      <c r="A31" s="813"/>
      <c r="B31" s="1524" t="s">
        <v>5489</v>
      </c>
      <c r="C31" s="1525">
        <v>0</v>
      </c>
      <c r="D31" s="1526">
        <v>0</v>
      </c>
      <c r="E31" s="390"/>
      <c r="F31" s="221"/>
      <c r="G31" s="599"/>
      <c r="H31" s="599"/>
    </row>
    <row r="32" spans="1:8" x14ac:dyDescent="0.2">
      <c r="A32" s="813" t="s">
        <v>3558</v>
      </c>
      <c r="B32" s="1524" t="s">
        <v>5884</v>
      </c>
      <c r="C32" s="1525">
        <v>-212</v>
      </c>
      <c r="D32" s="1526">
        <v>212</v>
      </c>
      <c r="E32" s="390"/>
      <c r="F32" s="221"/>
      <c r="G32" s="599"/>
      <c r="H32" s="599"/>
    </row>
    <row r="33" spans="1:8" x14ac:dyDescent="0.2">
      <c r="A33" s="813" t="s">
        <v>3559</v>
      </c>
      <c r="B33" s="1524" t="s">
        <v>5885</v>
      </c>
      <c r="C33" s="1525">
        <v>-12000</v>
      </c>
      <c r="D33" s="1526">
        <v>12000</v>
      </c>
      <c r="E33" s="390"/>
      <c r="F33" s="221"/>
      <c r="G33" s="599"/>
      <c r="H33" s="599"/>
    </row>
    <row r="34" spans="1:8" x14ac:dyDescent="0.2">
      <c r="A34" s="813" t="s">
        <v>2856</v>
      </c>
      <c r="B34" s="1524" t="s">
        <v>5847</v>
      </c>
      <c r="C34" s="1525">
        <v>-598</v>
      </c>
      <c r="D34" s="1526">
        <v>598</v>
      </c>
      <c r="E34" s="390"/>
      <c r="F34" s="221"/>
      <c r="H34" s="599"/>
    </row>
    <row r="35" spans="1:8" x14ac:dyDescent="0.2">
      <c r="A35" s="813" t="s">
        <v>3558</v>
      </c>
      <c r="B35" s="1524" t="s">
        <v>5890</v>
      </c>
      <c r="C35" s="1525">
        <v>-241</v>
      </c>
      <c r="D35" s="1526">
        <v>241</v>
      </c>
      <c r="E35" s="390"/>
      <c r="F35" s="221"/>
      <c r="G35" s="599"/>
      <c r="H35" s="599"/>
    </row>
    <row r="36" spans="1:8" x14ac:dyDescent="0.2">
      <c r="A36" s="813" t="s">
        <v>3560</v>
      </c>
      <c r="B36" s="1527" t="s">
        <v>5852</v>
      </c>
      <c r="C36" s="1525">
        <v>-90</v>
      </c>
      <c r="D36" s="1526">
        <v>90</v>
      </c>
      <c r="E36" s="390"/>
      <c r="F36" s="221"/>
      <c r="G36" s="599"/>
      <c r="H36" s="599"/>
    </row>
    <row r="37" spans="1:8" x14ac:dyDescent="0.2">
      <c r="A37" s="813"/>
      <c r="B37" s="1527" t="s">
        <v>5853</v>
      </c>
      <c r="C37" s="1525">
        <v>-1100</v>
      </c>
      <c r="D37" s="1526">
        <v>1100</v>
      </c>
      <c r="E37" s="390"/>
      <c r="F37" s="221"/>
      <c r="G37" s="599"/>
      <c r="H37" s="599"/>
    </row>
    <row r="38" spans="1:8" x14ac:dyDescent="0.2">
      <c r="A38" s="813"/>
      <c r="B38" s="1527" t="s">
        <v>5854</v>
      </c>
      <c r="C38" s="1525">
        <v>-70</v>
      </c>
      <c r="D38" s="1526">
        <v>70</v>
      </c>
      <c r="E38" s="390"/>
      <c r="F38" s="221"/>
      <c r="G38" s="599"/>
      <c r="H38" s="599"/>
    </row>
    <row r="39" spans="1:8" x14ac:dyDescent="0.2">
      <c r="A39" s="813"/>
      <c r="B39" s="1527" t="s">
        <v>5856</v>
      </c>
      <c r="C39" s="1525">
        <v>-55</v>
      </c>
      <c r="D39" s="1526">
        <v>55</v>
      </c>
      <c r="E39" s="390"/>
      <c r="F39" s="221"/>
      <c r="G39" s="599"/>
      <c r="H39" s="599"/>
    </row>
    <row r="40" spans="1:8" x14ac:dyDescent="0.2">
      <c r="A40" s="813"/>
      <c r="B40" s="1527" t="s">
        <v>3459</v>
      </c>
      <c r="C40" s="1525">
        <v>-20</v>
      </c>
      <c r="D40" s="1526">
        <v>20</v>
      </c>
      <c r="E40" s="390"/>
      <c r="F40" s="221"/>
      <c r="G40" s="599"/>
      <c r="H40" s="599"/>
    </row>
    <row r="41" spans="1:8" x14ac:dyDescent="0.2">
      <c r="A41" s="813"/>
      <c r="B41" s="1527" t="s">
        <v>5859</v>
      </c>
      <c r="C41" s="1525">
        <v>-150</v>
      </c>
      <c r="D41" s="1526">
        <v>150</v>
      </c>
      <c r="E41" s="390"/>
      <c r="F41" s="221"/>
      <c r="G41" s="599"/>
      <c r="H41" s="599"/>
    </row>
    <row r="42" spans="1:8" x14ac:dyDescent="0.2">
      <c r="A42" s="813"/>
      <c r="B42" s="1527" t="s">
        <v>5860</v>
      </c>
      <c r="C42" s="1525">
        <v>-60</v>
      </c>
      <c r="D42" s="1526">
        <v>60</v>
      </c>
      <c r="E42" s="390"/>
      <c r="F42" s="221"/>
      <c r="G42" s="599"/>
      <c r="H42" s="599"/>
    </row>
    <row r="43" spans="1:8" x14ac:dyDescent="0.2">
      <c r="A43" s="813"/>
      <c r="B43" s="1527" t="s">
        <v>5861</v>
      </c>
      <c r="C43" s="1525">
        <v>-160</v>
      </c>
      <c r="D43" s="1526">
        <v>160</v>
      </c>
      <c r="E43" s="390"/>
      <c r="F43" s="221"/>
      <c r="G43" s="599"/>
      <c r="H43" s="599"/>
    </row>
    <row r="44" spans="1:8" x14ac:dyDescent="0.2">
      <c r="A44" s="813"/>
      <c r="B44" s="1527" t="s">
        <v>5923</v>
      </c>
      <c r="C44" s="1525">
        <v>-480</v>
      </c>
      <c r="D44" s="1526">
        <v>480</v>
      </c>
      <c r="E44" s="390"/>
      <c r="F44" s="221"/>
      <c r="G44" s="599"/>
      <c r="H44" s="599"/>
    </row>
    <row r="45" spans="1:8" x14ac:dyDescent="0.2">
      <c r="A45" s="813"/>
      <c r="B45" s="1527" t="s">
        <v>5909</v>
      </c>
      <c r="C45" s="1525">
        <v>-50</v>
      </c>
      <c r="D45" s="1526">
        <v>50</v>
      </c>
      <c r="E45" s="390"/>
      <c r="F45" s="221"/>
      <c r="G45" s="599"/>
      <c r="H45" s="599"/>
    </row>
    <row r="46" spans="1:8" x14ac:dyDescent="0.2">
      <c r="A46" s="813"/>
      <c r="B46" s="1527" t="s">
        <v>5910</v>
      </c>
      <c r="C46" s="1525">
        <v>-70</v>
      </c>
      <c r="D46" s="1526">
        <v>70</v>
      </c>
      <c r="E46" s="390"/>
      <c r="F46" s="221"/>
      <c r="G46" s="599"/>
      <c r="H46" s="599"/>
    </row>
    <row r="47" spans="1:8" x14ac:dyDescent="0.2">
      <c r="A47" s="813"/>
      <c r="B47" s="1527" t="s">
        <v>5913</v>
      </c>
      <c r="C47" s="1525">
        <v>-10</v>
      </c>
      <c r="D47" s="1526">
        <v>10</v>
      </c>
      <c r="E47" s="390"/>
      <c r="F47" s="221"/>
      <c r="G47" s="599"/>
      <c r="H47" s="599"/>
    </row>
    <row r="48" spans="1:8" x14ac:dyDescent="0.2">
      <c r="A48" s="813"/>
      <c r="B48" s="1527" t="s">
        <v>5912</v>
      </c>
      <c r="C48" s="1525">
        <v>-88</v>
      </c>
      <c r="D48" s="1526">
        <v>88</v>
      </c>
      <c r="E48" s="390"/>
      <c r="F48" s="221"/>
      <c r="G48" s="599"/>
      <c r="H48" s="599"/>
    </row>
    <row r="49" spans="1:8" x14ac:dyDescent="0.2">
      <c r="A49" s="813"/>
      <c r="B49" s="1527" t="s">
        <v>5915</v>
      </c>
      <c r="C49" s="1525">
        <v>-10</v>
      </c>
      <c r="D49" s="1526">
        <v>10</v>
      </c>
      <c r="E49" s="390"/>
      <c r="F49" s="221"/>
      <c r="G49" s="599"/>
      <c r="H49" s="599"/>
    </row>
    <row r="50" spans="1:8" x14ac:dyDescent="0.2">
      <c r="A50" s="813"/>
      <c r="B50" s="1527" t="s">
        <v>5916</v>
      </c>
      <c r="C50" s="1525">
        <v>-95</v>
      </c>
      <c r="D50" s="1526">
        <v>95</v>
      </c>
      <c r="E50" s="390"/>
      <c r="F50" s="221"/>
    </row>
    <row r="51" spans="1:8" ht="12" customHeight="1" thickBot="1" x14ac:dyDescent="0.3">
      <c r="A51" s="1459"/>
      <c r="B51" s="1312"/>
      <c r="C51" s="1460"/>
      <c r="D51" s="1461"/>
      <c r="E51" s="1458">
        <f>SUM(D30:D51)</f>
        <v>15559</v>
      </c>
      <c r="F51" s="221"/>
    </row>
    <row r="52" spans="1:8" ht="12" customHeight="1" x14ac:dyDescent="0.2">
      <c r="A52" s="814"/>
      <c r="B52" s="826" t="s">
        <v>3787</v>
      </c>
      <c r="C52" s="604">
        <v>7000</v>
      </c>
      <c r="D52" s="260"/>
      <c r="E52" s="390"/>
      <c r="F52" s="221"/>
    </row>
    <row r="53" spans="1:8" ht="12" customHeight="1" x14ac:dyDescent="0.25">
      <c r="A53" s="814" t="s">
        <v>3560</v>
      </c>
      <c r="B53" s="1527" t="s">
        <v>5844</v>
      </c>
      <c r="C53" s="1525">
        <v>-100</v>
      </c>
      <c r="D53" s="1526">
        <v>100</v>
      </c>
      <c r="E53" s="408"/>
      <c r="F53" s="221"/>
    </row>
    <row r="54" spans="1:8" ht="12" customHeight="1" x14ac:dyDescent="0.25">
      <c r="A54" s="814" t="s">
        <v>3788</v>
      </c>
      <c r="B54" s="1524" t="s">
        <v>5845</v>
      </c>
      <c r="C54" s="1525">
        <v>-70</v>
      </c>
      <c r="D54" s="1526">
        <v>70</v>
      </c>
      <c r="E54" s="408"/>
      <c r="F54" s="221"/>
    </row>
    <row r="55" spans="1:8" ht="12" customHeight="1" x14ac:dyDescent="0.25">
      <c r="A55" s="814" t="s">
        <v>3789</v>
      </c>
      <c r="B55" s="1524" t="s">
        <v>5846</v>
      </c>
      <c r="C55" s="1525">
        <v>-90</v>
      </c>
      <c r="D55" s="1526">
        <v>90</v>
      </c>
      <c r="E55" s="408"/>
      <c r="F55" s="221"/>
    </row>
    <row r="56" spans="1:8" ht="12" customHeight="1" x14ac:dyDescent="0.25">
      <c r="A56" s="814" t="s">
        <v>2855</v>
      </c>
      <c r="B56" s="1524" t="s">
        <v>5851</v>
      </c>
      <c r="C56" s="1525">
        <v>-70</v>
      </c>
      <c r="D56" s="1526">
        <v>70</v>
      </c>
      <c r="E56" s="408"/>
      <c r="F56" s="221"/>
    </row>
    <row r="57" spans="1:8" ht="12" customHeight="1" x14ac:dyDescent="0.25">
      <c r="A57" s="814" t="s">
        <v>2856</v>
      </c>
      <c r="B57" s="1524" t="s">
        <v>5855</v>
      </c>
      <c r="C57" s="1525">
        <v>-50</v>
      </c>
      <c r="D57" s="1526">
        <v>50</v>
      </c>
      <c r="E57" s="408"/>
      <c r="F57" s="221"/>
    </row>
    <row r="58" spans="1:8" ht="12" customHeight="1" x14ac:dyDescent="0.25">
      <c r="A58" s="814" t="s">
        <v>3790</v>
      </c>
      <c r="B58" s="1524" t="s">
        <v>5851</v>
      </c>
      <c r="C58" s="1525">
        <v>-70</v>
      </c>
      <c r="D58" s="1526">
        <v>70</v>
      </c>
      <c r="E58" s="408"/>
      <c r="F58" s="221"/>
    </row>
    <row r="59" spans="1:8" ht="12" customHeight="1" x14ac:dyDescent="0.25">
      <c r="A59" s="814" t="s">
        <v>2855</v>
      </c>
      <c r="B59" s="1524" t="s">
        <v>5857</v>
      </c>
      <c r="C59" s="1525">
        <v>-70</v>
      </c>
      <c r="D59" s="1526">
        <v>70</v>
      </c>
      <c r="E59" s="860"/>
      <c r="F59" s="221"/>
    </row>
    <row r="60" spans="1:8" ht="12" customHeight="1" x14ac:dyDescent="0.25">
      <c r="A60" s="814" t="s">
        <v>2856</v>
      </c>
      <c r="B60" s="1524" t="s">
        <v>5858</v>
      </c>
      <c r="C60" s="1525">
        <v>-23</v>
      </c>
      <c r="D60" s="1526">
        <v>23</v>
      </c>
      <c r="E60" s="860"/>
      <c r="F60" s="221"/>
    </row>
    <row r="61" spans="1:8" ht="12" customHeight="1" x14ac:dyDescent="0.25">
      <c r="A61" s="814" t="s">
        <v>1327</v>
      </c>
      <c r="B61" s="1524" t="s">
        <v>5862</v>
      </c>
      <c r="C61" s="1525">
        <v>-70</v>
      </c>
      <c r="D61" s="1526">
        <v>70</v>
      </c>
      <c r="E61" s="860"/>
      <c r="F61" s="221"/>
    </row>
    <row r="62" spans="1:8" ht="12" customHeight="1" x14ac:dyDescent="0.25">
      <c r="A62" s="814"/>
      <c r="B62" s="1524" t="s">
        <v>4523</v>
      </c>
      <c r="C62" s="1525">
        <v>-125</v>
      </c>
      <c r="D62" s="1526">
        <v>125</v>
      </c>
      <c r="E62" s="860"/>
      <c r="F62" s="221"/>
    </row>
    <row r="63" spans="1:8" ht="12" customHeight="1" x14ac:dyDescent="0.25">
      <c r="A63" s="814"/>
      <c r="B63" s="1524" t="s">
        <v>5863</v>
      </c>
      <c r="C63" s="1525">
        <v>-70</v>
      </c>
      <c r="D63" s="1526">
        <v>70</v>
      </c>
      <c r="E63" s="860"/>
      <c r="F63" s="221"/>
    </row>
    <row r="64" spans="1:8" ht="12" customHeight="1" x14ac:dyDescent="0.25">
      <c r="A64" s="814"/>
      <c r="B64" s="1524" t="s">
        <v>5848</v>
      </c>
      <c r="C64" s="1525">
        <v>-140</v>
      </c>
      <c r="D64" s="1526">
        <v>140</v>
      </c>
      <c r="E64" s="860"/>
      <c r="F64" s="221"/>
    </row>
    <row r="65" spans="1:6" ht="12" customHeight="1" x14ac:dyDescent="0.25">
      <c r="A65" s="814"/>
      <c r="B65" s="1524" t="s">
        <v>2504</v>
      </c>
      <c r="C65" s="1525">
        <v>-180</v>
      </c>
      <c r="D65" s="1526">
        <v>180</v>
      </c>
      <c r="E65" s="860"/>
      <c r="F65" s="221"/>
    </row>
    <row r="66" spans="1:6" ht="12" customHeight="1" x14ac:dyDescent="0.25">
      <c r="A66" s="814"/>
      <c r="B66" s="1524" t="s">
        <v>4550</v>
      </c>
      <c r="C66" s="1525">
        <v>-870</v>
      </c>
      <c r="D66" s="1526">
        <v>870</v>
      </c>
      <c r="E66" s="860"/>
      <c r="F66" s="221"/>
    </row>
    <row r="67" spans="1:6" ht="12" customHeight="1" x14ac:dyDescent="0.25">
      <c r="A67" s="814"/>
      <c r="B67" s="1524" t="s">
        <v>5850</v>
      </c>
      <c r="C67" s="1525">
        <v>-150</v>
      </c>
      <c r="D67" s="1526">
        <v>150</v>
      </c>
      <c r="E67" s="860"/>
      <c r="F67" s="221"/>
    </row>
    <row r="68" spans="1:6" ht="12" customHeight="1" x14ac:dyDescent="0.25">
      <c r="A68" s="814"/>
      <c r="B68" s="1524" t="s">
        <v>5875</v>
      </c>
      <c r="C68" s="1525">
        <v>-150</v>
      </c>
      <c r="D68" s="1526">
        <v>150</v>
      </c>
      <c r="E68" s="860"/>
      <c r="F68" s="221"/>
    </row>
    <row r="69" spans="1:6" ht="12" customHeight="1" x14ac:dyDescent="0.25">
      <c r="A69" s="814"/>
      <c r="B69" s="1524" t="s">
        <v>5876</v>
      </c>
      <c r="C69" s="1525">
        <v>-140</v>
      </c>
      <c r="D69" s="1526">
        <v>140</v>
      </c>
      <c r="E69" s="860"/>
      <c r="F69" s="221"/>
    </row>
    <row r="70" spans="1:6" ht="12" customHeight="1" x14ac:dyDescent="0.25">
      <c r="A70" s="814"/>
      <c r="B70" s="1524" t="s">
        <v>4660</v>
      </c>
      <c r="C70" s="1525">
        <v>-360</v>
      </c>
      <c r="D70" s="1526">
        <v>360</v>
      </c>
      <c r="E70" s="860"/>
      <c r="F70" s="221"/>
    </row>
    <row r="71" spans="1:6" ht="12" customHeight="1" x14ac:dyDescent="0.25">
      <c r="A71" s="814"/>
      <c r="B71" s="1524" t="s">
        <v>5908</v>
      </c>
      <c r="C71" s="1525">
        <v>-183</v>
      </c>
      <c r="D71" s="1526">
        <v>183</v>
      </c>
      <c r="E71" s="860"/>
      <c r="F71" s="221"/>
    </row>
    <row r="72" spans="1:6" ht="12" customHeight="1" x14ac:dyDescent="0.25">
      <c r="A72" s="814"/>
      <c r="B72" s="1524" t="s">
        <v>3251</v>
      </c>
      <c r="C72" s="1525">
        <v>-120</v>
      </c>
      <c r="D72" s="1526">
        <v>120</v>
      </c>
      <c r="E72" s="860"/>
      <c r="F72" s="221"/>
    </row>
    <row r="73" spans="1:6" ht="12" customHeight="1" x14ac:dyDescent="0.25">
      <c r="A73" s="814"/>
      <c r="B73" s="1524" t="s">
        <v>3251</v>
      </c>
      <c r="C73" s="1525">
        <v>-192</v>
      </c>
      <c r="D73" s="1526">
        <v>192</v>
      </c>
      <c r="E73" s="860"/>
      <c r="F73" s="221"/>
    </row>
    <row r="74" spans="1:6" ht="12" customHeight="1" x14ac:dyDescent="0.25">
      <c r="A74" s="814"/>
      <c r="B74" s="1524" t="s">
        <v>5927</v>
      </c>
      <c r="C74" s="1525">
        <v>-70</v>
      </c>
      <c r="D74" s="1526">
        <v>70</v>
      </c>
      <c r="E74" s="860"/>
      <c r="F74" s="221"/>
    </row>
    <row r="75" spans="1:6" ht="12" customHeight="1" x14ac:dyDescent="0.25">
      <c r="A75" s="814"/>
      <c r="B75" s="1524" t="s">
        <v>5911</v>
      </c>
      <c r="C75" s="1525">
        <v>-70</v>
      </c>
      <c r="D75" s="1526">
        <v>70</v>
      </c>
      <c r="E75" s="860"/>
      <c r="F75" s="221"/>
    </row>
    <row r="76" spans="1:6" ht="12" customHeight="1" x14ac:dyDescent="0.25">
      <c r="A76" s="814"/>
      <c r="B76" s="1524" t="s">
        <v>5914</v>
      </c>
      <c r="C76" s="1525">
        <v>-35</v>
      </c>
      <c r="D76" s="1526">
        <v>35</v>
      </c>
      <c r="E76" s="860"/>
      <c r="F76" s="221"/>
    </row>
    <row r="77" spans="1:6" ht="12" customHeight="1" x14ac:dyDescent="0.25">
      <c r="A77" s="814"/>
      <c r="B77" s="1524" t="s">
        <v>5929</v>
      </c>
      <c r="C77" s="1525">
        <v>-1034</v>
      </c>
      <c r="D77" s="1526">
        <v>1034</v>
      </c>
      <c r="E77" s="860"/>
      <c r="F77" s="221"/>
    </row>
    <row r="78" spans="1:6" ht="12" customHeight="1" x14ac:dyDescent="0.25">
      <c r="A78" s="814"/>
      <c r="B78" s="1524" t="s">
        <v>5917</v>
      </c>
      <c r="C78" s="1525">
        <v>-150</v>
      </c>
      <c r="D78" s="1526">
        <v>150</v>
      </c>
      <c r="E78" s="860"/>
      <c r="F78" s="221"/>
    </row>
    <row r="79" spans="1:6" ht="12" customHeight="1" x14ac:dyDescent="0.25">
      <c r="A79" s="814"/>
      <c r="B79" s="1524" t="s">
        <v>5918</v>
      </c>
      <c r="C79" s="1525">
        <v>-140</v>
      </c>
      <c r="D79" s="1526">
        <v>140</v>
      </c>
      <c r="E79" s="860"/>
      <c r="F79" s="221"/>
    </row>
    <row r="80" spans="1:6" ht="12" customHeight="1" x14ac:dyDescent="0.25">
      <c r="A80" s="814"/>
      <c r="B80" s="1524" t="s">
        <v>5919</v>
      </c>
      <c r="C80" s="1525">
        <v>-95</v>
      </c>
      <c r="D80" s="1526">
        <v>95</v>
      </c>
      <c r="E80" s="860"/>
      <c r="F80" s="221"/>
    </row>
    <row r="81" spans="1:6" ht="12" customHeight="1" x14ac:dyDescent="0.25">
      <c r="A81" s="814"/>
      <c r="B81" s="1524" t="s">
        <v>5920</v>
      </c>
      <c r="C81" s="1525">
        <v>-140</v>
      </c>
      <c r="D81" s="1526">
        <v>140</v>
      </c>
      <c r="E81" s="860"/>
      <c r="F81" s="221"/>
    </row>
    <row r="82" spans="1:6" ht="12" customHeight="1" x14ac:dyDescent="0.25">
      <c r="A82" s="814"/>
      <c r="B82" s="1524" t="s">
        <v>5921</v>
      </c>
      <c r="C82" s="1525">
        <v>-187</v>
      </c>
      <c r="D82" s="1526">
        <v>187</v>
      </c>
      <c r="E82" s="860"/>
      <c r="F82" s="221"/>
    </row>
    <row r="83" spans="1:6" ht="12" x14ac:dyDescent="0.25">
      <c r="A83" s="814"/>
      <c r="B83" s="1524" t="s">
        <v>5041</v>
      </c>
      <c r="C83" s="1525">
        <v>-318</v>
      </c>
      <c r="D83" s="1526">
        <v>318</v>
      </c>
      <c r="E83" s="860"/>
      <c r="F83" s="221"/>
    </row>
    <row r="84" spans="1:6" ht="12" x14ac:dyDescent="0.25">
      <c r="A84" s="814"/>
      <c r="B84" s="1524" t="s">
        <v>5922</v>
      </c>
      <c r="C84" s="1525">
        <v>-150</v>
      </c>
      <c r="D84" s="1526">
        <v>150</v>
      </c>
      <c r="E84" s="860"/>
      <c r="F84" s="221"/>
    </row>
    <row r="85" spans="1:6" ht="12.6" thickBot="1" x14ac:dyDescent="0.3">
      <c r="A85" s="814"/>
      <c r="B85" s="599"/>
      <c r="C85" s="1169"/>
      <c r="D85" s="1170"/>
      <c r="E85" s="240">
        <f>SUM(D52:D85)</f>
        <v>5682</v>
      </c>
      <c r="F85" s="221"/>
    </row>
    <row r="86" spans="1:6" ht="21.6" thickBot="1" x14ac:dyDescent="0.45">
      <c r="B86" s="50" t="s">
        <v>1198</v>
      </c>
      <c r="C86" s="49">
        <f>SUM(C2:C51)</f>
        <v>0</v>
      </c>
      <c r="D86" s="432">
        <f>SUM(D7:D51)</f>
        <v>52124</v>
      </c>
      <c r="E86" s="353"/>
    </row>
  </sheetData>
  <pageMargins left="0.7" right="0.7" top="0.75" bottom="0.75" header="0.3" footer="0.3"/>
  <pageSetup paperSize="9" orientation="portrait" horizontalDpi="4294967293" verticalDpi="4294967293"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topLeftCell="A7" zoomScale="80" zoomScaleNormal="80" workbookViewId="0">
      <selection activeCell="L48" sqref="L48"/>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10.6640625" style="3" bestFit="1" customWidth="1"/>
    <col min="6" max="6" width="1.109375" style="3" customWidth="1"/>
    <col min="7" max="16384" width="11.44140625" style="3"/>
  </cols>
  <sheetData>
    <row r="1" spans="1:6" ht="12" thickBot="1" x14ac:dyDescent="0.25">
      <c r="B1" s="50"/>
      <c r="C1" s="54" t="s">
        <v>1230</v>
      </c>
      <c r="D1" s="54" t="s">
        <v>1228</v>
      </c>
      <c r="E1" s="221"/>
      <c r="F1" s="260"/>
    </row>
    <row r="2" spans="1:6" x14ac:dyDescent="0.2">
      <c r="A2" s="16"/>
      <c r="B2" s="570" t="s">
        <v>1192</v>
      </c>
      <c r="C2" s="875">
        <v>35503</v>
      </c>
      <c r="D2" s="875"/>
      <c r="F2" s="630"/>
    </row>
    <row r="3" spans="1:6" x14ac:dyDescent="0.2">
      <c r="A3" s="16"/>
      <c r="B3" s="570" t="s">
        <v>1194</v>
      </c>
      <c r="C3" s="875"/>
      <c r="D3" s="875"/>
    </row>
    <row r="4" spans="1:6" ht="12" x14ac:dyDescent="0.25">
      <c r="A4" s="16"/>
      <c r="B4" s="570" t="s">
        <v>3597</v>
      </c>
      <c r="C4" s="875">
        <v>4200</v>
      </c>
      <c r="D4" s="875">
        <v>-4200</v>
      </c>
      <c r="E4" s="23"/>
    </row>
    <row r="5" spans="1:6" ht="12" x14ac:dyDescent="0.25">
      <c r="A5" s="16"/>
      <c r="B5" s="570" t="s">
        <v>3743</v>
      </c>
      <c r="C5" s="875">
        <v>0</v>
      </c>
      <c r="D5" s="875">
        <v>0</v>
      </c>
      <c r="E5" s="23"/>
    </row>
    <row r="6" spans="1:6" ht="12.6" thickBot="1" x14ac:dyDescent="0.3">
      <c r="A6" s="1466"/>
      <c r="B6" s="1497" t="s">
        <v>393</v>
      </c>
      <c r="C6" s="1498">
        <v>0</v>
      </c>
      <c r="D6" s="1498">
        <v>0</v>
      </c>
      <c r="E6" s="1467">
        <f>SUM(C2:C6)</f>
        <v>39703</v>
      </c>
    </row>
    <row r="7" spans="1:6" x14ac:dyDescent="0.2">
      <c r="A7" s="14">
        <v>1</v>
      </c>
      <c r="B7" s="1500" t="s">
        <v>1145</v>
      </c>
      <c r="C7" s="1501">
        <v>-50</v>
      </c>
      <c r="D7" s="1502">
        <v>50</v>
      </c>
      <c r="F7" s="221"/>
    </row>
    <row r="8" spans="1:6" x14ac:dyDescent="0.2">
      <c r="A8" s="14">
        <v>2</v>
      </c>
      <c r="B8" s="1503" t="s">
        <v>791</v>
      </c>
      <c r="C8" s="1501">
        <v>-306</v>
      </c>
      <c r="D8" s="1502">
        <v>306</v>
      </c>
      <c r="E8" s="390"/>
      <c r="F8" s="221"/>
    </row>
    <row r="9" spans="1:6" x14ac:dyDescent="0.2">
      <c r="A9" s="14">
        <v>3</v>
      </c>
      <c r="B9" s="1503" t="s">
        <v>3786</v>
      </c>
      <c r="C9" s="1501">
        <v>-6717</v>
      </c>
      <c r="D9" s="1502">
        <f>E75</f>
        <v>6717</v>
      </c>
      <c r="F9" s="221"/>
    </row>
    <row r="10" spans="1:6" x14ac:dyDescent="0.2">
      <c r="A10" s="14">
        <v>4</v>
      </c>
      <c r="B10" s="1500" t="s">
        <v>4247</v>
      </c>
      <c r="C10" s="1501">
        <v>0</v>
      </c>
      <c r="D10" s="1502">
        <v>0</v>
      </c>
      <c r="F10" s="221"/>
    </row>
    <row r="11" spans="1:6" x14ac:dyDescent="0.2">
      <c r="A11" s="14">
        <v>5</v>
      </c>
      <c r="B11" s="1500" t="s">
        <v>3781</v>
      </c>
      <c r="C11" s="1501">
        <v>-962</v>
      </c>
      <c r="D11" s="1502">
        <v>962</v>
      </c>
      <c r="F11" s="221"/>
    </row>
    <row r="12" spans="1:6" x14ac:dyDescent="0.2">
      <c r="A12" s="14">
        <v>6</v>
      </c>
      <c r="B12" s="1503" t="s">
        <v>5883</v>
      </c>
      <c r="C12" s="1501">
        <v>-450</v>
      </c>
      <c r="D12" s="1502">
        <v>450</v>
      </c>
      <c r="F12" s="221"/>
    </row>
    <row r="13" spans="1:6" x14ac:dyDescent="0.2">
      <c r="A13" s="14">
        <v>7</v>
      </c>
      <c r="B13" s="1500" t="s">
        <v>3785</v>
      </c>
      <c r="C13" s="1501">
        <v>-16</v>
      </c>
      <c r="D13" s="1502">
        <v>16</v>
      </c>
      <c r="F13" s="221"/>
    </row>
    <row r="14" spans="1:6" x14ac:dyDescent="0.2">
      <c r="A14" s="14">
        <v>8</v>
      </c>
      <c r="B14" s="1500" t="s">
        <v>5835</v>
      </c>
      <c r="C14" s="1501">
        <v>-500</v>
      </c>
      <c r="D14" s="1502">
        <v>500</v>
      </c>
      <c r="F14" s="221"/>
    </row>
    <row r="15" spans="1:6" x14ac:dyDescent="0.2">
      <c r="A15" s="14">
        <v>9</v>
      </c>
      <c r="B15" s="1500" t="s">
        <v>5842</v>
      </c>
      <c r="C15" s="1501">
        <v>-500</v>
      </c>
      <c r="D15" s="1502">
        <v>500</v>
      </c>
      <c r="F15" s="221"/>
    </row>
    <row r="16" spans="1:6" x14ac:dyDescent="0.2">
      <c r="A16" s="14">
        <v>10</v>
      </c>
      <c r="B16" s="1500" t="s">
        <v>5881</v>
      </c>
      <c r="C16" s="1501">
        <v>0</v>
      </c>
      <c r="D16" s="1502">
        <v>0</v>
      </c>
      <c r="F16" s="221"/>
    </row>
    <row r="17" spans="1:6" x14ac:dyDescent="0.2">
      <c r="A17" s="14">
        <v>11</v>
      </c>
      <c r="B17" s="1500" t="s">
        <v>5881</v>
      </c>
      <c r="C17" s="1501">
        <v>0</v>
      </c>
      <c r="D17" s="1504">
        <v>0</v>
      </c>
      <c r="F17" s="221"/>
    </row>
    <row r="18" spans="1:6" x14ac:dyDescent="0.2">
      <c r="A18" s="14">
        <v>12</v>
      </c>
      <c r="B18" s="1500" t="s">
        <v>5881</v>
      </c>
      <c r="C18" s="1501">
        <v>0</v>
      </c>
      <c r="D18" s="1502">
        <v>0</v>
      </c>
      <c r="F18" s="221"/>
    </row>
    <row r="19" spans="1:6" x14ac:dyDescent="0.2">
      <c r="A19" s="14">
        <v>13</v>
      </c>
      <c r="B19" s="1500" t="s">
        <v>3164</v>
      </c>
      <c r="C19" s="1501">
        <v>-1104</v>
      </c>
      <c r="D19" s="1502">
        <v>1104</v>
      </c>
      <c r="F19" s="221"/>
    </row>
    <row r="20" spans="1:6" x14ac:dyDescent="0.2">
      <c r="A20" s="14">
        <v>14</v>
      </c>
      <c r="B20" s="1500" t="s">
        <v>1154</v>
      </c>
      <c r="C20" s="1501">
        <v>-350</v>
      </c>
      <c r="D20" s="1502">
        <v>350</v>
      </c>
      <c r="F20" s="221"/>
    </row>
    <row r="21" spans="1:6" x14ac:dyDescent="0.2">
      <c r="A21" s="14">
        <v>15</v>
      </c>
      <c r="B21" s="1500" t="s">
        <v>1155</v>
      </c>
      <c r="C21" s="1501">
        <v>0</v>
      </c>
      <c r="D21" s="1502">
        <v>0</v>
      </c>
      <c r="F21" s="221"/>
    </row>
    <row r="22" spans="1:6" x14ac:dyDescent="0.2">
      <c r="A22" s="14">
        <v>16</v>
      </c>
      <c r="B22" s="1503" t="s">
        <v>3439</v>
      </c>
      <c r="C22" s="1501">
        <v>-58</v>
      </c>
      <c r="D22" s="1502">
        <v>58</v>
      </c>
      <c r="F22" s="221"/>
    </row>
    <row r="23" spans="1:6" x14ac:dyDescent="0.2">
      <c r="A23" s="14">
        <v>17</v>
      </c>
      <c r="B23" s="1500" t="s">
        <v>4183</v>
      </c>
      <c r="C23" s="1501">
        <v>-85</v>
      </c>
      <c r="D23" s="1502">
        <v>85</v>
      </c>
      <c r="F23" s="221"/>
    </row>
    <row r="24" spans="1:6" x14ac:dyDescent="0.2">
      <c r="A24" s="14">
        <v>18</v>
      </c>
      <c r="B24" s="1500" t="s">
        <v>4184</v>
      </c>
      <c r="C24" s="1501">
        <v>-217</v>
      </c>
      <c r="D24" s="1502">
        <v>217</v>
      </c>
      <c r="F24" s="221"/>
    </row>
    <row r="25" spans="1:6" x14ac:dyDescent="0.2">
      <c r="A25" s="14">
        <v>19</v>
      </c>
      <c r="B25" s="1500" t="s">
        <v>3793</v>
      </c>
      <c r="C25" s="1501">
        <v>-504</v>
      </c>
      <c r="D25" s="1502">
        <v>504</v>
      </c>
      <c r="F25" s="221"/>
    </row>
    <row r="26" spans="1:6" x14ac:dyDescent="0.2">
      <c r="A26" s="14">
        <v>20</v>
      </c>
      <c r="B26" s="1503" t="s">
        <v>3427</v>
      </c>
      <c r="C26" s="1501">
        <v>-1300</v>
      </c>
      <c r="D26" s="1502">
        <v>1300</v>
      </c>
      <c r="E26" s="353"/>
      <c r="F26" s="221"/>
    </row>
    <row r="27" spans="1:6" ht="12.6" thickBot="1" x14ac:dyDescent="0.3">
      <c r="A27" s="1455">
        <v>21</v>
      </c>
      <c r="B27" s="1456" t="s">
        <v>5888</v>
      </c>
      <c r="C27" s="1457">
        <v>-500</v>
      </c>
      <c r="D27" s="1457">
        <v>500</v>
      </c>
      <c r="E27" s="1458">
        <f>SUM(D7:D27)</f>
        <v>13619</v>
      </c>
      <c r="F27" s="221"/>
    </row>
    <row r="28" spans="1:6" ht="12" x14ac:dyDescent="0.25">
      <c r="A28" s="15"/>
      <c r="B28" s="594" t="s">
        <v>62</v>
      </c>
      <c r="C28" s="501">
        <v>-10677</v>
      </c>
      <c r="D28" s="652">
        <v>10677</v>
      </c>
      <c r="E28" s="240">
        <f>D28</f>
        <v>10677</v>
      </c>
      <c r="F28" s="221"/>
    </row>
    <row r="29" spans="1:6" ht="12.6" thickBot="1" x14ac:dyDescent="0.3">
      <c r="A29" s="1462"/>
      <c r="B29" s="1463" t="s">
        <v>4770</v>
      </c>
      <c r="C29" s="1464">
        <v>0</v>
      </c>
      <c r="D29" s="1465"/>
      <c r="E29" s="1458"/>
      <c r="F29" s="221"/>
    </row>
    <row r="30" spans="1:6" x14ac:dyDescent="0.2">
      <c r="A30" s="813"/>
      <c r="B30" s="1500" t="s">
        <v>5879</v>
      </c>
      <c r="C30" s="1501">
        <v>-1110</v>
      </c>
      <c r="D30" s="1502">
        <v>1110</v>
      </c>
      <c r="E30" s="390"/>
      <c r="F30" s="221"/>
    </row>
    <row r="31" spans="1:6" x14ac:dyDescent="0.2">
      <c r="A31" s="813"/>
      <c r="B31" s="1500" t="s">
        <v>5489</v>
      </c>
      <c r="C31" s="1501">
        <v>0</v>
      </c>
      <c r="D31" s="1502">
        <v>0</v>
      </c>
      <c r="E31" s="390"/>
      <c r="F31" s="221"/>
    </row>
    <row r="32" spans="1:6" x14ac:dyDescent="0.2">
      <c r="A32" s="813" t="s">
        <v>3558</v>
      </c>
      <c r="B32" s="1505" t="s">
        <v>5874</v>
      </c>
      <c r="C32" s="1347">
        <v>-194</v>
      </c>
      <c r="D32" s="1348">
        <v>194</v>
      </c>
      <c r="E32" s="390"/>
      <c r="F32" s="221"/>
    </row>
    <row r="33" spans="1:6" x14ac:dyDescent="0.2">
      <c r="A33" s="813" t="s">
        <v>3559</v>
      </c>
      <c r="B33" s="1500" t="s">
        <v>5877</v>
      </c>
      <c r="C33" s="1501">
        <v>-3314</v>
      </c>
      <c r="D33" s="1502">
        <v>3314</v>
      </c>
      <c r="E33" s="390"/>
      <c r="F33" s="221"/>
    </row>
    <row r="34" spans="1:6" x14ac:dyDescent="0.2">
      <c r="A34" s="813" t="s">
        <v>2856</v>
      </c>
      <c r="B34" s="1500" t="s">
        <v>5878</v>
      </c>
      <c r="C34" s="1501">
        <v>-1100</v>
      </c>
      <c r="D34" s="1502">
        <v>1100</v>
      </c>
      <c r="E34" s="390"/>
      <c r="F34" s="221"/>
    </row>
    <row r="35" spans="1:6" x14ac:dyDescent="0.2">
      <c r="A35" s="813" t="s">
        <v>3558</v>
      </c>
      <c r="B35" s="1500" t="s">
        <v>5880</v>
      </c>
      <c r="C35" s="1501">
        <v>-50</v>
      </c>
      <c r="D35" s="1502">
        <v>50</v>
      </c>
      <c r="E35" s="390"/>
      <c r="F35" s="221"/>
    </row>
    <row r="36" spans="1:6" x14ac:dyDescent="0.2">
      <c r="A36" s="813" t="s">
        <v>3560</v>
      </c>
      <c r="B36" s="1499" t="s">
        <v>359</v>
      </c>
      <c r="C36" s="1501">
        <v>-60</v>
      </c>
      <c r="D36" s="1502">
        <v>60</v>
      </c>
      <c r="E36" s="390"/>
      <c r="F36" s="221"/>
    </row>
    <row r="37" spans="1:6" x14ac:dyDescent="0.2">
      <c r="A37" s="813"/>
      <c r="B37" s="1499" t="s">
        <v>359</v>
      </c>
      <c r="C37" s="1501">
        <v>-730</v>
      </c>
      <c r="D37" s="1502">
        <v>730</v>
      </c>
      <c r="E37" s="390"/>
      <c r="F37" s="221"/>
    </row>
    <row r="38" spans="1:6" x14ac:dyDescent="0.2">
      <c r="A38" s="813"/>
      <c r="B38" s="1499" t="s">
        <v>5830</v>
      </c>
      <c r="C38" s="1501">
        <v>-51</v>
      </c>
      <c r="D38" s="1502">
        <v>51</v>
      </c>
      <c r="E38" s="390"/>
      <c r="F38" s="221"/>
    </row>
    <row r="39" spans="1:6" x14ac:dyDescent="0.2">
      <c r="A39" s="813"/>
      <c r="B39" s="1499" t="s">
        <v>5817</v>
      </c>
      <c r="C39" s="1501">
        <v>-1147</v>
      </c>
      <c r="D39" s="1502">
        <v>1147</v>
      </c>
      <c r="E39" s="390"/>
      <c r="F39" s="221"/>
    </row>
    <row r="40" spans="1:6" x14ac:dyDescent="0.2">
      <c r="A40" s="813"/>
      <c r="B40" s="1499" t="s">
        <v>5819</v>
      </c>
      <c r="C40" s="1501">
        <v>-890</v>
      </c>
      <c r="D40" s="1502">
        <v>890</v>
      </c>
      <c r="E40" s="390"/>
      <c r="F40" s="221"/>
    </row>
    <row r="41" spans="1:6" x14ac:dyDescent="0.2">
      <c r="A41" s="813"/>
      <c r="B41" s="1499" t="s">
        <v>5849</v>
      </c>
      <c r="C41" s="1501">
        <v>-6761</v>
      </c>
      <c r="D41" s="1502">
        <v>6761</v>
      </c>
      <c r="E41" s="390"/>
      <c r="F41" s="221"/>
    </row>
    <row r="42" spans="1:6" ht="12" customHeight="1" thickBot="1" x14ac:dyDescent="0.3">
      <c r="A42" s="1459"/>
      <c r="B42" s="1312"/>
      <c r="C42" s="1460"/>
      <c r="D42" s="1461"/>
      <c r="E42" s="1458">
        <f>SUM(D30:D42)</f>
        <v>15407</v>
      </c>
      <c r="F42" s="221"/>
    </row>
    <row r="43" spans="1:6" ht="12" customHeight="1" x14ac:dyDescent="0.2">
      <c r="A43" s="814"/>
      <c r="B43" s="826" t="s">
        <v>3787</v>
      </c>
      <c r="C43" s="604">
        <v>7000</v>
      </c>
      <c r="D43" s="260"/>
      <c r="E43" s="390"/>
      <c r="F43" s="221"/>
    </row>
    <row r="44" spans="1:6" ht="12" customHeight="1" x14ac:dyDescent="0.25">
      <c r="A44" s="814" t="s">
        <v>3560</v>
      </c>
      <c r="B44" s="1503" t="s">
        <v>5843</v>
      </c>
      <c r="C44" s="1501">
        <v>-350</v>
      </c>
      <c r="D44" s="1502">
        <v>350</v>
      </c>
      <c r="E44" s="408"/>
      <c r="F44" s="221"/>
    </row>
    <row r="45" spans="1:6" ht="12" customHeight="1" x14ac:dyDescent="0.25">
      <c r="A45" s="814" t="s">
        <v>3788</v>
      </c>
      <c r="B45" s="1500" t="s">
        <v>5800</v>
      </c>
      <c r="C45" s="1501">
        <v>-210</v>
      </c>
      <c r="D45" s="1502">
        <v>210</v>
      </c>
      <c r="E45" s="408"/>
      <c r="F45" s="221"/>
    </row>
    <row r="46" spans="1:6" ht="12" customHeight="1" x14ac:dyDescent="0.25">
      <c r="A46" s="814" t="s">
        <v>3789</v>
      </c>
      <c r="B46" s="1500" t="s">
        <v>5882</v>
      </c>
      <c r="C46" s="1501">
        <v>-70</v>
      </c>
      <c r="D46" s="1502">
        <v>70</v>
      </c>
      <c r="E46" s="408"/>
      <c r="F46" s="221"/>
    </row>
    <row r="47" spans="1:6" ht="12" customHeight="1" x14ac:dyDescent="0.25">
      <c r="A47" s="814" t="s">
        <v>2855</v>
      </c>
      <c r="B47" s="1500" t="s">
        <v>4550</v>
      </c>
      <c r="C47" s="1501">
        <v>-425</v>
      </c>
      <c r="D47" s="1502">
        <v>425</v>
      </c>
      <c r="E47" s="408"/>
      <c r="F47" s="221"/>
    </row>
    <row r="48" spans="1:6" ht="12" customHeight="1" x14ac:dyDescent="0.25">
      <c r="A48" s="814" t="s">
        <v>2856</v>
      </c>
      <c r="B48" s="1500" t="s">
        <v>5816</v>
      </c>
      <c r="C48" s="1501">
        <v>-135</v>
      </c>
      <c r="D48" s="1502">
        <v>135</v>
      </c>
      <c r="E48" s="408"/>
      <c r="F48" s="221"/>
    </row>
    <row r="49" spans="1:6" ht="12" customHeight="1" x14ac:dyDescent="0.25">
      <c r="A49" s="814" t="s">
        <v>3790</v>
      </c>
      <c r="B49" s="1500" t="s">
        <v>4550</v>
      </c>
      <c r="C49" s="1501">
        <v>-381</v>
      </c>
      <c r="D49" s="1502">
        <v>381</v>
      </c>
      <c r="E49" s="408"/>
      <c r="F49" s="221"/>
    </row>
    <row r="50" spans="1:6" ht="12" customHeight="1" x14ac:dyDescent="0.25">
      <c r="A50" s="814" t="s">
        <v>2855</v>
      </c>
      <c r="B50" s="1500" t="s">
        <v>4836</v>
      </c>
      <c r="C50" s="1501">
        <v>-348</v>
      </c>
      <c r="D50" s="1502">
        <v>348</v>
      </c>
      <c r="E50" s="860"/>
      <c r="F50" s="221"/>
    </row>
    <row r="51" spans="1:6" ht="12" customHeight="1" x14ac:dyDescent="0.25">
      <c r="A51" s="814" t="s">
        <v>2856</v>
      </c>
      <c r="B51" s="1500" t="s">
        <v>4660</v>
      </c>
      <c r="C51" s="1501">
        <v>-170</v>
      </c>
      <c r="D51" s="1502">
        <v>170</v>
      </c>
      <c r="E51" s="860"/>
      <c r="F51" s="221"/>
    </row>
    <row r="52" spans="1:6" ht="12" customHeight="1" x14ac:dyDescent="0.25">
      <c r="A52" s="814" t="s">
        <v>1327</v>
      </c>
      <c r="B52" s="1500" t="s">
        <v>5041</v>
      </c>
      <c r="C52" s="1501">
        <v>-288</v>
      </c>
      <c r="D52" s="1502">
        <v>288</v>
      </c>
      <c r="E52" s="860"/>
      <c r="F52" s="221"/>
    </row>
    <row r="53" spans="1:6" ht="12" customHeight="1" x14ac:dyDescent="0.25">
      <c r="A53" s="814"/>
      <c r="B53" s="1500" t="s">
        <v>4836</v>
      </c>
      <c r="C53" s="1501">
        <v>-297</v>
      </c>
      <c r="D53" s="1502">
        <v>297</v>
      </c>
      <c r="E53" s="860"/>
      <c r="F53" s="221"/>
    </row>
    <row r="54" spans="1:6" ht="12" customHeight="1" x14ac:dyDescent="0.25">
      <c r="A54" s="814"/>
      <c r="B54" s="1500" t="s">
        <v>5818</v>
      </c>
      <c r="C54" s="1501">
        <v>-135</v>
      </c>
      <c r="D54" s="1502">
        <v>135</v>
      </c>
      <c r="E54" s="860"/>
      <c r="F54" s="221"/>
    </row>
    <row r="55" spans="1:6" ht="12" customHeight="1" x14ac:dyDescent="0.25">
      <c r="A55" s="814"/>
      <c r="B55" s="1500" t="s">
        <v>5820</v>
      </c>
      <c r="C55" s="1501">
        <v>-135</v>
      </c>
      <c r="D55" s="1502">
        <v>135</v>
      </c>
      <c r="E55" s="860"/>
      <c r="F55" s="221"/>
    </row>
    <row r="56" spans="1:6" ht="12" customHeight="1" x14ac:dyDescent="0.25">
      <c r="A56" s="814"/>
      <c r="B56" s="1500" t="s">
        <v>5821</v>
      </c>
      <c r="C56" s="1501">
        <v>-150</v>
      </c>
      <c r="D56" s="1502">
        <v>150</v>
      </c>
      <c r="E56" s="860"/>
      <c r="F56" s="221"/>
    </row>
    <row r="57" spans="1:6" ht="12" customHeight="1" x14ac:dyDescent="0.25">
      <c r="A57" s="814"/>
      <c r="B57" s="1500" t="s">
        <v>5822</v>
      </c>
      <c r="C57" s="1501">
        <v>-178</v>
      </c>
      <c r="D57" s="1502">
        <v>178</v>
      </c>
      <c r="E57" s="860"/>
      <c r="F57" s="221"/>
    </row>
    <row r="58" spans="1:6" ht="12" customHeight="1" x14ac:dyDescent="0.25">
      <c r="A58" s="814"/>
      <c r="B58" s="1500" t="s">
        <v>5823</v>
      </c>
      <c r="C58" s="1501">
        <v>-762</v>
      </c>
      <c r="D58" s="1502">
        <v>762</v>
      </c>
      <c r="E58" s="860"/>
      <c r="F58" s="221"/>
    </row>
    <row r="59" spans="1:6" ht="12" customHeight="1" x14ac:dyDescent="0.25">
      <c r="A59" s="814"/>
      <c r="B59" s="1500" t="s">
        <v>5824</v>
      </c>
      <c r="C59" s="1501">
        <v>-90</v>
      </c>
      <c r="D59" s="1502">
        <v>90</v>
      </c>
      <c r="E59" s="860"/>
      <c r="F59" s="221"/>
    </row>
    <row r="60" spans="1:6" ht="12" customHeight="1" x14ac:dyDescent="0.25">
      <c r="A60" s="814"/>
      <c r="B60" s="1500" t="s">
        <v>5826</v>
      </c>
      <c r="C60" s="1501">
        <v>-100</v>
      </c>
      <c r="D60" s="1502">
        <v>100</v>
      </c>
      <c r="E60" s="860"/>
      <c r="F60" s="221"/>
    </row>
    <row r="61" spans="1:6" ht="12" customHeight="1" x14ac:dyDescent="0.25">
      <c r="A61" s="814"/>
      <c r="B61" s="1500" t="s">
        <v>4660</v>
      </c>
      <c r="C61" s="1501">
        <v>-200</v>
      </c>
      <c r="D61" s="1502">
        <v>200</v>
      </c>
      <c r="E61" s="860"/>
      <c r="F61" s="221"/>
    </row>
    <row r="62" spans="1:6" ht="12" customHeight="1" x14ac:dyDescent="0.25">
      <c r="A62" s="814"/>
      <c r="B62" s="1500" t="s">
        <v>5825</v>
      </c>
      <c r="C62" s="1501">
        <v>-140</v>
      </c>
      <c r="D62" s="1502">
        <v>140</v>
      </c>
      <c r="E62" s="860"/>
      <c r="F62" s="221"/>
    </row>
    <row r="63" spans="1:6" ht="12" customHeight="1" x14ac:dyDescent="0.25">
      <c r="A63" s="814"/>
      <c r="B63" s="1500" t="s">
        <v>5041</v>
      </c>
      <c r="C63" s="1501">
        <v>-288</v>
      </c>
      <c r="D63" s="1502">
        <v>288</v>
      </c>
      <c r="E63" s="860"/>
      <c r="F63" s="221"/>
    </row>
    <row r="64" spans="1:6" ht="12" customHeight="1" x14ac:dyDescent="0.25">
      <c r="A64" s="814"/>
      <c r="B64" s="1500" t="s">
        <v>5827</v>
      </c>
      <c r="C64" s="1501">
        <v>-140</v>
      </c>
      <c r="D64" s="1502">
        <v>140</v>
      </c>
      <c r="E64" s="860"/>
      <c r="F64" s="221"/>
    </row>
    <row r="65" spans="1:6" ht="12" customHeight="1" x14ac:dyDescent="0.25">
      <c r="A65" s="814"/>
      <c r="B65" s="1500" t="s">
        <v>5828</v>
      </c>
      <c r="C65" s="1501">
        <v>-140</v>
      </c>
      <c r="D65" s="1502">
        <v>140</v>
      </c>
      <c r="E65" s="860"/>
      <c r="F65" s="221"/>
    </row>
    <row r="66" spans="1:6" ht="12" customHeight="1" x14ac:dyDescent="0.25">
      <c r="A66" s="814"/>
      <c r="B66" s="1500" t="s">
        <v>5829</v>
      </c>
      <c r="C66" s="1501">
        <v>-150</v>
      </c>
      <c r="D66" s="1502">
        <v>150</v>
      </c>
      <c r="E66" s="860"/>
      <c r="F66" s="221"/>
    </row>
    <row r="67" spans="1:6" ht="12" customHeight="1" x14ac:dyDescent="0.25">
      <c r="A67" s="814"/>
      <c r="B67" s="1500" t="s">
        <v>4660</v>
      </c>
      <c r="C67" s="1501">
        <v>-265</v>
      </c>
      <c r="D67" s="1502">
        <v>265</v>
      </c>
      <c r="E67" s="860"/>
      <c r="F67" s="221"/>
    </row>
    <row r="68" spans="1:6" ht="12" customHeight="1" x14ac:dyDescent="0.25">
      <c r="A68" s="814"/>
      <c r="B68" s="1500" t="s">
        <v>5834</v>
      </c>
      <c r="C68" s="1501">
        <v>-150</v>
      </c>
      <c r="D68" s="1502">
        <v>150</v>
      </c>
      <c r="E68" s="860"/>
      <c r="F68" s="221"/>
    </row>
    <row r="69" spans="1:6" ht="12" customHeight="1" x14ac:dyDescent="0.25">
      <c r="A69" s="814"/>
      <c r="B69" s="1500" t="s">
        <v>5836</v>
      </c>
      <c r="C69" s="1501">
        <v>-130</v>
      </c>
      <c r="D69" s="1502">
        <v>130</v>
      </c>
      <c r="E69" s="860"/>
      <c r="F69" s="221"/>
    </row>
    <row r="70" spans="1:6" ht="12" customHeight="1" x14ac:dyDescent="0.25">
      <c r="A70" s="814"/>
      <c r="B70" s="1500" t="s">
        <v>5837</v>
      </c>
      <c r="C70" s="1501">
        <v>-140</v>
      </c>
      <c r="D70" s="1502">
        <v>140</v>
      </c>
      <c r="E70" s="860"/>
      <c r="F70" s="221"/>
    </row>
    <row r="71" spans="1:6" ht="12" customHeight="1" x14ac:dyDescent="0.25">
      <c r="A71" s="814"/>
      <c r="B71" s="1500" t="s">
        <v>5838</v>
      </c>
      <c r="C71" s="1501">
        <v>-150</v>
      </c>
      <c r="D71" s="1502">
        <v>150</v>
      </c>
      <c r="E71" s="860"/>
      <c r="F71" s="221"/>
    </row>
    <row r="72" spans="1:6" ht="12" customHeight="1" x14ac:dyDescent="0.25">
      <c r="A72" s="814"/>
      <c r="B72" s="1500" t="s">
        <v>5839</v>
      </c>
      <c r="C72" s="1501">
        <v>-300</v>
      </c>
      <c r="D72" s="1502">
        <v>300</v>
      </c>
      <c r="E72" s="860"/>
      <c r="F72" s="221"/>
    </row>
    <row r="73" spans="1:6" ht="12" customHeight="1" x14ac:dyDescent="0.25">
      <c r="A73" s="814"/>
      <c r="B73" s="1500" t="s">
        <v>5840</v>
      </c>
      <c r="C73" s="1501">
        <v>-150</v>
      </c>
      <c r="D73" s="1502">
        <v>150</v>
      </c>
      <c r="E73" s="860"/>
      <c r="F73" s="221"/>
    </row>
    <row r="74" spans="1:6" ht="12" customHeight="1" x14ac:dyDescent="0.25">
      <c r="A74" s="814"/>
      <c r="B74" s="1500" t="s">
        <v>5841</v>
      </c>
      <c r="C74" s="1501">
        <v>-150</v>
      </c>
      <c r="D74" s="1502">
        <v>150</v>
      </c>
      <c r="E74" s="860"/>
      <c r="F74" s="221"/>
    </row>
    <row r="75" spans="1:6" ht="12.6" thickBot="1" x14ac:dyDescent="0.3">
      <c r="A75" s="814"/>
      <c r="B75" s="599"/>
      <c r="C75" s="1169"/>
      <c r="D75" s="1170"/>
      <c r="E75" s="240">
        <f>SUM(D43:D75)</f>
        <v>6717</v>
      </c>
      <c r="F75" s="221"/>
    </row>
    <row r="76" spans="1:6" ht="21.6" thickBot="1" x14ac:dyDescent="0.45">
      <c r="B76" s="50" t="s">
        <v>1198</v>
      </c>
      <c r="C76" s="49">
        <f>SUM(C2:C42)</f>
        <v>0</v>
      </c>
      <c r="D76" s="432">
        <f>SUM(D7:D42)</f>
        <v>39703</v>
      </c>
      <c r="E76" s="353"/>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
  <sheetViews>
    <sheetView zoomScale="80" zoomScaleNormal="80" workbookViewId="0">
      <selection activeCell="K46" sqref="K46"/>
    </sheetView>
  </sheetViews>
  <sheetFormatPr baseColWidth="10" defaultColWidth="11.44140625" defaultRowHeight="11.4" x14ac:dyDescent="0.2"/>
  <cols>
    <col min="1" max="1" width="3.6640625" style="3" customWidth="1"/>
    <col min="2" max="2" width="24.109375" style="3" customWidth="1"/>
    <col min="3" max="3" width="9.109375" style="5" bestFit="1" customWidth="1"/>
    <col min="4" max="4" width="9.88671875" style="3" bestFit="1" customWidth="1"/>
    <col min="5" max="5" width="10.6640625" style="3" bestFit="1" customWidth="1"/>
    <col min="6" max="6" width="1.109375" style="3" customWidth="1"/>
    <col min="7" max="16384" width="11.44140625" style="3"/>
  </cols>
  <sheetData>
    <row r="1" spans="1:6" ht="12" thickBot="1" x14ac:dyDescent="0.25">
      <c r="B1" s="50"/>
      <c r="C1" s="54" t="s">
        <v>1230</v>
      </c>
      <c r="D1" s="54" t="s">
        <v>1228</v>
      </c>
      <c r="E1" s="221"/>
      <c r="F1" s="260"/>
    </row>
    <row r="2" spans="1:6" x14ac:dyDescent="0.2">
      <c r="A2" s="16"/>
      <c r="B2" s="570" t="s">
        <v>1192</v>
      </c>
      <c r="C2" s="875">
        <v>43327</v>
      </c>
      <c r="D2" s="875"/>
      <c r="F2" s="630"/>
    </row>
    <row r="3" spans="1:6" x14ac:dyDescent="0.2">
      <c r="A3" s="16"/>
      <c r="B3" s="570" t="s">
        <v>1194</v>
      </c>
      <c r="C3" s="875"/>
      <c r="D3" s="875"/>
    </row>
    <row r="4" spans="1:6" ht="12" x14ac:dyDescent="0.25">
      <c r="A4" s="16"/>
      <c r="B4" s="570" t="s">
        <v>3597</v>
      </c>
      <c r="C4" s="875">
        <v>4200</v>
      </c>
      <c r="D4" s="875">
        <v>-4200</v>
      </c>
      <c r="E4" s="23"/>
    </row>
    <row r="5" spans="1:6" ht="12" x14ac:dyDescent="0.25">
      <c r="A5" s="16"/>
      <c r="B5" s="570" t="s">
        <v>3743</v>
      </c>
      <c r="C5" s="875">
        <v>0</v>
      </c>
      <c r="D5" s="875">
        <v>0</v>
      </c>
      <c r="E5" s="23"/>
    </row>
    <row r="6" spans="1:6" ht="12.6" thickBot="1" x14ac:dyDescent="0.3">
      <c r="A6" s="1466"/>
      <c r="B6" s="1497" t="s">
        <v>393</v>
      </c>
      <c r="C6" s="1498">
        <v>20</v>
      </c>
      <c r="D6" s="1498">
        <v>-20</v>
      </c>
      <c r="E6" s="1467">
        <f>SUM(C2:C6)</f>
        <v>47547</v>
      </c>
    </row>
    <row r="7" spans="1:6" x14ac:dyDescent="0.2">
      <c r="A7" s="14">
        <v>1</v>
      </c>
      <c r="B7" s="1473" t="s">
        <v>1145</v>
      </c>
      <c r="C7" s="1471">
        <v>-50</v>
      </c>
      <c r="D7" s="1472">
        <v>50</v>
      </c>
      <c r="F7" s="221"/>
    </row>
    <row r="8" spans="1:6" x14ac:dyDescent="0.2">
      <c r="A8" s="14">
        <v>2</v>
      </c>
      <c r="B8" s="1473" t="s">
        <v>791</v>
      </c>
      <c r="C8" s="1471">
        <v>-306</v>
      </c>
      <c r="D8" s="1472">
        <v>306</v>
      </c>
      <c r="E8" s="260"/>
      <c r="F8" s="221"/>
    </row>
    <row r="9" spans="1:6" x14ac:dyDescent="0.2">
      <c r="A9" s="14">
        <v>3</v>
      </c>
      <c r="B9" s="1473" t="s">
        <v>3786</v>
      </c>
      <c r="C9" s="1471">
        <v>-8628</v>
      </c>
      <c r="D9" s="1472">
        <f>E80</f>
        <v>8628</v>
      </c>
      <c r="F9" s="221"/>
    </row>
    <row r="10" spans="1:6" x14ac:dyDescent="0.2">
      <c r="A10" s="14">
        <v>4</v>
      </c>
      <c r="B10" s="1473" t="s">
        <v>4247</v>
      </c>
      <c r="C10" s="1471">
        <v>0</v>
      </c>
      <c r="D10" s="1472">
        <v>0</v>
      </c>
      <c r="F10" s="221"/>
    </row>
    <row r="11" spans="1:6" x14ac:dyDescent="0.2">
      <c r="A11" s="14">
        <v>5</v>
      </c>
      <c r="B11" s="1473" t="s">
        <v>3781</v>
      </c>
      <c r="C11" s="1471">
        <v>0</v>
      </c>
      <c r="D11" s="1472">
        <v>0</v>
      </c>
      <c r="F11" s="221"/>
    </row>
    <row r="12" spans="1:6" x14ac:dyDescent="0.2">
      <c r="A12" s="14">
        <v>6</v>
      </c>
      <c r="B12" s="1473" t="s">
        <v>1433</v>
      </c>
      <c r="C12" s="1471">
        <v>-250</v>
      </c>
      <c r="D12" s="1472">
        <v>250</v>
      </c>
      <c r="F12" s="221"/>
    </row>
    <row r="13" spans="1:6" x14ac:dyDescent="0.2">
      <c r="A13" s="14">
        <v>7</v>
      </c>
      <c r="B13" s="1473" t="s">
        <v>3785</v>
      </c>
      <c r="C13" s="1471">
        <v>0</v>
      </c>
      <c r="D13" s="1472">
        <v>0</v>
      </c>
      <c r="F13" s="221"/>
    </row>
    <row r="14" spans="1:6" x14ac:dyDescent="0.2">
      <c r="A14" s="14">
        <v>8</v>
      </c>
      <c r="B14" s="1473" t="s">
        <v>5753</v>
      </c>
      <c r="C14" s="1471">
        <v>-500</v>
      </c>
      <c r="D14" s="1472">
        <v>500</v>
      </c>
      <c r="F14" s="221"/>
    </row>
    <row r="15" spans="1:6" x14ac:dyDescent="0.2">
      <c r="A15" s="14">
        <v>9</v>
      </c>
      <c r="B15" s="1473" t="s">
        <v>5754</v>
      </c>
      <c r="C15" s="1471">
        <v>-500</v>
      </c>
      <c r="D15" s="1472">
        <v>500</v>
      </c>
      <c r="F15" s="221"/>
    </row>
    <row r="16" spans="1:6" x14ac:dyDescent="0.2">
      <c r="A16" s="14">
        <v>10</v>
      </c>
      <c r="B16" s="1473" t="s">
        <v>5755</v>
      </c>
      <c r="C16" s="1471">
        <v>-500</v>
      </c>
      <c r="D16" s="1472">
        <v>500</v>
      </c>
      <c r="F16" s="221"/>
    </row>
    <row r="17" spans="1:6" x14ac:dyDescent="0.2">
      <c r="A17" s="14">
        <v>11</v>
      </c>
      <c r="B17" s="1473" t="s">
        <v>5756</v>
      </c>
      <c r="C17" s="1471">
        <v>0</v>
      </c>
      <c r="D17" s="1472">
        <v>0</v>
      </c>
      <c r="F17" s="221"/>
    </row>
    <row r="18" spans="1:6" x14ac:dyDescent="0.2">
      <c r="A18" s="14">
        <v>12</v>
      </c>
      <c r="B18" s="1473" t="s">
        <v>5757</v>
      </c>
      <c r="C18" s="1471">
        <v>0</v>
      </c>
      <c r="D18" s="1472">
        <v>0</v>
      </c>
      <c r="F18" s="221"/>
    </row>
    <row r="19" spans="1:6" x14ac:dyDescent="0.2">
      <c r="A19" s="14">
        <v>13</v>
      </c>
      <c r="B19" s="1473" t="s">
        <v>3164</v>
      </c>
      <c r="C19" s="1471">
        <v>-1104</v>
      </c>
      <c r="D19" s="1472">
        <v>1104</v>
      </c>
      <c r="F19" s="221"/>
    </row>
    <row r="20" spans="1:6" x14ac:dyDescent="0.2">
      <c r="A20" s="14">
        <v>14</v>
      </c>
      <c r="B20" s="1473" t="s">
        <v>1154</v>
      </c>
      <c r="C20" s="1471">
        <v>-249</v>
      </c>
      <c r="D20" s="1472">
        <v>249</v>
      </c>
      <c r="F20" s="221"/>
    </row>
    <row r="21" spans="1:6" x14ac:dyDescent="0.2">
      <c r="A21" s="14">
        <v>15</v>
      </c>
      <c r="B21" s="1473" t="s">
        <v>1155</v>
      </c>
      <c r="C21" s="1471">
        <v>-44</v>
      </c>
      <c r="D21" s="1472">
        <v>44</v>
      </c>
      <c r="F21" s="221"/>
    </row>
    <row r="22" spans="1:6" x14ac:dyDescent="0.2">
      <c r="A22" s="14">
        <v>16</v>
      </c>
      <c r="B22" s="1473" t="s">
        <v>3439</v>
      </c>
      <c r="C22" s="1471">
        <v>0</v>
      </c>
      <c r="D22" s="1472">
        <v>0</v>
      </c>
      <c r="F22" s="221"/>
    </row>
    <row r="23" spans="1:6" x14ac:dyDescent="0.2">
      <c r="A23" s="14">
        <v>17</v>
      </c>
      <c r="B23" s="1473" t="s">
        <v>4183</v>
      </c>
      <c r="C23" s="1471">
        <v>-85</v>
      </c>
      <c r="D23" s="1472">
        <v>85</v>
      </c>
      <c r="F23" s="221"/>
    </row>
    <row r="24" spans="1:6" x14ac:dyDescent="0.2">
      <c r="A24" s="14">
        <v>18</v>
      </c>
      <c r="B24" s="1473" t="s">
        <v>4184</v>
      </c>
      <c r="C24" s="1471">
        <v>-217</v>
      </c>
      <c r="D24" s="1472">
        <v>217</v>
      </c>
      <c r="F24" s="221"/>
    </row>
    <row r="25" spans="1:6" x14ac:dyDescent="0.2">
      <c r="A25" s="14">
        <v>19</v>
      </c>
      <c r="B25" s="1473" t="s">
        <v>3793</v>
      </c>
      <c r="C25" s="1471">
        <v>-504</v>
      </c>
      <c r="D25" s="1472">
        <v>504</v>
      </c>
      <c r="F25" s="221"/>
    </row>
    <row r="26" spans="1:6" x14ac:dyDescent="0.2">
      <c r="A26" s="14">
        <v>20</v>
      </c>
      <c r="B26" s="1473" t="s">
        <v>3427</v>
      </c>
      <c r="C26" s="1471">
        <v>-640</v>
      </c>
      <c r="D26" s="1472">
        <v>640</v>
      </c>
      <c r="E26" s="353"/>
      <c r="F26" s="221"/>
    </row>
    <row r="27" spans="1:6" ht="12.6" thickBot="1" x14ac:dyDescent="0.3">
      <c r="A27" s="1455">
        <v>21</v>
      </c>
      <c r="B27" s="1456" t="s">
        <v>5786</v>
      </c>
      <c r="C27" s="1457">
        <v>-439</v>
      </c>
      <c r="D27" s="1457">
        <v>439</v>
      </c>
      <c r="E27" s="1458">
        <f>SUM(D7:D27)</f>
        <v>14016</v>
      </c>
      <c r="F27" s="221"/>
    </row>
    <row r="28" spans="1:6" ht="12" x14ac:dyDescent="0.25">
      <c r="A28" s="15"/>
      <c r="B28" s="594" t="s">
        <v>62</v>
      </c>
      <c r="C28" s="501">
        <v>-22082</v>
      </c>
      <c r="D28" s="652">
        <v>22082</v>
      </c>
      <c r="E28" s="240">
        <f>D28</f>
        <v>22082</v>
      </c>
      <c r="F28" s="221"/>
    </row>
    <row r="29" spans="1:6" ht="12.6" thickBot="1" x14ac:dyDescent="0.3">
      <c r="A29" s="1462"/>
      <c r="B29" s="1463" t="s">
        <v>4770</v>
      </c>
      <c r="C29" s="1464">
        <v>0</v>
      </c>
      <c r="D29" s="1465">
        <v>0</v>
      </c>
      <c r="E29" s="1458"/>
      <c r="F29" s="221"/>
    </row>
    <row r="30" spans="1:6" x14ac:dyDescent="0.2">
      <c r="A30" s="813"/>
      <c r="B30" s="1473" t="s">
        <v>5748</v>
      </c>
      <c r="C30" s="1471">
        <v>0</v>
      </c>
      <c r="D30" s="1472">
        <v>0</v>
      </c>
      <c r="E30" s="390"/>
      <c r="F30" s="221"/>
    </row>
    <row r="31" spans="1:6" x14ac:dyDescent="0.2">
      <c r="A31" s="813"/>
      <c r="B31" s="1473" t="s">
        <v>5489</v>
      </c>
      <c r="C31" s="1471">
        <v>0</v>
      </c>
      <c r="D31" s="1472">
        <v>0</v>
      </c>
      <c r="E31" s="390"/>
      <c r="F31" s="221"/>
    </row>
    <row r="32" spans="1:6" x14ac:dyDescent="0.2">
      <c r="A32" s="813" t="s">
        <v>3558</v>
      </c>
      <c r="B32" s="1496" t="s">
        <v>5784</v>
      </c>
      <c r="C32" s="939">
        <v>-194</v>
      </c>
      <c r="D32" s="1020">
        <v>194</v>
      </c>
      <c r="E32" s="390"/>
      <c r="F32" s="221"/>
    </row>
    <row r="33" spans="1:6" x14ac:dyDescent="0.2">
      <c r="A33" s="813" t="s">
        <v>3559</v>
      </c>
      <c r="B33" s="1473" t="s">
        <v>5785</v>
      </c>
      <c r="C33" s="1471">
        <v>-90</v>
      </c>
      <c r="D33" s="1472">
        <v>90</v>
      </c>
      <c r="E33" s="390"/>
      <c r="F33" s="221"/>
    </row>
    <row r="34" spans="1:6" x14ac:dyDescent="0.2">
      <c r="A34" s="813" t="s">
        <v>2856</v>
      </c>
      <c r="B34" s="1470" t="s">
        <v>5864</v>
      </c>
      <c r="C34" s="1471">
        <v>-520</v>
      </c>
      <c r="D34" s="1472">
        <v>520</v>
      </c>
      <c r="E34" s="390"/>
      <c r="F34" s="221"/>
    </row>
    <row r="35" spans="1:6" x14ac:dyDescent="0.2">
      <c r="A35" s="813" t="s">
        <v>3558</v>
      </c>
      <c r="B35" s="1473" t="s">
        <v>5803</v>
      </c>
      <c r="C35" s="1471">
        <v>-600</v>
      </c>
      <c r="D35" s="1472">
        <v>600</v>
      </c>
      <c r="E35" s="390"/>
      <c r="F35" s="221"/>
    </row>
    <row r="36" spans="1:6" x14ac:dyDescent="0.2">
      <c r="A36" s="813" t="s">
        <v>3560</v>
      </c>
      <c r="B36" s="1470" t="s">
        <v>5866</v>
      </c>
      <c r="C36" s="1471">
        <v>-20</v>
      </c>
      <c r="D36" s="1472">
        <v>20</v>
      </c>
      <c r="E36" s="390"/>
      <c r="F36" s="221"/>
    </row>
    <row r="37" spans="1:6" x14ac:dyDescent="0.2">
      <c r="A37" s="813"/>
      <c r="B37" s="1473" t="s">
        <v>5867</v>
      </c>
      <c r="C37" s="1471">
        <v>-105</v>
      </c>
      <c r="D37" s="1472">
        <v>105</v>
      </c>
      <c r="E37" s="390"/>
      <c r="F37" s="221"/>
    </row>
    <row r="38" spans="1:6" x14ac:dyDescent="0.2">
      <c r="A38" s="813"/>
      <c r="B38" s="1473" t="s">
        <v>5868</v>
      </c>
      <c r="C38" s="1471">
        <v>-200</v>
      </c>
      <c r="D38" s="1472">
        <v>200</v>
      </c>
      <c r="E38" s="390"/>
      <c r="F38" s="221"/>
    </row>
    <row r="39" spans="1:6" x14ac:dyDescent="0.2">
      <c r="A39" s="813"/>
      <c r="B39" s="1473" t="s">
        <v>5871</v>
      </c>
      <c r="C39" s="1471">
        <v>-110</v>
      </c>
      <c r="D39" s="1472">
        <v>110</v>
      </c>
      <c r="E39" s="390"/>
      <c r="F39" s="221"/>
    </row>
    <row r="40" spans="1:6" x14ac:dyDescent="0.2">
      <c r="A40" s="813"/>
      <c r="B40" s="1473" t="s">
        <v>5869</v>
      </c>
      <c r="C40" s="1471">
        <v>-4662</v>
      </c>
      <c r="D40" s="1472">
        <v>4662</v>
      </c>
      <c r="E40" s="390"/>
      <c r="F40" s="221"/>
    </row>
    <row r="41" spans="1:6" x14ac:dyDescent="0.2">
      <c r="A41" s="813"/>
      <c r="B41" s="1473" t="s">
        <v>5870</v>
      </c>
      <c r="C41" s="1471">
        <v>-3338</v>
      </c>
      <c r="D41" s="1472">
        <v>3338</v>
      </c>
      <c r="E41" s="390"/>
      <c r="F41" s="221"/>
    </row>
    <row r="42" spans="1:6" x14ac:dyDescent="0.2">
      <c r="A42" s="813"/>
      <c r="B42" s="1473" t="s">
        <v>5873</v>
      </c>
      <c r="C42" s="1471">
        <v>-1610</v>
      </c>
      <c r="D42" s="1472">
        <v>1610</v>
      </c>
      <c r="E42" s="390"/>
      <c r="F42" s="221"/>
    </row>
    <row r="43" spans="1:6" ht="12" customHeight="1" thickBot="1" x14ac:dyDescent="0.3">
      <c r="A43" s="1459"/>
      <c r="B43" s="1312"/>
      <c r="C43" s="1460"/>
      <c r="D43" s="1461"/>
      <c r="E43" s="1458">
        <f>SUM(D30:D43)</f>
        <v>11449</v>
      </c>
      <c r="F43" s="221"/>
    </row>
    <row r="44" spans="1:6" ht="12" customHeight="1" x14ac:dyDescent="0.2">
      <c r="A44" s="814"/>
      <c r="B44" s="826" t="s">
        <v>3787</v>
      </c>
      <c r="C44" s="604">
        <v>7000</v>
      </c>
      <c r="D44" s="260"/>
      <c r="E44" s="390"/>
      <c r="F44" s="221"/>
    </row>
    <row r="45" spans="1:6" ht="12" customHeight="1" x14ac:dyDescent="0.25">
      <c r="A45" s="814" t="s">
        <v>3560</v>
      </c>
      <c r="B45" s="1470" t="s">
        <v>5783</v>
      </c>
      <c r="C45" s="1471">
        <v>-146</v>
      </c>
      <c r="D45" s="1472">
        <v>146</v>
      </c>
      <c r="E45" s="408"/>
      <c r="F45" s="221"/>
    </row>
    <row r="46" spans="1:6" ht="12" customHeight="1" x14ac:dyDescent="0.25">
      <c r="A46" s="814" t="s">
        <v>3788</v>
      </c>
      <c r="B46" s="1473" t="s">
        <v>5782</v>
      </c>
      <c r="C46" s="1471">
        <v>-120</v>
      </c>
      <c r="D46" s="1472">
        <v>120</v>
      </c>
      <c r="E46" s="408"/>
      <c r="F46" s="221"/>
    </row>
    <row r="47" spans="1:6" ht="12" customHeight="1" x14ac:dyDescent="0.25">
      <c r="A47" s="814" t="s">
        <v>3789</v>
      </c>
      <c r="B47" s="1473" t="s">
        <v>2721</v>
      </c>
      <c r="C47" s="1471">
        <v>-195</v>
      </c>
      <c r="D47" s="1472">
        <v>195</v>
      </c>
      <c r="E47" s="408"/>
      <c r="F47" s="221"/>
    </row>
    <row r="48" spans="1:6" ht="12" customHeight="1" x14ac:dyDescent="0.25">
      <c r="A48" s="814" t="s">
        <v>2855</v>
      </c>
      <c r="B48" s="1473" t="s">
        <v>5789</v>
      </c>
      <c r="C48" s="1471">
        <v>-30</v>
      </c>
      <c r="D48" s="1472">
        <v>30</v>
      </c>
      <c r="E48" s="408"/>
      <c r="F48" s="221"/>
    </row>
    <row r="49" spans="1:6" ht="12" customHeight="1" x14ac:dyDescent="0.25">
      <c r="A49" s="814" t="s">
        <v>2856</v>
      </c>
      <c r="B49" s="1473" t="s">
        <v>3992</v>
      </c>
      <c r="C49" s="1471">
        <v>-50</v>
      </c>
      <c r="D49" s="1472">
        <v>50</v>
      </c>
      <c r="E49" s="408"/>
      <c r="F49" s="221"/>
    </row>
    <row r="50" spans="1:6" ht="12" customHeight="1" x14ac:dyDescent="0.25">
      <c r="A50" s="814" t="s">
        <v>3790</v>
      </c>
      <c r="B50" s="1473" t="s">
        <v>4801</v>
      </c>
      <c r="C50" s="1471">
        <v>-133</v>
      </c>
      <c r="D50" s="1472">
        <v>133</v>
      </c>
      <c r="E50" s="408"/>
      <c r="F50" s="221"/>
    </row>
    <row r="51" spans="1:6" ht="12" customHeight="1" x14ac:dyDescent="0.25">
      <c r="A51" s="814" t="s">
        <v>2855</v>
      </c>
      <c r="B51" s="1473" t="s">
        <v>5788</v>
      </c>
      <c r="C51" s="1471">
        <v>-130</v>
      </c>
      <c r="D51" s="1472">
        <v>130</v>
      </c>
      <c r="E51" s="860"/>
      <c r="F51" s="221"/>
    </row>
    <row r="52" spans="1:6" ht="12" customHeight="1" x14ac:dyDescent="0.25">
      <c r="A52" s="814" t="s">
        <v>2856</v>
      </c>
      <c r="B52" s="1473" t="s">
        <v>5790</v>
      </c>
      <c r="C52" s="1471">
        <v>-110</v>
      </c>
      <c r="D52" s="1472">
        <v>110</v>
      </c>
      <c r="E52" s="860"/>
      <c r="F52" s="221"/>
    </row>
    <row r="53" spans="1:6" ht="12" customHeight="1" x14ac:dyDescent="0.25">
      <c r="A53" s="814" t="s">
        <v>1327</v>
      </c>
      <c r="B53" s="1473" t="s">
        <v>5791</v>
      </c>
      <c r="C53" s="1471">
        <v>-150</v>
      </c>
      <c r="D53" s="1472">
        <v>150</v>
      </c>
      <c r="E53" s="860"/>
      <c r="F53" s="221"/>
    </row>
    <row r="54" spans="1:6" ht="12" customHeight="1" x14ac:dyDescent="0.25">
      <c r="A54" s="814"/>
      <c r="B54" s="1470" t="s">
        <v>5865</v>
      </c>
      <c r="C54" s="1471">
        <v>-500</v>
      </c>
      <c r="D54" s="1472">
        <v>500</v>
      </c>
      <c r="E54" s="860"/>
      <c r="F54" s="221"/>
    </row>
    <row r="55" spans="1:6" ht="12" customHeight="1" x14ac:dyDescent="0.25">
      <c r="A55" s="814"/>
      <c r="B55" s="1473" t="s">
        <v>3034</v>
      </c>
      <c r="C55" s="1471">
        <v>-270</v>
      </c>
      <c r="D55" s="1472">
        <v>270</v>
      </c>
      <c r="E55" s="860"/>
      <c r="F55" s="221"/>
    </row>
    <row r="56" spans="1:6" ht="12" customHeight="1" x14ac:dyDescent="0.25">
      <c r="A56" s="814"/>
      <c r="B56" s="1473" t="s">
        <v>649</v>
      </c>
      <c r="C56" s="1471">
        <v>-100</v>
      </c>
      <c r="D56" s="1472">
        <v>100</v>
      </c>
      <c r="E56" s="860"/>
      <c r="F56" s="221"/>
    </row>
    <row r="57" spans="1:6" ht="12" customHeight="1" x14ac:dyDescent="0.25">
      <c r="A57" s="814"/>
      <c r="B57" s="1473" t="s">
        <v>5872</v>
      </c>
      <c r="C57" s="1471">
        <v>-210</v>
      </c>
      <c r="D57" s="1472">
        <v>210</v>
      </c>
      <c r="E57" s="860"/>
      <c r="F57" s="221"/>
    </row>
    <row r="58" spans="1:6" ht="12" customHeight="1" x14ac:dyDescent="0.25">
      <c r="A58" s="814"/>
      <c r="B58" s="1473" t="s">
        <v>5802</v>
      </c>
      <c r="C58" s="1471">
        <v>-175</v>
      </c>
      <c r="D58" s="1472">
        <v>175</v>
      </c>
      <c r="E58" s="860"/>
      <c r="F58" s="221"/>
    </row>
    <row r="59" spans="1:6" ht="12" customHeight="1" x14ac:dyDescent="0.25">
      <c r="A59" s="814"/>
      <c r="B59" s="1473" t="s">
        <v>5801</v>
      </c>
      <c r="C59" s="1471">
        <v>-170</v>
      </c>
      <c r="D59" s="1472">
        <v>170</v>
      </c>
      <c r="E59" s="860"/>
      <c r="F59" s="221"/>
    </row>
    <row r="60" spans="1:6" ht="12" customHeight="1" x14ac:dyDescent="0.25">
      <c r="A60" s="814"/>
      <c r="B60" s="1473" t="s">
        <v>4550</v>
      </c>
      <c r="C60" s="1471">
        <v>-1263</v>
      </c>
      <c r="D60" s="1472">
        <v>1263</v>
      </c>
      <c r="E60" s="860"/>
      <c r="F60" s="221"/>
    </row>
    <row r="61" spans="1:6" ht="12" customHeight="1" x14ac:dyDescent="0.25">
      <c r="A61" s="814"/>
      <c r="B61" s="1473" t="s">
        <v>5812</v>
      </c>
      <c r="C61" s="1471">
        <v>-1025</v>
      </c>
      <c r="D61" s="1472">
        <v>1025</v>
      </c>
      <c r="E61" s="860"/>
      <c r="F61" s="221"/>
    </row>
    <row r="62" spans="1:6" ht="12" customHeight="1" x14ac:dyDescent="0.25">
      <c r="A62" s="814"/>
      <c r="B62" s="1473" t="s">
        <v>5815</v>
      </c>
      <c r="C62" s="1471">
        <v>-1653</v>
      </c>
      <c r="D62" s="1472">
        <v>1653</v>
      </c>
      <c r="E62" s="860"/>
      <c r="F62" s="221"/>
    </row>
    <row r="63" spans="1:6" ht="12" customHeight="1" x14ac:dyDescent="0.25">
      <c r="A63" s="814"/>
      <c r="B63" s="1470" t="s">
        <v>5796</v>
      </c>
      <c r="C63" s="1471">
        <v>-140</v>
      </c>
      <c r="D63" s="1472">
        <v>140</v>
      </c>
      <c r="E63" s="860"/>
      <c r="F63" s="221"/>
    </row>
    <row r="64" spans="1:6" ht="12" customHeight="1" x14ac:dyDescent="0.25">
      <c r="A64" s="814"/>
      <c r="B64" s="1473" t="s">
        <v>5797</v>
      </c>
      <c r="C64" s="1471">
        <v>-135</v>
      </c>
      <c r="D64" s="1472">
        <v>135</v>
      </c>
      <c r="E64" s="860"/>
      <c r="F64" s="221"/>
    </row>
    <row r="65" spans="1:6" ht="12" customHeight="1" x14ac:dyDescent="0.25">
      <c r="A65" s="814"/>
      <c r="B65" s="1473" t="s">
        <v>5798</v>
      </c>
      <c r="C65" s="1471">
        <v>-150</v>
      </c>
      <c r="D65" s="1472">
        <v>150</v>
      </c>
      <c r="E65" s="860"/>
      <c r="F65" s="221"/>
    </row>
    <row r="66" spans="1:6" ht="12" customHeight="1" x14ac:dyDescent="0.25">
      <c r="A66" s="814"/>
      <c r="B66" s="1473" t="s">
        <v>4660</v>
      </c>
      <c r="C66" s="1471">
        <v>-185</v>
      </c>
      <c r="D66" s="1472">
        <v>185</v>
      </c>
      <c r="E66" s="860"/>
      <c r="F66" s="221"/>
    </row>
    <row r="67" spans="1:6" ht="12" customHeight="1" x14ac:dyDescent="0.25">
      <c r="A67" s="814"/>
      <c r="B67" s="1473" t="s">
        <v>5799</v>
      </c>
      <c r="C67" s="1471">
        <v>-125</v>
      </c>
      <c r="D67" s="1472">
        <v>125</v>
      </c>
      <c r="E67" s="860"/>
      <c r="F67" s="221"/>
    </row>
    <row r="68" spans="1:6" ht="12" customHeight="1" x14ac:dyDescent="0.25">
      <c r="A68" s="814"/>
      <c r="B68" s="1473" t="s">
        <v>2575</v>
      </c>
      <c r="C68" s="1471">
        <v>-85</v>
      </c>
      <c r="D68" s="1472">
        <v>85</v>
      </c>
      <c r="E68" s="860"/>
      <c r="F68" s="221"/>
    </row>
    <row r="69" spans="1:6" ht="12" customHeight="1" x14ac:dyDescent="0.25">
      <c r="A69" s="814"/>
      <c r="B69" s="1473" t="s">
        <v>5804</v>
      </c>
      <c r="C69" s="1471">
        <v>-125</v>
      </c>
      <c r="D69" s="1472">
        <v>125</v>
      </c>
      <c r="E69" s="860"/>
      <c r="F69" s="221"/>
    </row>
    <row r="70" spans="1:6" ht="12" customHeight="1" x14ac:dyDescent="0.25">
      <c r="A70" s="814"/>
      <c r="B70" s="1473" t="s">
        <v>5805</v>
      </c>
      <c r="C70" s="1471">
        <v>-125</v>
      </c>
      <c r="D70" s="1472">
        <v>125</v>
      </c>
      <c r="E70" s="860"/>
      <c r="F70" s="221"/>
    </row>
    <row r="71" spans="1:6" ht="12" customHeight="1" x14ac:dyDescent="0.25">
      <c r="A71" s="814"/>
      <c r="B71" s="1473" t="s">
        <v>5806</v>
      </c>
      <c r="C71" s="1471">
        <v>-110</v>
      </c>
      <c r="D71" s="1472">
        <v>110</v>
      </c>
      <c r="E71" s="860"/>
      <c r="F71" s="221"/>
    </row>
    <row r="72" spans="1:6" ht="12" customHeight="1" x14ac:dyDescent="0.25">
      <c r="A72" s="814"/>
      <c r="B72" s="1470" t="s">
        <v>5808</v>
      </c>
      <c r="C72" s="1471">
        <v>-135</v>
      </c>
      <c r="D72" s="1472">
        <v>135</v>
      </c>
      <c r="E72" s="860"/>
      <c r="F72" s="221"/>
    </row>
    <row r="73" spans="1:6" ht="12" customHeight="1" x14ac:dyDescent="0.25">
      <c r="A73" s="814"/>
      <c r="B73" s="1473" t="s">
        <v>5807</v>
      </c>
      <c r="C73" s="1471">
        <v>-85</v>
      </c>
      <c r="D73" s="1472">
        <v>85</v>
      </c>
      <c r="E73" s="860"/>
      <c r="F73" s="221"/>
    </row>
    <row r="74" spans="1:6" ht="12" customHeight="1" x14ac:dyDescent="0.25">
      <c r="A74" s="814"/>
      <c r="B74" s="1473" t="s">
        <v>5833</v>
      </c>
      <c r="C74" s="1471">
        <v>-135</v>
      </c>
      <c r="D74" s="1472">
        <v>135</v>
      </c>
      <c r="E74" s="860"/>
      <c r="F74" s="221"/>
    </row>
    <row r="75" spans="1:6" ht="12" customHeight="1" x14ac:dyDescent="0.25">
      <c r="A75" s="814"/>
      <c r="B75" s="1473" t="s">
        <v>5832</v>
      </c>
      <c r="C75" s="1471">
        <v>-113</v>
      </c>
      <c r="D75" s="1472">
        <v>113</v>
      </c>
      <c r="E75" s="860"/>
      <c r="F75" s="221"/>
    </row>
    <row r="76" spans="1:6" ht="12" customHeight="1" x14ac:dyDescent="0.25">
      <c r="A76" s="814"/>
      <c r="B76" s="1473" t="s">
        <v>5831</v>
      </c>
      <c r="C76" s="1471">
        <v>-135</v>
      </c>
      <c r="D76" s="1472">
        <v>135</v>
      </c>
      <c r="E76" s="860"/>
      <c r="F76" s="221"/>
    </row>
    <row r="77" spans="1:6" ht="12" customHeight="1" x14ac:dyDescent="0.25">
      <c r="A77" s="814"/>
      <c r="B77" s="1473" t="s">
        <v>5811</v>
      </c>
      <c r="C77" s="1471">
        <v>-150</v>
      </c>
      <c r="D77" s="1472">
        <v>150</v>
      </c>
      <c r="E77" s="860"/>
      <c r="F77" s="221"/>
    </row>
    <row r="78" spans="1:6" ht="12" x14ac:dyDescent="0.25">
      <c r="A78" s="814"/>
      <c r="B78" s="1473" t="s">
        <v>5813</v>
      </c>
      <c r="C78" s="1471">
        <v>-130</v>
      </c>
      <c r="D78" s="1472">
        <v>130</v>
      </c>
      <c r="E78" s="408"/>
      <c r="F78" s="221"/>
    </row>
    <row r="79" spans="1:6" ht="12" x14ac:dyDescent="0.25">
      <c r="A79" s="814"/>
      <c r="B79" s="1473" t="s">
        <v>5814</v>
      </c>
      <c r="C79" s="1471">
        <v>-135</v>
      </c>
      <c r="D79" s="1472">
        <v>135</v>
      </c>
      <c r="E79" s="408"/>
      <c r="F79" s="221"/>
    </row>
    <row r="80" spans="1:6" ht="12.6" thickBot="1" x14ac:dyDescent="0.3">
      <c r="A80" s="814"/>
      <c r="B80" s="877"/>
      <c r="C80" s="1169"/>
      <c r="D80" s="1170"/>
      <c r="E80" s="240">
        <f>SUM(D44:D80)</f>
        <v>8628</v>
      </c>
      <c r="F80" s="221"/>
    </row>
    <row r="81" spans="2:5" ht="21.6" thickBot="1" x14ac:dyDescent="0.45">
      <c r="B81" s="50" t="s">
        <v>1198</v>
      </c>
      <c r="C81" s="49">
        <f>SUM(C2:C43)</f>
        <v>0</v>
      </c>
      <c r="D81" s="432">
        <f>SUM(D7:D43)</f>
        <v>47547</v>
      </c>
      <c r="E81" s="353"/>
    </row>
  </sheetData>
  <pageMargins left="0.7" right="0.7" top="0.75" bottom="0.75" header="0.3" footer="0.3"/>
  <pageSetup paperSize="9" orientation="portrait" horizontalDpi="4294967293" verticalDpi="4294967293"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zoomScale="80" zoomScaleNormal="80" workbookViewId="0">
      <selection activeCell="B53" sqref="B53:D54"/>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9.6640625" style="3" customWidth="1"/>
    <col min="6" max="6" width="1.109375" style="3" customWidth="1"/>
    <col min="7" max="7" width="4.33203125" style="3" customWidth="1"/>
    <col min="8" max="8" width="22.6640625" style="3" bestFit="1" customWidth="1"/>
    <col min="9" max="9" width="9.88671875" style="3" bestFit="1" customWidth="1"/>
    <col min="10" max="10" width="3.44140625" style="3" bestFit="1" customWidth="1"/>
    <col min="11" max="11" width="8.44140625" style="3" bestFit="1" customWidth="1"/>
    <col min="12" max="13" width="8.6640625" style="3" bestFit="1" customWidth="1"/>
    <col min="14" max="16384" width="11.44140625" style="3"/>
  </cols>
  <sheetData>
    <row r="1" spans="1:13" ht="12" thickBot="1" x14ac:dyDescent="0.25">
      <c r="B1" s="50"/>
      <c r="C1" s="54" t="s">
        <v>1230</v>
      </c>
      <c r="D1" s="54" t="s">
        <v>1228</v>
      </c>
      <c r="E1" s="221"/>
      <c r="F1" s="260"/>
      <c r="G1" s="221"/>
    </row>
    <row r="2" spans="1:13" x14ac:dyDescent="0.2">
      <c r="A2" s="16"/>
      <c r="B2" s="1296" t="s">
        <v>1192</v>
      </c>
      <c r="C2" s="1211">
        <v>41766</v>
      </c>
      <c r="D2" s="875"/>
      <c r="F2" s="630"/>
    </row>
    <row r="3" spans="1:13" x14ac:dyDescent="0.2">
      <c r="A3" s="16"/>
      <c r="B3" s="570" t="s">
        <v>1194</v>
      </c>
      <c r="C3" s="875"/>
      <c r="D3" s="875"/>
    </row>
    <row r="4" spans="1:13" ht="12" x14ac:dyDescent="0.25">
      <c r="A4" s="16"/>
      <c r="B4" s="570" t="s">
        <v>3597</v>
      </c>
      <c r="C4" s="875">
        <v>4200</v>
      </c>
      <c r="D4" s="875">
        <v>-4200</v>
      </c>
      <c r="E4" s="23"/>
    </row>
    <row r="5" spans="1:13" ht="12" x14ac:dyDescent="0.25">
      <c r="A5" s="16"/>
      <c r="B5" s="570" t="s">
        <v>3743</v>
      </c>
      <c r="C5" s="875">
        <v>0</v>
      </c>
      <c r="D5" s="875">
        <v>0</v>
      </c>
      <c r="E5" s="23"/>
    </row>
    <row r="6" spans="1:13" ht="12" x14ac:dyDescent="0.25">
      <c r="A6" s="16"/>
      <c r="B6" s="570" t="s">
        <v>393</v>
      </c>
      <c r="C6" s="875">
        <v>254</v>
      </c>
      <c r="D6" s="875">
        <v>-254</v>
      </c>
      <c r="E6" s="23">
        <f>SUM(C2:C6)</f>
        <v>46220</v>
      </c>
      <c r="H6" s="983" t="s">
        <v>4051</v>
      </c>
    </row>
    <row r="7" spans="1:13" ht="3" customHeight="1" thickBot="1" x14ac:dyDescent="0.25">
      <c r="A7" s="4"/>
      <c r="B7" s="51"/>
      <c r="C7" s="41"/>
      <c r="D7" s="45"/>
      <c r="E7" s="4"/>
    </row>
    <row r="8" spans="1:13" ht="13.2" x14ac:dyDescent="0.25">
      <c r="A8" s="14">
        <v>1</v>
      </c>
      <c r="B8" s="1445" t="s">
        <v>1145</v>
      </c>
      <c r="C8" s="1281">
        <v>-50</v>
      </c>
      <c r="D8" s="1282">
        <v>50</v>
      </c>
      <c r="F8" s="221"/>
      <c r="H8" s="979" t="s">
        <v>3771</v>
      </c>
      <c r="I8" s="984">
        <v>2000</v>
      </c>
      <c r="K8" t="s">
        <v>4901</v>
      </c>
      <c r="L8" s="1279">
        <v>3522.87</v>
      </c>
      <c r="M8"/>
    </row>
    <row r="9" spans="1:13" ht="13.2" x14ac:dyDescent="0.25">
      <c r="A9" s="14">
        <v>2</v>
      </c>
      <c r="B9" s="1445" t="s">
        <v>791</v>
      </c>
      <c r="C9" s="1281">
        <v>-306</v>
      </c>
      <c r="D9" s="1282">
        <v>306</v>
      </c>
      <c r="E9" s="260"/>
      <c r="F9" s="221"/>
      <c r="H9" s="27" t="s">
        <v>3772</v>
      </c>
      <c r="I9" s="29">
        <v>1200</v>
      </c>
      <c r="K9" t="s">
        <v>4902</v>
      </c>
      <c r="L9" s="1279">
        <v>838.52</v>
      </c>
      <c r="M9"/>
    </row>
    <row r="10" spans="1:13" ht="13.8" thickBot="1" x14ac:dyDescent="0.3">
      <c r="A10" s="14">
        <v>3</v>
      </c>
      <c r="B10" s="1445" t="s">
        <v>3786</v>
      </c>
      <c r="C10" s="1281">
        <v>-7991</v>
      </c>
      <c r="D10" s="1282">
        <f>E89</f>
        <v>7991</v>
      </c>
      <c r="F10" s="221"/>
      <c r="H10" s="27" t="s">
        <v>3792</v>
      </c>
      <c r="I10" s="29">
        <v>293</v>
      </c>
      <c r="K10" s="12" t="s">
        <v>4903</v>
      </c>
      <c r="L10" s="1299">
        <v>87.58</v>
      </c>
      <c r="M10" s="12">
        <f>SUM(L8:L10)</f>
        <v>4448.9699999999993</v>
      </c>
    </row>
    <row r="11" spans="1:13" ht="13.2" x14ac:dyDescent="0.25">
      <c r="A11" s="14">
        <v>4</v>
      </c>
      <c r="B11" s="1445" t="s">
        <v>5731</v>
      </c>
      <c r="C11" s="1281">
        <v>-2108</v>
      </c>
      <c r="D11" s="1282">
        <v>2108</v>
      </c>
      <c r="F11" s="221"/>
      <c r="H11" s="27" t="s">
        <v>4036</v>
      </c>
      <c r="I11" s="29">
        <v>3000</v>
      </c>
      <c r="K11" t="s">
        <v>4883</v>
      </c>
      <c r="L11" s="1279">
        <v>761.4</v>
      </c>
      <c r="M11"/>
    </row>
    <row r="12" spans="1:13" ht="13.2" x14ac:dyDescent="0.25">
      <c r="A12" s="14">
        <v>5</v>
      </c>
      <c r="B12" s="1445" t="s">
        <v>3781</v>
      </c>
      <c r="C12" s="1281">
        <v>0</v>
      </c>
      <c r="D12" s="1282">
        <v>0</v>
      </c>
      <c r="F12" s="221"/>
      <c r="H12" s="27" t="s">
        <v>3164</v>
      </c>
      <c r="I12" s="29">
        <v>525</v>
      </c>
      <c r="K12" t="s">
        <v>4884</v>
      </c>
      <c r="L12" s="1279">
        <v>821</v>
      </c>
      <c r="M12"/>
    </row>
    <row r="13" spans="1:13" ht="13.2" x14ac:dyDescent="0.25">
      <c r="A13" s="14">
        <v>6</v>
      </c>
      <c r="B13" s="1445" t="s">
        <v>1433</v>
      </c>
      <c r="C13" s="1281">
        <v>0</v>
      </c>
      <c r="D13" s="1282">
        <v>0</v>
      </c>
      <c r="F13" s="221"/>
      <c r="H13" s="27" t="s">
        <v>1154</v>
      </c>
      <c r="I13" s="29">
        <v>80</v>
      </c>
      <c r="K13" t="s">
        <v>4885</v>
      </c>
      <c r="L13" s="1279">
        <v>827</v>
      </c>
      <c r="M13"/>
    </row>
    <row r="14" spans="1:13" ht="13.2" x14ac:dyDescent="0.25">
      <c r="A14" s="14">
        <v>7</v>
      </c>
      <c r="B14" s="1445" t="s">
        <v>3785</v>
      </c>
      <c r="C14" s="1281">
        <v>-15</v>
      </c>
      <c r="D14" s="1282">
        <v>15</v>
      </c>
      <c r="F14" s="221"/>
      <c r="H14" s="27" t="s">
        <v>1155</v>
      </c>
      <c r="I14" s="29">
        <v>40</v>
      </c>
      <c r="K14" t="s">
        <v>4886</v>
      </c>
      <c r="L14" s="1279">
        <v>833</v>
      </c>
      <c r="M14"/>
    </row>
    <row r="15" spans="1:13" ht="13.2" x14ac:dyDescent="0.25">
      <c r="A15" s="14">
        <v>8</v>
      </c>
      <c r="B15" s="1445" t="s">
        <v>5733</v>
      </c>
      <c r="C15" s="1281">
        <v>-500</v>
      </c>
      <c r="D15" s="1282">
        <v>500</v>
      </c>
      <c r="F15" s="221"/>
      <c r="H15" s="27" t="s">
        <v>3439</v>
      </c>
      <c r="I15" s="29">
        <v>36</v>
      </c>
      <c r="K15" t="s">
        <v>4887</v>
      </c>
      <c r="L15" s="1279">
        <v>857</v>
      </c>
      <c r="M15"/>
    </row>
    <row r="16" spans="1:13" ht="13.2" x14ac:dyDescent="0.25">
      <c r="A16" s="14">
        <v>9</v>
      </c>
      <c r="B16" s="1445" t="s">
        <v>5287</v>
      </c>
      <c r="C16" s="1281">
        <v>-1000</v>
      </c>
      <c r="D16" s="1282">
        <v>1000</v>
      </c>
      <c r="F16" s="221"/>
      <c r="H16" s="985" t="s">
        <v>4037</v>
      </c>
      <c r="I16" s="986">
        <v>360</v>
      </c>
      <c r="K16" t="s">
        <v>4888</v>
      </c>
      <c r="L16" s="1279">
        <v>859</v>
      </c>
      <c r="M16"/>
    </row>
    <row r="17" spans="1:13" ht="13.8" thickBot="1" x14ac:dyDescent="0.3">
      <c r="A17" s="14">
        <v>10</v>
      </c>
      <c r="B17" s="1445" t="s">
        <v>5734</v>
      </c>
      <c r="C17" s="1281">
        <v>-500</v>
      </c>
      <c r="D17" s="1282">
        <v>500</v>
      </c>
      <c r="F17" s="221"/>
      <c r="H17" s="27" t="s">
        <v>4038</v>
      </c>
      <c r="I17" s="29">
        <v>3000</v>
      </c>
      <c r="K17" s="12" t="s">
        <v>4889</v>
      </c>
      <c r="L17" s="1299">
        <v>863</v>
      </c>
      <c r="M17" s="12">
        <f>SUM(L11:L17)</f>
        <v>5821.4</v>
      </c>
    </row>
    <row r="18" spans="1:13" ht="13.2" x14ac:dyDescent="0.25">
      <c r="A18" s="14">
        <v>11</v>
      </c>
      <c r="B18" s="1445" t="s">
        <v>5736</v>
      </c>
      <c r="C18" s="1281">
        <v>-500</v>
      </c>
      <c r="D18" s="1282">
        <v>500</v>
      </c>
      <c r="F18" s="221"/>
      <c r="H18" s="27" t="s">
        <v>4040</v>
      </c>
      <c r="I18" s="29">
        <v>136</v>
      </c>
      <c r="K18" s="34" t="s">
        <v>4890</v>
      </c>
      <c r="L18" s="944">
        <v>907</v>
      </c>
      <c r="M18"/>
    </row>
    <row r="19" spans="1:13" ht="13.2" x14ac:dyDescent="0.25">
      <c r="A19" s="14">
        <v>12</v>
      </c>
      <c r="B19" s="1445" t="s">
        <v>5735</v>
      </c>
      <c r="C19" s="1281">
        <v>-500</v>
      </c>
      <c r="D19" s="1282">
        <v>500</v>
      </c>
      <c r="F19" s="221"/>
      <c r="H19" s="27" t="s">
        <v>4041</v>
      </c>
      <c r="I19" s="29">
        <v>120</v>
      </c>
      <c r="K19" s="34" t="s">
        <v>4891</v>
      </c>
      <c r="L19" s="1279">
        <v>951</v>
      </c>
      <c r="M19"/>
    </row>
    <row r="20" spans="1:13" ht="13.2" x14ac:dyDescent="0.25">
      <c r="A20" s="14">
        <v>13</v>
      </c>
      <c r="B20" s="1445" t="s">
        <v>3164</v>
      </c>
      <c r="C20" s="1281">
        <v>-1104</v>
      </c>
      <c r="D20" s="1282">
        <v>1104</v>
      </c>
      <c r="F20" s="221"/>
      <c r="H20" s="985" t="s">
        <v>4028</v>
      </c>
      <c r="I20" s="986">
        <v>2000</v>
      </c>
      <c r="K20" s="34" t="s">
        <v>4892</v>
      </c>
      <c r="L20" s="1279">
        <v>960</v>
      </c>
      <c r="M20"/>
    </row>
    <row r="21" spans="1:13" ht="13.2" x14ac:dyDescent="0.25">
      <c r="A21" s="14">
        <v>14</v>
      </c>
      <c r="B21" s="1445" t="s">
        <v>1154</v>
      </c>
      <c r="C21" s="1281">
        <v>-129</v>
      </c>
      <c r="D21" s="1282">
        <v>129</v>
      </c>
      <c r="F21" s="221"/>
      <c r="H21" s="27" t="s">
        <v>1147</v>
      </c>
      <c r="I21" s="29">
        <v>1300</v>
      </c>
      <c r="K21" s="34" t="s">
        <v>4893</v>
      </c>
      <c r="L21" s="1279">
        <v>989</v>
      </c>
      <c r="M21"/>
    </row>
    <row r="22" spans="1:13" ht="13.2" x14ac:dyDescent="0.25">
      <c r="A22" s="14">
        <v>15</v>
      </c>
      <c r="B22" s="1445" t="s">
        <v>1155</v>
      </c>
      <c r="C22" s="1281">
        <v>0</v>
      </c>
      <c r="D22" s="1282">
        <v>0</v>
      </c>
      <c r="F22" s="221"/>
      <c r="H22" s="985" t="s">
        <v>4035</v>
      </c>
      <c r="I22" s="986">
        <v>191</v>
      </c>
      <c r="K22" s="34" t="s">
        <v>4894</v>
      </c>
      <c r="L22" s="1279">
        <v>1017</v>
      </c>
      <c r="M22"/>
    </row>
    <row r="23" spans="1:13" ht="13.2" x14ac:dyDescent="0.25">
      <c r="A23" s="14">
        <v>16</v>
      </c>
      <c r="B23" s="1445" t="s">
        <v>3439</v>
      </c>
      <c r="C23" s="1281">
        <v>-47</v>
      </c>
      <c r="D23" s="1282">
        <v>47</v>
      </c>
      <c r="F23" s="221"/>
      <c r="H23" s="985" t="s">
        <v>4034</v>
      </c>
      <c r="I23" s="986">
        <v>100</v>
      </c>
      <c r="K23" s="34" t="s">
        <v>4895</v>
      </c>
      <c r="L23" s="1279">
        <v>1043</v>
      </c>
      <c r="M23"/>
    </row>
    <row r="24" spans="1:13" ht="13.2" x14ac:dyDescent="0.25">
      <c r="A24" s="14">
        <v>17</v>
      </c>
      <c r="B24" s="1445" t="s">
        <v>4183</v>
      </c>
      <c r="C24" s="1281">
        <v>-85</v>
      </c>
      <c r="D24" s="1282">
        <v>85</v>
      </c>
      <c r="F24" s="221"/>
      <c r="H24" s="27" t="s">
        <v>4042</v>
      </c>
      <c r="I24" s="29">
        <v>1000</v>
      </c>
      <c r="K24" s="34" t="s">
        <v>4896</v>
      </c>
      <c r="L24" s="1279">
        <v>1093</v>
      </c>
      <c r="M24"/>
    </row>
    <row r="25" spans="1:13" ht="13.2" x14ac:dyDescent="0.25">
      <c r="A25" s="14">
        <v>18</v>
      </c>
      <c r="B25" s="1445" t="s">
        <v>4184</v>
      </c>
      <c r="C25" s="1281">
        <v>-217</v>
      </c>
      <c r="D25" s="1282">
        <v>217</v>
      </c>
      <c r="F25" s="221"/>
      <c r="H25" s="27" t="s">
        <v>4043</v>
      </c>
      <c r="I25" s="29">
        <v>300</v>
      </c>
      <c r="K25" s="34" t="s">
        <v>4897</v>
      </c>
      <c r="L25" s="1279">
        <v>1119</v>
      </c>
      <c r="M25"/>
    </row>
    <row r="26" spans="1:13" ht="13.2" x14ac:dyDescent="0.25">
      <c r="A26" s="14">
        <v>19</v>
      </c>
      <c r="B26" s="1445" t="s">
        <v>3793</v>
      </c>
      <c r="C26" s="1281">
        <v>-504</v>
      </c>
      <c r="D26" s="1282">
        <v>504</v>
      </c>
      <c r="F26" s="221"/>
      <c r="H26" s="27" t="s">
        <v>4052</v>
      </c>
      <c r="I26" s="29">
        <v>4000</v>
      </c>
      <c r="K26" s="34" t="s">
        <v>4898</v>
      </c>
      <c r="L26" s="1279">
        <v>1129</v>
      </c>
      <c r="M26"/>
    </row>
    <row r="27" spans="1:13" ht="13.8" thickBot="1" x14ac:dyDescent="0.3">
      <c r="A27" s="14">
        <v>20</v>
      </c>
      <c r="B27" s="1445" t="s">
        <v>3427</v>
      </c>
      <c r="C27" s="1281">
        <v>-900</v>
      </c>
      <c r="D27" s="1282">
        <v>900</v>
      </c>
      <c r="E27" s="353"/>
      <c r="F27" s="221"/>
      <c r="H27" s="987" t="s">
        <v>4039</v>
      </c>
      <c r="I27" s="988"/>
      <c r="K27" s="34" t="s">
        <v>4899</v>
      </c>
      <c r="L27" s="1279">
        <v>1143</v>
      </c>
    </row>
    <row r="28" spans="1:13" ht="13.8" thickBot="1" x14ac:dyDescent="0.3">
      <c r="A28" s="14">
        <v>21</v>
      </c>
      <c r="B28" s="670" t="s">
        <v>5887</v>
      </c>
      <c r="C28" s="672">
        <v>-437</v>
      </c>
      <c r="D28" s="672">
        <v>437</v>
      </c>
      <c r="E28" s="240">
        <f>SUM(D8:D28)</f>
        <v>16893</v>
      </c>
      <c r="F28" s="221"/>
      <c r="I28" s="989">
        <f>SUM(I8:I27)</f>
        <v>19681</v>
      </c>
      <c r="K28" s="1300" t="s">
        <v>4900</v>
      </c>
      <c r="L28" s="1299">
        <v>1160</v>
      </c>
      <c r="M28" s="12">
        <f>SUM(L18:L28)</f>
        <v>11511</v>
      </c>
    </row>
    <row r="29" spans="1:13" ht="2.25" customHeight="1" x14ac:dyDescent="0.25">
      <c r="A29" s="4"/>
      <c r="B29" s="51"/>
      <c r="C29" s="41"/>
      <c r="D29" s="45"/>
      <c r="E29" s="4"/>
      <c r="F29" s="221"/>
      <c r="I29" s="10">
        <f>SUM(L8:L28)</f>
        <v>21781.37</v>
      </c>
    </row>
    <row r="30" spans="1:13" ht="12" x14ac:dyDescent="0.25">
      <c r="A30" s="15"/>
      <c r="B30" s="594" t="s">
        <v>62</v>
      </c>
      <c r="C30" s="501">
        <v>-18001</v>
      </c>
      <c r="D30" s="652">
        <v>18001</v>
      </c>
      <c r="E30" s="240">
        <f>D30</f>
        <v>18001</v>
      </c>
      <c r="F30" s="221"/>
    </row>
    <row r="31" spans="1:13" ht="12" x14ac:dyDescent="0.25">
      <c r="A31" s="15"/>
      <c r="B31" s="1233" t="s">
        <v>4770</v>
      </c>
      <c r="C31" s="1234">
        <v>0</v>
      </c>
      <c r="D31" s="1235"/>
      <c r="E31" s="240"/>
      <c r="F31" s="221"/>
      <c r="G31" s="877"/>
      <c r="H31" s="221"/>
      <c r="I31" s="221"/>
      <c r="J31" s="221"/>
      <c r="K31" s="221"/>
      <c r="L31" s="221"/>
    </row>
    <row r="32" spans="1:13" ht="2.25" customHeight="1" x14ac:dyDescent="0.2">
      <c r="A32" s="4"/>
      <c r="B32" s="357"/>
      <c r="C32" s="41"/>
      <c r="D32" s="45"/>
      <c r="E32" s="4"/>
      <c r="F32" s="221"/>
      <c r="G32" s="877"/>
      <c r="H32" s="221"/>
      <c r="I32" s="221"/>
      <c r="J32" s="221"/>
      <c r="K32" s="221"/>
      <c r="L32" s="221"/>
    </row>
    <row r="33" spans="1:12" x14ac:dyDescent="0.2">
      <c r="A33" s="813"/>
      <c r="B33" s="1445" t="s">
        <v>5748</v>
      </c>
      <c r="C33" s="1281">
        <v>0</v>
      </c>
      <c r="D33" s="1282">
        <v>0</v>
      </c>
      <c r="E33" s="390"/>
      <c r="F33" s="221"/>
      <c r="G33" s="877"/>
      <c r="H33" s="221"/>
      <c r="I33" s="221"/>
      <c r="J33" s="221"/>
      <c r="K33" s="221"/>
      <c r="L33" s="221"/>
    </row>
    <row r="34" spans="1:12" x14ac:dyDescent="0.2">
      <c r="A34" s="813"/>
      <c r="B34" s="1445" t="s">
        <v>5489</v>
      </c>
      <c r="C34" s="1281">
        <v>0</v>
      </c>
      <c r="D34" s="1282">
        <v>0</v>
      </c>
      <c r="E34" s="390"/>
      <c r="F34" s="221"/>
      <c r="G34" s="599"/>
      <c r="H34" s="221"/>
      <c r="I34" s="221"/>
      <c r="J34" s="221"/>
      <c r="K34" s="221"/>
      <c r="L34" s="221"/>
    </row>
    <row r="35" spans="1:12" x14ac:dyDescent="0.2">
      <c r="A35" s="813" t="s">
        <v>3558</v>
      </c>
      <c r="B35" s="1445" t="s">
        <v>5701</v>
      </c>
      <c r="C35" s="1281">
        <v>-445</v>
      </c>
      <c r="D35" s="1282">
        <v>445</v>
      </c>
      <c r="E35" s="390"/>
      <c r="F35" s="221"/>
      <c r="G35" s="599"/>
      <c r="H35" s="221"/>
      <c r="I35" s="221"/>
      <c r="J35" s="221"/>
      <c r="K35" s="221"/>
      <c r="L35" s="221"/>
    </row>
    <row r="36" spans="1:12" x14ac:dyDescent="0.2">
      <c r="A36" s="813" t="s">
        <v>3559</v>
      </c>
      <c r="B36" s="1445" t="s">
        <v>5705</v>
      </c>
      <c r="C36" s="1281">
        <v>-220</v>
      </c>
      <c r="D36" s="1282">
        <v>220</v>
      </c>
      <c r="E36" s="390"/>
      <c r="F36" s="221"/>
      <c r="G36" s="221"/>
    </row>
    <row r="37" spans="1:12" x14ac:dyDescent="0.2">
      <c r="A37" s="813" t="s">
        <v>2856</v>
      </c>
      <c r="B37" s="1445" t="s">
        <v>5713</v>
      </c>
      <c r="C37" s="1281">
        <v>-2010</v>
      </c>
      <c r="D37" s="1282">
        <v>2010</v>
      </c>
      <c r="E37" s="390"/>
      <c r="F37" s="221"/>
      <c r="G37" s="221"/>
    </row>
    <row r="38" spans="1:12" x14ac:dyDescent="0.2">
      <c r="A38" s="813" t="s">
        <v>3558</v>
      </c>
      <c r="B38" s="1445" t="s">
        <v>5720</v>
      </c>
      <c r="C38" s="1281">
        <v>-200</v>
      </c>
      <c r="D38" s="1282">
        <v>200</v>
      </c>
      <c r="E38" s="390"/>
      <c r="F38" s="221"/>
      <c r="G38" s="221"/>
    </row>
    <row r="39" spans="1:12" x14ac:dyDescent="0.2">
      <c r="A39" s="813" t="s">
        <v>3560</v>
      </c>
      <c r="B39" s="1445" t="s">
        <v>5719</v>
      </c>
      <c r="C39" s="1281">
        <v>-220</v>
      </c>
      <c r="D39" s="1282">
        <v>220</v>
      </c>
      <c r="E39" s="390"/>
      <c r="F39" s="221"/>
      <c r="G39" s="221"/>
    </row>
    <row r="40" spans="1:12" x14ac:dyDescent="0.2">
      <c r="A40" s="813"/>
      <c r="B40" s="1445" t="s">
        <v>5726</v>
      </c>
      <c r="C40" s="1281">
        <v>-3000</v>
      </c>
      <c r="D40" s="1282">
        <v>3000</v>
      </c>
      <c r="E40" s="390"/>
      <c r="F40" s="221"/>
      <c r="G40" s="221"/>
    </row>
    <row r="41" spans="1:12" x14ac:dyDescent="0.2">
      <c r="A41" s="813"/>
      <c r="B41" s="1445" t="s">
        <v>3479</v>
      </c>
      <c r="C41" s="1281">
        <v>-200</v>
      </c>
      <c r="D41" s="1282">
        <v>200</v>
      </c>
      <c r="E41" s="390"/>
      <c r="F41" s="221"/>
      <c r="G41" s="221"/>
    </row>
    <row r="42" spans="1:12" x14ac:dyDescent="0.2">
      <c r="A42" s="813"/>
      <c r="B42" s="1445" t="s">
        <v>5728</v>
      </c>
      <c r="C42" s="1281">
        <v>-200</v>
      </c>
      <c r="D42" s="1282">
        <v>200</v>
      </c>
      <c r="E42" s="390"/>
      <c r="F42" s="221"/>
      <c r="G42" s="221"/>
    </row>
    <row r="43" spans="1:12" x14ac:dyDescent="0.2">
      <c r="A43" s="813"/>
      <c r="B43" s="1445" t="s">
        <v>5738</v>
      </c>
      <c r="C43" s="1281">
        <v>-250</v>
      </c>
      <c r="D43" s="1282">
        <v>250</v>
      </c>
      <c r="E43" s="390"/>
      <c r="F43" s="221"/>
      <c r="G43" s="221"/>
    </row>
    <row r="44" spans="1:12" x14ac:dyDescent="0.2">
      <c r="A44" s="813"/>
      <c r="B44" s="1445" t="s">
        <v>5739</v>
      </c>
      <c r="C44" s="1281">
        <v>-164</v>
      </c>
      <c r="D44" s="1282">
        <v>164</v>
      </c>
      <c r="E44" s="390"/>
      <c r="F44" s="221"/>
      <c r="G44" s="221"/>
    </row>
    <row r="45" spans="1:12" x14ac:dyDescent="0.2">
      <c r="A45" s="813"/>
      <c r="B45" s="1445" t="s">
        <v>5746</v>
      </c>
      <c r="C45" s="1281">
        <v>-380</v>
      </c>
      <c r="D45" s="1282">
        <v>380</v>
      </c>
      <c r="E45" s="390"/>
      <c r="F45" s="221"/>
      <c r="G45" s="221"/>
    </row>
    <row r="46" spans="1:12" x14ac:dyDescent="0.2">
      <c r="A46" s="813"/>
      <c r="B46" s="1445" t="s">
        <v>5747</v>
      </c>
      <c r="C46" s="1281">
        <v>-200</v>
      </c>
      <c r="D46" s="1282">
        <v>200</v>
      </c>
      <c r="E46" s="390"/>
      <c r="F46" s="221"/>
      <c r="G46" s="221"/>
    </row>
    <row r="47" spans="1:12" x14ac:dyDescent="0.2">
      <c r="A47" s="813"/>
      <c r="B47" s="1445" t="s">
        <v>5749</v>
      </c>
      <c r="C47" s="1281">
        <v>-365</v>
      </c>
      <c r="D47" s="1282">
        <v>365</v>
      </c>
      <c r="E47" s="390"/>
      <c r="F47" s="221"/>
      <c r="G47" s="221"/>
    </row>
    <row r="48" spans="1:12" x14ac:dyDescent="0.2">
      <c r="A48" s="813"/>
      <c r="B48" s="1452" t="s">
        <v>5751</v>
      </c>
      <c r="C48" s="1453">
        <v>-194</v>
      </c>
      <c r="D48" s="1454">
        <v>194</v>
      </c>
      <c r="E48" s="390"/>
      <c r="F48" s="221"/>
      <c r="G48" s="221"/>
    </row>
    <row r="49" spans="1:8" x14ac:dyDescent="0.2">
      <c r="A49" s="813"/>
      <c r="B49" s="1445" t="s">
        <v>5752</v>
      </c>
      <c r="C49" s="1281">
        <v>-280</v>
      </c>
      <c r="D49" s="1282">
        <v>280</v>
      </c>
      <c r="E49" s="390"/>
      <c r="F49" s="221"/>
      <c r="G49" s="221"/>
    </row>
    <row r="50" spans="1:8" x14ac:dyDescent="0.2">
      <c r="A50" s="813"/>
      <c r="B50" s="1445" t="s">
        <v>3296</v>
      </c>
      <c r="C50" s="1281">
        <v>-2</v>
      </c>
      <c r="D50" s="1282">
        <v>2</v>
      </c>
      <c r="E50" s="390"/>
      <c r="F50" s="221"/>
    </row>
    <row r="51" spans="1:8" x14ac:dyDescent="0.2">
      <c r="A51" s="813"/>
      <c r="B51" s="1445" t="s">
        <v>5777</v>
      </c>
      <c r="C51" s="1281">
        <v>-525</v>
      </c>
      <c r="D51" s="1282">
        <v>525</v>
      </c>
      <c r="E51" s="390"/>
      <c r="F51" s="221"/>
    </row>
    <row r="52" spans="1:8" x14ac:dyDescent="0.2">
      <c r="A52" s="813"/>
      <c r="B52" s="1445" t="s">
        <v>5778</v>
      </c>
      <c r="C52" s="1281">
        <v>-350</v>
      </c>
      <c r="D52" s="1282">
        <v>350</v>
      </c>
      <c r="E52" s="390"/>
      <c r="F52" s="221"/>
    </row>
    <row r="53" spans="1:8" x14ac:dyDescent="0.2">
      <c r="A53" s="813"/>
      <c r="B53" s="1452" t="s">
        <v>5780</v>
      </c>
      <c r="C53" s="1453">
        <v>-149</v>
      </c>
      <c r="D53" s="1454">
        <v>149</v>
      </c>
      <c r="E53" s="390"/>
      <c r="F53" s="221"/>
    </row>
    <row r="54" spans="1:8" x14ac:dyDescent="0.2">
      <c r="A54" s="813"/>
      <c r="B54" s="1452" t="s">
        <v>5779</v>
      </c>
      <c r="C54" s="1453">
        <v>-1498</v>
      </c>
      <c r="D54" s="1454">
        <v>1498</v>
      </c>
      <c r="E54" s="390"/>
      <c r="F54" s="221"/>
    </row>
    <row r="55" spans="1:8" x14ac:dyDescent="0.2">
      <c r="A55" s="813"/>
      <c r="B55" s="1445" t="s">
        <v>5766</v>
      </c>
      <c r="C55" s="1281">
        <v>-315</v>
      </c>
      <c r="D55" s="1282">
        <v>315</v>
      </c>
      <c r="E55" s="390"/>
      <c r="F55" s="221"/>
    </row>
    <row r="56" spans="1:8" x14ac:dyDescent="0.2">
      <c r="A56" s="813"/>
      <c r="B56" s="1445" t="s">
        <v>5773</v>
      </c>
      <c r="C56" s="1281">
        <v>-159</v>
      </c>
      <c r="D56" s="1282">
        <v>159</v>
      </c>
      <c r="E56" s="390"/>
      <c r="F56" s="221"/>
    </row>
    <row r="57" spans="1:8" ht="12" customHeight="1" x14ac:dyDescent="0.25">
      <c r="A57" s="813"/>
      <c r="B57" s="599"/>
      <c r="C57" s="1169"/>
      <c r="D57" s="1170"/>
      <c r="E57" s="240">
        <f>SUM(D33:D57)</f>
        <v>11326</v>
      </c>
      <c r="F57" s="221"/>
      <c r="G57" s="221"/>
    </row>
    <row r="58" spans="1:8" ht="2.25" customHeight="1" x14ac:dyDescent="0.2">
      <c r="A58" s="659"/>
      <c r="B58" s="659"/>
      <c r="C58" s="795"/>
      <c r="D58" s="660"/>
      <c r="E58" s="801"/>
      <c r="F58" s="221"/>
      <c r="G58" s="193"/>
    </row>
    <row r="59" spans="1:8" ht="12" customHeight="1" x14ac:dyDescent="0.2">
      <c r="A59" s="814"/>
      <c r="B59" s="826" t="s">
        <v>3787</v>
      </c>
      <c r="C59" s="604">
        <v>7000</v>
      </c>
      <c r="D59" s="260"/>
      <c r="E59" s="390"/>
      <c r="F59" s="221"/>
      <c r="H59" s="599"/>
    </row>
    <row r="60" spans="1:8" ht="12" customHeight="1" x14ac:dyDescent="0.25">
      <c r="A60" s="814" t="s">
        <v>3560</v>
      </c>
      <c r="B60" s="1445" t="s">
        <v>5718</v>
      </c>
      <c r="C60" s="1281">
        <v>-309</v>
      </c>
      <c r="D60" s="1282">
        <v>309</v>
      </c>
      <c r="E60" s="408"/>
      <c r="F60" s="221"/>
      <c r="H60" s="599"/>
    </row>
    <row r="61" spans="1:8" ht="12" customHeight="1" x14ac:dyDescent="0.25">
      <c r="A61" s="814" t="s">
        <v>3788</v>
      </c>
      <c r="B61" s="1445" t="s">
        <v>5729</v>
      </c>
      <c r="C61" s="1281">
        <v>-135</v>
      </c>
      <c r="D61" s="1282">
        <v>135</v>
      </c>
      <c r="E61" s="408"/>
      <c r="F61" s="221"/>
      <c r="H61" s="599"/>
    </row>
    <row r="62" spans="1:8" ht="12" customHeight="1" x14ac:dyDescent="0.25">
      <c r="A62" s="814" t="s">
        <v>3789</v>
      </c>
      <c r="B62" s="1445" t="s">
        <v>5730</v>
      </c>
      <c r="C62" s="1281">
        <v>-379</v>
      </c>
      <c r="D62" s="1282">
        <v>379</v>
      </c>
      <c r="E62" s="408"/>
      <c r="F62" s="221"/>
      <c r="H62" s="599"/>
    </row>
    <row r="63" spans="1:8" ht="12" customHeight="1" x14ac:dyDescent="0.25">
      <c r="A63" s="814" t="s">
        <v>2855</v>
      </c>
      <c r="B63" s="1445" t="s">
        <v>5737</v>
      </c>
      <c r="C63" s="1281">
        <v>-150</v>
      </c>
      <c r="D63" s="1282">
        <v>150</v>
      </c>
      <c r="E63" s="408"/>
      <c r="F63" s="221"/>
      <c r="H63" s="599"/>
    </row>
    <row r="64" spans="1:8" ht="12" customHeight="1" x14ac:dyDescent="0.25">
      <c r="A64" s="814" t="s">
        <v>2856</v>
      </c>
      <c r="B64" s="1445" t="s">
        <v>5742</v>
      </c>
      <c r="C64" s="1281">
        <v>-165</v>
      </c>
      <c r="D64" s="1282">
        <v>165</v>
      </c>
      <c r="E64" s="408"/>
      <c r="F64" s="221"/>
      <c r="H64" s="599"/>
    </row>
    <row r="65" spans="1:8" ht="12" customHeight="1" x14ac:dyDescent="0.25">
      <c r="A65" s="814" t="s">
        <v>3790</v>
      </c>
      <c r="B65" s="1445" t="s">
        <v>5744</v>
      </c>
      <c r="C65" s="1281">
        <v>-140</v>
      </c>
      <c r="D65" s="1282">
        <v>140</v>
      </c>
      <c r="E65" s="408"/>
      <c r="F65" s="221"/>
      <c r="H65" s="599"/>
    </row>
    <row r="66" spans="1:8" ht="12" customHeight="1" x14ac:dyDescent="0.25">
      <c r="A66" s="814" t="s">
        <v>2855</v>
      </c>
      <c r="B66" s="1445" t="s">
        <v>5745</v>
      </c>
      <c r="C66" s="1281">
        <v>-135</v>
      </c>
      <c r="D66" s="1282">
        <v>135</v>
      </c>
      <c r="E66" s="860"/>
      <c r="F66" s="221"/>
      <c r="H66" s="599"/>
    </row>
    <row r="67" spans="1:8" ht="12" customHeight="1" x14ac:dyDescent="0.25">
      <c r="A67" s="814" t="s">
        <v>2856</v>
      </c>
      <c r="B67" s="1445" t="s">
        <v>5750</v>
      </c>
      <c r="C67" s="1281">
        <v>-170</v>
      </c>
      <c r="D67" s="1282">
        <v>170</v>
      </c>
      <c r="E67" s="860"/>
      <c r="F67" s="221"/>
    </row>
    <row r="68" spans="1:8" ht="12" customHeight="1" x14ac:dyDescent="0.25">
      <c r="A68" s="814" t="s">
        <v>1327</v>
      </c>
      <c r="B68" s="1445" t="s">
        <v>4550</v>
      </c>
      <c r="C68" s="1281">
        <v>-2802</v>
      </c>
      <c r="D68" s="1282">
        <v>2802</v>
      </c>
      <c r="E68" s="860"/>
      <c r="F68" s="221"/>
    </row>
    <row r="69" spans="1:8" ht="12" customHeight="1" x14ac:dyDescent="0.25">
      <c r="A69" s="814"/>
      <c r="B69" s="1445" t="s">
        <v>5760</v>
      </c>
      <c r="C69" s="1281">
        <v>-130</v>
      </c>
      <c r="D69" s="1282">
        <v>130</v>
      </c>
      <c r="E69" s="860"/>
      <c r="F69" s="221"/>
    </row>
    <row r="70" spans="1:8" ht="12" customHeight="1" x14ac:dyDescent="0.25">
      <c r="A70" s="814"/>
      <c r="B70" s="1445" t="s">
        <v>5759</v>
      </c>
      <c r="C70" s="1281">
        <v>-150</v>
      </c>
      <c r="D70" s="1282">
        <v>150</v>
      </c>
      <c r="E70" s="860"/>
      <c r="F70" s="221"/>
    </row>
    <row r="71" spans="1:8" ht="12" customHeight="1" x14ac:dyDescent="0.25">
      <c r="A71" s="814"/>
      <c r="B71" s="1445" t="s">
        <v>5758</v>
      </c>
      <c r="C71" s="1281">
        <v>-135</v>
      </c>
      <c r="D71" s="1282">
        <v>135</v>
      </c>
      <c r="E71" s="860"/>
      <c r="F71" s="221"/>
    </row>
    <row r="72" spans="1:8" ht="12" customHeight="1" x14ac:dyDescent="0.25">
      <c r="A72" s="814"/>
      <c r="B72" s="1445" t="s">
        <v>5761</v>
      </c>
      <c r="C72" s="1281">
        <v>-150</v>
      </c>
      <c r="D72" s="1282">
        <v>150</v>
      </c>
      <c r="E72" s="860"/>
      <c r="F72" s="221"/>
    </row>
    <row r="73" spans="1:8" ht="12" customHeight="1" x14ac:dyDescent="0.25">
      <c r="A73" s="814"/>
      <c r="B73" s="1445" t="s">
        <v>5762</v>
      </c>
      <c r="C73" s="1281">
        <v>-300</v>
      </c>
      <c r="D73" s="1282">
        <v>300</v>
      </c>
      <c r="E73" s="860"/>
      <c r="F73" s="221"/>
    </row>
    <row r="74" spans="1:8" ht="12" customHeight="1" x14ac:dyDescent="0.25">
      <c r="A74" s="814"/>
      <c r="B74" s="1445" t="s">
        <v>5660</v>
      </c>
      <c r="C74" s="1281">
        <v>-180</v>
      </c>
      <c r="D74" s="1282">
        <v>180</v>
      </c>
      <c r="E74" s="860"/>
      <c r="F74" s="221"/>
    </row>
    <row r="75" spans="1:8" ht="12" customHeight="1" x14ac:dyDescent="0.25">
      <c r="A75" s="814"/>
      <c r="B75" s="1445" t="s">
        <v>4523</v>
      </c>
      <c r="C75" s="1281">
        <v>-103</v>
      </c>
      <c r="D75" s="1282">
        <v>103</v>
      </c>
      <c r="E75" s="860"/>
      <c r="F75" s="221"/>
    </row>
    <row r="76" spans="1:8" ht="12" customHeight="1" x14ac:dyDescent="0.25">
      <c r="A76" s="814"/>
      <c r="B76" s="1445" t="s">
        <v>5764</v>
      </c>
      <c r="C76" s="1281">
        <v>-90</v>
      </c>
      <c r="D76" s="1282">
        <v>90</v>
      </c>
      <c r="E76" s="860"/>
      <c r="F76" s="221"/>
    </row>
    <row r="77" spans="1:8" ht="12" customHeight="1" x14ac:dyDescent="0.25">
      <c r="A77" s="814"/>
      <c r="B77" s="1445" t="s">
        <v>5763</v>
      </c>
      <c r="C77" s="1281">
        <v>-100</v>
      </c>
      <c r="D77" s="1282">
        <v>100</v>
      </c>
      <c r="E77" s="860"/>
      <c r="F77" s="221"/>
    </row>
    <row r="78" spans="1:8" ht="12" x14ac:dyDescent="0.25">
      <c r="A78" s="814"/>
      <c r="B78" s="1445" t="s">
        <v>5772</v>
      </c>
      <c r="C78" s="1281">
        <v>-990</v>
      </c>
      <c r="D78" s="1282">
        <v>990</v>
      </c>
      <c r="E78" s="408"/>
      <c r="F78" s="221"/>
    </row>
    <row r="79" spans="1:8" ht="12" x14ac:dyDescent="0.25">
      <c r="A79" s="814"/>
      <c r="B79" s="1445" t="s">
        <v>5774</v>
      </c>
      <c r="C79" s="1281">
        <v>-135</v>
      </c>
      <c r="D79" s="1282">
        <v>135</v>
      </c>
      <c r="E79" s="408"/>
      <c r="F79" s="221"/>
    </row>
    <row r="80" spans="1:8" ht="12" x14ac:dyDescent="0.25">
      <c r="A80" s="814"/>
      <c r="B80" s="1445" t="s">
        <v>5771</v>
      </c>
      <c r="C80" s="1281">
        <v>-135</v>
      </c>
      <c r="D80" s="1282">
        <v>135</v>
      </c>
      <c r="E80" s="408"/>
      <c r="F80" s="221"/>
    </row>
    <row r="81" spans="1:6" ht="12" x14ac:dyDescent="0.25">
      <c r="A81" s="814"/>
      <c r="B81" s="1445" t="s">
        <v>5770</v>
      </c>
      <c r="C81" s="1281">
        <v>-135</v>
      </c>
      <c r="D81" s="1282">
        <v>135</v>
      </c>
      <c r="E81" s="408"/>
      <c r="F81" s="221"/>
    </row>
    <row r="82" spans="1:6" ht="12" x14ac:dyDescent="0.25">
      <c r="A82" s="814"/>
      <c r="B82" s="1445" t="s">
        <v>5769</v>
      </c>
      <c r="C82" s="1281">
        <v>-110</v>
      </c>
      <c r="D82" s="1282">
        <v>110</v>
      </c>
      <c r="E82" s="408"/>
      <c r="F82" s="221"/>
    </row>
    <row r="83" spans="1:6" ht="12" x14ac:dyDescent="0.25">
      <c r="A83" s="814"/>
      <c r="B83" s="1445" t="s">
        <v>5768</v>
      </c>
      <c r="C83" s="1281">
        <v>-140</v>
      </c>
      <c r="D83" s="1282">
        <v>140</v>
      </c>
      <c r="E83" s="408"/>
      <c r="F83" s="221"/>
    </row>
    <row r="84" spans="1:6" ht="12" x14ac:dyDescent="0.25">
      <c r="A84" s="814"/>
      <c r="B84" s="1445" t="s">
        <v>5767</v>
      </c>
      <c r="C84" s="1281">
        <v>-140</v>
      </c>
      <c r="D84" s="1282">
        <v>140</v>
      </c>
      <c r="E84" s="408"/>
      <c r="F84" s="221"/>
    </row>
    <row r="85" spans="1:6" ht="12" x14ac:dyDescent="0.25">
      <c r="A85" s="814"/>
      <c r="B85" s="1445" t="s">
        <v>5775</v>
      </c>
      <c r="C85" s="1281">
        <v>-135</v>
      </c>
      <c r="D85" s="1282">
        <v>135</v>
      </c>
      <c r="E85" s="408"/>
      <c r="F85" s="221"/>
    </row>
    <row r="86" spans="1:6" ht="12" x14ac:dyDescent="0.25">
      <c r="A86" s="814"/>
      <c r="B86" s="1445" t="s">
        <v>5776</v>
      </c>
      <c r="C86" s="1281">
        <v>-150</v>
      </c>
      <c r="D86" s="1282">
        <v>150</v>
      </c>
      <c r="E86" s="408"/>
      <c r="F86" s="221"/>
    </row>
    <row r="87" spans="1:6" ht="12" x14ac:dyDescent="0.25">
      <c r="A87" s="814"/>
      <c r="B87" s="1445" t="s">
        <v>4523</v>
      </c>
      <c r="C87" s="1281">
        <v>-140</v>
      </c>
      <c r="D87" s="1282">
        <v>140</v>
      </c>
      <c r="E87" s="408"/>
      <c r="F87" s="221"/>
    </row>
    <row r="88" spans="1:6" ht="12" x14ac:dyDescent="0.25">
      <c r="A88" s="814"/>
      <c r="B88" s="1445" t="s">
        <v>5765</v>
      </c>
      <c r="C88" s="1281">
        <v>-58</v>
      </c>
      <c r="D88" s="1282">
        <v>58</v>
      </c>
      <c r="E88" s="408"/>
      <c r="F88" s="221"/>
    </row>
    <row r="89" spans="1:6" ht="12.6" thickBot="1" x14ac:dyDescent="0.3">
      <c r="A89" s="814"/>
      <c r="B89" s="599"/>
      <c r="C89" s="1169"/>
      <c r="D89" s="1170"/>
      <c r="E89" s="240">
        <f>SUM(D59:D89)</f>
        <v>7991</v>
      </c>
      <c r="F89" s="221"/>
    </row>
    <row r="90" spans="1:6" ht="21.6" thickBot="1" x14ac:dyDescent="0.45">
      <c r="B90" s="50" t="s">
        <v>1198</v>
      </c>
      <c r="C90" s="49">
        <f>SUM(C2:C57)</f>
        <v>0</v>
      </c>
      <c r="D90" s="432">
        <f>SUM(D8:D57)</f>
        <v>46220</v>
      </c>
      <c r="E90" s="353"/>
    </row>
  </sheetData>
  <pageMargins left="0.7" right="0.7" top="0.75" bottom="0.75" header="0.3" footer="0.3"/>
  <pageSetup orientation="portrait" horizontalDpi="4294967293" verticalDpi="4294967293"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zoomScale="80" zoomScaleNormal="80" workbookViewId="0">
      <selection activeCell="O24" sqref="O24"/>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10.33203125" style="3" bestFit="1" customWidth="1"/>
    <col min="6" max="6" width="1.109375" style="3" customWidth="1"/>
    <col min="7" max="16384" width="11.44140625" style="3"/>
  </cols>
  <sheetData>
    <row r="1" spans="1:6" ht="12" thickBot="1" x14ac:dyDescent="0.25">
      <c r="B1" s="50"/>
      <c r="C1" s="54" t="s">
        <v>1230</v>
      </c>
      <c r="D1" s="54" t="s">
        <v>1228</v>
      </c>
      <c r="E1" s="221"/>
      <c r="F1" s="260"/>
    </row>
    <row r="2" spans="1:6" x14ac:dyDescent="0.2">
      <c r="A2" s="16"/>
      <c r="B2" s="1296" t="s">
        <v>1192</v>
      </c>
      <c r="C2" s="1211">
        <v>29921</v>
      </c>
      <c r="D2" s="875"/>
      <c r="F2" s="630"/>
    </row>
    <row r="3" spans="1:6" x14ac:dyDescent="0.2">
      <c r="A3" s="16"/>
      <c r="B3" s="570" t="s">
        <v>1194</v>
      </c>
      <c r="C3" s="875"/>
      <c r="D3" s="875"/>
    </row>
    <row r="4" spans="1:6" ht="12" x14ac:dyDescent="0.25">
      <c r="A4" s="16"/>
      <c r="B4" s="570" t="s">
        <v>3597</v>
      </c>
      <c r="C4" s="875">
        <v>3500</v>
      </c>
      <c r="D4" s="875">
        <v>-3500</v>
      </c>
      <c r="E4" s="23"/>
    </row>
    <row r="5" spans="1:6" ht="12" x14ac:dyDescent="0.25">
      <c r="A5" s="16"/>
      <c r="B5" s="570" t="s">
        <v>3743</v>
      </c>
      <c r="C5" s="875">
        <v>0</v>
      </c>
      <c r="D5" s="875">
        <v>0</v>
      </c>
      <c r="E5" s="23"/>
    </row>
    <row r="6" spans="1:6" ht="12" x14ac:dyDescent="0.25">
      <c r="A6" s="16"/>
      <c r="B6" s="570" t="s">
        <v>393</v>
      </c>
      <c r="C6" s="875">
        <v>283</v>
      </c>
      <c r="D6" s="875">
        <v>-283</v>
      </c>
      <c r="E6" s="23">
        <f>SUM(C2:C6)</f>
        <v>33704</v>
      </c>
    </row>
    <row r="7" spans="1:6" ht="3" customHeight="1" x14ac:dyDescent="0.2">
      <c r="A7" s="4"/>
      <c r="B7" s="51"/>
      <c r="C7" s="41"/>
      <c r="D7" s="45"/>
      <c r="E7" s="4"/>
    </row>
    <row r="8" spans="1:6" x14ac:dyDescent="0.2">
      <c r="A8" s="14">
        <v>1</v>
      </c>
      <c r="B8" s="1354" t="s">
        <v>1145</v>
      </c>
      <c r="C8" s="1355">
        <v>-50</v>
      </c>
      <c r="D8" s="1356">
        <v>50</v>
      </c>
      <c r="F8" s="221"/>
    </row>
    <row r="9" spans="1:6" x14ac:dyDescent="0.2">
      <c r="A9" s="14">
        <v>2</v>
      </c>
      <c r="B9" s="1354" t="s">
        <v>791</v>
      </c>
      <c r="C9" s="1355">
        <v>-310</v>
      </c>
      <c r="D9" s="1356">
        <v>310</v>
      </c>
      <c r="E9" s="260"/>
      <c r="F9" s="221"/>
    </row>
    <row r="10" spans="1:6" x14ac:dyDescent="0.2">
      <c r="A10" s="14">
        <v>3</v>
      </c>
      <c r="B10" s="1354" t="s">
        <v>3786</v>
      </c>
      <c r="C10" s="1355">
        <v>-2879</v>
      </c>
      <c r="D10" s="1447">
        <f>E65</f>
        <v>2879</v>
      </c>
      <c r="F10" s="221"/>
    </row>
    <row r="11" spans="1:6" x14ac:dyDescent="0.2">
      <c r="A11" s="14">
        <v>4</v>
      </c>
      <c r="B11" s="1354" t="s">
        <v>5714</v>
      </c>
      <c r="C11" s="1355">
        <v>-2048</v>
      </c>
      <c r="D11" s="1356">
        <v>2048</v>
      </c>
      <c r="F11" s="221"/>
    </row>
    <row r="12" spans="1:6" x14ac:dyDescent="0.2">
      <c r="A12" s="14">
        <v>5</v>
      </c>
      <c r="B12" s="1354" t="s">
        <v>3781</v>
      </c>
      <c r="C12" s="1355">
        <v>0</v>
      </c>
      <c r="D12" s="1356">
        <v>0</v>
      </c>
      <c r="F12" s="221"/>
    </row>
    <row r="13" spans="1:6" x14ac:dyDescent="0.2">
      <c r="A13" s="14">
        <v>6</v>
      </c>
      <c r="B13" s="1354" t="s">
        <v>1433</v>
      </c>
      <c r="C13" s="1355">
        <v>0</v>
      </c>
      <c r="D13" s="1356">
        <v>0</v>
      </c>
      <c r="F13" s="221"/>
    </row>
    <row r="14" spans="1:6" x14ac:dyDescent="0.2">
      <c r="A14" s="14">
        <v>7</v>
      </c>
      <c r="B14" s="1354" t="s">
        <v>3785</v>
      </c>
      <c r="C14" s="1355">
        <v>0</v>
      </c>
      <c r="D14" s="1356">
        <v>0</v>
      </c>
      <c r="F14" s="221"/>
    </row>
    <row r="15" spans="1:6" x14ac:dyDescent="0.2">
      <c r="A15" s="14">
        <v>8</v>
      </c>
      <c r="B15" s="1354" t="s">
        <v>5716</v>
      </c>
      <c r="C15" s="1355">
        <v>-500</v>
      </c>
      <c r="D15" s="1356">
        <v>500</v>
      </c>
      <c r="F15" s="221"/>
    </row>
    <row r="16" spans="1:6" x14ac:dyDescent="0.2">
      <c r="A16" s="14">
        <v>9</v>
      </c>
      <c r="B16" s="1354" t="s">
        <v>5717</v>
      </c>
      <c r="C16" s="1355">
        <v>-500</v>
      </c>
      <c r="D16" s="1356">
        <v>500</v>
      </c>
      <c r="F16" s="221"/>
    </row>
    <row r="17" spans="1:6" x14ac:dyDescent="0.2">
      <c r="A17" s="14">
        <v>10</v>
      </c>
      <c r="B17" s="1354" t="s">
        <v>5732</v>
      </c>
      <c r="C17" s="1355">
        <v>0</v>
      </c>
      <c r="D17" s="1356">
        <v>0</v>
      </c>
      <c r="F17" s="221"/>
    </row>
    <row r="18" spans="1:6" x14ac:dyDescent="0.2">
      <c r="A18" s="14">
        <v>11</v>
      </c>
      <c r="B18" s="1354" t="s">
        <v>3182</v>
      </c>
      <c r="C18" s="1355">
        <v>0</v>
      </c>
      <c r="D18" s="1356">
        <v>0</v>
      </c>
      <c r="F18" s="221"/>
    </row>
    <row r="19" spans="1:6" x14ac:dyDescent="0.2">
      <c r="A19" s="14">
        <v>12</v>
      </c>
      <c r="B19" s="1354" t="s">
        <v>3182</v>
      </c>
      <c r="C19" s="1355">
        <v>0</v>
      </c>
      <c r="D19" s="1356">
        <v>0</v>
      </c>
      <c r="F19" s="221"/>
    </row>
    <row r="20" spans="1:6" x14ac:dyDescent="0.2">
      <c r="A20" s="14">
        <v>13</v>
      </c>
      <c r="B20" s="1354" t="s">
        <v>3164</v>
      </c>
      <c r="C20" s="1355">
        <v>-976</v>
      </c>
      <c r="D20" s="1356">
        <v>976</v>
      </c>
      <c r="F20" s="221"/>
    </row>
    <row r="21" spans="1:6" x14ac:dyDescent="0.2">
      <c r="A21" s="14">
        <v>14</v>
      </c>
      <c r="B21" s="1354" t="s">
        <v>1154</v>
      </c>
      <c r="C21" s="1355">
        <v>-105</v>
      </c>
      <c r="D21" s="1356">
        <v>105</v>
      </c>
      <c r="F21" s="221"/>
    </row>
    <row r="22" spans="1:6" x14ac:dyDescent="0.2">
      <c r="A22" s="14">
        <v>15</v>
      </c>
      <c r="B22" s="1354" t="s">
        <v>1155</v>
      </c>
      <c r="C22" s="1355">
        <v>0</v>
      </c>
      <c r="D22" s="1356">
        <v>0</v>
      </c>
      <c r="F22" s="221"/>
    </row>
    <row r="23" spans="1:6" x14ac:dyDescent="0.2">
      <c r="A23" s="14">
        <v>16</v>
      </c>
      <c r="B23" s="1354" t="s">
        <v>3439</v>
      </c>
      <c r="C23" s="1355">
        <v>-51</v>
      </c>
      <c r="D23" s="1356">
        <v>51</v>
      </c>
      <c r="F23" s="221"/>
    </row>
    <row r="24" spans="1:6" x14ac:dyDescent="0.2">
      <c r="A24" s="14">
        <v>17</v>
      </c>
      <c r="B24" s="1354" t="s">
        <v>4183</v>
      </c>
      <c r="C24" s="1355">
        <v>-50</v>
      </c>
      <c r="D24" s="1356">
        <v>50</v>
      </c>
      <c r="F24" s="221"/>
    </row>
    <row r="25" spans="1:6" x14ac:dyDescent="0.2">
      <c r="A25" s="14">
        <v>18</v>
      </c>
      <c r="B25" s="1354" t="s">
        <v>4184</v>
      </c>
      <c r="C25" s="1355">
        <v>-145</v>
      </c>
      <c r="D25" s="1356">
        <v>145</v>
      </c>
      <c r="F25" s="221"/>
    </row>
    <row r="26" spans="1:6" x14ac:dyDescent="0.2">
      <c r="A26" s="14">
        <v>19</v>
      </c>
      <c r="B26" s="1354" t="s">
        <v>3793</v>
      </c>
      <c r="C26" s="1355">
        <v>-458</v>
      </c>
      <c r="D26" s="1356">
        <v>458</v>
      </c>
      <c r="F26" s="221"/>
    </row>
    <row r="27" spans="1:6" x14ac:dyDescent="0.2">
      <c r="A27" s="14">
        <v>20</v>
      </c>
      <c r="B27" s="1354" t="s">
        <v>3427</v>
      </c>
      <c r="C27" s="1355">
        <v>0</v>
      </c>
      <c r="D27" s="1356">
        <v>0</v>
      </c>
      <c r="E27" s="353"/>
      <c r="F27" s="221"/>
    </row>
    <row r="28" spans="1:6" ht="12" x14ac:dyDescent="0.25">
      <c r="A28" s="14">
        <v>21</v>
      </c>
      <c r="B28" s="670" t="s">
        <v>5886</v>
      </c>
      <c r="C28" s="672">
        <v>-470</v>
      </c>
      <c r="D28" s="672">
        <v>470</v>
      </c>
      <c r="E28" s="240">
        <f>SUM(D8:D28)</f>
        <v>8542</v>
      </c>
      <c r="F28" s="221"/>
    </row>
    <row r="29" spans="1:6" ht="2.25" customHeight="1" x14ac:dyDescent="0.2">
      <c r="A29" s="4"/>
      <c r="B29" s="51"/>
      <c r="C29" s="41"/>
      <c r="D29" s="45"/>
      <c r="E29" s="4"/>
      <c r="F29" s="221"/>
    </row>
    <row r="30" spans="1:6" ht="12" x14ac:dyDescent="0.25">
      <c r="A30" s="15"/>
      <c r="B30" s="594" t="s">
        <v>62</v>
      </c>
      <c r="C30" s="501">
        <v>-20832</v>
      </c>
      <c r="D30" s="652">
        <v>20832</v>
      </c>
      <c r="E30" s="240">
        <f>D30</f>
        <v>20832</v>
      </c>
      <c r="F30" s="221"/>
    </row>
    <row r="31" spans="1:6" ht="12" x14ac:dyDescent="0.25">
      <c r="A31" s="15"/>
      <c r="B31" s="1233" t="s">
        <v>4770</v>
      </c>
      <c r="C31" s="1234">
        <v>0</v>
      </c>
      <c r="D31" s="1235"/>
      <c r="E31" s="240"/>
      <c r="F31" s="221"/>
    </row>
    <row r="32" spans="1:6" ht="2.25" customHeight="1" x14ac:dyDescent="0.2">
      <c r="A32" s="4"/>
      <c r="B32" s="357"/>
      <c r="C32" s="41"/>
      <c r="D32" s="45"/>
      <c r="E32" s="4"/>
      <c r="F32" s="221"/>
    </row>
    <row r="33" spans="1:6" x14ac:dyDescent="0.2">
      <c r="A33" s="813"/>
      <c r="B33" s="1443" t="s">
        <v>5715</v>
      </c>
      <c r="C33" s="1355">
        <v>0</v>
      </c>
      <c r="D33" s="1356">
        <v>0</v>
      </c>
      <c r="E33" s="390"/>
      <c r="F33" s="221"/>
    </row>
    <row r="34" spans="1:6" x14ac:dyDescent="0.2">
      <c r="A34" s="813"/>
      <c r="B34" s="1443" t="s">
        <v>5489</v>
      </c>
      <c r="C34" s="1355">
        <v>0</v>
      </c>
      <c r="D34" s="1356">
        <v>0</v>
      </c>
      <c r="E34" s="390"/>
      <c r="F34" s="221"/>
    </row>
    <row r="35" spans="1:6" x14ac:dyDescent="0.2">
      <c r="A35" s="813" t="s">
        <v>3558</v>
      </c>
      <c r="B35" s="1443" t="s">
        <v>5712</v>
      </c>
      <c r="C35" s="1355">
        <v>-520</v>
      </c>
      <c r="D35" s="1356">
        <v>520</v>
      </c>
      <c r="E35" s="390"/>
      <c r="F35" s="221"/>
    </row>
    <row r="36" spans="1:6" x14ac:dyDescent="0.2">
      <c r="A36" s="813" t="s">
        <v>3559</v>
      </c>
      <c r="B36" s="1443" t="s">
        <v>3079</v>
      </c>
      <c r="C36" s="1355">
        <v>-150</v>
      </c>
      <c r="D36" s="1356">
        <v>150</v>
      </c>
      <c r="E36" s="390"/>
      <c r="F36" s="221"/>
    </row>
    <row r="37" spans="1:6" x14ac:dyDescent="0.2">
      <c r="A37" s="813" t="s">
        <v>2856</v>
      </c>
      <c r="B37" s="1443" t="s">
        <v>5708</v>
      </c>
      <c r="C37" s="1355">
        <v>-180</v>
      </c>
      <c r="D37" s="1356">
        <v>180</v>
      </c>
      <c r="E37" s="390"/>
      <c r="F37" s="221"/>
    </row>
    <row r="38" spans="1:6" x14ac:dyDescent="0.2">
      <c r="A38" s="813" t="s">
        <v>3558</v>
      </c>
      <c r="B38" s="1443" t="s">
        <v>5708</v>
      </c>
      <c r="C38" s="1355">
        <v>-500</v>
      </c>
      <c r="D38" s="1356">
        <v>500</v>
      </c>
      <c r="E38" s="390"/>
      <c r="F38" s="221"/>
    </row>
    <row r="39" spans="1:6" x14ac:dyDescent="0.2">
      <c r="A39" s="813" t="s">
        <v>3560</v>
      </c>
      <c r="B39" s="1443" t="s">
        <v>5708</v>
      </c>
      <c r="C39" s="1355">
        <v>-150</v>
      </c>
      <c r="D39" s="1356">
        <v>150</v>
      </c>
      <c r="E39" s="390"/>
      <c r="F39" s="221"/>
    </row>
    <row r="40" spans="1:6" x14ac:dyDescent="0.2">
      <c r="A40" s="813"/>
      <c r="B40" s="1443" t="s">
        <v>5710</v>
      </c>
      <c r="C40" s="1355">
        <v>-420</v>
      </c>
      <c r="D40" s="1356">
        <v>420</v>
      </c>
      <c r="E40" s="390"/>
      <c r="F40" s="221"/>
    </row>
    <row r="41" spans="1:6" x14ac:dyDescent="0.2">
      <c r="A41" s="813"/>
      <c r="B41" s="1443" t="s">
        <v>5711</v>
      </c>
      <c r="C41" s="1355">
        <v>-420</v>
      </c>
      <c r="D41" s="1356">
        <v>420</v>
      </c>
      <c r="E41" s="390"/>
      <c r="F41" s="221"/>
    </row>
    <row r="42" spans="1:6" x14ac:dyDescent="0.2">
      <c r="A42" s="813"/>
      <c r="B42" s="1443" t="s">
        <v>5706</v>
      </c>
      <c r="C42" s="1355">
        <v>-690</v>
      </c>
      <c r="D42" s="1356">
        <v>690</v>
      </c>
      <c r="E42" s="390"/>
      <c r="F42" s="221"/>
    </row>
    <row r="43" spans="1:6" x14ac:dyDescent="0.2">
      <c r="A43" s="813"/>
      <c r="B43" s="1443" t="s">
        <v>5689</v>
      </c>
      <c r="C43" s="1355">
        <v>-200</v>
      </c>
      <c r="D43" s="1356">
        <v>200</v>
      </c>
      <c r="E43" s="390"/>
      <c r="F43" s="221"/>
    </row>
    <row r="44" spans="1:6" x14ac:dyDescent="0.2">
      <c r="A44" s="813"/>
      <c r="B44" s="1443" t="s">
        <v>5661</v>
      </c>
      <c r="C44" s="1355">
        <v>-500</v>
      </c>
      <c r="D44" s="1356">
        <v>500</v>
      </c>
      <c r="E44" s="390"/>
      <c r="F44" s="221"/>
    </row>
    <row r="45" spans="1:6" x14ac:dyDescent="0.2">
      <c r="A45" s="813"/>
      <c r="B45" s="1443" t="s">
        <v>5662</v>
      </c>
      <c r="C45" s="1355">
        <v>-600</v>
      </c>
      <c r="D45" s="1356">
        <v>600</v>
      </c>
      <c r="E45" s="390"/>
      <c r="F45" s="221"/>
    </row>
    <row r="46" spans="1:6" ht="12" customHeight="1" x14ac:dyDescent="0.25">
      <c r="A46" s="813"/>
      <c r="B46" s="599"/>
      <c r="C46" s="1169"/>
      <c r="D46" s="1170"/>
      <c r="E46" s="240">
        <f>SUM(D33:D46)</f>
        <v>4330</v>
      </c>
      <c r="F46" s="221"/>
    </row>
    <row r="47" spans="1:6" ht="2.25" customHeight="1" x14ac:dyDescent="0.2">
      <c r="A47" s="659"/>
      <c r="B47" s="659"/>
      <c r="C47" s="795"/>
      <c r="D47" s="660"/>
      <c r="E47" s="801"/>
      <c r="F47" s="221"/>
    </row>
    <row r="48" spans="1:6" ht="12" customHeight="1" x14ac:dyDescent="0.2">
      <c r="A48" s="814"/>
      <c r="B48" s="826" t="s">
        <v>3787</v>
      </c>
      <c r="C48" s="604">
        <v>7000</v>
      </c>
      <c r="D48" s="260"/>
      <c r="E48" s="390"/>
      <c r="F48" s="221"/>
    </row>
    <row r="49" spans="1:6" ht="12" customHeight="1" x14ac:dyDescent="0.25">
      <c r="A49" s="814" t="s">
        <v>3560</v>
      </c>
      <c r="B49" s="1443" t="s">
        <v>5678</v>
      </c>
      <c r="C49" s="1355">
        <v>-130</v>
      </c>
      <c r="D49" s="1356">
        <v>130</v>
      </c>
      <c r="E49" s="408"/>
      <c r="F49" s="221"/>
    </row>
    <row r="50" spans="1:6" ht="12" customHeight="1" x14ac:dyDescent="0.25">
      <c r="A50" s="814" t="s">
        <v>3788</v>
      </c>
      <c r="B50" s="1443" t="s">
        <v>5679</v>
      </c>
      <c r="C50" s="1355">
        <v>-135</v>
      </c>
      <c r="D50" s="1356">
        <v>135</v>
      </c>
      <c r="E50" s="408"/>
      <c r="F50" s="221"/>
    </row>
    <row r="51" spans="1:6" ht="12" customHeight="1" x14ac:dyDescent="0.25">
      <c r="A51" s="814" t="s">
        <v>3789</v>
      </c>
      <c r="B51" s="1443" t="s">
        <v>5680</v>
      </c>
      <c r="C51" s="1355">
        <v>-140</v>
      </c>
      <c r="D51" s="1356">
        <v>140</v>
      </c>
      <c r="E51" s="408"/>
      <c r="F51" s="221"/>
    </row>
    <row r="52" spans="1:6" ht="12" customHeight="1" x14ac:dyDescent="0.25">
      <c r="A52" s="814" t="s">
        <v>2855</v>
      </c>
      <c r="B52" s="1443" t="s">
        <v>5681</v>
      </c>
      <c r="C52" s="1355">
        <v>-130</v>
      </c>
      <c r="D52" s="1356">
        <v>130</v>
      </c>
      <c r="E52" s="408"/>
      <c r="F52" s="221"/>
    </row>
    <row r="53" spans="1:6" ht="12" customHeight="1" x14ac:dyDescent="0.25">
      <c r="A53" s="814" t="s">
        <v>2856</v>
      </c>
      <c r="B53" s="1443" t="s">
        <v>5683</v>
      </c>
      <c r="C53" s="1355">
        <v>-95</v>
      </c>
      <c r="D53" s="1356">
        <v>95</v>
      </c>
      <c r="E53" s="408"/>
      <c r="F53" s="221"/>
    </row>
    <row r="54" spans="1:6" ht="12" customHeight="1" x14ac:dyDescent="0.25">
      <c r="A54" s="814" t="s">
        <v>3790</v>
      </c>
      <c r="B54" s="1443" t="s">
        <v>5684</v>
      </c>
      <c r="C54" s="1355">
        <v>-125</v>
      </c>
      <c r="D54" s="1356">
        <v>125</v>
      </c>
      <c r="E54" s="860"/>
      <c r="F54" s="221"/>
    </row>
    <row r="55" spans="1:6" ht="12" customHeight="1" x14ac:dyDescent="0.25">
      <c r="A55" s="814" t="s">
        <v>2855</v>
      </c>
      <c r="B55" s="1443" t="s">
        <v>5709</v>
      </c>
      <c r="C55" s="1355">
        <v>-130</v>
      </c>
      <c r="D55" s="1356">
        <v>130</v>
      </c>
      <c r="E55" s="860"/>
      <c r="F55" s="221"/>
    </row>
    <row r="56" spans="1:6" ht="12" customHeight="1" x14ac:dyDescent="0.25">
      <c r="A56" s="814" t="s">
        <v>2856</v>
      </c>
      <c r="B56" s="1443" t="s">
        <v>5707</v>
      </c>
      <c r="C56" s="1355">
        <v>-120</v>
      </c>
      <c r="D56" s="1356">
        <v>120</v>
      </c>
      <c r="E56" s="860"/>
      <c r="F56" s="221"/>
    </row>
    <row r="57" spans="1:6" ht="12" x14ac:dyDescent="0.25">
      <c r="A57" s="814" t="s">
        <v>1327</v>
      </c>
      <c r="B57" s="1443" t="s">
        <v>5704</v>
      </c>
      <c r="C57" s="1355">
        <v>-135</v>
      </c>
      <c r="D57" s="1356">
        <v>135</v>
      </c>
      <c r="E57" s="408"/>
      <c r="F57" s="221"/>
    </row>
    <row r="58" spans="1:6" ht="12" x14ac:dyDescent="0.25">
      <c r="A58" s="814"/>
      <c r="B58" s="1443" t="s">
        <v>5703</v>
      </c>
      <c r="C58" s="1355">
        <v>-110</v>
      </c>
      <c r="D58" s="1356">
        <v>110</v>
      </c>
      <c r="E58" s="408"/>
      <c r="F58" s="221"/>
    </row>
    <row r="59" spans="1:6" ht="12" x14ac:dyDescent="0.25">
      <c r="A59" s="814"/>
      <c r="B59" s="1443" t="s">
        <v>4746</v>
      </c>
      <c r="C59" s="1355">
        <v>-921</v>
      </c>
      <c r="D59" s="1356">
        <v>921</v>
      </c>
      <c r="E59" s="408"/>
      <c r="F59" s="221"/>
    </row>
    <row r="60" spans="1:6" ht="12" x14ac:dyDescent="0.25">
      <c r="A60" s="814"/>
      <c r="B60" s="1443" t="s">
        <v>5702</v>
      </c>
      <c r="C60" s="1355">
        <v>-118</v>
      </c>
      <c r="D60" s="1356">
        <v>118</v>
      </c>
      <c r="E60" s="408"/>
      <c r="F60" s="221"/>
    </row>
    <row r="61" spans="1:6" ht="12" x14ac:dyDescent="0.25">
      <c r="A61" s="814"/>
      <c r="B61" s="1443" t="s">
        <v>5700</v>
      </c>
      <c r="C61" s="1355">
        <v>-130</v>
      </c>
      <c r="D61" s="1356">
        <v>130</v>
      </c>
      <c r="E61" s="408"/>
      <c r="F61" s="221"/>
    </row>
    <row r="62" spans="1:6" ht="12" x14ac:dyDescent="0.25">
      <c r="A62" s="814"/>
      <c r="B62" s="1443" t="s">
        <v>5699</v>
      </c>
      <c r="C62" s="1355">
        <v>-150</v>
      </c>
      <c r="D62" s="1356">
        <v>150</v>
      </c>
      <c r="E62" s="408"/>
      <c r="F62" s="221"/>
    </row>
    <row r="63" spans="1:6" ht="12" x14ac:dyDescent="0.25">
      <c r="A63" s="814"/>
      <c r="B63" s="1443" t="s">
        <v>5663</v>
      </c>
      <c r="C63" s="1355">
        <v>-180</v>
      </c>
      <c r="D63" s="1356">
        <v>180</v>
      </c>
      <c r="E63" s="408"/>
      <c r="F63" s="221"/>
    </row>
    <row r="64" spans="1:6" ht="12" x14ac:dyDescent="0.25">
      <c r="A64" s="814"/>
      <c r="B64" s="1443" t="s">
        <v>5698</v>
      </c>
      <c r="C64" s="1355">
        <v>-130</v>
      </c>
      <c r="D64" s="1356">
        <v>130</v>
      </c>
      <c r="E64" s="408"/>
      <c r="F64" s="221"/>
    </row>
    <row r="65" spans="1:6" ht="12.6" thickBot="1" x14ac:dyDescent="0.3">
      <c r="A65" s="814"/>
      <c r="B65" s="599"/>
      <c r="C65" s="1169"/>
      <c r="D65" s="1170"/>
      <c r="E65" s="240">
        <f>SUM(D48:D65)</f>
        <v>2879</v>
      </c>
      <c r="F65" s="221"/>
    </row>
    <row r="66" spans="1:6" ht="21.6" thickBot="1" x14ac:dyDescent="0.45">
      <c r="B66" s="50" t="s">
        <v>1198</v>
      </c>
      <c r="C66" s="49">
        <f>SUM(C2:C46)</f>
        <v>0</v>
      </c>
      <c r="D66" s="432">
        <f>SUM(D8:D46)</f>
        <v>33704</v>
      </c>
      <c r="E66" s="353"/>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4"/>
  <sheetViews>
    <sheetView topLeftCell="A4" zoomScale="80" zoomScaleNormal="80" workbookViewId="0">
      <selection activeCell="K31" sqref="K31"/>
    </sheetView>
  </sheetViews>
  <sheetFormatPr baseColWidth="10" defaultColWidth="11.44140625" defaultRowHeight="11.4" x14ac:dyDescent="0.2"/>
  <cols>
    <col min="1" max="1" width="3.6640625" style="3" customWidth="1"/>
    <col min="2" max="2" width="25.109375" style="3" bestFit="1" customWidth="1"/>
    <col min="3" max="3" width="10.88671875" style="5" bestFit="1" customWidth="1"/>
    <col min="4" max="4" width="10" style="3" customWidth="1"/>
    <col min="5" max="5" width="9.6640625" style="3" customWidth="1"/>
    <col min="6" max="6" width="1.109375" style="3" customWidth="1"/>
    <col min="7" max="16384" width="11.44140625" style="3"/>
  </cols>
  <sheetData>
    <row r="1" spans="1:6" ht="12" thickBot="1" x14ac:dyDescent="0.25">
      <c r="B1" s="50"/>
      <c r="C1" s="54" t="s">
        <v>1230</v>
      </c>
      <c r="D1" s="54" t="s">
        <v>1228</v>
      </c>
      <c r="E1" s="221"/>
      <c r="F1" s="260"/>
    </row>
    <row r="2" spans="1:6" x14ac:dyDescent="0.2">
      <c r="A2" s="16"/>
      <c r="B2" s="1296" t="s">
        <v>1192</v>
      </c>
      <c r="C2" s="1211">
        <v>36880</v>
      </c>
      <c r="D2" s="875"/>
      <c r="F2" s="630"/>
    </row>
    <row r="3" spans="1:6" x14ac:dyDescent="0.2">
      <c r="A3" s="16"/>
      <c r="B3" s="570" t="s">
        <v>1194</v>
      </c>
      <c r="C3" s="875"/>
      <c r="D3" s="875"/>
    </row>
    <row r="4" spans="1:6" ht="12" x14ac:dyDescent="0.25">
      <c r="A4" s="16"/>
      <c r="B4" s="570" t="s">
        <v>3597</v>
      </c>
      <c r="C4" s="875">
        <v>3500</v>
      </c>
      <c r="D4" s="875">
        <v>-3500</v>
      </c>
      <c r="E4" s="23"/>
    </row>
    <row r="5" spans="1:6" ht="12" x14ac:dyDescent="0.25">
      <c r="A5" s="16"/>
      <c r="B5" s="570" t="s">
        <v>3743</v>
      </c>
      <c r="C5" s="875">
        <v>0</v>
      </c>
      <c r="D5" s="875">
        <v>0</v>
      </c>
      <c r="E5" s="23"/>
    </row>
    <row r="6" spans="1:6" ht="12" x14ac:dyDescent="0.25">
      <c r="A6" s="16"/>
      <c r="B6" s="570" t="s">
        <v>393</v>
      </c>
      <c r="C6" s="875">
        <v>299</v>
      </c>
      <c r="D6" s="875">
        <v>-299</v>
      </c>
      <c r="E6" s="23">
        <f>SUM(C2:C6)</f>
        <v>40679</v>
      </c>
    </row>
    <row r="7" spans="1:6" ht="3" customHeight="1" x14ac:dyDescent="0.2">
      <c r="A7" s="4"/>
      <c r="B7" s="51"/>
      <c r="C7" s="41"/>
      <c r="D7" s="45"/>
      <c r="E7" s="4"/>
    </row>
    <row r="8" spans="1:6" x14ac:dyDescent="0.2">
      <c r="A8" s="14">
        <v>1</v>
      </c>
      <c r="B8" s="1436" t="s">
        <v>1145</v>
      </c>
      <c r="C8" s="1433">
        <v>-50</v>
      </c>
      <c r="D8" s="1434">
        <v>50</v>
      </c>
      <c r="F8" s="221"/>
    </row>
    <row r="9" spans="1:6" x14ac:dyDescent="0.2">
      <c r="A9" s="14">
        <v>2</v>
      </c>
      <c r="B9" s="1436" t="s">
        <v>791</v>
      </c>
      <c r="C9" s="1433">
        <v>-266</v>
      </c>
      <c r="D9" s="1434">
        <v>266</v>
      </c>
      <c r="E9" s="260"/>
      <c r="F9" s="221"/>
    </row>
    <row r="10" spans="1:6" x14ac:dyDescent="0.2">
      <c r="A10" s="14">
        <v>3</v>
      </c>
      <c r="B10" s="1436" t="s">
        <v>3786</v>
      </c>
      <c r="C10" s="1433">
        <v>-6982</v>
      </c>
      <c r="D10" s="1444">
        <f>E113</f>
        <v>6982</v>
      </c>
      <c r="F10" s="221"/>
    </row>
    <row r="11" spans="1:6" x14ac:dyDescent="0.2">
      <c r="A11" s="14">
        <v>4</v>
      </c>
      <c r="B11" s="1436" t="s">
        <v>4558</v>
      </c>
      <c r="C11" s="1433">
        <v>-1724</v>
      </c>
      <c r="D11" s="1434">
        <v>1724</v>
      </c>
      <c r="F11" s="221"/>
    </row>
    <row r="12" spans="1:6" x14ac:dyDescent="0.2">
      <c r="A12" s="14">
        <v>5</v>
      </c>
      <c r="B12" s="1436" t="s">
        <v>3781</v>
      </c>
      <c r="C12" s="1433">
        <v>0</v>
      </c>
      <c r="D12" s="1434">
        <v>0</v>
      </c>
      <c r="F12" s="221"/>
    </row>
    <row r="13" spans="1:6" x14ac:dyDescent="0.2">
      <c r="A13" s="14">
        <v>6</v>
      </c>
      <c r="B13" s="1436" t="s">
        <v>1433</v>
      </c>
      <c r="C13" s="1433">
        <v>0</v>
      </c>
      <c r="D13" s="1434">
        <v>0</v>
      </c>
      <c r="F13" s="221"/>
    </row>
    <row r="14" spans="1:6" x14ac:dyDescent="0.2">
      <c r="A14" s="14">
        <v>7</v>
      </c>
      <c r="B14" s="1436" t="s">
        <v>3785</v>
      </c>
      <c r="C14" s="1433">
        <v>-14</v>
      </c>
      <c r="D14" s="1434">
        <v>14</v>
      </c>
      <c r="F14" s="221"/>
    </row>
    <row r="15" spans="1:6" x14ac:dyDescent="0.2">
      <c r="A15" s="14">
        <v>8</v>
      </c>
      <c r="B15" s="1436" t="s">
        <v>5613</v>
      </c>
      <c r="C15" s="1433">
        <v>-400</v>
      </c>
      <c r="D15" s="1434">
        <v>400</v>
      </c>
      <c r="F15" s="221"/>
    </row>
    <row r="16" spans="1:6" x14ac:dyDescent="0.2">
      <c r="A16" s="14">
        <v>9</v>
      </c>
      <c r="B16" s="1436" t="s">
        <v>5625</v>
      </c>
      <c r="C16" s="1433">
        <v>-500</v>
      </c>
      <c r="D16" s="1434">
        <v>500</v>
      </c>
      <c r="F16" s="221"/>
    </row>
    <row r="17" spans="1:6" x14ac:dyDescent="0.2">
      <c r="A17" s="14">
        <v>10</v>
      </c>
      <c r="B17" s="1436" t="s">
        <v>5626</v>
      </c>
      <c r="C17" s="1433">
        <v>-500</v>
      </c>
      <c r="D17" s="1434">
        <v>500</v>
      </c>
      <c r="F17" s="221"/>
    </row>
    <row r="18" spans="1:6" x14ac:dyDescent="0.2">
      <c r="A18" s="14">
        <v>11</v>
      </c>
      <c r="B18" s="1436" t="s">
        <v>5627</v>
      </c>
      <c r="C18" s="1433">
        <v>-500</v>
      </c>
      <c r="D18" s="1434">
        <v>500</v>
      </c>
      <c r="F18" s="221"/>
    </row>
    <row r="19" spans="1:6" x14ac:dyDescent="0.2">
      <c r="A19" s="14">
        <v>12</v>
      </c>
      <c r="B19" s="1436" t="s">
        <v>5628</v>
      </c>
      <c r="C19" s="1433">
        <v>-500</v>
      </c>
      <c r="D19" s="1434">
        <v>500</v>
      </c>
      <c r="F19" s="221"/>
    </row>
    <row r="20" spans="1:6" x14ac:dyDescent="0.2">
      <c r="A20" s="14">
        <v>13</v>
      </c>
      <c r="B20" s="1436" t="s">
        <v>3164</v>
      </c>
      <c r="C20" s="1433">
        <v>-968</v>
      </c>
      <c r="D20" s="1434">
        <v>968</v>
      </c>
      <c r="F20" s="221"/>
    </row>
    <row r="21" spans="1:6" x14ac:dyDescent="0.2">
      <c r="A21" s="14">
        <v>14</v>
      </c>
      <c r="B21" s="1436" t="s">
        <v>1154</v>
      </c>
      <c r="C21" s="1433">
        <v>-114</v>
      </c>
      <c r="D21" s="1434">
        <v>114</v>
      </c>
      <c r="F21" s="221"/>
    </row>
    <row r="22" spans="1:6" x14ac:dyDescent="0.2">
      <c r="A22" s="14">
        <v>15</v>
      </c>
      <c r="B22" s="1436" t="s">
        <v>1155</v>
      </c>
      <c r="C22" s="1433">
        <v>0</v>
      </c>
      <c r="D22" s="1434">
        <v>0</v>
      </c>
      <c r="F22" s="221"/>
    </row>
    <row r="23" spans="1:6" x14ac:dyDescent="0.2">
      <c r="A23" s="14">
        <v>16</v>
      </c>
      <c r="B23" s="1436" t="s">
        <v>3439</v>
      </c>
      <c r="C23" s="1433">
        <v>0</v>
      </c>
      <c r="D23" s="1434">
        <v>0</v>
      </c>
      <c r="F23" s="221"/>
    </row>
    <row r="24" spans="1:6" x14ac:dyDescent="0.2">
      <c r="A24" s="14">
        <v>17</v>
      </c>
      <c r="B24" s="1436" t="s">
        <v>4183</v>
      </c>
      <c r="C24" s="1433">
        <v>-50</v>
      </c>
      <c r="D24" s="1434">
        <v>50</v>
      </c>
      <c r="F24" s="221"/>
    </row>
    <row r="25" spans="1:6" x14ac:dyDescent="0.2">
      <c r="A25" s="14">
        <v>18</v>
      </c>
      <c r="B25" s="1436" t="s">
        <v>4184</v>
      </c>
      <c r="C25" s="1433">
        <v>0</v>
      </c>
      <c r="D25" s="1434">
        <v>0</v>
      </c>
      <c r="F25" s="221"/>
    </row>
    <row r="26" spans="1:6" x14ac:dyDescent="0.2">
      <c r="A26" s="14">
        <v>19</v>
      </c>
      <c r="B26" s="1436" t="s">
        <v>3793</v>
      </c>
      <c r="C26" s="1433">
        <v>-458</v>
      </c>
      <c r="D26" s="1434">
        <v>458</v>
      </c>
      <c r="F26" s="221"/>
    </row>
    <row r="27" spans="1:6" x14ac:dyDescent="0.2">
      <c r="A27" s="14">
        <v>20</v>
      </c>
      <c r="B27" s="1436" t="s">
        <v>3427</v>
      </c>
      <c r="C27" s="1433">
        <v>-600</v>
      </c>
      <c r="D27" s="1434">
        <v>600</v>
      </c>
      <c r="E27" s="353"/>
      <c r="F27" s="221"/>
    </row>
    <row r="28" spans="1:6" ht="12" x14ac:dyDescent="0.25">
      <c r="A28" s="14">
        <v>21</v>
      </c>
      <c r="B28" s="670" t="s">
        <v>5639</v>
      </c>
      <c r="C28" s="672">
        <v>-401</v>
      </c>
      <c r="D28" s="672">
        <v>401</v>
      </c>
      <c r="E28" s="240">
        <f>SUM(D8:D28)</f>
        <v>14027</v>
      </c>
      <c r="F28" s="221"/>
    </row>
    <row r="29" spans="1:6" ht="2.25" customHeight="1" x14ac:dyDescent="0.2">
      <c r="A29" s="4"/>
      <c r="B29" s="51"/>
      <c r="C29" s="41"/>
      <c r="D29" s="45"/>
      <c r="E29" s="4"/>
      <c r="F29" s="221"/>
    </row>
    <row r="30" spans="1:6" ht="12" x14ac:dyDescent="0.25">
      <c r="A30" s="15"/>
      <c r="B30" s="594" t="s">
        <v>62</v>
      </c>
      <c r="C30" s="501">
        <v>-10915</v>
      </c>
      <c r="D30" s="652">
        <v>10915</v>
      </c>
      <c r="E30" s="240">
        <f>D30</f>
        <v>10915</v>
      </c>
      <c r="F30" s="221"/>
    </row>
    <row r="31" spans="1:6" ht="12" x14ac:dyDescent="0.25">
      <c r="A31" s="15"/>
      <c r="B31" s="1233" t="s">
        <v>4770</v>
      </c>
      <c r="C31" s="1234">
        <v>0</v>
      </c>
      <c r="D31" s="1235"/>
      <c r="E31" s="240"/>
      <c r="F31" s="221"/>
    </row>
    <row r="32" spans="1:6" ht="2.25" customHeight="1" x14ac:dyDescent="0.2">
      <c r="A32" s="4"/>
      <c r="B32" s="357"/>
      <c r="C32" s="41"/>
      <c r="D32" s="45"/>
      <c r="E32" s="4"/>
      <c r="F32" s="221"/>
    </row>
    <row r="33" spans="1:6" x14ac:dyDescent="0.2">
      <c r="A33" s="813"/>
      <c r="B33" s="1435" t="s">
        <v>5624</v>
      </c>
      <c r="C33" s="1433">
        <v>-720</v>
      </c>
      <c r="D33" s="1434">
        <v>720</v>
      </c>
      <c r="E33" s="390"/>
      <c r="F33" s="221"/>
    </row>
    <row r="34" spans="1:6" x14ac:dyDescent="0.2">
      <c r="A34" s="813"/>
      <c r="B34" s="1435" t="s">
        <v>5489</v>
      </c>
      <c r="C34" s="1433">
        <v>0</v>
      </c>
      <c r="D34" s="1434">
        <v>0</v>
      </c>
      <c r="E34" s="390"/>
      <c r="F34" s="221"/>
    </row>
    <row r="35" spans="1:6" x14ac:dyDescent="0.2">
      <c r="A35" s="813" t="s">
        <v>3558</v>
      </c>
      <c r="B35" s="1435" t="s">
        <v>5588</v>
      </c>
      <c r="C35" s="1433">
        <v>-500</v>
      </c>
      <c r="D35" s="1434">
        <v>500</v>
      </c>
      <c r="E35" s="390"/>
      <c r="F35" s="221"/>
    </row>
    <row r="36" spans="1:6" x14ac:dyDescent="0.2">
      <c r="A36" s="813" t="s">
        <v>3559</v>
      </c>
      <c r="B36" s="1435" t="s">
        <v>5586</v>
      </c>
      <c r="C36" s="1433">
        <v>-100</v>
      </c>
      <c r="D36" s="1434">
        <v>100</v>
      </c>
      <c r="E36" s="390"/>
      <c r="F36" s="221"/>
    </row>
    <row r="37" spans="1:6" x14ac:dyDescent="0.2">
      <c r="A37" s="813" t="s">
        <v>2856</v>
      </c>
      <c r="B37" s="1435" t="s">
        <v>5587</v>
      </c>
      <c r="C37" s="1433">
        <v>-200</v>
      </c>
      <c r="D37" s="1434">
        <v>200</v>
      </c>
      <c r="E37" s="390"/>
      <c r="F37" s="221"/>
    </row>
    <row r="38" spans="1:6" x14ac:dyDescent="0.2">
      <c r="A38" s="813" t="s">
        <v>3558</v>
      </c>
      <c r="B38" s="1435" t="s">
        <v>5614</v>
      </c>
      <c r="C38" s="1433">
        <v>-80</v>
      </c>
      <c r="D38" s="1434">
        <v>80</v>
      </c>
      <c r="E38" s="390"/>
      <c r="F38" s="221"/>
    </row>
    <row r="39" spans="1:6" x14ac:dyDescent="0.2">
      <c r="A39" s="813" t="s">
        <v>3560</v>
      </c>
      <c r="B39" s="1435" t="s">
        <v>5608</v>
      </c>
      <c r="C39" s="1433">
        <v>-362</v>
      </c>
      <c r="D39" s="1434">
        <v>362</v>
      </c>
      <c r="E39" s="390"/>
      <c r="F39" s="221"/>
    </row>
    <row r="40" spans="1:6" x14ac:dyDescent="0.2">
      <c r="A40" s="813"/>
      <c r="B40" s="1435" t="s">
        <v>5634</v>
      </c>
      <c r="C40" s="1433">
        <v>-20</v>
      </c>
      <c r="D40" s="1434">
        <v>20</v>
      </c>
      <c r="E40" s="390"/>
      <c r="F40" s="221"/>
    </row>
    <row r="41" spans="1:6" x14ac:dyDescent="0.2">
      <c r="A41" s="813"/>
      <c r="B41" s="1435" t="s">
        <v>5633</v>
      </c>
      <c r="C41" s="1433">
        <v>-85</v>
      </c>
      <c r="D41" s="1434">
        <v>85</v>
      </c>
      <c r="E41" s="390"/>
      <c r="F41" s="221"/>
    </row>
    <row r="42" spans="1:6" x14ac:dyDescent="0.2">
      <c r="A42" s="813"/>
      <c r="B42" s="1435" t="s">
        <v>5632</v>
      </c>
      <c r="C42" s="1433">
        <v>-700</v>
      </c>
      <c r="D42" s="1434">
        <v>700</v>
      </c>
      <c r="E42" s="390"/>
      <c r="F42" s="221"/>
    </row>
    <row r="43" spans="1:6" x14ac:dyDescent="0.2">
      <c r="A43" s="813"/>
      <c r="B43" s="1435" t="s">
        <v>5642</v>
      </c>
      <c r="C43" s="1433">
        <v>-5</v>
      </c>
      <c r="D43" s="1434">
        <v>5</v>
      </c>
      <c r="E43" s="390"/>
      <c r="F43" s="221"/>
    </row>
    <row r="44" spans="1:6" x14ac:dyDescent="0.2">
      <c r="A44" s="813"/>
      <c r="B44" s="1435" t="s">
        <v>5644</v>
      </c>
      <c r="C44" s="1433">
        <v>-150</v>
      </c>
      <c r="D44" s="1434">
        <v>150</v>
      </c>
      <c r="E44" s="390"/>
      <c r="F44" s="221"/>
    </row>
    <row r="45" spans="1:6" x14ac:dyDescent="0.2">
      <c r="A45" s="813"/>
      <c r="B45" s="1435" t="s">
        <v>5645</v>
      </c>
      <c r="C45" s="1433">
        <v>-390</v>
      </c>
      <c r="D45" s="1434">
        <v>390</v>
      </c>
      <c r="E45" s="390"/>
      <c r="F45" s="221"/>
    </row>
    <row r="46" spans="1:6" x14ac:dyDescent="0.2">
      <c r="A46" s="813"/>
      <c r="B46" s="1435" t="s">
        <v>5646</v>
      </c>
      <c r="C46" s="1433">
        <v>-800</v>
      </c>
      <c r="D46" s="1434">
        <v>800</v>
      </c>
      <c r="E46" s="390"/>
      <c r="F46" s="221"/>
    </row>
    <row r="47" spans="1:6" x14ac:dyDescent="0.2">
      <c r="A47" s="813"/>
      <c r="B47" s="1435" t="s">
        <v>5652</v>
      </c>
      <c r="C47" s="1433">
        <v>-80</v>
      </c>
      <c r="D47" s="1434">
        <v>80</v>
      </c>
      <c r="E47" s="390"/>
      <c r="F47" s="221"/>
    </row>
    <row r="48" spans="1:6" x14ac:dyDescent="0.2">
      <c r="A48" s="813"/>
      <c r="B48" s="1435" t="s">
        <v>5653</v>
      </c>
      <c r="C48" s="1433">
        <v>-100</v>
      </c>
      <c r="D48" s="1434">
        <v>100</v>
      </c>
      <c r="E48" s="390"/>
      <c r="F48" s="221"/>
    </row>
    <row r="49" spans="1:6" x14ac:dyDescent="0.2">
      <c r="A49" s="813"/>
      <c r="B49" s="1435" t="s">
        <v>5667</v>
      </c>
      <c r="C49" s="1433">
        <v>-300</v>
      </c>
      <c r="D49" s="1434">
        <v>300</v>
      </c>
      <c r="E49" s="390"/>
      <c r="F49" s="221"/>
    </row>
    <row r="50" spans="1:6" x14ac:dyDescent="0.2">
      <c r="A50" s="813"/>
      <c r="B50" s="1435" t="s">
        <v>5671</v>
      </c>
      <c r="C50" s="1433">
        <v>-1100</v>
      </c>
      <c r="D50" s="1434">
        <v>1100</v>
      </c>
      <c r="E50" s="390"/>
      <c r="F50" s="221"/>
    </row>
    <row r="51" spans="1:6" x14ac:dyDescent="0.2">
      <c r="A51" s="813"/>
      <c r="B51" s="1435" t="s">
        <v>5672</v>
      </c>
      <c r="C51" s="1433">
        <v>-285</v>
      </c>
      <c r="D51" s="1434">
        <v>285</v>
      </c>
      <c r="E51" s="390"/>
      <c r="F51" s="221"/>
    </row>
    <row r="52" spans="1:6" x14ac:dyDescent="0.2">
      <c r="A52" s="813"/>
      <c r="B52" s="1435" t="s">
        <v>5673</v>
      </c>
      <c r="C52" s="1433">
        <v>-577</v>
      </c>
      <c r="D52" s="1434">
        <v>577</v>
      </c>
      <c r="E52" s="390"/>
      <c r="F52" s="221"/>
    </row>
    <row r="53" spans="1:6" x14ac:dyDescent="0.2">
      <c r="A53" s="813"/>
      <c r="B53" s="1435" t="s">
        <v>3376</v>
      </c>
      <c r="C53" s="1433">
        <v>-110</v>
      </c>
      <c r="D53" s="1434">
        <v>110</v>
      </c>
      <c r="E53" s="390"/>
      <c r="F53" s="221"/>
    </row>
    <row r="54" spans="1:6" x14ac:dyDescent="0.2">
      <c r="A54" s="813"/>
      <c r="B54" s="1435" t="s">
        <v>5674</v>
      </c>
      <c r="C54" s="1433">
        <v>-145</v>
      </c>
      <c r="D54" s="1434">
        <v>145</v>
      </c>
      <c r="E54" s="390"/>
      <c r="F54" s="221"/>
    </row>
    <row r="55" spans="1:6" x14ac:dyDescent="0.2">
      <c r="A55" s="813"/>
      <c r="B55" s="1435" t="s">
        <v>3376</v>
      </c>
      <c r="C55" s="1433">
        <v>-176</v>
      </c>
      <c r="D55" s="1434">
        <v>176</v>
      </c>
      <c r="E55" s="390"/>
      <c r="F55" s="221"/>
    </row>
    <row r="56" spans="1:6" x14ac:dyDescent="0.2">
      <c r="A56" s="813"/>
      <c r="B56" s="1435" t="s">
        <v>5675</v>
      </c>
      <c r="C56" s="1433">
        <v>-297</v>
      </c>
      <c r="D56" s="1434">
        <v>297</v>
      </c>
      <c r="E56" s="390"/>
      <c r="F56" s="221"/>
    </row>
    <row r="57" spans="1:6" x14ac:dyDescent="0.2">
      <c r="A57" s="813"/>
      <c r="B57" s="1435" t="s">
        <v>5676</v>
      </c>
      <c r="C57" s="1433">
        <v>-1490</v>
      </c>
      <c r="D57" s="1434">
        <v>1490</v>
      </c>
      <c r="E57" s="390"/>
      <c r="F57" s="221"/>
    </row>
    <row r="58" spans="1:6" x14ac:dyDescent="0.2">
      <c r="A58" s="813"/>
      <c r="B58" s="1435" t="s">
        <v>5677</v>
      </c>
      <c r="C58" s="1433">
        <v>-1649</v>
      </c>
      <c r="D58" s="1434">
        <v>1649</v>
      </c>
      <c r="E58" s="390"/>
      <c r="F58" s="221"/>
    </row>
    <row r="59" spans="1:6" x14ac:dyDescent="0.2">
      <c r="A59" s="813"/>
      <c r="B59" s="1435" t="s">
        <v>5685</v>
      </c>
      <c r="C59" s="1433">
        <v>-196</v>
      </c>
      <c r="D59" s="1434">
        <v>196</v>
      </c>
      <c r="E59" s="390"/>
      <c r="F59" s="221"/>
    </row>
    <row r="60" spans="1:6" x14ac:dyDescent="0.2">
      <c r="A60" s="813"/>
      <c r="B60" s="1435" t="s">
        <v>5655</v>
      </c>
      <c r="C60" s="1433">
        <v>-700</v>
      </c>
      <c r="D60" s="1434">
        <v>700</v>
      </c>
      <c r="E60" s="390"/>
      <c r="F60" s="221"/>
    </row>
    <row r="61" spans="1:6" x14ac:dyDescent="0.2">
      <c r="A61" s="813"/>
      <c r="B61" s="1435" t="s">
        <v>5656</v>
      </c>
      <c r="C61" s="1433">
        <v>-800</v>
      </c>
      <c r="D61" s="1434">
        <v>800</v>
      </c>
      <c r="E61" s="390"/>
      <c r="F61" s="221"/>
    </row>
    <row r="62" spans="1:6" x14ac:dyDescent="0.2">
      <c r="A62" s="813"/>
      <c r="B62" s="1435" t="s">
        <v>5657</v>
      </c>
      <c r="C62" s="1433">
        <v>-200</v>
      </c>
      <c r="D62" s="1434">
        <v>200</v>
      </c>
      <c r="E62" s="390"/>
      <c r="F62" s="221"/>
    </row>
    <row r="63" spans="1:6" x14ac:dyDescent="0.2">
      <c r="A63" s="813"/>
      <c r="B63" s="1435" t="s">
        <v>5658</v>
      </c>
      <c r="C63" s="1433">
        <v>-100</v>
      </c>
      <c r="D63" s="1434">
        <v>100</v>
      </c>
      <c r="E63" s="390"/>
      <c r="F63" s="221"/>
    </row>
    <row r="64" spans="1:6" x14ac:dyDescent="0.2">
      <c r="A64" s="813"/>
      <c r="B64" s="1435" t="s">
        <v>5659</v>
      </c>
      <c r="C64" s="1433">
        <v>-50</v>
      </c>
      <c r="D64" s="1434">
        <v>50</v>
      </c>
      <c r="E64" s="390"/>
      <c r="F64" s="221"/>
    </row>
    <row r="65" spans="1:6" x14ac:dyDescent="0.2">
      <c r="A65" s="813"/>
      <c r="B65" s="1435" t="s">
        <v>5664</v>
      </c>
      <c r="C65" s="1433">
        <v>-310</v>
      </c>
      <c r="D65" s="1434">
        <v>310</v>
      </c>
      <c r="E65" s="390"/>
      <c r="F65" s="221"/>
    </row>
    <row r="66" spans="1:6" x14ac:dyDescent="0.2">
      <c r="A66" s="813"/>
      <c r="B66" s="1435" t="s">
        <v>5686</v>
      </c>
      <c r="C66" s="1433">
        <v>-500</v>
      </c>
      <c r="D66" s="1434">
        <v>500</v>
      </c>
      <c r="E66" s="390"/>
      <c r="F66" s="221"/>
    </row>
    <row r="67" spans="1:6" x14ac:dyDescent="0.2">
      <c r="A67" s="813"/>
      <c r="B67" s="1435" t="s">
        <v>5687</v>
      </c>
      <c r="C67" s="1433">
        <v>-300</v>
      </c>
      <c r="D67" s="1434">
        <v>300</v>
      </c>
      <c r="E67" s="390"/>
      <c r="F67" s="221"/>
    </row>
    <row r="68" spans="1:6" x14ac:dyDescent="0.2">
      <c r="A68" s="813"/>
      <c r="B68" s="1435" t="s">
        <v>5688</v>
      </c>
      <c r="C68" s="1433">
        <v>-245</v>
      </c>
      <c r="D68" s="1434">
        <v>245</v>
      </c>
      <c r="E68" s="390"/>
      <c r="F68" s="221"/>
    </row>
    <row r="69" spans="1:6" x14ac:dyDescent="0.2">
      <c r="A69" s="813"/>
      <c r="B69" s="1435" t="s">
        <v>5690</v>
      </c>
      <c r="C69" s="1433">
        <v>-500</v>
      </c>
      <c r="D69" s="1434">
        <v>500</v>
      </c>
      <c r="E69" s="390"/>
      <c r="F69" s="221"/>
    </row>
    <row r="70" spans="1:6" x14ac:dyDescent="0.2">
      <c r="A70" s="813"/>
      <c r="B70" s="1435" t="s">
        <v>5691</v>
      </c>
      <c r="C70" s="1433">
        <v>-400</v>
      </c>
      <c r="D70" s="1434">
        <v>400</v>
      </c>
      <c r="E70" s="390"/>
      <c r="F70" s="221"/>
    </row>
    <row r="71" spans="1:6" x14ac:dyDescent="0.2">
      <c r="A71" s="813"/>
      <c r="B71" s="1435" t="s">
        <v>5692</v>
      </c>
      <c r="C71" s="1433">
        <v>-250</v>
      </c>
      <c r="D71" s="1434">
        <v>250</v>
      </c>
      <c r="E71" s="390"/>
      <c r="F71" s="221"/>
    </row>
    <row r="72" spans="1:6" x14ac:dyDescent="0.2">
      <c r="A72" s="813"/>
      <c r="B72" s="1435" t="s">
        <v>5693</v>
      </c>
      <c r="C72" s="1433">
        <v>-250</v>
      </c>
      <c r="D72" s="1434">
        <v>250</v>
      </c>
      <c r="E72" s="390"/>
      <c r="F72" s="221"/>
    </row>
    <row r="73" spans="1:6" x14ac:dyDescent="0.2">
      <c r="A73" s="813"/>
      <c r="B73" s="802" t="s">
        <v>5694</v>
      </c>
      <c r="C73" s="1433">
        <v>-165</v>
      </c>
      <c r="D73" s="1434">
        <v>165</v>
      </c>
      <c r="E73" s="390"/>
      <c r="F73" s="221"/>
    </row>
    <row r="74" spans="1:6" x14ac:dyDescent="0.2">
      <c r="A74" s="813"/>
      <c r="B74" s="802" t="s">
        <v>5695</v>
      </c>
      <c r="C74" s="1433">
        <v>-350</v>
      </c>
      <c r="D74" s="1434">
        <v>350</v>
      </c>
      <c r="E74" s="390"/>
      <c r="F74" s="221"/>
    </row>
    <row r="75" spans="1:6" ht="12" customHeight="1" x14ac:dyDescent="0.25">
      <c r="A75" s="813"/>
      <c r="B75" s="599"/>
      <c r="C75" s="1169"/>
      <c r="D75" s="1170"/>
      <c r="E75" s="240">
        <f>SUM(D33:D75)</f>
        <v>15737</v>
      </c>
      <c r="F75" s="221"/>
    </row>
    <row r="76" spans="1:6" ht="2.25" customHeight="1" x14ac:dyDescent="0.2">
      <c r="A76" s="659"/>
      <c r="B76" s="659"/>
      <c r="C76" s="795"/>
      <c r="D76" s="660"/>
      <c r="E76" s="801"/>
      <c r="F76" s="221"/>
    </row>
    <row r="77" spans="1:6" ht="12" customHeight="1" x14ac:dyDescent="0.2">
      <c r="A77" s="814"/>
      <c r="B77" s="826" t="s">
        <v>3787</v>
      </c>
      <c r="C77" s="604">
        <v>7000</v>
      </c>
      <c r="D77" s="260"/>
      <c r="E77" s="390"/>
      <c r="F77" s="221"/>
    </row>
    <row r="78" spans="1:6" ht="12" customHeight="1" x14ac:dyDescent="0.25">
      <c r="A78" s="814" t="s">
        <v>3560</v>
      </c>
      <c r="B78" s="1435" t="s">
        <v>5589</v>
      </c>
      <c r="C78" s="1433">
        <v>-330</v>
      </c>
      <c r="D78" s="1434">
        <v>330</v>
      </c>
      <c r="E78" s="408"/>
      <c r="F78" s="221"/>
    </row>
    <row r="79" spans="1:6" ht="12" customHeight="1" x14ac:dyDescent="0.25">
      <c r="A79" s="814" t="s">
        <v>3788</v>
      </c>
      <c r="B79" s="1435" t="s">
        <v>5505</v>
      </c>
      <c r="C79" s="1433">
        <v>-65</v>
      </c>
      <c r="D79" s="1434">
        <v>65</v>
      </c>
      <c r="E79" s="408"/>
      <c r="F79" s="221"/>
    </row>
    <row r="80" spans="1:6" ht="12" customHeight="1" x14ac:dyDescent="0.25">
      <c r="A80" s="814" t="s">
        <v>3789</v>
      </c>
      <c r="B80" s="1435" t="s">
        <v>5607</v>
      </c>
      <c r="C80" s="1433">
        <v>-320</v>
      </c>
      <c r="D80" s="1434">
        <v>320</v>
      </c>
      <c r="E80" s="408"/>
      <c r="F80" s="221"/>
    </row>
    <row r="81" spans="1:6" ht="12" customHeight="1" x14ac:dyDescent="0.25">
      <c r="A81" s="814" t="s">
        <v>2855</v>
      </c>
      <c r="B81" s="1435" t="s">
        <v>5609</v>
      </c>
      <c r="C81" s="1433">
        <v>-125</v>
      </c>
      <c r="D81" s="1434">
        <v>125</v>
      </c>
      <c r="E81" s="408"/>
      <c r="F81" s="221"/>
    </row>
    <row r="82" spans="1:6" ht="12" customHeight="1" x14ac:dyDescent="0.25">
      <c r="A82" s="814" t="s">
        <v>2856</v>
      </c>
      <c r="B82" s="1435" t="s">
        <v>5623</v>
      </c>
      <c r="C82" s="1433">
        <v>-140</v>
      </c>
      <c r="D82" s="1434">
        <v>140</v>
      </c>
      <c r="E82" s="408"/>
      <c r="F82" s="221"/>
    </row>
    <row r="83" spans="1:6" ht="12" customHeight="1" x14ac:dyDescent="0.25">
      <c r="A83" s="814" t="s">
        <v>3790</v>
      </c>
      <c r="B83" s="1435" t="s">
        <v>4660</v>
      </c>
      <c r="C83" s="1433">
        <v>-80</v>
      </c>
      <c r="D83" s="1434">
        <v>80</v>
      </c>
      <c r="E83" s="860"/>
      <c r="F83" s="221"/>
    </row>
    <row r="84" spans="1:6" ht="12" customHeight="1" x14ac:dyDescent="0.25">
      <c r="A84" s="814" t="s">
        <v>2855</v>
      </c>
      <c r="B84" s="1435" t="s">
        <v>5629</v>
      </c>
      <c r="C84" s="1433">
        <v>-90</v>
      </c>
      <c r="D84" s="1434">
        <v>90</v>
      </c>
      <c r="E84" s="860"/>
      <c r="F84" s="221"/>
    </row>
    <row r="85" spans="1:6" ht="12" customHeight="1" x14ac:dyDescent="0.25">
      <c r="A85" s="814" t="s">
        <v>2856</v>
      </c>
      <c r="B85" s="1435" t="s">
        <v>5630</v>
      </c>
      <c r="C85" s="1433">
        <v>-130</v>
      </c>
      <c r="D85" s="1434">
        <v>130</v>
      </c>
      <c r="E85" s="860"/>
      <c r="F85" s="221"/>
    </row>
    <row r="86" spans="1:6" ht="12" x14ac:dyDescent="0.25">
      <c r="A86" s="814" t="s">
        <v>1327</v>
      </c>
      <c r="B86" s="1435" t="s">
        <v>5631</v>
      </c>
      <c r="C86" s="1433">
        <v>-130</v>
      </c>
      <c r="D86" s="1434">
        <v>130</v>
      </c>
      <c r="E86" s="408"/>
      <c r="F86" s="221"/>
    </row>
    <row r="87" spans="1:6" ht="12" x14ac:dyDescent="0.25">
      <c r="A87" s="814"/>
      <c r="B87" s="1435" t="s">
        <v>5635</v>
      </c>
      <c r="C87" s="1433">
        <v>-180</v>
      </c>
      <c r="D87" s="1434">
        <v>180</v>
      </c>
      <c r="E87" s="408"/>
      <c r="F87" s="221"/>
    </row>
    <row r="88" spans="1:6" ht="12" x14ac:dyDescent="0.25">
      <c r="A88" s="814"/>
      <c r="B88" s="1435" t="s">
        <v>5505</v>
      </c>
      <c r="C88" s="1433">
        <v>-189</v>
      </c>
      <c r="D88" s="1434">
        <v>189</v>
      </c>
      <c r="E88" s="408"/>
      <c r="F88" s="221"/>
    </row>
    <row r="89" spans="1:6" ht="12" x14ac:dyDescent="0.25">
      <c r="A89" s="814"/>
      <c r="B89" s="1435" t="s">
        <v>5641</v>
      </c>
      <c r="C89" s="1433">
        <v>-110</v>
      </c>
      <c r="D89" s="1434">
        <v>110</v>
      </c>
      <c r="E89" s="408"/>
      <c r="F89" s="221"/>
    </row>
    <row r="90" spans="1:6" ht="12" x14ac:dyDescent="0.25">
      <c r="A90" s="814"/>
      <c r="B90" s="1435" t="s">
        <v>5637</v>
      </c>
      <c r="C90" s="1433">
        <v>-145</v>
      </c>
      <c r="D90" s="1434">
        <v>145</v>
      </c>
      <c r="E90" s="408"/>
      <c r="F90" s="221"/>
    </row>
    <row r="91" spans="1:6" ht="12" x14ac:dyDescent="0.25">
      <c r="A91" s="814"/>
      <c r="B91" s="1435" t="s">
        <v>5638</v>
      </c>
      <c r="C91" s="1433">
        <v>-90</v>
      </c>
      <c r="D91" s="1434">
        <v>90</v>
      </c>
      <c r="E91" s="408"/>
      <c r="F91" s="221"/>
    </row>
    <row r="92" spans="1:6" ht="12" x14ac:dyDescent="0.25">
      <c r="A92" s="814"/>
      <c r="B92" s="1435" t="s">
        <v>5640</v>
      </c>
      <c r="C92" s="1433">
        <v>-140</v>
      </c>
      <c r="D92" s="1434">
        <v>140</v>
      </c>
      <c r="E92" s="408"/>
      <c r="F92" s="221"/>
    </row>
    <row r="93" spans="1:6" ht="12" x14ac:dyDescent="0.25">
      <c r="A93" s="814"/>
      <c r="B93" s="1435" t="s">
        <v>5636</v>
      </c>
      <c r="C93" s="1433">
        <v>-1451</v>
      </c>
      <c r="D93" s="1434">
        <v>1451</v>
      </c>
      <c r="E93" s="408"/>
      <c r="F93" s="221"/>
    </row>
    <row r="94" spans="1:6" ht="12" x14ac:dyDescent="0.25">
      <c r="A94" s="814"/>
      <c r="B94" s="1435" t="s">
        <v>4578</v>
      </c>
      <c r="C94" s="1433">
        <v>-175</v>
      </c>
      <c r="D94" s="1434">
        <v>175</v>
      </c>
      <c r="E94" s="408"/>
      <c r="F94" s="221"/>
    </row>
    <row r="95" spans="1:6" ht="12" x14ac:dyDescent="0.25">
      <c r="A95" s="814"/>
      <c r="B95" s="1435" t="s">
        <v>5643</v>
      </c>
      <c r="C95" s="1433">
        <v>-70</v>
      </c>
      <c r="D95" s="1434">
        <v>70</v>
      </c>
      <c r="E95" s="408"/>
      <c r="F95" s="221"/>
    </row>
    <row r="96" spans="1:6" ht="12" x14ac:dyDescent="0.25">
      <c r="A96" s="814"/>
      <c r="B96" s="1435" t="s">
        <v>4663</v>
      </c>
      <c r="C96" s="1433">
        <v>-190</v>
      </c>
      <c r="D96" s="1434">
        <v>190</v>
      </c>
      <c r="E96" s="408"/>
      <c r="F96" s="221"/>
    </row>
    <row r="97" spans="1:6" ht="12" x14ac:dyDescent="0.25">
      <c r="A97" s="814"/>
      <c r="B97" s="1435" t="s">
        <v>5647</v>
      </c>
      <c r="C97" s="1433">
        <v>-95</v>
      </c>
      <c r="D97" s="1434">
        <v>95</v>
      </c>
      <c r="E97" s="408"/>
      <c r="F97" s="221"/>
    </row>
    <row r="98" spans="1:6" ht="12" x14ac:dyDescent="0.25">
      <c r="A98" s="814"/>
      <c r="B98" s="1435" t="s">
        <v>5648</v>
      </c>
      <c r="C98" s="1433">
        <v>-125</v>
      </c>
      <c r="D98" s="1434">
        <v>125</v>
      </c>
      <c r="E98" s="408"/>
      <c r="F98" s="221"/>
    </row>
    <row r="99" spans="1:6" ht="12" x14ac:dyDescent="0.25">
      <c r="A99" s="814"/>
      <c r="B99" s="1435" t="s">
        <v>5649</v>
      </c>
      <c r="C99" s="1433">
        <v>-50</v>
      </c>
      <c r="D99" s="1434">
        <v>50</v>
      </c>
      <c r="E99" s="408"/>
      <c r="F99" s="221"/>
    </row>
    <row r="100" spans="1:6" ht="12" x14ac:dyDescent="0.25">
      <c r="A100" s="814"/>
      <c r="B100" s="1435" t="s">
        <v>5650</v>
      </c>
      <c r="C100" s="1433">
        <v>-60</v>
      </c>
      <c r="D100" s="1434">
        <v>60</v>
      </c>
      <c r="E100" s="408"/>
      <c r="F100" s="221"/>
    </row>
    <row r="101" spans="1:6" ht="12" x14ac:dyDescent="0.25">
      <c r="A101" s="814"/>
      <c r="B101" s="1435" t="s">
        <v>5651</v>
      </c>
      <c r="C101" s="1433">
        <v>-90</v>
      </c>
      <c r="D101" s="1434">
        <v>90</v>
      </c>
      <c r="E101" s="408"/>
      <c r="F101" s="221"/>
    </row>
    <row r="102" spans="1:6" ht="12" x14ac:dyDescent="0.25">
      <c r="A102" s="814"/>
      <c r="B102" s="1435" t="s">
        <v>5654</v>
      </c>
      <c r="C102" s="1433">
        <v>-163</v>
      </c>
      <c r="D102" s="1434">
        <v>163</v>
      </c>
      <c r="E102" s="408"/>
      <c r="F102" s="221"/>
    </row>
    <row r="103" spans="1:6" ht="12" x14ac:dyDescent="0.25">
      <c r="A103" s="814"/>
      <c r="B103" s="1435" t="s">
        <v>5665</v>
      </c>
      <c r="C103" s="1433">
        <v>-130</v>
      </c>
      <c r="D103" s="1434">
        <v>130</v>
      </c>
      <c r="E103" s="408"/>
      <c r="F103" s="221"/>
    </row>
    <row r="104" spans="1:6" ht="12" x14ac:dyDescent="0.25">
      <c r="A104" s="814"/>
      <c r="B104" s="1435" t="s">
        <v>5666</v>
      </c>
      <c r="C104" s="1433">
        <v>-140</v>
      </c>
      <c r="D104" s="1434">
        <v>140</v>
      </c>
      <c r="E104" s="408"/>
      <c r="F104" s="221"/>
    </row>
    <row r="105" spans="1:6" ht="12" x14ac:dyDescent="0.25">
      <c r="A105" s="814"/>
      <c r="B105" s="1435" t="s">
        <v>5668</v>
      </c>
      <c r="C105" s="1433">
        <v>-988</v>
      </c>
      <c r="D105" s="1434">
        <v>988</v>
      </c>
      <c r="E105" s="408"/>
      <c r="F105" s="221"/>
    </row>
    <row r="106" spans="1:6" ht="12" x14ac:dyDescent="0.25">
      <c r="A106" s="814"/>
      <c r="B106" s="1435" t="s">
        <v>5669</v>
      </c>
      <c r="C106" s="1433">
        <v>-210</v>
      </c>
      <c r="D106" s="1434">
        <v>210</v>
      </c>
      <c r="E106" s="408"/>
      <c r="F106" s="221"/>
    </row>
    <row r="107" spans="1:6" ht="12" x14ac:dyDescent="0.25">
      <c r="A107" s="814"/>
      <c r="B107" s="1435" t="s">
        <v>5670</v>
      </c>
      <c r="C107" s="1433">
        <v>-196</v>
      </c>
      <c r="D107" s="1434">
        <v>196</v>
      </c>
      <c r="E107" s="408"/>
      <c r="F107" s="221"/>
    </row>
    <row r="108" spans="1:6" ht="12" x14ac:dyDescent="0.25">
      <c r="A108" s="814"/>
      <c r="B108" s="1435" t="s">
        <v>5446</v>
      </c>
      <c r="C108" s="1433">
        <v>-193</v>
      </c>
      <c r="D108" s="1434">
        <v>193</v>
      </c>
      <c r="E108" s="408"/>
      <c r="F108" s="221"/>
    </row>
    <row r="109" spans="1:6" ht="12" x14ac:dyDescent="0.25">
      <c r="A109" s="814"/>
      <c r="B109" s="1435" t="s">
        <v>5660</v>
      </c>
      <c r="C109" s="1433">
        <v>-100</v>
      </c>
      <c r="D109" s="1434">
        <v>100</v>
      </c>
      <c r="E109" s="408"/>
      <c r="F109" s="221"/>
    </row>
    <row r="110" spans="1:6" ht="12" x14ac:dyDescent="0.25">
      <c r="A110" s="814"/>
      <c r="B110" s="1435" t="s">
        <v>8</v>
      </c>
      <c r="C110" s="1433">
        <v>-90</v>
      </c>
      <c r="D110" s="1434">
        <v>90</v>
      </c>
      <c r="E110" s="408"/>
      <c r="F110" s="221"/>
    </row>
    <row r="111" spans="1:6" ht="12" x14ac:dyDescent="0.25">
      <c r="A111" s="814"/>
      <c r="B111" s="1435" t="s">
        <v>5660</v>
      </c>
      <c r="C111" s="1433">
        <v>-150</v>
      </c>
      <c r="D111" s="1434">
        <v>150</v>
      </c>
      <c r="E111" s="408"/>
      <c r="F111" s="221"/>
    </row>
    <row r="112" spans="1:6" ht="12" x14ac:dyDescent="0.25">
      <c r="A112" s="814"/>
      <c r="B112" s="1435" t="s">
        <v>392</v>
      </c>
      <c r="C112" s="1433">
        <v>-52</v>
      </c>
      <c r="D112" s="1434">
        <v>52</v>
      </c>
      <c r="E112" s="408"/>
      <c r="F112" s="221"/>
    </row>
    <row r="113" spans="1:6" ht="12.6" thickBot="1" x14ac:dyDescent="0.3">
      <c r="A113" s="814"/>
      <c r="B113" s="599"/>
      <c r="C113" s="1169"/>
      <c r="D113" s="1170"/>
      <c r="E113" s="240">
        <f>SUM(D77:D113)</f>
        <v>6982</v>
      </c>
      <c r="F113" s="221"/>
    </row>
    <row r="114" spans="1:6" ht="21.6" thickBot="1" x14ac:dyDescent="0.45">
      <c r="B114" s="50" t="s">
        <v>1198</v>
      </c>
      <c r="C114" s="49">
        <f>SUM(C2:C75)</f>
        <v>0</v>
      </c>
      <c r="D114" s="432">
        <f>SUM(D8:D75)</f>
        <v>40679</v>
      </c>
      <c r="E114" s="353"/>
    </row>
  </sheetData>
  <pageMargins left="0.7" right="0.7" top="0.75" bottom="0.75" header="0.3" footer="0.3"/>
  <pageSetup paperSize="9" orientation="portrait" horizontalDpi="4294967293" verticalDpi="4294967293"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2"/>
  <sheetViews>
    <sheetView zoomScale="80" zoomScaleNormal="80" workbookViewId="0">
      <selection activeCell="K26" sqref="K26"/>
    </sheetView>
  </sheetViews>
  <sheetFormatPr baseColWidth="10" defaultColWidth="11.44140625" defaultRowHeight="11.4" x14ac:dyDescent="0.2"/>
  <cols>
    <col min="1" max="1" width="3.6640625" style="3" customWidth="1"/>
    <col min="2" max="2" width="24.109375" style="3" customWidth="1"/>
    <col min="3" max="3" width="9.109375" style="5" bestFit="1" customWidth="1"/>
    <col min="4" max="5" width="9.88671875" style="3" bestFit="1" customWidth="1"/>
    <col min="6" max="6" width="1.109375" style="3" customWidth="1"/>
    <col min="7" max="16384" width="11.44140625" style="3"/>
  </cols>
  <sheetData>
    <row r="1" spans="1:6" ht="12" thickBot="1" x14ac:dyDescent="0.25">
      <c r="B1" s="50"/>
      <c r="C1" s="54" t="s">
        <v>1230</v>
      </c>
      <c r="D1" s="54" t="s">
        <v>1228</v>
      </c>
      <c r="E1" s="221"/>
      <c r="F1" s="260"/>
    </row>
    <row r="2" spans="1:6" x14ac:dyDescent="0.2">
      <c r="A2" s="16"/>
      <c r="B2" s="1296" t="s">
        <v>1192</v>
      </c>
      <c r="C2" s="1211">
        <v>37090</v>
      </c>
      <c r="D2" s="875"/>
      <c r="F2" s="630"/>
    </row>
    <row r="3" spans="1:6" x14ac:dyDescent="0.2">
      <c r="A3" s="16"/>
      <c r="B3" s="570" t="s">
        <v>1194</v>
      </c>
      <c r="C3" s="875"/>
      <c r="D3" s="875"/>
    </row>
    <row r="4" spans="1:6" ht="12" x14ac:dyDescent="0.25">
      <c r="A4" s="16"/>
      <c r="B4" s="570" t="s">
        <v>3597</v>
      </c>
      <c r="C4" s="875">
        <v>3500</v>
      </c>
      <c r="D4" s="875">
        <v>-3500</v>
      </c>
      <c r="E4" s="23"/>
    </row>
    <row r="5" spans="1:6" ht="12" x14ac:dyDescent="0.25">
      <c r="A5" s="16"/>
      <c r="B5" s="570" t="s">
        <v>3743</v>
      </c>
      <c r="C5" s="875">
        <v>0</v>
      </c>
      <c r="D5" s="875">
        <v>0</v>
      </c>
      <c r="E5" s="23"/>
    </row>
    <row r="6" spans="1:6" ht="12" x14ac:dyDescent="0.25">
      <c r="A6" s="16"/>
      <c r="B6" s="570" t="s">
        <v>393</v>
      </c>
      <c r="C6" s="875">
        <v>291</v>
      </c>
      <c r="D6" s="875">
        <v>-291</v>
      </c>
      <c r="E6" s="23">
        <f>SUM(C2:C6)</f>
        <v>40881</v>
      </c>
    </row>
    <row r="7" spans="1:6" ht="2.25" customHeight="1" x14ac:dyDescent="0.2">
      <c r="A7" s="4"/>
      <c r="B7" s="51"/>
      <c r="C7" s="41"/>
      <c r="D7" s="45"/>
      <c r="E7" s="4"/>
    </row>
    <row r="8" spans="1:6" x14ac:dyDescent="0.2">
      <c r="A8" s="14">
        <v>1</v>
      </c>
      <c r="B8" s="1289" t="s">
        <v>1145</v>
      </c>
      <c r="C8" s="1427">
        <v>-50</v>
      </c>
      <c r="D8" s="1428">
        <v>50</v>
      </c>
      <c r="F8" s="221"/>
    </row>
    <row r="9" spans="1:6" x14ac:dyDescent="0.2">
      <c r="A9" s="14">
        <v>2</v>
      </c>
      <c r="B9" s="1289" t="s">
        <v>791</v>
      </c>
      <c r="C9" s="1427">
        <v>-266</v>
      </c>
      <c r="D9" s="1428">
        <v>266</v>
      </c>
      <c r="E9" s="260"/>
      <c r="F9" s="221"/>
    </row>
    <row r="10" spans="1:6" x14ac:dyDescent="0.2">
      <c r="A10" s="14">
        <v>3</v>
      </c>
      <c r="B10" s="1289" t="s">
        <v>3786</v>
      </c>
      <c r="C10" s="1427">
        <v>-9925</v>
      </c>
      <c r="D10" s="1428">
        <f>E82</f>
        <v>9925</v>
      </c>
      <c r="F10" s="221"/>
    </row>
    <row r="11" spans="1:6" x14ac:dyDescent="0.2">
      <c r="A11" s="14">
        <v>4</v>
      </c>
      <c r="B11" s="1289" t="s">
        <v>4558</v>
      </c>
      <c r="C11" s="1427">
        <v>0</v>
      </c>
      <c r="D11" s="1428">
        <v>0</v>
      </c>
      <c r="F11" s="221"/>
    </row>
    <row r="12" spans="1:6" x14ac:dyDescent="0.2">
      <c r="A12" s="14">
        <v>5</v>
      </c>
      <c r="B12" s="1289" t="s">
        <v>5616</v>
      </c>
      <c r="C12" s="1427">
        <v>-1510</v>
      </c>
      <c r="D12" s="1428">
        <v>1510</v>
      </c>
      <c r="F12" s="221"/>
    </row>
    <row r="13" spans="1:6" x14ac:dyDescent="0.2">
      <c r="A13" s="14">
        <v>6</v>
      </c>
      <c r="B13" s="1289" t="s">
        <v>1433</v>
      </c>
      <c r="C13" s="1427">
        <v>-230</v>
      </c>
      <c r="D13" s="1428">
        <v>230</v>
      </c>
      <c r="F13" s="221"/>
    </row>
    <row r="14" spans="1:6" x14ac:dyDescent="0.2">
      <c r="A14" s="14">
        <v>7</v>
      </c>
      <c r="B14" s="1289" t="s">
        <v>3785</v>
      </c>
      <c r="C14" s="1427">
        <v>0</v>
      </c>
      <c r="D14" s="1428">
        <v>0</v>
      </c>
      <c r="F14" s="221"/>
    </row>
    <row r="15" spans="1:6" x14ac:dyDescent="0.2">
      <c r="A15" s="14">
        <v>8</v>
      </c>
      <c r="B15" s="1289" t="s">
        <v>5545</v>
      </c>
      <c r="C15" s="1427">
        <v>-500</v>
      </c>
      <c r="D15" s="1428">
        <v>500</v>
      </c>
      <c r="F15" s="221"/>
    </row>
    <row r="16" spans="1:6" x14ac:dyDescent="0.2">
      <c r="A16" s="14">
        <v>9</v>
      </c>
      <c r="B16" s="1289" t="s">
        <v>5546</v>
      </c>
      <c r="C16" s="1427">
        <v>-500</v>
      </c>
      <c r="D16" s="1428">
        <v>500</v>
      </c>
      <c r="F16" s="221"/>
    </row>
    <row r="17" spans="1:8" x14ac:dyDescent="0.2">
      <c r="A17" s="14">
        <v>10</v>
      </c>
      <c r="B17" s="1289" t="s">
        <v>5547</v>
      </c>
      <c r="C17" s="1427">
        <v>-500</v>
      </c>
      <c r="D17" s="1428">
        <v>500</v>
      </c>
      <c r="F17" s="221"/>
    </row>
    <row r="18" spans="1:8" x14ac:dyDescent="0.2">
      <c r="A18" s="14">
        <v>11</v>
      </c>
      <c r="B18" s="1289" t="s">
        <v>5549</v>
      </c>
      <c r="C18" s="1427">
        <v>-500</v>
      </c>
      <c r="D18" s="1428">
        <v>500</v>
      </c>
      <c r="F18" s="221"/>
    </row>
    <row r="19" spans="1:8" x14ac:dyDescent="0.2">
      <c r="A19" s="14">
        <v>12</v>
      </c>
      <c r="B19" s="1289" t="s">
        <v>5548</v>
      </c>
      <c r="C19" s="1427">
        <v>-400</v>
      </c>
      <c r="D19" s="1428">
        <v>400</v>
      </c>
      <c r="F19" s="221"/>
    </row>
    <row r="20" spans="1:8" x14ac:dyDescent="0.2">
      <c r="A20" s="14">
        <v>13</v>
      </c>
      <c r="B20" s="1289" t="s">
        <v>3164</v>
      </c>
      <c r="C20" s="1427">
        <v>-968</v>
      </c>
      <c r="D20" s="1428">
        <v>968</v>
      </c>
      <c r="F20" s="221"/>
    </row>
    <row r="21" spans="1:8" x14ac:dyDescent="0.2">
      <c r="A21" s="14">
        <v>14</v>
      </c>
      <c r="B21" s="1289" t="s">
        <v>1154</v>
      </c>
      <c r="C21" s="1427">
        <v>-119</v>
      </c>
      <c r="D21" s="1428">
        <v>119</v>
      </c>
      <c r="F21" s="221"/>
    </row>
    <row r="22" spans="1:8" x14ac:dyDescent="0.2">
      <c r="A22" s="14">
        <v>15</v>
      </c>
      <c r="B22" s="1289" t="s">
        <v>1155</v>
      </c>
      <c r="C22" s="1427">
        <v>0</v>
      </c>
      <c r="D22" s="1428">
        <v>0</v>
      </c>
      <c r="F22" s="221"/>
    </row>
    <row r="23" spans="1:8" x14ac:dyDescent="0.2">
      <c r="A23" s="14">
        <v>16</v>
      </c>
      <c r="B23" s="1289" t="s">
        <v>3439</v>
      </c>
      <c r="C23" s="1427">
        <v>0</v>
      </c>
      <c r="D23" s="1428">
        <v>0</v>
      </c>
      <c r="F23" s="221"/>
    </row>
    <row r="24" spans="1:8" x14ac:dyDescent="0.2">
      <c r="A24" s="14">
        <v>17</v>
      </c>
      <c r="B24" s="1289" t="s">
        <v>4183</v>
      </c>
      <c r="C24" s="1427">
        <v>-50</v>
      </c>
      <c r="D24" s="1428">
        <v>50</v>
      </c>
      <c r="F24" s="221"/>
    </row>
    <row r="25" spans="1:8" x14ac:dyDescent="0.2">
      <c r="A25" s="14">
        <v>18</v>
      </c>
      <c r="B25" s="1289" t="s">
        <v>4184</v>
      </c>
      <c r="C25" s="1427">
        <v>0</v>
      </c>
      <c r="D25" s="1428">
        <v>0</v>
      </c>
      <c r="F25" s="221"/>
    </row>
    <row r="26" spans="1:8" x14ac:dyDescent="0.2">
      <c r="A26" s="14">
        <v>19</v>
      </c>
      <c r="B26" s="1289" t="s">
        <v>3793</v>
      </c>
      <c r="C26" s="1427">
        <v>-458</v>
      </c>
      <c r="D26" s="1428">
        <v>458</v>
      </c>
      <c r="F26" s="221"/>
    </row>
    <row r="27" spans="1:8" x14ac:dyDescent="0.2">
      <c r="A27" s="14">
        <v>20</v>
      </c>
      <c r="B27" s="1289" t="s">
        <v>3427</v>
      </c>
      <c r="C27" s="1427">
        <v>-400</v>
      </c>
      <c r="D27" s="1428">
        <v>400</v>
      </c>
      <c r="E27" s="353"/>
      <c r="F27" s="221"/>
    </row>
    <row r="28" spans="1:8" ht="12" x14ac:dyDescent="0.25">
      <c r="A28" s="14">
        <v>21</v>
      </c>
      <c r="B28" s="670" t="s">
        <v>5559</v>
      </c>
      <c r="C28" s="672">
        <v>-440</v>
      </c>
      <c r="D28" s="672">
        <v>440</v>
      </c>
      <c r="E28" s="240">
        <f>SUM(D8:D28)</f>
        <v>16816</v>
      </c>
      <c r="F28" s="221"/>
    </row>
    <row r="29" spans="1:8" ht="2.25" customHeight="1" x14ac:dyDescent="0.2">
      <c r="A29" s="4"/>
      <c r="B29" s="51"/>
      <c r="C29" s="41"/>
      <c r="D29" s="45"/>
      <c r="E29" s="4"/>
      <c r="F29" s="221"/>
    </row>
    <row r="30" spans="1:8" ht="12" x14ac:dyDescent="0.25">
      <c r="A30" s="15"/>
      <c r="B30" s="594" t="s">
        <v>62</v>
      </c>
      <c r="C30" s="501">
        <v>-19367</v>
      </c>
      <c r="D30" s="652">
        <v>19367</v>
      </c>
      <c r="E30" s="240">
        <f>D30</f>
        <v>19367</v>
      </c>
      <c r="F30" s="221"/>
    </row>
    <row r="31" spans="1:8" ht="12" x14ac:dyDescent="0.25">
      <c r="A31" s="15"/>
      <c r="B31" s="1233" t="s">
        <v>4770</v>
      </c>
      <c r="C31" s="1234">
        <v>0</v>
      </c>
      <c r="D31" s="1235"/>
      <c r="E31" s="240"/>
      <c r="F31" s="221"/>
      <c r="G31" s="877"/>
      <c r="H31" s="877"/>
    </row>
    <row r="32" spans="1:8" ht="2.25" customHeight="1" x14ac:dyDescent="0.2">
      <c r="A32" s="4"/>
      <c r="B32" s="357"/>
      <c r="C32" s="41"/>
      <c r="D32" s="45"/>
      <c r="E32" s="4"/>
      <c r="F32" s="221"/>
      <c r="G32" s="877"/>
      <c r="H32" s="877"/>
    </row>
    <row r="33" spans="1:8" x14ac:dyDescent="0.2">
      <c r="A33" s="813"/>
      <c r="B33" s="581" t="s">
        <v>5558</v>
      </c>
      <c r="C33" s="1427">
        <v>-720</v>
      </c>
      <c r="D33" s="1428">
        <v>720</v>
      </c>
      <c r="E33" s="390"/>
      <c r="F33" s="221"/>
      <c r="G33" s="877"/>
      <c r="H33" s="877"/>
    </row>
    <row r="34" spans="1:8" x14ac:dyDescent="0.2">
      <c r="A34" s="813"/>
      <c r="B34" s="581" t="s">
        <v>5610</v>
      </c>
      <c r="C34" s="1427">
        <v>-500</v>
      </c>
      <c r="D34" s="1428">
        <v>500</v>
      </c>
      <c r="E34" s="390"/>
      <c r="F34" s="221"/>
      <c r="G34" s="877"/>
      <c r="H34" s="877"/>
    </row>
    <row r="35" spans="1:8" x14ac:dyDescent="0.2">
      <c r="A35" s="813" t="s">
        <v>3558</v>
      </c>
      <c r="B35" s="581" t="s">
        <v>5516</v>
      </c>
      <c r="C35" s="1427">
        <v>-1235</v>
      </c>
      <c r="D35" s="1428">
        <v>1235</v>
      </c>
      <c r="E35" s="390"/>
      <c r="F35" s="221"/>
      <c r="G35" s="877"/>
      <c r="H35" s="877"/>
    </row>
    <row r="36" spans="1:8" x14ac:dyDescent="0.2">
      <c r="A36" s="813" t="s">
        <v>3559</v>
      </c>
      <c r="B36" s="581" t="s">
        <v>5550</v>
      </c>
      <c r="C36" s="1427">
        <v>-794</v>
      </c>
      <c r="D36" s="1428">
        <v>794</v>
      </c>
      <c r="E36" s="390"/>
      <c r="F36" s="221"/>
      <c r="G36" s="877"/>
      <c r="H36" s="877"/>
    </row>
    <row r="37" spans="1:8" x14ac:dyDescent="0.2">
      <c r="A37" s="813" t="s">
        <v>2856</v>
      </c>
      <c r="B37" s="581" t="s">
        <v>5556</v>
      </c>
      <c r="C37" s="1427">
        <v>-404</v>
      </c>
      <c r="D37" s="1428">
        <v>404</v>
      </c>
      <c r="E37" s="390"/>
      <c r="F37" s="221"/>
      <c r="G37" s="877"/>
      <c r="H37" s="877"/>
    </row>
    <row r="38" spans="1:8" x14ac:dyDescent="0.2">
      <c r="A38" s="813" t="s">
        <v>3558</v>
      </c>
      <c r="B38" s="581" t="s">
        <v>5560</v>
      </c>
      <c r="C38" s="1427">
        <v>-90</v>
      </c>
      <c r="D38" s="1428">
        <v>90</v>
      </c>
      <c r="E38" s="390"/>
      <c r="F38" s="221"/>
      <c r="G38" s="877"/>
      <c r="H38" s="877"/>
    </row>
    <row r="39" spans="1:8" x14ac:dyDescent="0.2">
      <c r="A39" s="813" t="s">
        <v>3560</v>
      </c>
      <c r="B39" s="581" t="s">
        <v>5563</v>
      </c>
      <c r="C39" s="1427">
        <v>-230</v>
      </c>
      <c r="D39" s="1428">
        <v>230</v>
      </c>
      <c r="E39" s="390"/>
      <c r="F39" s="221"/>
      <c r="G39" s="877"/>
      <c r="H39" s="877"/>
    </row>
    <row r="40" spans="1:8" x14ac:dyDescent="0.2">
      <c r="A40" s="813"/>
      <c r="B40" s="581" t="s">
        <v>5574</v>
      </c>
      <c r="C40" s="1427">
        <v>-100</v>
      </c>
      <c r="D40" s="1428">
        <v>100</v>
      </c>
      <c r="E40" s="390"/>
      <c r="F40" s="221"/>
      <c r="G40" s="877"/>
      <c r="H40" s="877"/>
    </row>
    <row r="41" spans="1:8" x14ac:dyDescent="0.2">
      <c r="A41" s="813"/>
      <c r="B41" s="581" t="s">
        <v>5577</v>
      </c>
      <c r="C41" s="1427">
        <v>-150</v>
      </c>
      <c r="D41" s="1428">
        <v>150</v>
      </c>
      <c r="E41" s="390"/>
      <c r="F41" s="221"/>
      <c r="G41" s="877"/>
      <c r="H41" s="877"/>
    </row>
    <row r="42" spans="1:8" x14ac:dyDescent="0.2">
      <c r="A42" s="813"/>
      <c r="B42" s="581" t="s">
        <v>5615</v>
      </c>
      <c r="C42" s="1427">
        <v>-125</v>
      </c>
      <c r="D42" s="1428">
        <v>125</v>
      </c>
      <c r="E42" s="390"/>
      <c r="F42" s="221"/>
      <c r="G42" s="877"/>
      <c r="H42" s="877"/>
    </row>
    <row r="43" spans="1:8" x14ac:dyDescent="0.2">
      <c r="A43" s="813"/>
      <c r="B43" s="581" t="s">
        <v>5582</v>
      </c>
      <c r="C43" s="1427">
        <v>-90</v>
      </c>
      <c r="D43" s="1428">
        <v>90</v>
      </c>
      <c r="E43" s="390"/>
      <c r="F43" s="221"/>
      <c r="G43" s="877"/>
      <c r="H43" s="877"/>
    </row>
    <row r="44" spans="1:8" x14ac:dyDescent="0.2">
      <c r="A44" s="813"/>
      <c r="B44" s="581" t="s">
        <v>5593</v>
      </c>
      <c r="C44" s="1427">
        <v>-100</v>
      </c>
      <c r="D44" s="1428">
        <v>100</v>
      </c>
      <c r="E44" s="390"/>
      <c r="F44" s="221"/>
      <c r="G44" s="877"/>
      <c r="H44" s="877"/>
    </row>
    <row r="45" spans="1:8" x14ac:dyDescent="0.2">
      <c r="A45" s="813"/>
      <c r="B45" s="581" t="s">
        <v>5595</v>
      </c>
      <c r="C45" s="1427">
        <v>-160</v>
      </c>
      <c r="D45" s="1428">
        <v>160</v>
      </c>
      <c r="E45" s="390"/>
      <c r="F45" s="221"/>
      <c r="G45" s="877"/>
      <c r="H45" s="877"/>
    </row>
    <row r="46" spans="1:8" ht="12" customHeight="1" x14ac:dyDescent="0.25">
      <c r="A46" s="813"/>
      <c r="B46" s="599"/>
      <c r="C46" s="1169"/>
      <c r="D46" s="1170"/>
      <c r="E46" s="240">
        <f>SUM(D33:D46)</f>
        <v>4698</v>
      </c>
      <c r="F46" s="221"/>
      <c r="G46" s="877"/>
      <c r="H46" s="877"/>
    </row>
    <row r="47" spans="1:8" ht="2.25" customHeight="1" x14ac:dyDescent="0.2">
      <c r="A47" s="659"/>
      <c r="B47" s="659"/>
      <c r="C47" s="795"/>
      <c r="D47" s="660"/>
      <c r="E47" s="801"/>
      <c r="F47" s="221"/>
      <c r="G47" s="877"/>
      <c r="H47" s="877"/>
    </row>
    <row r="48" spans="1:8" ht="12" customHeight="1" x14ac:dyDescent="0.2">
      <c r="A48" s="814"/>
      <c r="B48" s="826" t="s">
        <v>3787</v>
      </c>
      <c r="C48" s="604">
        <v>7000</v>
      </c>
      <c r="D48" s="260"/>
      <c r="E48" s="390"/>
      <c r="F48" s="221"/>
      <c r="G48" s="877"/>
      <c r="H48" s="877"/>
    </row>
    <row r="49" spans="1:8" ht="12" customHeight="1" x14ac:dyDescent="0.25">
      <c r="A49" s="814" t="s">
        <v>3560</v>
      </c>
      <c r="B49" s="581" t="s">
        <v>5542</v>
      </c>
      <c r="C49" s="1427">
        <v>-200</v>
      </c>
      <c r="D49" s="1428">
        <v>200</v>
      </c>
      <c r="E49" s="408"/>
      <c r="F49" s="221"/>
      <c r="G49" s="877"/>
      <c r="H49" s="877"/>
    </row>
    <row r="50" spans="1:8" ht="12" customHeight="1" x14ac:dyDescent="0.25">
      <c r="A50" s="814" t="s">
        <v>3788</v>
      </c>
      <c r="B50" s="581" t="s">
        <v>5541</v>
      </c>
      <c r="C50" s="1427">
        <v>-100</v>
      </c>
      <c r="D50" s="1428">
        <v>100</v>
      </c>
      <c r="E50" s="408"/>
      <c r="F50" s="221"/>
      <c r="G50" s="877"/>
      <c r="H50" s="877"/>
    </row>
    <row r="51" spans="1:8" ht="12" customHeight="1" x14ac:dyDescent="0.25">
      <c r="A51" s="814" t="s">
        <v>3789</v>
      </c>
      <c r="B51" s="581" t="s">
        <v>5566</v>
      </c>
      <c r="C51" s="1427">
        <v>-185</v>
      </c>
      <c r="D51" s="1428">
        <v>185</v>
      </c>
      <c r="E51" s="408"/>
      <c r="F51" s="221"/>
      <c r="G51" s="877"/>
      <c r="H51" s="877"/>
    </row>
    <row r="52" spans="1:8" ht="12" customHeight="1" x14ac:dyDescent="0.25">
      <c r="A52" s="814" t="s">
        <v>2855</v>
      </c>
      <c r="B52" s="581" t="s">
        <v>5565</v>
      </c>
      <c r="C52" s="1427">
        <v>-140</v>
      </c>
      <c r="D52" s="1428">
        <v>140</v>
      </c>
      <c r="E52" s="408"/>
      <c r="F52" s="221"/>
      <c r="G52" s="877"/>
      <c r="H52" s="877"/>
    </row>
    <row r="53" spans="1:8" ht="12" customHeight="1" x14ac:dyDescent="0.25">
      <c r="A53" s="814" t="s">
        <v>2856</v>
      </c>
      <c r="B53" s="581" t="s">
        <v>5564</v>
      </c>
      <c r="C53" s="1427">
        <v>-90</v>
      </c>
      <c r="D53" s="1428">
        <v>90</v>
      </c>
      <c r="E53" s="408"/>
      <c r="F53" s="221"/>
      <c r="G53" s="877"/>
      <c r="H53" s="877"/>
    </row>
    <row r="54" spans="1:8" ht="12" customHeight="1" x14ac:dyDescent="0.25">
      <c r="A54" s="814" t="s">
        <v>3790</v>
      </c>
      <c r="B54" s="581" t="s">
        <v>5575</v>
      </c>
      <c r="C54" s="1427">
        <v>-882</v>
      </c>
      <c r="D54" s="1428">
        <v>882</v>
      </c>
      <c r="E54" s="860"/>
      <c r="F54" s="221"/>
      <c r="G54" s="877"/>
      <c r="H54" s="877"/>
    </row>
    <row r="55" spans="1:8" ht="12" customHeight="1" x14ac:dyDescent="0.25">
      <c r="A55" s="814" t="s">
        <v>2855</v>
      </c>
      <c r="B55" s="581" t="s">
        <v>5573</v>
      </c>
      <c r="C55" s="1427">
        <v>-270</v>
      </c>
      <c r="D55" s="1428">
        <v>270</v>
      </c>
      <c r="E55" s="860"/>
      <c r="F55" s="221"/>
      <c r="G55" s="877"/>
      <c r="H55" s="877"/>
    </row>
    <row r="56" spans="1:8" ht="12" customHeight="1" x14ac:dyDescent="0.25">
      <c r="A56" s="814" t="s">
        <v>2856</v>
      </c>
      <c r="B56" s="581" t="s">
        <v>5576</v>
      </c>
      <c r="C56" s="1427">
        <v>-194</v>
      </c>
      <c r="D56" s="1428">
        <v>194</v>
      </c>
      <c r="E56" s="860"/>
      <c r="F56" s="221"/>
      <c r="G56" s="877"/>
      <c r="H56" s="877"/>
    </row>
    <row r="57" spans="1:8" ht="12" x14ac:dyDescent="0.25">
      <c r="A57" s="814" t="s">
        <v>1327</v>
      </c>
      <c r="B57" s="581" t="s">
        <v>5578</v>
      </c>
      <c r="C57" s="1427">
        <v>-115</v>
      </c>
      <c r="D57" s="1428">
        <v>115</v>
      </c>
      <c r="E57" s="408"/>
      <c r="F57" s="221"/>
      <c r="G57" s="877"/>
      <c r="H57" s="877"/>
    </row>
    <row r="58" spans="1:8" ht="12" x14ac:dyDescent="0.25">
      <c r="A58" s="814"/>
      <c r="B58" s="581" t="s">
        <v>5579</v>
      </c>
      <c r="C58" s="1427">
        <v>-130</v>
      </c>
      <c r="D58" s="1428">
        <v>130</v>
      </c>
      <c r="E58" s="408"/>
      <c r="F58" s="221"/>
      <c r="G58" s="877"/>
      <c r="H58" s="877"/>
    </row>
    <row r="59" spans="1:8" ht="12" x14ac:dyDescent="0.25">
      <c r="A59" s="814"/>
      <c r="B59" s="581" t="s">
        <v>5580</v>
      </c>
      <c r="C59" s="1427">
        <v>-90</v>
      </c>
      <c r="D59" s="1428">
        <v>90</v>
      </c>
      <c r="E59" s="408"/>
      <c r="F59" s="221"/>
      <c r="G59" s="877"/>
      <c r="H59" s="877"/>
    </row>
    <row r="60" spans="1:8" ht="12" x14ac:dyDescent="0.25">
      <c r="A60" s="814"/>
      <c r="B60" s="581" t="s">
        <v>5581</v>
      </c>
      <c r="C60" s="1427">
        <v>-878</v>
      </c>
      <c r="D60" s="1428">
        <v>878</v>
      </c>
      <c r="E60" s="408"/>
      <c r="F60" s="221"/>
      <c r="G60" s="877"/>
      <c r="H60" s="877"/>
    </row>
    <row r="61" spans="1:8" ht="12" x14ac:dyDescent="0.25">
      <c r="A61" s="814"/>
      <c r="B61" s="581" t="s">
        <v>5155</v>
      </c>
      <c r="C61" s="1427">
        <v>-488</v>
      </c>
      <c r="D61" s="1428">
        <v>488</v>
      </c>
      <c r="E61" s="408"/>
      <c r="F61" s="221"/>
      <c r="G61" s="877"/>
      <c r="H61" s="877"/>
    </row>
    <row r="62" spans="1:8" ht="12" x14ac:dyDescent="0.25">
      <c r="A62" s="814"/>
      <c r="B62" s="581" t="s">
        <v>5585</v>
      </c>
      <c r="C62" s="1427">
        <v>-130</v>
      </c>
      <c r="D62" s="1428">
        <v>130</v>
      </c>
      <c r="E62" s="408"/>
      <c r="F62" s="221"/>
      <c r="G62" s="877"/>
      <c r="H62" s="877"/>
    </row>
    <row r="63" spans="1:8" ht="12" x14ac:dyDescent="0.25">
      <c r="A63" s="814"/>
      <c r="B63" s="581" t="s">
        <v>5584</v>
      </c>
      <c r="C63" s="1427">
        <v>-72</v>
      </c>
      <c r="D63" s="1428">
        <v>72</v>
      </c>
      <c r="E63" s="408"/>
      <c r="F63" s="221"/>
      <c r="G63" s="877"/>
      <c r="H63" s="877"/>
    </row>
    <row r="64" spans="1:8" ht="12" x14ac:dyDescent="0.25">
      <c r="A64" s="814"/>
      <c r="B64" s="581" t="s">
        <v>5583</v>
      </c>
      <c r="C64" s="1427">
        <v>-130</v>
      </c>
      <c r="D64" s="1428">
        <v>130</v>
      </c>
      <c r="E64" s="408"/>
      <c r="F64" s="221"/>
      <c r="G64" s="877"/>
      <c r="H64" s="877"/>
    </row>
    <row r="65" spans="1:8" ht="12" x14ac:dyDescent="0.25">
      <c r="A65" s="814"/>
      <c r="B65" s="581" t="s">
        <v>5597</v>
      </c>
      <c r="C65" s="1427">
        <v>-133</v>
      </c>
      <c r="D65" s="1428">
        <v>133</v>
      </c>
      <c r="E65" s="408"/>
      <c r="F65" s="221"/>
      <c r="G65" s="877"/>
      <c r="H65" s="877"/>
    </row>
    <row r="66" spans="1:8" ht="12" x14ac:dyDescent="0.25">
      <c r="A66" s="814"/>
      <c r="B66" s="581" t="s">
        <v>5598</v>
      </c>
      <c r="C66" s="1427">
        <v>-130</v>
      </c>
      <c r="D66" s="1428">
        <v>130</v>
      </c>
      <c r="E66" s="408"/>
      <c r="F66" s="221"/>
      <c r="G66" s="877"/>
      <c r="H66" s="877"/>
    </row>
    <row r="67" spans="1:8" ht="12" x14ac:dyDescent="0.25">
      <c r="A67" s="814"/>
      <c r="B67" s="581" t="s">
        <v>5599</v>
      </c>
      <c r="C67" s="1427">
        <v>-820</v>
      </c>
      <c r="D67" s="1428">
        <v>820</v>
      </c>
      <c r="E67" s="408"/>
      <c r="F67" s="221"/>
      <c r="G67" s="877"/>
      <c r="H67" s="877"/>
    </row>
    <row r="68" spans="1:8" ht="12" x14ac:dyDescent="0.25">
      <c r="A68" s="814"/>
      <c r="B68" s="581" t="s">
        <v>5600</v>
      </c>
      <c r="C68" s="1427">
        <v>-140</v>
      </c>
      <c r="D68" s="1428">
        <v>140</v>
      </c>
      <c r="E68" s="408"/>
      <c r="F68" s="221"/>
      <c r="G68" s="877"/>
      <c r="H68" s="877"/>
    </row>
    <row r="69" spans="1:8" ht="12" x14ac:dyDescent="0.25">
      <c r="A69" s="814"/>
      <c r="B69" s="581" t="s">
        <v>5601</v>
      </c>
      <c r="C69" s="1427">
        <v>-80</v>
      </c>
      <c r="D69" s="1428">
        <v>80</v>
      </c>
      <c r="E69" s="408"/>
      <c r="F69" s="221"/>
      <c r="G69" s="877"/>
      <c r="H69" s="877"/>
    </row>
    <row r="70" spans="1:8" ht="12" x14ac:dyDescent="0.25">
      <c r="A70" s="814"/>
      <c r="B70" s="581" t="s">
        <v>5602</v>
      </c>
      <c r="C70" s="1427">
        <v>-275</v>
      </c>
      <c r="D70" s="1428">
        <v>275</v>
      </c>
      <c r="E70" s="408"/>
      <c r="F70" s="221"/>
      <c r="G70" s="877"/>
      <c r="H70" s="877"/>
    </row>
    <row r="71" spans="1:8" ht="12" x14ac:dyDescent="0.25">
      <c r="A71" s="814"/>
      <c r="B71" s="581" t="s">
        <v>5603</v>
      </c>
      <c r="C71" s="1427">
        <v>-1065</v>
      </c>
      <c r="D71" s="1428">
        <v>1065</v>
      </c>
      <c r="E71" s="408"/>
      <c r="F71" s="221"/>
      <c r="G71" s="877"/>
      <c r="H71" s="877"/>
    </row>
    <row r="72" spans="1:8" ht="12" x14ac:dyDescent="0.25">
      <c r="A72" s="814"/>
      <c r="B72" s="581" t="s">
        <v>5604</v>
      </c>
      <c r="C72" s="1427">
        <v>-330</v>
      </c>
      <c r="D72" s="1428">
        <v>330</v>
      </c>
      <c r="E72" s="408"/>
      <c r="F72" s="221"/>
      <c r="G72" s="877"/>
      <c r="H72" s="877"/>
    </row>
    <row r="73" spans="1:8" ht="12" x14ac:dyDescent="0.25">
      <c r="A73" s="814"/>
      <c r="B73" s="581" t="s">
        <v>5605</v>
      </c>
      <c r="C73" s="1427">
        <v>-1661</v>
      </c>
      <c r="D73" s="1428">
        <v>1661</v>
      </c>
      <c r="E73" s="408"/>
      <c r="F73" s="221"/>
      <c r="G73" s="877"/>
      <c r="H73" s="877"/>
    </row>
    <row r="74" spans="1:8" ht="12" x14ac:dyDescent="0.25">
      <c r="A74" s="814"/>
      <c r="B74" s="581" t="s">
        <v>5606</v>
      </c>
      <c r="C74" s="1427">
        <v>-307</v>
      </c>
      <c r="D74" s="1428">
        <v>307</v>
      </c>
      <c r="E74" s="408"/>
      <c r="F74" s="221"/>
      <c r="G74" s="877"/>
      <c r="H74" s="877"/>
    </row>
    <row r="75" spans="1:8" ht="12" x14ac:dyDescent="0.25">
      <c r="A75" s="814"/>
      <c r="B75" s="581" t="s">
        <v>5590</v>
      </c>
      <c r="C75" s="1427">
        <v>-112</v>
      </c>
      <c r="D75" s="1428">
        <v>112</v>
      </c>
      <c r="E75" s="408"/>
      <c r="F75" s="221"/>
      <c r="G75" s="877"/>
      <c r="H75" s="877"/>
    </row>
    <row r="76" spans="1:8" ht="12" x14ac:dyDescent="0.25">
      <c r="A76" s="814"/>
      <c r="B76" s="581" t="s">
        <v>3593</v>
      </c>
      <c r="C76" s="1427">
        <v>-120</v>
      </c>
      <c r="D76" s="1428">
        <v>120</v>
      </c>
      <c r="E76" s="408"/>
      <c r="F76" s="221"/>
      <c r="G76" s="877"/>
      <c r="H76" s="877"/>
    </row>
    <row r="77" spans="1:8" ht="12" x14ac:dyDescent="0.25">
      <c r="A77" s="814"/>
      <c r="B77" s="581" t="s">
        <v>5591</v>
      </c>
      <c r="C77" s="1427">
        <v>-65</v>
      </c>
      <c r="D77" s="1428">
        <v>65</v>
      </c>
      <c r="E77" s="408"/>
      <c r="F77" s="221"/>
      <c r="G77" s="877"/>
      <c r="H77" s="877"/>
    </row>
    <row r="78" spans="1:8" ht="12" x14ac:dyDescent="0.25">
      <c r="A78" s="814"/>
      <c r="B78" s="581" t="s">
        <v>5592</v>
      </c>
      <c r="C78" s="1427">
        <v>-238</v>
      </c>
      <c r="D78" s="1428">
        <v>238</v>
      </c>
      <c r="E78" s="408"/>
      <c r="F78" s="221"/>
      <c r="G78" s="877"/>
      <c r="H78" s="877"/>
    </row>
    <row r="79" spans="1:8" ht="12" x14ac:dyDescent="0.25">
      <c r="A79" s="814"/>
      <c r="B79" s="581" t="s">
        <v>5594</v>
      </c>
      <c r="C79" s="1427">
        <v>-150</v>
      </c>
      <c r="D79" s="1428">
        <v>150</v>
      </c>
      <c r="E79" s="408"/>
      <c r="F79" s="221"/>
      <c r="G79" s="877"/>
      <c r="H79" s="877"/>
    </row>
    <row r="80" spans="1:8" ht="12" x14ac:dyDescent="0.25">
      <c r="A80" s="814"/>
      <c r="B80" s="581" t="s">
        <v>5594</v>
      </c>
      <c r="C80" s="1427">
        <v>-150</v>
      </c>
      <c r="D80" s="1428">
        <v>150</v>
      </c>
      <c r="E80" s="408"/>
      <c r="F80" s="221"/>
      <c r="G80" s="877"/>
      <c r="H80" s="877"/>
    </row>
    <row r="81" spans="1:8" ht="12" x14ac:dyDescent="0.25">
      <c r="A81" s="814"/>
      <c r="B81" s="581" t="s">
        <v>5596</v>
      </c>
      <c r="C81" s="1427">
        <v>-55</v>
      </c>
      <c r="D81" s="1428">
        <v>55</v>
      </c>
      <c r="E81" s="408"/>
      <c r="F81" s="221"/>
      <c r="G81" s="877"/>
      <c r="H81" s="877"/>
    </row>
    <row r="82" spans="1:8" ht="12.6" thickBot="1" x14ac:dyDescent="0.3">
      <c r="A82" s="814"/>
      <c r="B82" s="599"/>
      <c r="C82" s="1169"/>
      <c r="D82" s="1170"/>
      <c r="E82" s="240">
        <f>SUM(D48:D82)</f>
        <v>9925</v>
      </c>
      <c r="F82" s="221"/>
      <c r="G82" s="877"/>
      <c r="H82" s="877"/>
    </row>
    <row r="83" spans="1:8" ht="21.6" thickBot="1" x14ac:dyDescent="0.45">
      <c r="B83" s="50" t="s">
        <v>1198</v>
      </c>
      <c r="C83" s="49">
        <f>SUM(C2:C46)</f>
        <v>0</v>
      </c>
      <c r="D83" s="432">
        <f>SUM(D8:D46)</f>
        <v>40881</v>
      </c>
      <c r="E83" s="353"/>
      <c r="G83" s="877"/>
      <c r="H83" s="877"/>
    </row>
    <row r="84" spans="1:8" x14ac:dyDescent="0.2">
      <c r="G84" s="877"/>
      <c r="H84" s="877"/>
    </row>
    <row r="85" spans="1:8" x14ac:dyDescent="0.2">
      <c r="F85" s="28"/>
      <c r="G85" s="877"/>
      <c r="H85" s="877"/>
    </row>
    <row r="86" spans="1:8" x14ac:dyDescent="0.2">
      <c r="F86" s="193"/>
      <c r="G86" s="877"/>
      <c r="H86" s="877"/>
    </row>
    <row r="87" spans="1:8" x14ac:dyDescent="0.2">
      <c r="F87" s="193"/>
      <c r="G87" s="877"/>
      <c r="H87" s="877"/>
    </row>
    <row r="88" spans="1:8" x14ac:dyDescent="0.2">
      <c r="G88" s="877"/>
      <c r="H88" s="877"/>
    </row>
    <row r="89" spans="1:8" x14ac:dyDescent="0.2">
      <c r="G89" s="877"/>
      <c r="H89" s="877"/>
    </row>
    <row r="90" spans="1:8" x14ac:dyDescent="0.2">
      <c r="G90" s="877"/>
      <c r="H90" s="877"/>
    </row>
    <row r="91" spans="1:8" x14ac:dyDescent="0.2">
      <c r="G91" s="877"/>
      <c r="H91" s="877"/>
    </row>
    <row r="92" spans="1:8" x14ac:dyDescent="0.2">
      <c r="G92" s="877"/>
      <c r="H92" s="877"/>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
  <sheetViews>
    <sheetView zoomScale="80" zoomScaleNormal="80" workbookViewId="0">
      <selection activeCell="J50" sqref="J50"/>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9.6640625" style="3" customWidth="1"/>
    <col min="6" max="6" width="1.109375" style="3" customWidth="1"/>
    <col min="7" max="16384" width="11.44140625" style="3"/>
  </cols>
  <sheetData>
    <row r="1" spans="1:6" ht="12" thickBot="1" x14ac:dyDescent="0.25">
      <c r="B1" s="50"/>
      <c r="C1" s="54" t="s">
        <v>1230</v>
      </c>
      <c r="D1" s="54" t="s">
        <v>1228</v>
      </c>
      <c r="E1" s="221"/>
      <c r="F1" s="260"/>
    </row>
    <row r="2" spans="1:6" x14ac:dyDescent="0.2">
      <c r="A2" s="16"/>
      <c r="B2" s="28" t="s">
        <v>1192</v>
      </c>
      <c r="C2" s="1061">
        <v>31422</v>
      </c>
      <c r="D2" s="1061"/>
      <c r="F2" s="630"/>
    </row>
    <row r="3" spans="1:6" x14ac:dyDescent="0.2">
      <c r="A3" s="16"/>
      <c r="B3" s="3" t="s">
        <v>1194</v>
      </c>
      <c r="C3" s="44"/>
      <c r="D3" s="44"/>
    </row>
    <row r="4" spans="1:6" ht="12" x14ac:dyDescent="0.25">
      <c r="A4" s="16"/>
      <c r="B4" s="3" t="s">
        <v>3597</v>
      </c>
      <c r="C4" s="875">
        <v>3500</v>
      </c>
      <c r="D4" s="875">
        <v>-3500</v>
      </c>
      <c r="E4" s="23"/>
    </row>
    <row r="5" spans="1:6" ht="12" x14ac:dyDescent="0.25">
      <c r="A5" s="16"/>
      <c r="B5" s="3" t="s">
        <v>3743</v>
      </c>
      <c r="C5" s="875">
        <v>0</v>
      </c>
      <c r="D5" s="875">
        <v>0</v>
      </c>
      <c r="E5" s="23"/>
    </row>
    <row r="6" spans="1:6" ht="12" x14ac:dyDescent="0.25">
      <c r="A6" s="16"/>
      <c r="B6" s="221" t="s">
        <v>393</v>
      </c>
      <c r="C6" s="875">
        <v>248</v>
      </c>
      <c r="D6" s="875">
        <v>-248</v>
      </c>
      <c r="E6" s="23">
        <f>SUM(C2:C6)</f>
        <v>35170</v>
      </c>
    </row>
    <row r="7" spans="1:6" ht="1.5" customHeight="1" x14ac:dyDescent="0.2">
      <c r="A7" s="4"/>
      <c r="B7" s="51"/>
      <c r="C7" s="41"/>
      <c r="D7" s="45"/>
      <c r="E7" s="4"/>
    </row>
    <row r="8" spans="1:6" x14ac:dyDescent="0.2">
      <c r="A8" s="14">
        <v>1</v>
      </c>
      <c r="B8" s="1346" t="s">
        <v>1145</v>
      </c>
      <c r="C8" s="1347">
        <v>-50</v>
      </c>
      <c r="D8" s="1348">
        <v>50</v>
      </c>
      <c r="F8" s="221"/>
    </row>
    <row r="9" spans="1:6" x14ac:dyDescent="0.2">
      <c r="A9" s="14">
        <v>2</v>
      </c>
      <c r="B9" s="1346" t="s">
        <v>791</v>
      </c>
      <c r="C9" s="1347">
        <v>-266</v>
      </c>
      <c r="D9" s="1348">
        <v>266</v>
      </c>
      <c r="E9" s="260"/>
      <c r="F9" s="221"/>
    </row>
    <row r="10" spans="1:6" x14ac:dyDescent="0.2">
      <c r="A10" s="14">
        <v>3</v>
      </c>
      <c r="B10" s="1424" t="s">
        <v>3786</v>
      </c>
      <c r="C10" s="1425">
        <v>-7554</v>
      </c>
      <c r="D10" s="1426">
        <f>E91</f>
        <v>7554</v>
      </c>
      <c r="F10" s="221"/>
    </row>
    <row r="11" spans="1:6" x14ac:dyDescent="0.2">
      <c r="A11" s="14">
        <v>4</v>
      </c>
      <c r="B11" s="1346" t="s">
        <v>4558</v>
      </c>
      <c r="C11" s="1347">
        <v>0</v>
      </c>
      <c r="D11" s="1348">
        <v>0</v>
      </c>
      <c r="F11" s="221"/>
    </row>
    <row r="12" spans="1:6" x14ac:dyDescent="0.2">
      <c r="A12" s="14">
        <v>5</v>
      </c>
      <c r="B12" s="1346" t="s">
        <v>3781</v>
      </c>
      <c r="C12" s="1347">
        <v>0</v>
      </c>
      <c r="D12" s="1348">
        <v>0</v>
      </c>
      <c r="F12" s="221"/>
    </row>
    <row r="13" spans="1:6" x14ac:dyDescent="0.2">
      <c r="A13" s="14">
        <v>6</v>
      </c>
      <c r="B13" s="1346" t="s">
        <v>1433</v>
      </c>
      <c r="C13" s="1347">
        <v>0</v>
      </c>
      <c r="D13" s="1348">
        <v>0</v>
      </c>
      <c r="F13" s="221"/>
    </row>
    <row r="14" spans="1:6" x14ac:dyDescent="0.2">
      <c r="A14" s="14">
        <v>7</v>
      </c>
      <c r="B14" s="1346" t="s">
        <v>3785</v>
      </c>
      <c r="C14" s="1347">
        <v>0</v>
      </c>
      <c r="D14" s="1348">
        <v>0</v>
      </c>
      <c r="F14" s="221"/>
    </row>
    <row r="15" spans="1:6" x14ac:dyDescent="0.2">
      <c r="A15" s="14">
        <v>8</v>
      </c>
      <c r="B15" s="1346" t="s">
        <v>5456</v>
      </c>
      <c r="C15" s="1347">
        <v>-500</v>
      </c>
      <c r="D15" s="1348">
        <v>500</v>
      </c>
      <c r="F15" s="221"/>
    </row>
    <row r="16" spans="1:6" x14ac:dyDescent="0.2">
      <c r="A16" s="14">
        <v>9</v>
      </c>
      <c r="B16" s="1346" t="s">
        <v>5471</v>
      </c>
      <c r="C16" s="1347">
        <v>-500</v>
      </c>
      <c r="D16" s="1348">
        <v>500</v>
      </c>
      <c r="F16" s="221"/>
    </row>
    <row r="17" spans="1:6" x14ac:dyDescent="0.2">
      <c r="A17" s="14">
        <v>10</v>
      </c>
      <c r="B17" s="1346" t="s">
        <v>5472</v>
      </c>
      <c r="C17" s="1347">
        <v>-500</v>
      </c>
      <c r="D17" s="1348">
        <v>500</v>
      </c>
      <c r="F17" s="221"/>
    </row>
    <row r="18" spans="1:6" x14ac:dyDescent="0.2">
      <c r="A18" s="14">
        <v>11</v>
      </c>
      <c r="B18" s="1346" t="s">
        <v>5537</v>
      </c>
      <c r="C18" s="1347">
        <v>-500</v>
      </c>
      <c r="D18" s="1348">
        <v>500</v>
      </c>
      <c r="F18" s="221"/>
    </row>
    <row r="19" spans="1:6" x14ac:dyDescent="0.2">
      <c r="A19" s="14">
        <v>12</v>
      </c>
      <c r="B19" s="1346" t="s">
        <v>5473</v>
      </c>
      <c r="C19" s="1347">
        <v>-500</v>
      </c>
      <c r="D19" s="1348">
        <v>500</v>
      </c>
      <c r="F19" s="221"/>
    </row>
    <row r="20" spans="1:6" x14ac:dyDescent="0.2">
      <c r="A20" s="14">
        <v>13</v>
      </c>
      <c r="B20" s="1346" t="s">
        <v>3164</v>
      </c>
      <c r="C20" s="1347">
        <v>-919</v>
      </c>
      <c r="D20" s="1348">
        <v>919</v>
      </c>
      <c r="F20" s="221"/>
    </row>
    <row r="21" spans="1:6" x14ac:dyDescent="0.2">
      <c r="A21" s="14">
        <v>14</v>
      </c>
      <c r="B21" s="1346" t="s">
        <v>1154</v>
      </c>
      <c r="C21" s="1347">
        <v>-171</v>
      </c>
      <c r="D21" s="1348">
        <v>171</v>
      </c>
      <c r="F21" s="221"/>
    </row>
    <row r="22" spans="1:6" x14ac:dyDescent="0.2">
      <c r="A22" s="14">
        <v>15</v>
      </c>
      <c r="B22" s="1346" t="s">
        <v>1155</v>
      </c>
      <c r="C22" s="1347">
        <v>-35</v>
      </c>
      <c r="D22" s="1348">
        <v>35</v>
      </c>
      <c r="F22" s="221"/>
    </row>
    <row r="23" spans="1:6" x14ac:dyDescent="0.2">
      <c r="A23" s="14">
        <v>16</v>
      </c>
      <c r="B23" s="1346" t="s">
        <v>3439</v>
      </c>
      <c r="C23" s="1347">
        <v>0</v>
      </c>
      <c r="D23" s="1348">
        <v>0</v>
      </c>
      <c r="F23" s="221"/>
    </row>
    <row r="24" spans="1:6" x14ac:dyDescent="0.2">
      <c r="A24" s="14">
        <v>17</v>
      </c>
      <c r="B24" s="1346" t="s">
        <v>4183</v>
      </c>
      <c r="C24" s="1347">
        <v>-50</v>
      </c>
      <c r="D24" s="1348">
        <v>50</v>
      </c>
      <c r="F24" s="221"/>
    </row>
    <row r="25" spans="1:6" x14ac:dyDescent="0.2">
      <c r="A25" s="14">
        <v>18</v>
      </c>
      <c r="B25" s="1346" t="s">
        <v>4184</v>
      </c>
      <c r="C25" s="1347">
        <v>0</v>
      </c>
      <c r="D25" s="1348">
        <v>0</v>
      </c>
      <c r="F25" s="221"/>
    </row>
    <row r="26" spans="1:6" x14ac:dyDescent="0.2">
      <c r="A26" s="14">
        <v>19</v>
      </c>
      <c r="B26" s="1346" t="s">
        <v>3793</v>
      </c>
      <c r="C26" s="1347">
        <v>-458</v>
      </c>
      <c r="D26" s="1348">
        <v>458</v>
      </c>
      <c r="F26" s="221"/>
    </row>
    <row r="27" spans="1:6" x14ac:dyDescent="0.2">
      <c r="A27" s="14">
        <v>20</v>
      </c>
      <c r="B27" s="1424" t="s">
        <v>3427</v>
      </c>
      <c r="C27" s="1425">
        <v>-1230</v>
      </c>
      <c r="D27" s="1426">
        <v>1230</v>
      </c>
      <c r="E27" s="353"/>
      <c r="F27" s="221"/>
    </row>
    <row r="28" spans="1:6" ht="12" x14ac:dyDescent="0.25">
      <c r="A28" s="14">
        <v>21</v>
      </c>
      <c r="B28" s="670" t="s">
        <v>5468</v>
      </c>
      <c r="C28" s="672">
        <v>-525</v>
      </c>
      <c r="D28" s="672">
        <v>525</v>
      </c>
      <c r="E28" s="240">
        <f>SUM(D8:D28)</f>
        <v>13758</v>
      </c>
      <c r="F28" s="221"/>
    </row>
    <row r="29" spans="1:6" ht="2.25" customHeight="1" x14ac:dyDescent="0.2">
      <c r="A29" s="4"/>
      <c r="B29" s="51"/>
      <c r="C29" s="41"/>
      <c r="D29" s="45"/>
      <c r="E29" s="4"/>
      <c r="F29" s="221"/>
    </row>
    <row r="30" spans="1:6" ht="12" x14ac:dyDescent="0.25">
      <c r="A30" s="15"/>
      <c r="B30" s="594" t="s">
        <v>62</v>
      </c>
      <c r="C30" s="501">
        <v>-11343</v>
      </c>
      <c r="D30" s="652">
        <v>11343</v>
      </c>
      <c r="E30" s="240">
        <f>D30</f>
        <v>11343</v>
      </c>
      <c r="F30" s="221"/>
    </row>
    <row r="31" spans="1:6" ht="12" x14ac:dyDescent="0.25">
      <c r="A31" s="15"/>
      <c r="B31" s="1233" t="s">
        <v>4770</v>
      </c>
      <c r="C31" s="1234">
        <v>0</v>
      </c>
      <c r="D31" s="1235"/>
      <c r="E31" s="240"/>
      <c r="F31" s="221"/>
    </row>
    <row r="32" spans="1:6" ht="2.25" customHeight="1" x14ac:dyDescent="0.2">
      <c r="A32" s="4"/>
      <c r="B32" s="357"/>
      <c r="C32" s="41"/>
      <c r="D32" s="45"/>
      <c r="E32" s="4"/>
      <c r="F32" s="221"/>
    </row>
    <row r="33" spans="1:6" x14ac:dyDescent="0.2">
      <c r="A33" s="813"/>
      <c r="B33" s="1346" t="s">
        <v>5517</v>
      </c>
      <c r="C33" s="1347">
        <v>-120</v>
      </c>
      <c r="D33" s="1348">
        <v>120</v>
      </c>
      <c r="E33" s="390"/>
      <c r="F33" s="221"/>
    </row>
    <row r="34" spans="1:6" x14ac:dyDescent="0.2">
      <c r="A34" s="813" t="s">
        <v>3558</v>
      </c>
      <c r="B34" s="1346" t="s">
        <v>2971</v>
      </c>
      <c r="C34" s="1347">
        <v>0</v>
      </c>
      <c r="D34" s="1348">
        <v>0</v>
      </c>
      <c r="E34" s="390"/>
      <c r="F34" s="221"/>
    </row>
    <row r="35" spans="1:6" x14ac:dyDescent="0.2">
      <c r="A35" s="813" t="s">
        <v>3559</v>
      </c>
      <c r="B35" s="1346" t="s">
        <v>3784</v>
      </c>
      <c r="C35" s="1347">
        <v>0</v>
      </c>
      <c r="D35" s="1348">
        <v>0</v>
      </c>
      <c r="E35" s="390"/>
      <c r="F35" s="221"/>
    </row>
    <row r="36" spans="1:6" x14ac:dyDescent="0.2">
      <c r="A36" s="813" t="s">
        <v>2856</v>
      </c>
      <c r="B36" s="1346" t="s">
        <v>5518</v>
      </c>
      <c r="C36" s="1347">
        <v>-300</v>
      </c>
      <c r="D36" s="1348">
        <v>300</v>
      </c>
      <c r="E36" s="390"/>
      <c r="F36" s="221"/>
    </row>
    <row r="37" spans="1:6" x14ac:dyDescent="0.2">
      <c r="A37" s="813" t="s">
        <v>3558</v>
      </c>
      <c r="B37" s="1346" t="s">
        <v>5469</v>
      </c>
      <c r="C37" s="1347">
        <v>-400</v>
      </c>
      <c r="D37" s="1348">
        <v>400</v>
      </c>
      <c r="E37" s="390"/>
      <c r="F37" s="221"/>
    </row>
    <row r="38" spans="1:6" ht="12" x14ac:dyDescent="0.25">
      <c r="A38" s="813" t="s">
        <v>3560</v>
      </c>
      <c r="B38" s="1388" t="s">
        <v>5470</v>
      </c>
      <c r="C38" s="1392">
        <v>-500</v>
      </c>
      <c r="D38" s="1393">
        <v>500</v>
      </c>
      <c r="E38" s="390"/>
      <c r="F38" s="221"/>
    </row>
    <row r="39" spans="1:6" x14ac:dyDescent="0.2">
      <c r="A39" s="813"/>
      <c r="B39" s="1346" t="s">
        <v>5445</v>
      </c>
      <c r="C39" s="1347">
        <v>-606</v>
      </c>
      <c r="D39" s="1348">
        <v>606</v>
      </c>
      <c r="E39" s="390"/>
      <c r="F39" s="221"/>
    </row>
    <row r="40" spans="1:6" x14ac:dyDescent="0.2">
      <c r="A40" s="813"/>
      <c r="B40" s="1346" t="s">
        <v>5475</v>
      </c>
      <c r="C40" s="1347">
        <v>-900</v>
      </c>
      <c r="D40" s="1348">
        <v>900</v>
      </c>
      <c r="E40" s="390"/>
      <c r="F40" s="221"/>
    </row>
    <row r="41" spans="1:6" x14ac:dyDescent="0.2">
      <c r="A41" s="813"/>
      <c r="B41" s="1346" t="s">
        <v>5515</v>
      </c>
      <c r="C41" s="1347">
        <v>-900</v>
      </c>
      <c r="D41" s="1348">
        <v>900</v>
      </c>
      <c r="E41" s="390"/>
      <c r="F41" s="221"/>
    </row>
    <row r="42" spans="1:6" x14ac:dyDescent="0.2">
      <c r="A42" s="813"/>
      <c r="B42" s="698" t="s">
        <v>5450</v>
      </c>
      <c r="C42" s="1347">
        <v>-1774</v>
      </c>
      <c r="D42" s="1348">
        <v>1774</v>
      </c>
      <c r="E42" s="390"/>
      <c r="F42" s="221"/>
    </row>
    <row r="43" spans="1:6" x14ac:dyDescent="0.2">
      <c r="A43" s="813"/>
      <c r="B43" s="698" t="s">
        <v>5451</v>
      </c>
      <c r="C43" s="1347">
        <v>-136</v>
      </c>
      <c r="D43" s="1348">
        <v>136</v>
      </c>
      <c r="E43" s="390"/>
      <c r="F43" s="221"/>
    </row>
    <row r="44" spans="1:6" x14ac:dyDescent="0.2">
      <c r="A44" s="813"/>
      <c r="B44" s="1346" t="s">
        <v>5476</v>
      </c>
      <c r="C44" s="1347">
        <v>-300</v>
      </c>
      <c r="D44" s="1348">
        <v>300</v>
      </c>
      <c r="E44" s="390"/>
      <c r="F44" s="221"/>
    </row>
    <row r="45" spans="1:6" x14ac:dyDescent="0.2">
      <c r="A45" s="813"/>
      <c r="B45" s="1346" t="s">
        <v>5477</v>
      </c>
      <c r="C45" s="1347">
        <v>-100</v>
      </c>
      <c r="D45" s="1348">
        <v>100</v>
      </c>
      <c r="E45" s="390"/>
      <c r="F45" s="221"/>
    </row>
    <row r="46" spans="1:6" x14ac:dyDescent="0.2">
      <c r="A46" s="813"/>
      <c r="B46" s="1346" t="s">
        <v>5478</v>
      </c>
      <c r="C46" s="1347">
        <v>-200</v>
      </c>
      <c r="D46" s="1348">
        <v>200</v>
      </c>
      <c r="E46" s="390"/>
      <c r="F46" s="221"/>
    </row>
    <row r="47" spans="1:6" x14ac:dyDescent="0.2">
      <c r="A47" s="813"/>
      <c r="B47" s="1346" t="s">
        <v>5500</v>
      </c>
      <c r="C47" s="1347">
        <v>-660</v>
      </c>
      <c r="D47" s="1348">
        <v>660</v>
      </c>
      <c r="E47" s="390"/>
      <c r="F47" s="221"/>
    </row>
    <row r="48" spans="1:6" ht="12" customHeight="1" x14ac:dyDescent="0.2">
      <c r="A48" s="813"/>
      <c r="B48" s="1346" t="s">
        <v>5501</v>
      </c>
      <c r="C48" s="1347">
        <v>-100</v>
      </c>
      <c r="D48" s="1348">
        <v>100</v>
      </c>
      <c r="E48" s="390"/>
      <c r="F48" s="221"/>
    </row>
    <row r="49" spans="1:6" ht="12" customHeight="1" x14ac:dyDescent="0.2">
      <c r="A49" s="813"/>
      <c r="B49" s="1346" t="s">
        <v>5512</v>
      </c>
      <c r="C49" s="1347">
        <v>-900</v>
      </c>
      <c r="D49" s="1348">
        <v>900</v>
      </c>
      <c r="E49" s="390"/>
      <c r="F49" s="221"/>
    </row>
    <row r="50" spans="1:6" ht="12" customHeight="1" x14ac:dyDescent="0.2">
      <c r="A50" s="813"/>
      <c r="B50" s="1346" t="s">
        <v>5513</v>
      </c>
      <c r="C50" s="1347">
        <v>-150</v>
      </c>
      <c r="D50" s="1348">
        <v>150</v>
      </c>
      <c r="E50" s="390"/>
      <c r="F50" s="221"/>
    </row>
    <row r="51" spans="1:6" ht="12" customHeight="1" x14ac:dyDescent="0.2">
      <c r="A51" s="813"/>
      <c r="B51" s="1346" t="s">
        <v>5514</v>
      </c>
      <c r="C51" s="1347">
        <v>-140</v>
      </c>
      <c r="D51" s="1348">
        <v>140</v>
      </c>
      <c r="E51" s="390"/>
      <c r="F51" s="221"/>
    </row>
    <row r="52" spans="1:6" ht="12" customHeight="1" x14ac:dyDescent="0.2">
      <c r="A52" s="813"/>
      <c r="B52" s="1346" t="s">
        <v>5521</v>
      </c>
      <c r="C52" s="1347">
        <v>-83</v>
      </c>
      <c r="D52" s="1348">
        <v>83</v>
      </c>
      <c r="E52" s="390"/>
      <c r="F52" s="221"/>
    </row>
    <row r="53" spans="1:6" ht="12" customHeight="1" x14ac:dyDescent="0.2">
      <c r="A53" s="813"/>
      <c r="B53" s="1346" t="s">
        <v>5523</v>
      </c>
      <c r="C53" s="1347">
        <v>-20</v>
      </c>
      <c r="D53" s="1348">
        <v>20</v>
      </c>
      <c r="E53" s="390"/>
      <c r="F53" s="221"/>
    </row>
    <row r="54" spans="1:6" ht="12" customHeight="1" x14ac:dyDescent="0.2">
      <c r="A54" s="813"/>
      <c r="B54" s="1346" t="s">
        <v>5530</v>
      </c>
      <c r="C54" s="1347">
        <v>-15</v>
      </c>
      <c r="D54" s="1348">
        <v>15</v>
      </c>
      <c r="E54" s="390"/>
      <c r="F54" s="221"/>
    </row>
    <row r="55" spans="1:6" ht="12" customHeight="1" x14ac:dyDescent="0.2">
      <c r="A55" s="813"/>
      <c r="B55" s="1346" t="s">
        <v>4923</v>
      </c>
      <c r="C55" s="1347">
        <v>-100</v>
      </c>
      <c r="D55" s="1348">
        <v>100</v>
      </c>
      <c r="E55" s="390"/>
      <c r="F55" s="221"/>
    </row>
    <row r="56" spans="1:6" ht="12" customHeight="1" x14ac:dyDescent="0.2">
      <c r="A56" s="813"/>
      <c r="B56" s="1346" t="s">
        <v>5534</v>
      </c>
      <c r="C56" s="1347">
        <v>-55</v>
      </c>
      <c r="D56" s="1348">
        <v>55</v>
      </c>
      <c r="E56" s="390"/>
      <c r="F56" s="221"/>
    </row>
    <row r="57" spans="1:6" ht="12" customHeight="1" x14ac:dyDescent="0.2">
      <c r="A57" s="813"/>
      <c r="B57" s="1346" t="s">
        <v>5551</v>
      </c>
      <c r="C57" s="1347">
        <v>-1610</v>
      </c>
      <c r="D57" s="1348">
        <v>1610</v>
      </c>
      <c r="E57" s="390"/>
      <c r="F57" s="221"/>
    </row>
    <row r="58" spans="1:6" ht="12" customHeight="1" x14ac:dyDescent="0.25">
      <c r="A58" s="813"/>
      <c r="B58" s="599"/>
      <c r="C58" s="1169"/>
      <c r="D58" s="1170"/>
      <c r="E58" s="240">
        <f>SUM(D33:D58)</f>
        <v>10069</v>
      </c>
      <c r="F58" s="221"/>
    </row>
    <row r="59" spans="1:6" ht="2.25" customHeight="1" x14ac:dyDescent="0.2">
      <c r="A59" s="659"/>
      <c r="B59" s="659"/>
      <c r="C59" s="795"/>
      <c r="D59" s="660"/>
      <c r="E59" s="801"/>
      <c r="F59" s="221"/>
    </row>
    <row r="60" spans="1:6" ht="12" customHeight="1" x14ac:dyDescent="0.2">
      <c r="A60" s="814"/>
      <c r="B60" s="826" t="s">
        <v>3787</v>
      </c>
      <c r="C60" s="604">
        <v>7000</v>
      </c>
      <c r="D60" s="46"/>
      <c r="E60" s="390"/>
      <c r="F60" s="221"/>
    </row>
    <row r="61" spans="1:6" ht="12" customHeight="1" x14ac:dyDescent="0.25">
      <c r="A61" s="814" t="s">
        <v>3560</v>
      </c>
      <c r="B61" s="1346" t="s">
        <v>5442</v>
      </c>
      <c r="C61" s="1347">
        <v>-100</v>
      </c>
      <c r="D61" s="1348">
        <v>100</v>
      </c>
      <c r="E61" s="408"/>
      <c r="F61" s="221"/>
    </row>
    <row r="62" spans="1:6" ht="12" customHeight="1" x14ac:dyDescent="0.25">
      <c r="A62" s="814" t="s">
        <v>3788</v>
      </c>
      <c r="B62" s="1346" t="s">
        <v>5444</v>
      </c>
      <c r="C62" s="1347">
        <v>-140</v>
      </c>
      <c r="D62" s="1348">
        <v>140</v>
      </c>
      <c r="E62" s="408"/>
      <c r="F62" s="221"/>
    </row>
    <row r="63" spans="1:6" ht="12" customHeight="1" x14ac:dyDescent="0.25">
      <c r="A63" s="814" t="s">
        <v>3789</v>
      </c>
      <c r="B63" s="1346" t="s">
        <v>5447</v>
      </c>
      <c r="C63" s="1347">
        <v>-110</v>
      </c>
      <c r="D63" s="1348">
        <v>110</v>
      </c>
      <c r="E63" s="408"/>
      <c r="F63" s="221"/>
    </row>
    <row r="64" spans="1:6" ht="12" customHeight="1" x14ac:dyDescent="0.25">
      <c r="A64" s="814" t="s">
        <v>2855</v>
      </c>
      <c r="B64" s="1346" t="s">
        <v>5448</v>
      </c>
      <c r="C64" s="1347">
        <v>-100</v>
      </c>
      <c r="D64" s="1348">
        <v>100</v>
      </c>
      <c r="E64" s="408"/>
      <c r="F64" s="221"/>
    </row>
    <row r="65" spans="1:6" ht="12" customHeight="1" x14ac:dyDescent="0.25">
      <c r="A65" s="814" t="s">
        <v>2856</v>
      </c>
      <c r="B65" s="1346" t="s">
        <v>5449</v>
      </c>
      <c r="C65" s="1347">
        <v>-140</v>
      </c>
      <c r="D65" s="1348">
        <v>140</v>
      </c>
      <c r="E65" s="408"/>
      <c r="F65" s="221"/>
    </row>
    <row r="66" spans="1:6" ht="12" customHeight="1" x14ac:dyDescent="0.25">
      <c r="A66" s="814" t="s">
        <v>3790</v>
      </c>
      <c r="B66" s="1346" t="s">
        <v>5460</v>
      </c>
      <c r="C66" s="1347">
        <v>-68</v>
      </c>
      <c r="D66" s="1348">
        <v>68</v>
      </c>
      <c r="E66" s="860"/>
      <c r="F66" s="221"/>
    </row>
    <row r="67" spans="1:6" ht="12" customHeight="1" x14ac:dyDescent="0.25">
      <c r="A67" s="814" t="s">
        <v>2855</v>
      </c>
      <c r="B67" s="1346" t="s">
        <v>5446</v>
      </c>
      <c r="C67" s="1347">
        <v>-1277</v>
      </c>
      <c r="D67" s="1348">
        <v>1277</v>
      </c>
      <c r="E67" s="860"/>
      <c r="F67" s="221"/>
    </row>
    <row r="68" spans="1:6" ht="12" customHeight="1" x14ac:dyDescent="0.25">
      <c r="A68" s="814" t="s">
        <v>2856</v>
      </c>
      <c r="B68" s="1346" t="s">
        <v>5474</v>
      </c>
      <c r="C68" s="1347">
        <v>-720</v>
      </c>
      <c r="D68" s="1348">
        <v>720</v>
      </c>
      <c r="E68" s="860"/>
      <c r="F68" s="221"/>
    </row>
    <row r="69" spans="1:6" ht="12" x14ac:dyDescent="0.25">
      <c r="A69" s="814" t="s">
        <v>1327</v>
      </c>
      <c r="B69" s="698" t="s">
        <v>5457</v>
      </c>
      <c r="C69" s="1347">
        <v>-250</v>
      </c>
      <c r="D69" s="1348">
        <v>250</v>
      </c>
      <c r="E69" s="408"/>
      <c r="F69" s="221"/>
    </row>
    <row r="70" spans="1:6" ht="12" x14ac:dyDescent="0.25">
      <c r="A70" s="814"/>
      <c r="B70" s="698" t="s">
        <v>5453</v>
      </c>
      <c r="C70" s="1347">
        <v>-140</v>
      </c>
      <c r="D70" s="1348">
        <v>140</v>
      </c>
      <c r="E70" s="408"/>
      <c r="F70" s="221"/>
    </row>
    <row r="71" spans="1:6" ht="12" x14ac:dyDescent="0.25">
      <c r="A71" s="814"/>
      <c r="B71" s="698" t="s">
        <v>5454</v>
      </c>
      <c r="C71" s="1347">
        <v>-300</v>
      </c>
      <c r="D71" s="1348">
        <v>300</v>
      </c>
      <c r="E71" s="408"/>
      <c r="F71" s="221"/>
    </row>
    <row r="72" spans="1:6" ht="12" x14ac:dyDescent="0.25">
      <c r="A72" s="814"/>
      <c r="B72" s="698" t="s">
        <v>5502</v>
      </c>
      <c r="C72" s="1347">
        <v>-130</v>
      </c>
      <c r="D72" s="1348">
        <v>130</v>
      </c>
      <c r="E72" s="408"/>
      <c r="F72" s="221"/>
    </row>
    <row r="73" spans="1:6" ht="12" x14ac:dyDescent="0.25">
      <c r="A73" s="814"/>
      <c r="B73" s="698" t="s">
        <v>5503</v>
      </c>
      <c r="C73" s="1347">
        <v>-163</v>
      </c>
      <c r="D73" s="1348">
        <v>163</v>
      </c>
      <c r="E73" s="408"/>
      <c r="F73" s="221"/>
    </row>
    <row r="74" spans="1:6" ht="12" x14ac:dyDescent="0.25">
      <c r="A74" s="814"/>
      <c r="B74" s="1346" t="s">
        <v>5505</v>
      </c>
      <c r="C74" s="1347">
        <v>-80</v>
      </c>
      <c r="D74" s="1348">
        <v>80</v>
      </c>
      <c r="E74" s="408"/>
      <c r="F74" s="221"/>
    </row>
    <row r="75" spans="1:6" ht="12" x14ac:dyDescent="0.25">
      <c r="A75" s="814"/>
      <c r="B75" s="1346" t="s">
        <v>5511</v>
      </c>
      <c r="C75" s="1347">
        <v>-125</v>
      </c>
      <c r="D75" s="1348">
        <v>125</v>
      </c>
      <c r="E75" s="408"/>
      <c r="F75" s="221"/>
    </row>
    <row r="76" spans="1:6" ht="12" x14ac:dyDescent="0.25">
      <c r="A76" s="814"/>
      <c r="B76" s="1346" t="s">
        <v>2575</v>
      </c>
      <c r="C76" s="1347">
        <v>-200</v>
      </c>
      <c r="D76" s="1348">
        <v>200</v>
      </c>
      <c r="E76" s="408"/>
      <c r="F76" s="221"/>
    </row>
    <row r="77" spans="1:6" ht="12" x14ac:dyDescent="0.25">
      <c r="A77" s="814"/>
      <c r="B77" s="1346" t="s">
        <v>5519</v>
      </c>
      <c r="C77" s="1347">
        <v>-125</v>
      </c>
      <c r="D77" s="1348">
        <v>125</v>
      </c>
      <c r="E77" s="408"/>
      <c r="F77" s="221"/>
    </row>
    <row r="78" spans="1:6" ht="12" x14ac:dyDescent="0.25">
      <c r="A78" s="814"/>
      <c r="B78" s="1346" t="s">
        <v>4201</v>
      </c>
      <c r="C78" s="1347">
        <v>-73</v>
      </c>
      <c r="D78" s="1348">
        <v>73</v>
      </c>
      <c r="E78" s="408"/>
      <c r="F78" s="221"/>
    </row>
    <row r="79" spans="1:6" ht="12" x14ac:dyDescent="0.25">
      <c r="A79" s="814"/>
      <c r="B79" s="1346" t="s">
        <v>5520</v>
      </c>
      <c r="C79" s="1347">
        <v>-15</v>
      </c>
      <c r="D79" s="1348">
        <v>15</v>
      </c>
      <c r="E79" s="408"/>
      <c r="F79" s="221"/>
    </row>
    <row r="80" spans="1:6" ht="12" x14ac:dyDescent="0.25">
      <c r="A80" s="814"/>
      <c r="B80" s="1346" t="s">
        <v>5522</v>
      </c>
      <c r="C80" s="1347">
        <v>-120</v>
      </c>
      <c r="D80" s="1348">
        <v>120</v>
      </c>
      <c r="E80" s="408"/>
      <c r="F80" s="221"/>
    </row>
    <row r="81" spans="1:6" ht="12" x14ac:dyDescent="0.25">
      <c r="A81" s="814"/>
      <c r="B81" s="1346" t="s">
        <v>5524</v>
      </c>
      <c r="C81" s="1347">
        <v>-125</v>
      </c>
      <c r="D81" s="1348">
        <v>125</v>
      </c>
      <c r="E81" s="408"/>
      <c r="F81" s="221"/>
    </row>
    <row r="82" spans="1:6" ht="12" x14ac:dyDescent="0.25">
      <c r="A82" s="814"/>
      <c r="B82" s="1346" t="s">
        <v>5525</v>
      </c>
      <c r="C82" s="1347">
        <v>-109</v>
      </c>
      <c r="D82" s="1348">
        <v>109</v>
      </c>
      <c r="E82" s="408"/>
      <c r="F82" s="221"/>
    </row>
    <row r="83" spans="1:6" ht="12" x14ac:dyDescent="0.25">
      <c r="A83" s="814"/>
      <c r="B83" s="1346" t="s">
        <v>5526</v>
      </c>
      <c r="C83" s="1347">
        <v>-677</v>
      </c>
      <c r="D83" s="1348">
        <v>677</v>
      </c>
      <c r="E83" s="408"/>
      <c r="F83" s="221"/>
    </row>
    <row r="84" spans="1:6" ht="12" x14ac:dyDescent="0.25">
      <c r="A84" s="814"/>
      <c r="B84" s="1346" t="s">
        <v>4550</v>
      </c>
      <c r="C84" s="1347">
        <v>-615</v>
      </c>
      <c r="D84" s="1348">
        <v>615</v>
      </c>
      <c r="E84" s="408"/>
      <c r="F84" s="221"/>
    </row>
    <row r="85" spans="1:6" ht="12" x14ac:dyDescent="0.25">
      <c r="A85" s="814"/>
      <c r="B85" s="1346" t="s">
        <v>4550</v>
      </c>
      <c r="C85" s="1347">
        <v>-962</v>
      </c>
      <c r="D85" s="1348">
        <v>962</v>
      </c>
      <c r="E85" s="408"/>
      <c r="F85" s="221"/>
    </row>
    <row r="86" spans="1:6" ht="12" x14ac:dyDescent="0.25">
      <c r="A86" s="814"/>
      <c r="B86" s="1346" t="s">
        <v>5535</v>
      </c>
      <c r="C86" s="1347">
        <v>-120</v>
      </c>
      <c r="D86" s="1348">
        <v>120</v>
      </c>
      <c r="E86" s="408"/>
      <c r="F86" s="221"/>
    </row>
    <row r="87" spans="1:6" ht="12" x14ac:dyDescent="0.25">
      <c r="A87" s="814"/>
      <c r="B87" s="1346" t="s">
        <v>5536</v>
      </c>
      <c r="C87" s="1347">
        <v>-140</v>
      </c>
      <c r="D87" s="1348">
        <v>140</v>
      </c>
      <c r="E87" s="408"/>
      <c r="F87" s="221"/>
    </row>
    <row r="88" spans="1:6" ht="12" x14ac:dyDescent="0.25">
      <c r="A88" s="814"/>
      <c r="B88" s="1346" t="s">
        <v>5539</v>
      </c>
      <c r="C88" s="1347">
        <v>-130</v>
      </c>
      <c r="D88" s="1348">
        <v>130</v>
      </c>
      <c r="E88" s="408"/>
      <c r="F88" s="221"/>
    </row>
    <row r="89" spans="1:6" ht="12" x14ac:dyDescent="0.25">
      <c r="A89" s="814"/>
      <c r="B89" s="1346" t="s">
        <v>5540</v>
      </c>
      <c r="C89" s="1347">
        <v>-70</v>
      </c>
      <c r="D89" s="1348">
        <v>70</v>
      </c>
      <c r="E89" s="408"/>
      <c r="F89" s="221"/>
    </row>
    <row r="90" spans="1:6" ht="12" x14ac:dyDescent="0.25">
      <c r="A90" s="814"/>
      <c r="B90" s="1346" t="s">
        <v>5555</v>
      </c>
      <c r="C90" s="1347">
        <v>-230</v>
      </c>
      <c r="D90" s="1348">
        <v>230</v>
      </c>
      <c r="E90" s="408"/>
      <c r="F90" s="221"/>
    </row>
    <row r="91" spans="1:6" ht="12.6" thickBot="1" x14ac:dyDescent="0.3">
      <c r="A91" s="814"/>
      <c r="B91" s="599"/>
      <c r="C91" s="1169"/>
      <c r="D91" s="1170"/>
      <c r="E91" s="240">
        <f>SUM(D60:D91)</f>
        <v>7554</v>
      </c>
      <c r="F91" s="221"/>
    </row>
    <row r="92" spans="1:6" ht="21.6" thickBot="1" x14ac:dyDescent="0.45">
      <c r="B92" s="50" t="s">
        <v>1198</v>
      </c>
      <c r="C92" s="49">
        <f>SUM(C2:C58)</f>
        <v>0</v>
      </c>
      <c r="D92" s="432">
        <f>SUM(D8:D58)</f>
        <v>35170</v>
      </c>
      <c r="E92" s="353"/>
    </row>
  </sheetData>
  <pageMargins left="0.7" right="0.7" top="0.75" bottom="0.75" header="0.3" footer="0.3"/>
  <pageSetup paperSize="9" orientation="portrait" horizontalDpi="4294967293" verticalDpi="4294967293"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zoomScale="80" zoomScaleNormal="80" workbookViewId="0">
      <selection activeCell="M73" sqref="M73"/>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9.6640625" style="3" customWidth="1"/>
    <col min="6" max="6" width="1.109375" style="3" customWidth="1"/>
    <col min="7" max="16384" width="11.44140625" style="3"/>
  </cols>
  <sheetData>
    <row r="1" spans="1:6" ht="12" thickBot="1" x14ac:dyDescent="0.25">
      <c r="B1" s="50"/>
      <c r="C1" s="54" t="s">
        <v>1230</v>
      </c>
      <c r="D1" s="54" t="s">
        <v>1228</v>
      </c>
      <c r="E1" s="221"/>
      <c r="F1" s="260"/>
    </row>
    <row r="2" spans="1:6" x14ac:dyDescent="0.2">
      <c r="A2" s="16"/>
      <c r="B2" s="28" t="s">
        <v>1192</v>
      </c>
      <c r="C2" s="1061">
        <v>32004</v>
      </c>
      <c r="D2" s="1061"/>
      <c r="F2" s="630"/>
    </row>
    <row r="3" spans="1:6" x14ac:dyDescent="0.2">
      <c r="A3" s="16"/>
      <c r="B3" s="3" t="s">
        <v>1194</v>
      </c>
      <c r="C3" s="44"/>
      <c r="D3" s="44"/>
    </row>
    <row r="4" spans="1:6" ht="12" x14ac:dyDescent="0.25">
      <c r="A4" s="16"/>
      <c r="B4" s="3" t="s">
        <v>3597</v>
      </c>
      <c r="C4" s="875">
        <v>3500</v>
      </c>
      <c r="D4" s="875">
        <v>-3500</v>
      </c>
      <c r="E4" s="23"/>
    </row>
    <row r="5" spans="1:6" ht="12" x14ac:dyDescent="0.25">
      <c r="A5" s="16"/>
      <c r="B5" s="3" t="s">
        <v>3743</v>
      </c>
      <c r="C5" s="875">
        <v>0</v>
      </c>
      <c r="D5" s="875">
        <v>0</v>
      </c>
      <c r="E5" s="23"/>
    </row>
    <row r="6" spans="1:6" ht="12" x14ac:dyDescent="0.25">
      <c r="A6" s="16"/>
      <c r="B6" s="3" t="s">
        <v>5480</v>
      </c>
      <c r="C6" s="875">
        <v>861</v>
      </c>
      <c r="D6" s="875">
        <v>-861</v>
      </c>
      <c r="E6" s="23"/>
    </row>
    <row r="7" spans="1:6" ht="12" x14ac:dyDescent="0.25">
      <c r="A7" s="16"/>
      <c r="B7" s="221" t="s">
        <v>393</v>
      </c>
      <c r="C7" s="875">
        <v>259</v>
      </c>
      <c r="D7" s="875">
        <v>-259</v>
      </c>
      <c r="E7" s="23">
        <f>SUM(C2:C7)</f>
        <v>36624</v>
      </c>
    </row>
    <row r="8" spans="1:6" ht="1.5" customHeight="1" x14ac:dyDescent="0.2">
      <c r="A8" s="4"/>
      <c r="B8" s="51"/>
      <c r="C8" s="41"/>
      <c r="D8" s="45"/>
      <c r="E8" s="4"/>
    </row>
    <row r="9" spans="1:6" x14ac:dyDescent="0.2">
      <c r="A9" s="14">
        <v>1</v>
      </c>
      <c r="B9" s="1410" t="s">
        <v>1145</v>
      </c>
      <c r="C9" s="1411">
        <v>-50</v>
      </c>
      <c r="D9" s="1412">
        <v>50</v>
      </c>
      <c r="F9" s="221"/>
    </row>
    <row r="10" spans="1:6" x14ac:dyDescent="0.2">
      <c r="A10" s="14">
        <v>2</v>
      </c>
      <c r="B10" s="1410" t="s">
        <v>791</v>
      </c>
      <c r="C10" s="1411">
        <v>-279</v>
      </c>
      <c r="D10" s="1412">
        <v>279</v>
      </c>
      <c r="E10" s="260"/>
      <c r="F10" s="221"/>
    </row>
    <row r="11" spans="1:6" x14ac:dyDescent="0.2">
      <c r="A11" s="14">
        <v>3</v>
      </c>
      <c r="B11" s="1410" t="s">
        <v>3786</v>
      </c>
      <c r="C11" s="1411">
        <v>-6644</v>
      </c>
      <c r="D11" s="1412">
        <f>E83</f>
        <v>6644</v>
      </c>
      <c r="F11" s="221"/>
    </row>
    <row r="12" spans="1:6" x14ac:dyDescent="0.2">
      <c r="A12" s="14">
        <v>4</v>
      </c>
      <c r="B12" s="1410" t="s">
        <v>4558</v>
      </c>
      <c r="C12" s="1411">
        <v>-1817</v>
      </c>
      <c r="D12" s="1412">
        <v>1817</v>
      </c>
      <c r="F12" s="221"/>
    </row>
    <row r="13" spans="1:6" x14ac:dyDescent="0.2">
      <c r="A13" s="14">
        <v>5</v>
      </c>
      <c r="B13" s="1410" t="s">
        <v>3781</v>
      </c>
      <c r="C13" s="1411">
        <v>0</v>
      </c>
      <c r="D13" s="1412">
        <v>0</v>
      </c>
      <c r="F13" s="221"/>
    </row>
    <row r="14" spans="1:6" x14ac:dyDescent="0.2">
      <c r="A14" s="14">
        <v>6</v>
      </c>
      <c r="B14" s="1410" t="s">
        <v>1433</v>
      </c>
      <c r="C14" s="1411">
        <v>-200</v>
      </c>
      <c r="D14" s="1412">
        <v>200</v>
      </c>
      <c r="F14" s="221"/>
    </row>
    <row r="15" spans="1:6" x14ac:dyDescent="0.2">
      <c r="A15" s="14">
        <v>7</v>
      </c>
      <c r="B15" s="1410" t="s">
        <v>3785</v>
      </c>
      <c r="C15" s="1411">
        <v>0</v>
      </c>
      <c r="D15" s="1412">
        <v>0</v>
      </c>
      <c r="F15" s="221"/>
    </row>
    <row r="16" spans="1:6" x14ac:dyDescent="0.2">
      <c r="A16" s="14">
        <v>8</v>
      </c>
      <c r="B16" s="1410" t="s">
        <v>5481</v>
      </c>
      <c r="C16" s="1411">
        <v>0</v>
      </c>
      <c r="D16" s="1412">
        <v>0</v>
      </c>
      <c r="F16" s="221"/>
    </row>
    <row r="17" spans="1:6" x14ac:dyDescent="0.2">
      <c r="A17" s="14">
        <v>9</v>
      </c>
      <c r="B17" s="1410" t="s">
        <v>5482</v>
      </c>
      <c r="C17" s="1411">
        <v>0</v>
      </c>
      <c r="D17" s="1412">
        <v>0</v>
      </c>
      <c r="F17" s="221"/>
    </row>
    <row r="18" spans="1:6" x14ac:dyDescent="0.2">
      <c r="A18" s="14">
        <v>10</v>
      </c>
      <c r="B18" s="1410" t="s">
        <v>5483</v>
      </c>
      <c r="C18" s="1411">
        <v>-500</v>
      </c>
      <c r="D18" s="1412">
        <v>500</v>
      </c>
      <c r="F18" s="221"/>
    </row>
    <row r="19" spans="1:6" x14ac:dyDescent="0.2">
      <c r="A19" s="14">
        <v>11</v>
      </c>
      <c r="B19" s="1410" t="s">
        <v>5464</v>
      </c>
      <c r="C19" s="1411">
        <v>-500</v>
      </c>
      <c r="D19" s="1412">
        <v>500</v>
      </c>
      <c r="F19" s="221"/>
    </row>
    <row r="20" spans="1:6" x14ac:dyDescent="0.2">
      <c r="A20" s="14">
        <v>12</v>
      </c>
      <c r="B20" s="1410" t="s">
        <v>5455</v>
      </c>
      <c r="C20" s="1411">
        <v>-500</v>
      </c>
      <c r="D20" s="1412">
        <v>500</v>
      </c>
      <c r="F20" s="221"/>
    </row>
    <row r="21" spans="1:6" x14ac:dyDescent="0.2">
      <c r="A21" s="14">
        <v>13</v>
      </c>
      <c r="B21" s="1410" t="s">
        <v>3164</v>
      </c>
      <c r="C21" s="1411">
        <v>-919</v>
      </c>
      <c r="D21" s="1412">
        <v>919</v>
      </c>
      <c r="F21" s="221"/>
    </row>
    <row r="22" spans="1:6" x14ac:dyDescent="0.2">
      <c r="A22" s="14">
        <v>14</v>
      </c>
      <c r="B22" s="1410" t="s">
        <v>1154</v>
      </c>
      <c r="C22" s="1411">
        <v>-206</v>
      </c>
      <c r="D22" s="1412">
        <v>206</v>
      </c>
      <c r="F22" s="221"/>
    </row>
    <row r="23" spans="1:6" x14ac:dyDescent="0.2">
      <c r="A23" s="14">
        <v>15</v>
      </c>
      <c r="B23" s="1410" t="s">
        <v>1155</v>
      </c>
      <c r="C23" s="1411">
        <v>0</v>
      </c>
      <c r="D23" s="1412">
        <v>0</v>
      </c>
      <c r="F23" s="221"/>
    </row>
    <row r="24" spans="1:6" x14ac:dyDescent="0.2">
      <c r="A24" s="14">
        <v>16</v>
      </c>
      <c r="B24" s="1410" t="s">
        <v>3439</v>
      </c>
      <c r="C24" s="1411">
        <v>0</v>
      </c>
      <c r="D24" s="1412">
        <v>0</v>
      </c>
      <c r="F24" s="221"/>
    </row>
    <row r="25" spans="1:6" x14ac:dyDescent="0.2">
      <c r="A25" s="14">
        <v>17</v>
      </c>
      <c r="B25" s="1410" t="s">
        <v>4183</v>
      </c>
      <c r="C25" s="1411">
        <v>-50</v>
      </c>
      <c r="D25" s="1412">
        <v>50</v>
      </c>
      <c r="F25" s="221"/>
    </row>
    <row r="26" spans="1:6" x14ac:dyDescent="0.2">
      <c r="A26" s="14">
        <v>18</v>
      </c>
      <c r="B26" s="1410" t="s">
        <v>4184</v>
      </c>
      <c r="C26" s="1411">
        <v>0</v>
      </c>
      <c r="D26" s="1412">
        <v>0</v>
      </c>
      <c r="F26" s="221"/>
    </row>
    <row r="27" spans="1:6" x14ac:dyDescent="0.2">
      <c r="A27" s="14">
        <v>19</v>
      </c>
      <c r="B27" s="1410" t="s">
        <v>3793</v>
      </c>
      <c r="C27" s="1411">
        <v>-458</v>
      </c>
      <c r="D27" s="1412">
        <v>458</v>
      </c>
      <c r="F27" s="221"/>
    </row>
    <row r="28" spans="1:6" x14ac:dyDescent="0.2">
      <c r="A28" s="14">
        <v>20</v>
      </c>
      <c r="B28" s="1410" t="s">
        <v>3427</v>
      </c>
      <c r="C28" s="1411">
        <v>-601</v>
      </c>
      <c r="D28" s="1412">
        <v>601</v>
      </c>
      <c r="E28" s="353"/>
      <c r="F28" s="221"/>
    </row>
    <row r="29" spans="1:6" ht="12" x14ac:dyDescent="0.25">
      <c r="A29" s="14">
        <v>21</v>
      </c>
      <c r="B29" s="670" t="s">
        <v>5479</v>
      </c>
      <c r="C29" s="672">
        <v>-469</v>
      </c>
      <c r="D29" s="672">
        <v>469</v>
      </c>
      <c r="E29" s="240">
        <f>SUM(D9:D29)</f>
        <v>13193</v>
      </c>
      <c r="F29" s="221"/>
    </row>
    <row r="30" spans="1:6" ht="2.25" customHeight="1" x14ac:dyDescent="0.2">
      <c r="A30" s="4"/>
      <c r="B30" s="51"/>
      <c r="C30" s="41"/>
      <c r="D30" s="45"/>
      <c r="E30" s="4"/>
      <c r="F30" s="221"/>
    </row>
    <row r="31" spans="1:6" ht="12" x14ac:dyDescent="0.25">
      <c r="A31" s="15"/>
      <c r="B31" s="594" t="s">
        <v>62</v>
      </c>
      <c r="C31" s="501">
        <v>-8911</v>
      </c>
      <c r="D31" s="652">
        <v>8911</v>
      </c>
      <c r="E31" s="240">
        <f>D31</f>
        <v>8911</v>
      </c>
      <c r="F31" s="221"/>
    </row>
    <row r="32" spans="1:6" ht="12" x14ac:dyDescent="0.25">
      <c r="A32" s="15"/>
      <c r="B32" s="1233" t="s">
        <v>4770</v>
      </c>
      <c r="C32" s="1234">
        <v>0</v>
      </c>
      <c r="D32" s="1235"/>
      <c r="E32" s="240"/>
      <c r="F32" s="221"/>
    </row>
    <row r="33" spans="1:6" ht="2.25" customHeight="1" x14ac:dyDescent="0.2">
      <c r="A33" s="4"/>
      <c r="B33" s="357"/>
      <c r="C33" s="41"/>
      <c r="D33" s="45"/>
      <c r="E33" s="4"/>
      <c r="F33" s="221"/>
    </row>
    <row r="34" spans="1:6" x14ac:dyDescent="0.2">
      <c r="A34" s="813"/>
      <c r="B34" s="1410" t="s">
        <v>4037</v>
      </c>
      <c r="C34" s="1411">
        <v>0</v>
      </c>
      <c r="D34" s="1412">
        <v>0</v>
      </c>
      <c r="E34" s="390"/>
      <c r="F34" s="221"/>
    </row>
    <row r="35" spans="1:6" x14ac:dyDescent="0.2">
      <c r="A35" s="813" t="s">
        <v>3558</v>
      </c>
      <c r="B35" s="1410" t="s">
        <v>2971</v>
      </c>
      <c r="C35" s="1411">
        <v>0</v>
      </c>
      <c r="D35" s="1412">
        <v>0</v>
      </c>
      <c r="E35" s="390"/>
      <c r="F35" s="221"/>
    </row>
    <row r="36" spans="1:6" x14ac:dyDescent="0.2">
      <c r="A36" s="813" t="s">
        <v>3559</v>
      </c>
      <c r="B36" s="1410" t="s">
        <v>3784</v>
      </c>
      <c r="C36" s="1411">
        <v>0</v>
      </c>
      <c r="D36" s="1412">
        <v>0</v>
      </c>
      <c r="E36" s="390"/>
      <c r="F36" s="221"/>
    </row>
    <row r="37" spans="1:6" ht="12" x14ac:dyDescent="0.25">
      <c r="A37" s="813" t="s">
        <v>2856</v>
      </c>
      <c r="B37" s="1388" t="s">
        <v>5470</v>
      </c>
      <c r="C37" s="1392">
        <v>-500</v>
      </c>
      <c r="D37" s="1393">
        <v>500</v>
      </c>
      <c r="E37" s="390"/>
      <c r="F37" s="221"/>
    </row>
    <row r="38" spans="1:6" x14ac:dyDescent="0.2">
      <c r="A38" s="813" t="s">
        <v>3558</v>
      </c>
      <c r="B38" s="816" t="s">
        <v>5368</v>
      </c>
      <c r="C38" s="1411">
        <v>-4700</v>
      </c>
      <c r="D38" s="1412">
        <v>4700</v>
      </c>
      <c r="E38" s="390"/>
      <c r="F38" s="221"/>
    </row>
    <row r="39" spans="1:6" x14ac:dyDescent="0.2">
      <c r="A39" s="813" t="s">
        <v>3560</v>
      </c>
      <c r="B39" s="816" t="s">
        <v>5369</v>
      </c>
      <c r="C39" s="1411">
        <v>-2400</v>
      </c>
      <c r="D39" s="1412">
        <v>2400</v>
      </c>
      <c r="E39" s="390"/>
      <c r="F39" s="221"/>
    </row>
    <row r="40" spans="1:6" x14ac:dyDescent="0.2">
      <c r="A40" s="813"/>
      <c r="B40" s="1410" t="s">
        <v>2933</v>
      </c>
      <c r="C40" s="1411">
        <v>-70</v>
      </c>
      <c r="D40" s="1412">
        <v>70</v>
      </c>
      <c r="E40" s="390"/>
      <c r="F40" s="221"/>
    </row>
    <row r="41" spans="1:6" x14ac:dyDescent="0.2">
      <c r="A41" s="813"/>
      <c r="B41" s="816" t="s">
        <v>5423</v>
      </c>
      <c r="C41" s="1411">
        <v>-615</v>
      </c>
      <c r="D41" s="1412">
        <v>615</v>
      </c>
      <c r="E41" s="390"/>
      <c r="F41" s="221"/>
    </row>
    <row r="42" spans="1:6" x14ac:dyDescent="0.2">
      <c r="A42" s="813"/>
      <c r="B42" s="816" t="s">
        <v>5422</v>
      </c>
      <c r="C42" s="1411">
        <v>-895</v>
      </c>
      <c r="D42" s="1412">
        <v>895</v>
      </c>
      <c r="E42" s="390"/>
      <c r="F42" s="221"/>
    </row>
    <row r="43" spans="1:6" x14ac:dyDescent="0.2">
      <c r="A43" s="813"/>
      <c r="B43" s="1410" t="s">
        <v>5463</v>
      </c>
      <c r="C43" s="1411">
        <v>-300</v>
      </c>
      <c r="D43" s="1412">
        <v>300</v>
      </c>
      <c r="E43" s="390"/>
      <c r="F43" s="221"/>
    </row>
    <row r="44" spans="1:6" x14ac:dyDescent="0.2">
      <c r="A44" s="813"/>
      <c r="B44" s="1410" t="s">
        <v>5355</v>
      </c>
      <c r="C44" s="1411">
        <v>-300</v>
      </c>
      <c r="D44" s="1412">
        <v>300</v>
      </c>
      <c r="E44" s="390"/>
      <c r="F44" s="221"/>
    </row>
    <row r="45" spans="1:6" x14ac:dyDescent="0.2">
      <c r="A45" s="813"/>
      <c r="B45" s="1410" t="s">
        <v>5373</v>
      </c>
      <c r="C45" s="1411">
        <v>-220</v>
      </c>
      <c r="D45" s="1412">
        <v>220</v>
      </c>
      <c r="E45" s="390"/>
      <c r="F45" s="221"/>
    </row>
    <row r="46" spans="1:6" x14ac:dyDescent="0.2">
      <c r="A46" s="813"/>
      <c r="B46" s="1410" t="s">
        <v>5374</v>
      </c>
      <c r="C46" s="1411">
        <v>-50</v>
      </c>
      <c r="D46" s="1412">
        <v>50</v>
      </c>
      <c r="E46" s="390"/>
      <c r="F46" s="221"/>
    </row>
    <row r="47" spans="1:6" x14ac:dyDescent="0.2">
      <c r="A47" s="813"/>
      <c r="B47" s="1410" t="s">
        <v>5376</v>
      </c>
      <c r="C47" s="1411">
        <v>-58</v>
      </c>
      <c r="D47" s="1412">
        <v>58</v>
      </c>
      <c r="E47" s="390"/>
      <c r="F47" s="221"/>
    </row>
    <row r="48" spans="1:6" x14ac:dyDescent="0.2">
      <c r="A48" s="813"/>
      <c r="B48" s="1410" t="s">
        <v>5379</v>
      </c>
      <c r="C48" s="1411">
        <v>-120</v>
      </c>
      <c r="D48" s="1412">
        <v>120</v>
      </c>
      <c r="E48" s="390"/>
      <c r="F48" s="221"/>
    </row>
    <row r="49" spans="1:6" x14ac:dyDescent="0.2">
      <c r="A49" s="813"/>
      <c r="B49" s="1410" t="s">
        <v>5378</v>
      </c>
      <c r="C49" s="1411">
        <v>-3380</v>
      </c>
      <c r="D49" s="1412">
        <v>3380</v>
      </c>
      <c r="E49" s="390"/>
      <c r="F49" s="221"/>
    </row>
    <row r="50" spans="1:6" x14ac:dyDescent="0.2">
      <c r="A50" s="813"/>
      <c r="B50" s="1410" t="s">
        <v>5415</v>
      </c>
      <c r="C50" s="1411">
        <v>-47</v>
      </c>
      <c r="D50" s="1412">
        <v>47</v>
      </c>
      <c r="E50" s="390"/>
      <c r="F50" s="221"/>
    </row>
    <row r="51" spans="1:6" x14ac:dyDescent="0.2">
      <c r="A51" s="813"/>
      <c r="B51" s="816" t="s">
        <v>5467</v>
      </c>
      <c r="C51" s="888">
        <v>-50</v>
      </c>
      <c r="D51" s="1413">
        <v>50</v>
      </c>
      <c r="E51" s="390"/>
      <c r="F51" s="221"/>
    </row>
    <row r="52" spans="1:6" x14ac:dyDescent="0.2">
      <c r="A52" s="813"/>
      <c r="B52" s="816" t="s">
        <v>5458</v>
      </c>
      <c r="C52" s="888">
        <v>-75</v>
      </c>
      <c r="D52" s="1413">
        <v>75</v>
      </c>
      <c r="E52" s="390"/>
      <c r="F52" s="221"/>
    </row>
    <row r="53" spans="1:6" x14ac:dyDescent="0.2">
      <c r="A53" s="813"/>
      <c r="B53" s="1410" t="s">
        <v>5421</v>
      </c>
      <c r="C53" s="1411">
        <v>-390</v>
      </c>
      <c r="D53" s="1412">
        <v>390</v>
      </c>
      <c r="E53" s="390"/>
      <c r="F53" s="221"/>
    </row>
    <row r="54" spans="1:6" x14ac:dyDescent="0.2">
      <c r="A54" s="813"/>
      <c r="B54" s="1410" t="s">
        <v>5461</v>
      </c>
      <c r="C54" s="1411">
        <v>-350</v>
      </c>
      <c r="D54" s="1412">
        <v>350</v>
      </c>
      <c r="E54" s="390"/>
      <c r="F54" s="221"/>
    </row>
    <row r="55" spans="1:6" ht="12" x14ac:dyDescent="0.25">
      <c r="A55" s="813"/>
      <c r="B55" s="599"/>
      <c r="C55" s="1169"/>
      <c r="D55" s="1170"/>
      <c r="E55" s="240">
        <f>SUM(D34:D55)</f>
        <v>14520</v>
      </c>
      <c r="F55" s="221"/>
    </row>
    <row r="56" spans="1:6" ht="1.5" customHeight="1" x14ac:dyDescent="0.2">
      <c r="A56" s="659"/>
      <c r="B56" s="659"/>
      <c r="C56" s="795"/>
      <c r="D56" s="660"/>
      <c r="E56" s="801"/>
      <c r="F56" s="221"/>
    </row>
    <row r="57" spans="1:6" x14ac:dyDescent="0.2">
      <c r="A57" s="814"/>
      <c r="B57" s="826" t="s">
        <v>3787</v>
      </c>
      <c r="C57" s="604">
        <v>7000</v>
      </c>
      <c r="D57" s="46"/>
      <c r="E57" s="390"/>
      <c r="F57" s="221"/>
    </row>
    <row r="58" spans="1:6" ht="12" x14ac:dyDescent="0.25">
      <c r="A58" s="814" t="s">
        <v>3560</v>
      </c>
      <c r="B58" s="1410" t="s">
        <v>5354</v>
      </c>
      <c r="C58" s="1411">
        <v>-110</v>
      </c>
      <c r="D58" s="1412">
        <v>110</v>
      </c>
      <c r="E58" s="408"/>
      <c r="F58" s="221"/>
    </row>
    <row r="59" spans="1:6" ht="12" x14ac:dyDescent="0.25">
      <c r="A59" s="814" t="s">
        <v>3788</v>
      </c>
      <c r="B59" s="1410" t="s">
        <v>5353</v>
      </c>
      <c r="C59" s="1411">
        <v>-100</v>
      </c>
      <c r="D59" s="1412">
        <v>100</v>
      </c>
      <c r="E59" s="408"/>
      <c r="F59" s="221"/>
    </row>
    <row r="60" spans="1:6" ht="12" x14ac:dyDescent="0.25">
      <c r="A60" s="814" t="s">
        <v>3789</v>
      </c>
      <c r="B60" s="1410" t="s">
        <v>5352</v>
      </c>
      <c r="C60" s="1411">
        <v>-110</v>
      </c>
      <c r="D60" s="1412">
        <v>110</v>
      </c>
      <c r="E60" s="408"/>
      <c r="F60" s="221"/>
    </row>
    <row r="61" spans="1:6" ht="12" x14ac:dyDescent="0.25">
      <c r="A61" s="814" t="s">
        <v>2855</v>
      </c>
      <c r="B61" s="1410" t="s">
        <v>5351</v>
      </c>
      <c r="C61" s="1411">
        <v>-115</v>
      </c>
      <c r="D61" s="1412">
        <v>115</v>
      </c>
      <c r="E61" s="408"/>
      <c r="F61" s="221"/>
    </row>
    <row r="62" spans="1:6" ht="12" x14ac:dyDescent="0.25">
      <c r="A62" s="814" t="s">
        <v>2856</v>
      </c>
      <c r="B62" s="1410" t="s">
        <v>5350</v>
      </c>
      <c r="C62" s="1411">
        <v>-120</v>
      </c>
      <c r="D62" s="1412">
        <v>120</v>
      </c>
      <c r="E62" s="408"/>
      <c r="F62" s="221"/>
    </row>
    <row r="63" spans="1:6" ht="12" x14ac:dyDescent="0.25">
      <c r="A63" s="814" t="s">
        <v>3790</v>
      </c>
      <c r="B63" s="1410" t="s">
        <v>5349</v>
      </c>
      <c r="C63" s="1411">
        <v>-85</v>
      </c>
      <c r="D63" s="1412">
        <v>85</v>
      </c>
      <c r="E63" s="860"/>
      <c r="F63" s="221"/>
    </row>
    <row r="64" spans="1:6" ht="12" x14ac:dyDescent="0.25">
      <c r="A64" s="814" t="s">
        <v>2855</v>
      </c>
      <c r="B64" s="1410" t="s">
        <v>5411</v>
      </c>
      <c r="C64" s="1411">
        <v>-150</v>
      </c>
      <c r="D64" s="1412">
        <v>150</v>
      </c>
      <c r="E64" s="860"/>
      <c r="F64" s="221"/>
    </row>
    <row r="65" spans="1:6" ht="12" x14ac:dyDescent="0.25">
      <c r="A65" s="814" t="s">
        <v>2856</v>
      </c>
      <c r="B65" s="1410" t="s">
        <v>5414</v>
      </c>
      <c r="C65" s="1411">
        <v>-85</v>
      </c>
      <c r="D65" s="1412">
        <v>85</v>
      </c>
      <c r="E65" s="860"/>
      <c r="F65" s="221"/>
    </row>
    <row r="66" spans="1:6" ht="12" x14ac:dyDescent="0.25">
      <c r="A66" s="814" t="s">
        <v>1327</v>
      </c>
      <c r="B66" s="816" t="s">
        <v>5425</v>
      </c>
      <c r="C66" s="1411">
        <v>-238</v>
      </c>
      <c r="D66" s="1412">
        <v>238</v>
      </c>
      <c r="E66" s="408"/>
      <c r="F66" s="221"/>
    </row>
    <row r="67" spans="1:6" ht="12" x14ac:dyDescent="0.25">
      <c r="A67" s="814"/>
      <c r="B67" s="816" t="s">
        <v>4660</v>
      </c>
      <c r="C67" s="1411">
        <v>-160</v>
      </c>
      <c r="D67" s="1412">
        <v>160</v>
      </c>
      <c r="E67" s="408"/>
      <c r="F67" s="221"/>
    </row>
    <row r="68" spans="1:6" ht="12" x14ac:dyDescent="0.25">
      <c r="A68" s="814"/>
      <c r="B68" s="816" t="s">
        <v>4660</v>
      </c>
      <c r="C68" s="1411">
        <v>-205</v>
      </c>
      <c r="D68" s="1412">
        <v>205</v>
      </c>
      <c r="E68" s="408"/>
      <c r="F68" s="221"/>
    </row>
    <row r="69" spans="1:6" ht="12" x14ac:dyDescent="0.25">
      <c r="A69" s="814"/>
      <c r="B69" s="1410" t="s">
        <v>5439</v>
      </c>
      <c r="C69" s="1411">
        <v>-125</v>
      </c>
      <c r="D69" s="1412">
        <v>125</v>
      </c>
      <c r="E69" s="408"/>
      <c r="F69" s="221"/>
    </row>
    <row r="70" spans="1:6" ht="12" x14ac:dyDescent="0.25">
      <c r="A70" s="814"/>
      <c r="B70" s="1410" t="s">
        <v>5440</v>
      </c>
      <c r="C70" s="1411">
        <v>-132</v>
      </c>
      <c r="D70" s="1412">
        <v>132</v>
      </c>
      <c r="E70" s="408"/>
      <c r="F70" s="221"/>
    </row>
    <row r="71" spans="1:6" ht="12" x14ac:dyDescent="0.25">
      <c r="A71" s="814"/>
      <c r="B71" s="1410" t="s">
        <v>5441</v>
      </c>
      <c r="C71" s="1411">
        <v>-125</v>
      </c>
      <c r="D71" s="1412">
        <v>125</v>
      </c>
      <c r="E71" s="408"/>
      <c r="F71" s="221"/>
    </row>
    <row r="72" spans="1:6" ht="12" x14ac:dyDescent="0.25">
      <c r="A72" s="814"/>
      <c r="B72" s="1410" t="s">
        <v>4746</v>
      </c>
      <c r="C72" s="1411">
        <v>-1311</v>
      </c>
      <c r="D72" s="1412">
        <v>1311</v>
      </c>
      <c r="E72" s="408"/>
      <c r="F72" s="221"/>
    </row>
    <row r="73" spans="1:6" ht="12" x14ac:dyDescent="0.25">
      <c r="A73" s="814"/>
      <c r="B73" s="1410" t="s">
        <v>5370</v>
      </c>
      <c r="C73" s="1411">
        <v>-1199</v>
      </c>
      <c r="D73" s="1412">
        <v>1199</v>
      </c>
      <c r="E73" s="408"/>
      <c r="F73" s="221"/>
    </row>
    <row r="74" spans="1:6" ht="12" x14ac:dyDescent="0.25">
      <c r="A74" s="814"/>
      <c r="B74" s="1410" t="s">
        <v>5372</v>
      </c>
      <c r="C74" s="1411">
        <v>-314</v>
      </c>
      <c r="D74" s="1412">
        <v>314</v>
      </c>
      <c r="E74" s="408"/>
      <c r="F74" s="221"/>
    </row>
    <row r="75" spans="1:6" ht="12" x14ac:dyDescent="0.25">
      <c r="A75" s="814"/>
      <c r="B75" s="1410" t="s">
        <v>5443</v>
      </c>
      <c r="C75" s="1411">
        <v>-838</v>
      </c>
      <c r="D75" s="1412">
        <v>838</v>
      </c>
      <c r="E75" s="408"/>
      <c r="F75" s="221"/>
    </row>
    <row r="76" spans="1:6" ht="12" x14ac:dyDescent="0.25">
      <c r="A76" s="814"/>
      <c r="B76" s="1410" t="s">
        <v>2783</v>
      </c>
      <c r="C76" s="1411">
        <v>-35</v>
      </c>
      <c r="D76" s="1412">
        <v>35</v>
      </c>
      <c r="E76" s="408"/>
      <c r="F76" s="221"/>
    </row>
    <row r="77" spans="1:6" ht="12" x14ac:dyDescent="0.25">
      <c r="A77" s="814"/>
      <c r="B77" s="1410" t="s">
        <v>5348</v>
      </c>
      <c r="C77" s="1411">
        <v>-125</v>
      </c>
      <c r="D77" s="1412">
        <v>125</v>
      </c>
      <c r="E77" s="408"/>
      <c r="F77" s="221"/>
    </row>
    <row r="78" spans="1:6" ht="12" x14ac:dyDescent="0.25">
      <c r="A78" s="814"/>
      <c r="B78" s="1410" t="s">
        <v>5484</v>
      </c>
      <c r="C78" s="1411">
        <v>-83</v>
      </c>
      <c r="D78" s="1412">
        <v>83</v>
      </c>
      <c r="E78" s="408"/>
      <c r="F78" s="221"/>
    </row>
    <row r="79" spans="1:6" ht="12" x14ac:dyDescent="0.25">
      <c r="A79" s="814"/>
      <c r="B79" s="1410" t="s">
        <v>5277</v>
      </c>
      <c r="C79" s="1411">
        <v>-100</v>
      </c>
      <c r="D79" s="1412">
        <v>100</v>
      </c>
      <c r="E79" s="408"/>
      <c r="F79" s="221"/>
    </row>
    <row r="80" spans="1:6" ht="12" x14ac:dyDescent="0.25">
      <c r="A80" s="814"/>
      <c r="B80" s="1410" t="s">
        <v>5380</v>
      </c>
      <c r="C80" s="1411">
        <v>-345</v>
      </c>
      <c r="D80" s="1412">
        <v>345</v>
      </c>
      <c r="E80" s="408"/>
      <c r="F80" s="221"/>
    </row>
    <row r="81" spans="1:6" ht="12" x14ac:dyDescent="0.25">
      <c r="A81" s="814"/>
      <c r="B81" s="1410" t="s">
        <v>5416</v>
      </c>
      <c r="C81" s="1411">
        <v>-72</v>
      </c>
      <c r="D81" s="1412">
        <v>72</v>
      </c>
      <c r="E81" s="408"/>
      <c r="F81" s="221"/>
    </row>
    <row r="82" spans="1:6" ht="12" x14ac:dyDescent="0.25">
      <c r="A82" s="814"/>
      <c r="B82" s="1410" t="s">
        <v>5465</v>
      </c>
      <c r="C82" s="1411">
        <v>-362</v>
      </c>
      <c r="D82" s="1412">
        <v>362</v>
      </c>
      <c r="E82" s="408"/>
      <c r="F82" s="221"/>
    </row>
    <row r="83" spans="1:6" ht="12.6" thickBot="1" x14ac:dyDescent="0.3">
      <c r="A83" s="814"/>
      <c r="B83" s="599"/>
      <c r="C83" s="1169"/>
      <c r="D83" s="1170"/>
      <c r="E83" s="240">
        <f>SUM(D57:D83)</f>
        <v>6644</v>
      </c>
      <c r="F83" s="221"/>
    </row>
    <row r="84" spans="1:6" ht="21.6" thickBot="1" x14ac:dyDescent="0.45">
      <c r="B84" s="50" t="s">
        <v>1198</v>
      </c>
      <c r="C84" s="49">
        <f>SUM(C2:C55)</f>
        <v>0</v>
      </c>
      <c r="D84" s="432">
        <f>SUM(D9:D55)</f>
        <v>36624</v>
      </c>
      <c r="E84" s="353"/>
    </row>
    <row r="86" spans="1:6" x14ac:dyDescent="0.2">
      <c r="B86" s="193"/>
      <c r="C86" s="193"/>
      <c r="D86" s="193"/>
      <c r="E86" s="793"/>
      <c r="F86" s="28"/>
    </row>
    <row r="87" spans="1:6" x14ac:dyDescent="0.2">
      <c r="F87" s="28"/>
    </row>
    <row r="88" spans="1:6" x14ac:dyDescent="0.2">
      <c r="F88" s="193"/>
    </row>
    <row r="89" spans="1:6" x14ac:dyDescent="0.2">
      <c r="F89" s="19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R340"/>
  <sheetViews>
    <sheetView topLeftCell="A254" zoomScale="90" zoomScaleNormal="90" workbookViewId="0">
      <selection activeCell="I279" sqref="I279"/>
    </sheetView>
  </sheetViews>
  <sheetFormatPr baseColWidth="10" defaultRowHeight="13.2" x14ac:dyDescent="0.25"/>
  <cols>
    <col min="1" max="1" width="2.44140625" customWidth="1"/>
    <col min="2" max="2" width="57.109375" customWidth="1"/>
    <col min="3" max="3" width="10.6640625" bestFit="1" customWidth="1"/>
    <col min="4" max="4" width="13" bestFit="1" customWidth="1"/>
    <col min="5" max="5" width="9.33203125" customWidth="1"/>
    <col min="6" max="6" width="8.6640625" customWidth="1"/>
    <col min="7" max="7" width="7.5546875" bestFit="1" customWidth="1"/>
    <col min="8" max="8" width="12.6640625" customWidth="1"/>
    <col min="9" max="9" width="7.109375" customWidth="1"/>
    <col min="10" max="10" width="2.5546875" customWidth="1"/>
    <col min="11" max="11" width="3.5546875" customWidth="1"/>
    <col min="12" max="12" width="5.5546875" bestFit="1" customWidth="1"/>
    <col min="13" max="13" width="14.6640625" customWidth="1"/>
    <col min="15" max="15" width="1" customWidth="1"/>
    <col min="17" max="17" width="3.44140625" customWidth="1"/>
  </cols>
  <sheetData>
    <row r="1" spans="2:4" x14ac:dyDescent="0.25">
      <c r="D1" s="2" t="s">
        <v>1238</v>
      </c>
    </row>
    <row r="2" spans="2:4" x14ac:dyDescent="0.25">
      <c r="B2" t="s">
        <v>2808</v>
      </c>
      <c r="C2">
        <v>20032</v>
      </c>
      <c r="D2" s="17">
        <v>41090</v>
      </c>
    </row>
    <row r="3" spans="2:4" x14ac:dyDescent="0.25">
      <c r="B3" t="s">
        <v>2809</v>
      </c>
      <c r="C3">
        <v>2221</v>
      </c>
      <c r="D3" s="17">
        <v>41120</v>
      </c>
    </row>
    <row r="4" spans="2:4" x14ac:dyDescent="0.25">
      <c r="B4" t="s">
        <v>2807</v>
      </c>
      <c r="C4" s="631">
        <v>-15000</v>
      </c>
      <c r="D4" s="17">
        <v>41137</v>
      </c>
    </row>
    <row r="5" spans="2:4" x14ac:dyDescent="0.25">
      <c r="B5" t="s">
        <v>2810</v>
      </c>
      <c r="C5">
        <v>572</v>
      </c>
      <c r="D5" s="17">
        <v>41151</v>
      </c>
    </row>
    <row r="6" spans="2:4" x14ac:dyDescent="0.25">
      <c r="B6" t="s">
        <v>2876</v>
      </c>
      <c r="C6">
        <v>2706</v>
      </c>
      <c r="D6" s="17">
        <v>41182</v>
      </c>
    </row>
    <row r="7" spans="2:4" x14ac:dyDescent="0.25">
      <c r="B7" t="s">
        <v>3414</v>
      </c>
      <c r="C7">
        <v>4559</v>
      </c>
      <c r="D7" s="17">
        <v>41212</v>
      </c>
    </row>
    <row r="8" spans="2:4" x14ac:dyDescent="0.25">
      <c r="B8" t="s">
        <v>2953</v>
      </c>
      <c r="C8" s="631">
        <v>-14400</v>
      </c>
      <c r="D8" s="17">
        <v>41214</v>
      </c>
    </row>
    <row r="9" spans="2:4" x14ac:dyDescent="0.25">
      <c r="B9" t="s">
        <v>2965</v>
      </c>
      <c r="C9">
        <v>5324</v>
      </c>
      <c r="D9" s="17">
        <v>41243</v>
      </c>
    </row>
    <row r="10" spans="2:4" x14ac:dyDescent="0.25">
      <c r="B10" t="s">
        <v>2966</v>
      </c>
      <c r="C10" s="631">
        <v>-2205</v>
      </c>
      <c r="D10" s="17">
        <v>41244</v>
      </c>
    </row>
    <row r="11" spans="2:4" x14ac:dyDescent="0.25">
      <c r="B11" s="520" t="s">
        <v>3027</v>
      </c>
      <c r="C11">
        <v>5000</v>
      </c>
      <c r="D11" s="17">
        <v>41220</v>
      </c>
    </row>
    <row r="12" spans="2:4" x14ac:dyDescent="0.25">
      <c r="B12" s="520" t="s">
        <v>3028</v>
      </c>
      <c r="C12">
        <v>2260</v>
      </c>
      <c r="D12" s="17">
        <v>41256</v>
      </c>
    </row>
    <row r="13" spans="2:4" x14ac:dyDescent="0.25">
      <c r="B13" s="520" t="s">
        <v>3032</v>
      </c>
      <c r="C13">
        <v>4771</v>
      </c>
      <c r="D13" s="17">
        <v>41263</v>
      </c>
    </row>
    <row r="14" spans="2:4" x14ac:dyDescent="0.25">
      <c r="B14" s="520" t="s">
        <v>3071</v>
      </c>
      <c r="C14">
        <v>5261</v>
      </c>
      <c r="D14" s="17" t="s">
        <v>2079</v>
      </c>
    </row>
    <row r="15" spans="2:4" x14ac:dyDescent="0.25">
      <c r="B15" s="520" t="s">
        <v>3072</v>
      </c>
      <c r="C15" s="631">
        <v>-5500</v>
      </c>
      <c r="D15" s="17">
        <v>41264</v>
      </c>
    </row>
    <row r="16" spans="2:4" x14ac:dyDescent="0.25">
      <c r="B16" s="520" t="s">
        <v>2953</v>
      </c>
      <c r="C16" s="631">
        <v>-11000</v>
      </c>
      <c r="D16" s="17"/>
    </row>
    <row r="17" spans="2:4" x14ac:dyDescent="0.25">
      <c r="B17" s="520" t="s">
        <v>3126</v>
      </c>
      <c r="C17">
        <v>-500</v>
      </c>
      <c r="D17" s="17"/>
    </row>
    <row r="18" spans="2:4" x14ac:dyDescent="0.25">
      <c r="B18" s="520" t="s">
        <v>3150</v>
      </c>
      <c r="C18">
        <v>2129</v>
      </c>
      <c r="D18" s="17">
        <v>41331</v>
      </c>
    </row>
    <row r="19" spans="2:4" x14ac:dyDescent="0.25">
      <c r="B19" s="520" t="s">
        <v>3155</v>
      </c>
      <c r="C19">
        <v>9210</v>
      </c>
      <c r="D19" s="17">
        <v>41359</v>
      </c>
    </row>
    <row r="20" spans="2:4" x14ac:dyDescent="0.25">
      <c r="B20" s="520" t="s">
        <v>3072</v>
      </c>
      <c r="C20" s="631">
        <v>-5500</v>
      </c>
      <c r="D20" s="17">
        <v>41331</v>
      </c>
    </row>
    <row r="21" spans="2:4" x14ac:dyDescent="0.25">
      <c r="B21" s="520" t="s">
        <v>3156</v>
      </c>
      <c r="C21" s="631">
        <v>-2000</v>
      </c>
      <c r="D21" s="17">
        <v>41349</v>
      </c>
    </row>
    <row r="22" spans="2:4" x14ac:dyDescent="0.25">
      <c r="B22" s="520" t="s">
        <v>3196</v>
      </c>
      <c r="C22">
        <v>4701</v>
      </c>
      <c r="D22" s="17">
        <v>41390</v>
      </c>
    </row>
    <row r="23" spans="2:4" x14ac:dyDescent="0.25">
      <c r="B23" s="520" t="s">
        <v>3072</v>
      </c>
      <c r="C23" s="631">
        <v>-5500</v>
      </c>
      <c r="D23" s="17">
        <v>41408</v>
      </c>
    </row>
    <row r="24" spans="2:4" x14ac:dyDescent="0.25">
      <c r="B24" s="520" t="s">
        <v>3156</v>
      </c>
      <c r="C24" s="631">
        <v>-3000</v>
      </c>
      <c r="D24" s="17">
        <v>41381</v>
      </c>
    </row>
    <row r="25" spans="2:4" x14ac:dyDescent="0.25">
      <c r="B25" s="520" t="s">
        <v>3241</v>
      </c>
      <c r="C25">
        <v>2493</v>
      </c>
      <c r="D25" s="17">
        <v>41420</v>
      </c>
    </row>
    <row r="26" spans="2:4" x14ac:dyDescent="0.25">
      <c r="B26" s="520" t="s">
        <v>2808</v>
      </c>
      <c r="C26">
        <v>2568</v>
      </c>
      <c r="D26" s="17">
        <v>41451</v>
      </c>
    </row>
    <row r="27" spans="2:4" x14ac:dyDescent="0.25">
      <c r="B27" s="520" t="s">
        <v>3156</v>
      </c>
      <c r="C27" s="631">
        <v>-1000</v>
      </c>
      <c r="D27" s="17">
        <v>41459</v>
      </c>
    </row>
    <row r="28" spans="2:4" x14ac:dyDescent="0.25">
      <c r="B28" s="736" t="s">
        <v>3319</v>
      </c>
      <c r="C28" s="736">
        <v>3200</v>
      </c>
      <c r="D28" s="17">
        <v>41460</v>
      </c>
    </row>
    <row r="29" spans="2:4" x14ac:dyDescent="0.25">
      <c r="B29" s="722" t="s">
        <v>3320</v>
      </c>
      <c r="C29" s="720">
        <v>-10080</v>
      </c>
      <c r="D29" s="722">
        <v>41460</v>
      </c>
    </row>
    <row r="30" spans="2:4" x14ac:dyDescent="0.25">
      <c r="B30" s="722" t="s">
        <v>3310</v>
      </c>
      <c r="C30" s="720">
        <v>-750</v>
      </c>
      <c r="D30" s="722">
        <v>41460</v>
      </c>
    </row>
    <row r="31" spans="2:4" x14ac:dyDescent="0.25">
      <c r="B31" s="722" t="s">
        <v>3311</v>
      </c>
      <c r="C31" s="720">
        <v>-3800</v>
      </c>
      <c r="D31" s="722">
        <v>41460</v>
      </c>
    </row>
    <row r="32" spans="2:4" x14ac:dyDescent="0.25">
      <c r="B32" s="520" t="s">
        <v>2809</v>
      </c>
      <c r="C32">
        <v>9552</v>
      </c>
      <c r="D32" s="721">
        <v>41482</v>
      </c>
    </row>
    <row r="33" spans="2:4" x14ac:dyDescent="0.25">
      <c r="B33" s="520" t="s">
        <v>3072</v>
      </c>
      <c r="C33" s="631">
        <v>-6000</v>
      </c>
      <c r="D33" s="17">
        <v>41508</v>
      </c>
    </row>
    <row r="34" spans="2:4" x14ac:dyDescent="0.25">
      <c r="B34" s="520" t="s">
        <v>2701</v>
      </c>
      <c r="C34" s="631">
        <v>-1000</v>
      </c>
      <c r="D34" s="17">
        <v>41514</v>
      </c>
    </row>
    <row r="35" spans="2:4" x14ac:dyDescent="0.25">
      <c r="B35" s="520" t="s">
        <v>2810</v>
      </c>
      <c r="C35">
        <v>235</v>
      </c>
      <c r="D35" s="17">
        <v>41515</v>
      </c>
    </row>
    <row r="36" spans="2:4" x14ac:dyDescent="0.25">
      <c r="B36" s="736" t="s">
        <v>3319</v>
      </c>
      <c r="C36" s="736">
        <v>2509</v>
      </c>
      <c r="D36" s="17">
        <v>41515</v>
      </c>
    </row>
    <row r="37" spans="2:4" x14ac:dyDescent="0.25">
      <c r="B37" s="520" t="s">
        <v>3379</v>
      </c>
      <c r="C37">
        <v>3280</v>
      </c>
      <c r="D37" s="17">
        <v>41533</v>
      </c>
    </row>
    <row r="38" spans="2:4" x14ac:dyDescent="0.25">
      <c r="B38" s="736" t="s">
        <v>3319</v>
      </c>
      <c r="C38" s="736">
        <v>2400</v>
      </c>
      <c r="D38" s="17">
        <v>41535</v>
      </c>
    </row>
    <row r="39" spans="2:4" x14ac:dyDescent="0.25">
      <c r="B39" s="520" t="s">
        <v>2701</v>
      </c>
      <c r="C39" s="631">
        <v>-1000</v>
      </c>
      <c r="D39" s="17">
        <v>41537</v>
      </c>
    </row>
    <row r="40" spans="2:4" x14ac:dyDescent="0.25">
      <c r="B40" s="520" t="s">
        <v>3072</v>
      </c>
      <c r="C40" s="631">
        <v>-6000</v>
      </c>
      <c r="D40" s="17">
        <v>41538</v>
      </c>
    </row>
    <row r="41" spans="2:4" x14ac:dyDescent="0.25">
      <c r="B41" s="520" t="s">
        <v>3415</v>
      </c>
      <c r="C41">
        <v>6272</v>
      </c>
      <c r="D41" s="17">
        <v>41577</v>
      </c>
    </row>
    <row r="42" spans="2:4" x14ac:dyDescent="0.25">
      <c r="B42" s="520" t="s">
        <v>3072</v>
      </c>
      <c r="C42" s="631">
        <v>-6000</v>
      </c>
      <c r="D42" s="17">
        <v>41571</v>
      </c>
    </row>
    <row r="43" spans="2:4" x14ac:dyDescent="0.25">
      <c r="B43" s="520" t="s">
        <v>3437</v>
      </c>
      <c r="C43" s="631">
        <v>-1000</v>
      </c>
      <c r="D43" s="17">
        <v>41573</v>
      </c>
    </row>
    <row r="44" spans="2:4" x14ac:dyDescent="0.25">
      <c r="B44" s="736" t="s">
        <v>3319</v>
      </c>
      <c r="C44" s="736">
        <v>3000</v>
      </c>
      <c r="D44" s="17">
        <v>41578</v>
      </c>
    </row>
    <row r="45" spans="2:4" x14ac:dyDescent="0.25">
      <c r="B45" s="760" t="s">
        <v>3440</v>
      </c>
      <c r="C45" s="760">
        <v>16000</v>
      </c>
      <c r="D45" s="17">
        <v>41586</v>
      </c>
    </row>
    <row r="46" spans="2:4" x14ac:dyDescent="0.25">
      <c r="B46" s="520" t="s">
        <v>3467</v>
      </c>
      <c r="C46" s="631">
        <v>-19500</v>
      </c>
      <c r="D46" s="17">
        <v>41592</v>
      </c>
    </row>
    <row r="47" spans="2:4" x14ac:dyDescent="0.25">
      <c r="B47" s="520" t="s">
        <v>3457</v>
      </c>
      <c r="C47">
        <v>3911</v>
      </c>
      <c r="D47" s="17">
        <v>41624</v>
      </c>
    </row>
    <row r="48" spans="2:4" x14ac:dyDescent="0.25">
      <c r="B48" s="736" t="s">
        <v>3319</v>
      </c>
      <c r="C48" s="736">
        <v>1800</v>
      </c>
      <c r="D48" s="17">
        <v>41624</v>
      </c>
    </row>
    <row r="49" spans="2:6" x14ac:dyDescent="0.25">
      <c r="B49" s="520" t="s">
        <v>3490</v>
      </c>
      <c r="C49">
        <v>9560</v>
      </c>
      <c r="D49" s="17">
        <v>41627</v>
      </c>
    </row>
    <row r="50" spans="2:6" x14ac:dyDescent="0.25">
      <c r="B50" s="520" t="s">
        <v>2701</v>
      </c>
      <c r="C50" s="631">
        <v>-1000</v>
      </c>
      <c r="D50" s="17">
        <v>41628</v>
      </c>
    </row>
    <row r="51" spans="2:6" x14ac:dyDescent="0.25">
      <c r="B51" s="722" t="s">
        <v>3514</v>
      </c>
      <c r="C51" s="720">
        <v>-19196</v>
      </c>
      <c r="D51" s="722">
        <v>41646</v>
      </c>
    </row>
    <row r="52" spans="2:6" x14ac:dyDescent="0.25">
      <c r="B52" s="736" t="s">
        <v>3319</v>
      </c>
      <c r="C52" s="736">
        <v>1000</v>
      </c>
      <c r="D52" s="17">
        <v>41655</v>
      </c>
    </row>
    <row r="53" spans="2:6" x14ac:dyDescent="0.25">
      <c r="B53" s="520" t="s">
        <v>3855</v>
      </c>
      <c r="C53" s="631">
        <v>-1000</v>
      </c>
      <c r="D53" s="17">
        <v>41655</v>
      </c>
      <c r="E53" s="520"/>
    </row>
    <row r="54" spans="2:6" x14ac:dyDescent="0.25">
      <c r="B54" s="520" t="s">
        <v>3501</v>
      </c>
      <c r="C54">
        <v>8570</v>
      </c>
      <c r="D54" s="17">
        <v>41668</v>
      </c>
    </row>
    <row r="55" spans="2:6" x14ac:dyDescent="0.25">
      <c r="B55" s="788" t="s">
        <v>3536</v>
      </c>
      <c r="C55" s="789">
        <v>1435</v>
      </c>
      <c r="D55" s="790">
        <v>41659</v>
      </c>
    </row>
    <row r="56" spans="2:6" x14ac:dyDescent="0.25">
      <c r="B56" s="788" t="s">
        <v>2685</v>
      </c>
      <c r="C56" s="789">
        <v>21000</v>
      </c>
      <c r="D56" s="790">
        <v>41659</v>
      </c>
    </row>
    <row r="57" spans="2:6" x14ac:dyDescent="0.25">
      <c r="B57" s="520" t="s">
        <v>3537</v>
      </c>
      <c r="C57" s="631">
        <v>-28500</v>
      </c>
      <c r="D57" s="17">
        <v>41659</v>
      </c>
    </row>
    <row r="58" spans="2:6" x14ac:dyDescent="0.25">
      <c r="B58" s="736" t="s">
        <v>3319</v>
      </c>
      <c r="C58" s="736">
        <v>1600</v>
      </c>
      <c r="D58" s="792">
        <v>41660</v>
      </c>
      <c r="E58" s="83"/>
      <c r="F58" s="83"/>
    </row>
    <row r="59" spans="2:6" x14ac:dyDescent="0.25">
      <c r="B59" s="520" t="s">
        <v>2701</v>
      </c>
      <c r="C59" s="631">
        <v>-3000</v>
      </c>
      <c r="D59" s="792">
        <v>41674</v>
      </c>
      <c r="E59" s="83"/>
      <c r="F59" s="83"/>
    </row>
    <row r="60" spans="2:6" x14ac:dyDescent="0.25">
      <c r="B60" s="520" t="s">
        <v>3566</v>
      </c>
      <c r="C60">
        <v>6333</v>
      </c>
      <c r="D60" s="792">
        <v>41696</v>
      </c>
      <c r="E60" s="83"/>
      <c r="F60" s="83"/>
    </row>
    <row r="61" spans="2:6" x14ac:dyDescent="0.25">
      <c r="B61" s="520" t="s">
        <v>3602</v>
      </c>
      <c r="C61">
        <v>7225</v>
      </c>
      <c r="D61" s="792">
        <v>41725</v>
      </c>
      <c r="E61" s="83"/>
      <c r="F61" s="83"/>
    </row>
    <row r="62" spans="2:6" x14ac:dyDescent="0.25">
      <c r="B62" s="736" t="s">
        <v>3319</v>
      </c>
      <c r="C62" s="736">
        <v>1900</v>
      </c>
      <c r="D62" s="792">
        <v>41660</v>
      </c>
      <c r="E62" s="83"/>
      <c r="F62" s="83"/>
    </row>
    <row r="63" spans="2:6" x14ac:dyDescent="0.25">
      <c r="B63" s="722" t="s">
        <v>3617</v>
      </c>
      <c r="C63" s="720">
        <v>-1000</v>
      </c>
      <c r="D63" s="722">
        <v>41703</v>
      </c>
      <c r="E63" s="83"/>
      <c r="F63" s="83"/>
    </row>
    <row r="64" spans="2:6" x14ac:dyDescent="0.25">
      <c r="B64" s="520" t="s">
        <v>3618</v>
      </c>
      <c r="C64" s="631">
        <v>-5000</v>
      </c>
      <c r="D64" s="792">
        <v>41704</v>
      </c>
      <c r="E64" s="83"/>
      <c r="F64" s="83"/>
    </row>
    <row r="65" spans="2:6" x14ac:dyDescent="0.25">
      <c r="B65" s="736" t="s">
        <v>3319</v>
      </c>
      <c r="C65" s="736">
        <v>2000</v>
      </c>
      <c r="D65" s="792">
        <v>41737</v>
      </c>
      <c r="E65" s="83"/>
      <c r="F65" s="83"/>
    </row>
    <row r="66" spans="2:6" x14ac:dyDescent="0.25">
      <c r="B66" s="722" t="s">
        <v>3681</v>
      </c>
      <c r="C66" s="720">
        <v>-1000</v>
      </c>
      <c r="D66" s="722">
        <v>41752</v>
      </c>
      <c r="E66" s="83"/>
      <c r="F66" s="83"/>
    </row>
    <row r="67" spans="2:6" x14ac:dyDescent="0.25">
      <c r="B67" s="880" t="s">
        <v>3690</v>
      </c>
      <c r="C67" s="881">
        <v>-3807</v>
      </c>
      <c r="D67" s="882">
        <v>41754</v>
      </c>
      <c r="E67" s="83"/>
      <c r="F67" s="3"/>
    </row>
    <row r="68" spans="2:6" x14ac:dyDescent="0.25">
      <c r="B68" s="883" t="s">
        <v>3691</v>
      </c>
      <c r="C68" s="884">
        <v>-761</v>
      </c>
      <c r="D68" s="885">
        <v>41754</v>
      </c>
      <c r="E68" s="83"/>
      <c r="F68" s="3"/>
    </row>
    <row r="69" spans="2:6" x14ac:dyDescent="0.25">
      <c r="B69" s="520" t="s">
        <v>3196</v>
      </c>
      <c r="C69">
        <v>10327</v>
      </c>
      <c r="D69" s="792">
        <v>41757</v>
      </c>
      <c r="E69" s="83"/>
      <c r="F69" s="83"/>
    </row>
    <row r="70" spans="2:6" x14ac:dyDescent="0.25">
      <c r="B70" s="791" t="s">
        <v>3241</v>
      </c>
      <c r="C70" s="83">
        <v>11299</v>
      </c>
      <c r="D70" s="792">
        <v>41787</v>
      </c>
      <c r="E70" s="83"/>
      <c r="F70" s="83"/>
    </row>
    <row r="71" spans="2:6" x14ac:dyDescent="0.25">
      <c r="B71" s="791" t="s">
        <v>3733</v>
      </c>
      <c r="C71" s="631">
        <v>-11000</v>
      </c>
      <c r="D71" s="792">
        <v>41768</v>
      </c>
      <c r="E71" s="83"/>
      <c r="F71" s="83"/>
    </row>
    <row r="72" spans="2:6" x14ac:dyDescent="0.25">
      <c r="B72" s="722" t="s">
        <v>3750</v>
      </c>
      <c r="C72" s="720">
        <v>-1500</v>
      </c>
      <c r="D72" s="722">
        <v>41801</v>
      </c>
      <c r="E72" s="83"/>
      <c r="F72" s="83"/>
    </row>
    <row r="73" spans="2:6" x14ac:dyDescent="0.25">
      <c r="B73" s="880" t="s">
        <v>3760</v>
      </c>
      <c r="C73" s="881">
        <v>-4105</v>
      </c>
      <c r="D73" s="882">
        <v>41808</v>
      </c>
      <c r="E73" s="83"/>
      <c r="F73" s="83"/>
    </row>
    <row r="74" spans="2:6" x14ac:dyDescent="0.25">
      <c r="B74" s="883" t="s">
        <v>3691</v>
      </c>
      <c r="C74" s="884">
        <v>-821</v>
      </c>
      <c r="D74" s="885">
        <v>41808</v>
      </c>
      <c r="E74" s="83"/>
      <c r="F74" s="83"/>
    </row>
    <row r="75" spans="2:6" x14ac:dyDescent="0.25">
      <c r="B75" s="736" t="s">
        <v>3319</v>
      </c>
      <c r="C75" s="736">
        <v>1000</v>
      </c>
      <c r="D75" s="17">
        <v>41814</v>
      </c>
    </row>
    <row r="76" spans="2:6" x14ac:dyDescent="0.25">
      <c r="B76" s="791" t="s">
        <v>2808</v>
      </c>
      <c r="C76" s="83">
        <v>5525</v>
      </c>
      <c r="D76" s="792">
        <v>41816</v>
      </c>
      <c r="E76" s="83"/>
      <c r="F76" s="83"/>
    </row>
    <row r="77" spans="2:6" x14ac:dyDescent="0.25">
      <c r="B77" s="791" t="s">
        <v>3796</v>
      </c>
      <c r="C77">
        <v>1130</v>
      </c>
      <c r="D77" s="792">
        <v>41824</v>
      </c>
      <c r="E77" s="83"/>
      <c r="F77" s="83"/>
    </row>
    <row r="78" spans="2:6" x14ac:dyDescent="0.25">
      <c r="B78" s="520" t="s">
        <v>2701</v>
      </c>
      <c r="C78" s="631">
        <v>-12000</v>
      </c>
      <c r="D78" s="792">
        <v>41826</v>
      </c>
      <c r="E78" s="83"/>
      <c r="F78" s="83"/>
    </row>
    <row r="79" spans="2:6" x14ac:dyDescent="0.25">
      <c r="B79" s="880" t="s">
        <v>3760</v>
      </c>
      <c r="C79" s="881">
        <v>-4135</v>
      </c>
      <c r="D79" s="882">
        <v>41849</v>
      </c>
      <c r="E79" s="83"/>
      <c r="F79" s="83"/>
    </row>
    <row r="80" spans="2:6" x14ac:dyDescent="0.25">
      <c r="B80" s="883" t="s">
        <v>3691</v>
      </c>
      <c r="C80" s="884">
        <v>-827</v>
      </c>
      <c r="D80" s="885">
        <v>41849</v>
      </c>
      <c r="E80" s="83"/>
      <c r="F80" s="83"/>
    </row>
    <row r="81" spans="2:6" x14ac:dyDescent="0.25">
      <c r="B81" s="791" t="s">
        <v>2809</v>
      </c>
      <c r="C81" s="83">
        <v>9890</v>
      </c>
      <c r="D81" s="792">
        <v>41849</v>
      </c>
      <c r="E81" s="83"/>
      <c r="F81" s="83"/>
    </row>
    <row r="82" spans="2:6" x14ac:dyDescent="0.25">
      <c r="B82" s="722" t="s">
        <v>3862</v>
      </c>
      <c r="C82" s="720">
        <v>-1000</v>
      </c>
      <c r="D82" s="722">
        <v>41855</v>
      </c>
      <c r="E82" s="83"/>
      <c r="F82" s="83"/>
    </row>
    <row r="83" spans="2:6" x14ac:dyDescent="0.25">
      <c r="B83" s="913" t="s">
        <v>3898</v>
      </c>
      <c r="C83" s="68">
        <v>-1600</v>
      </c>
      <c r="D83" s="913">
        <v>41865</v>
      </c>
      <c r="E83" s="83"/>
      <c r="F83" s="83"/>
    </row>
    <row r="84" spans="2:6" x14ac:dyDescent="0.25">
      <c r="B84" s="880" t="s">
        <v>3900</v>
      </c>
      <c r="C84" s="881">
        <v>-4165</v>
      </c>
      <c r="D84" s="882">
        <v>41878</v>
      </c>
      <c r="E84" s="83"/>
      <c r="F84" s="83"/>
    </row>
    <row r="85" spans="2:6" x14ac:dyDescent="0.25">
      <c r="B85" s="883" t="s">
        <v>3691</v>
      </c>
      <c r="C85" s="884">
        <v>-833</v>
      </c>
      <c r="D85" s="885">
        <v>41878</v>
      </c>
      <c r="E85" s="83"/>
      <c r="F85" s="83"/>
    </row>
    <row r="86" spans="2:6" x14ac:dyDescent="0.25">
      <c r="B86" s="886" t="s">
        <v>2810</v>
      </c>
      <c r="C86" s="83">
        <v>4721</v>
      </c>
      <c r="D86" s="792">
        <v>41878</v>
      </c>
      <c r="E86" s="83"/>
      <c r="F86" s="83"/>
    </row>
    <row r="87" spans="2:6" x14ac:dyDescent="0.25">
      <c r="B87" s="886" t="s">
        <v>3379</v>
      </c>
      <c r="C87" s="83">
        <v>5744</v>
      </c>
      <c r="D87" s="792">
        <v>41908</v>
      </c>
      <c r="E87" s="83"/>
      <c r="F87" s="83"/>
    </row>
    <row r="88" spans="2:6" x14ac:dyDescent="0.25">
      <c r="B88" s="722" t="s">
        <v>3941</v>
      </c>
      <c r="C88" s="720">
        <v>-2000</v>
      </c>
      <c r="D88" s="722">
        <v>41910</v>
      </c>
      <c r="E88" s="83"/>
      <c r="F88" s="83"/>
    </row>
    <row r="89" spans="2:6" x14ac:dyDescent="0.25">
      <c r="B89" s="886" t="s">
        <v>3940</v>
      </c>
      <c r="C89" s="83">
        <v>5438</v>
      </c>
      <c r="D89" s="792">
        <v>41941</v>
      </c>
      <c r="E89" s="83"/>
      <c r="F89" s="83"/>
    </row>
    <row r="90" spans="2:6" x14ac:dyDescent="0.25">
      <c r="B90" s="722" t="s">
        <v>3989</v>
      </c>
      <c r="C90" s="720">
        <v>-1000</v>
      </c>
      <c r="D90" s="722">
        <v>41926</v>
      </c>
      <c r="E90" s="83"/>
      <c r="F90" s="83"/>
    </row>
    <row r="91" spans="2:6" x14ac:dyDescent="0.25">
      <c r="B91" s="880" t="s">
        <v>4069</v>
      </c>
      <c r="C91" s="881">
        <v>-4285</v>
      </c>
      <c r="D91" s="882">
        <v>41941</v>
      </c>
      <c r="E91" s="83"/>
      <c r="F91" s="83"/>
    </row>
    <row r="92" spans="2:6" x14ac:dyDescent="0.25">
      <c r="B92" s="883" t="s">
        <v>3691</v>
      </c>
      <c r="C92" s="884">
        <v>-857</v>
      </c>
      <c r="D92" s="885">
        <v>41941</v>
      </c>
      <c r="E92" s="83"/>
      <c r="F92" s="83"/>
    </row>
    <row r="93" spans="2:6" x14ac:dyDescent="0.25">
      <c r="B93" s="886" t="s">
        <v>2965</v>
      </c>
      <c r="C93" s="83">
        <v>4150</v>
      </c>
      <c r="D93" s="792">
        <v>41969</v>
      </c>
      <c r="E93" s="83"/>
      <c r="F93" s="83"/>
    </row>
    <row r="94" spans="2:6" x14ac:dyDescent="0.25">
      <c r="B94" s="886" t="s">
        <v>4105</v>
      </c>
      <c r="C94" s="83">
        <v>8560</v>
      </c>
      <c r="D94" s="792">
        <v>41992</v>
      </c>
      <c r="E94" s="83" t="s">
        <v>1387</v>
      </c>
      <c r="F94" s="83"/>
    </row>
    <row r="95" spans="2:6" x14ac:dyDescent="0.25">
      <c r="B95" s="880" t="s">
        <v>4106</v>
      </c>
      <c r="C95" s="881">
        <v>-4295</v>
      </c>
      <c r="D95" s="882">
        <v>41969</v>
      </c>
      <c r="E95" s="83"/>
      <c r="F95" s="83"/>
    </row>
    <row r="96" spans="2:6" x14ac:dyDescent="0.25">
      <c r="B96" s="883" t="s">
        <v>3691</v>
      </c>
      <c r="C96" s="884">
        <v>-859</v>
      </c>
      <c r="D96" s="885">
        <v>41969</v>
      </c>
      <c r="E96" s="83"/>
      <c r="F96" s="83"/>
    </row>
    <row r="97" spans="2:6" x14ac:dyDescent="0.25">
      <c r="B97" s="722" t="s">
        <v>4129</v>
      </c>
      <c r="C97" s="720">
        <v>-2000</v>
      </c>
      <c r="D97" s="722">
        <v>41983</v>
      </c>
      <c r="E97" s="83"/>
      <c r="F97" s="83"/>
    </row>
    <row r="98" spans="2:6" x14ac:dyDescent="0.25">
      <c r="B98" s="880" t="s">
        <v>4136</v>
      </c>
      <c r="C98" s="881">
        <v>-4315</v>
      </c>
      <c r="D98" s="882">
        <v>41996</v>
      </c>
      <c r="E98" s="83"/>
      <c r="F98" s="83"/>
    </row>
    <row r="99" spans="2:6" x14ac:dyDescent="0.25">
      <c r="B99" s="883" t="s">
        <v>3691</v>
      </c>
      <c r="C99" s="884">
        <v>-863</v>
      </c>
      <c r="D99" s="885">
        <v>41996</v>
      </c>
      <c r="E99" s="83"/>
      <c r="F99" s="83"/>
    </row>
    <row r="100" spans="2:6" x14ac:dyDescent="0.25">
      <c r="B100" s="886" t="s">
        <v>4142</v>
      </c>
      <c r="C100" s="34">
        <v>12981</v>
      </c>
      <c r="D100" s="997">
        <v>42032</v>
      </c>
      <c r="E100" s="83" t="s">
        <v>1387</v>
      </c>
      <c r="F100" s="83"/>
    </row>
    <row r="101" spans="2:6" x14ac:dyDescent="0.25">
      <c r="B101" s="880" t="s">
        <v>4181</v>
      </c>
      <c r="C101" s="881">
        <v>-4534</v>
      </c>
      <c r="D101" s="882">
        <v>42031</v>
      </c>
      <c r="E101" s="83"/>
      <c r="F101" s="83"/>
    </row>
    <row r="102" spans="2:6" x14ac:dyDescent="0.25">
      <c r="B102" s="883" t="s">
        <v>3691</v>
      </c>
      <c r="C102" s="884">
        <v>-907</v>
      </c>
      <c r="D102" s="885">
        <v>42031</v>
      </c>
      <c r="E102" s="83"/>
      <c r="F102" s="83"/>
    </row>
    <row r="103" spans="2:6" x14ac:dyDescent="0.25">
      <c r="B103" s="886" t="s">
        <v>4267</v>
      </c>
      <c r="C103" s="34">
        <v>12238</v>
      </c>
      <c r="D103" s="792">
        <v>42032</v>
      </c>
      <c r="E103" s="83" t="s">
        <v>1387</v>
      </c>
      <c r="F103" s="83"/>
    </row>
    <row r="104" spans="2:6" x14ac:dyDescent="0.25">
      <c r="B104" s="722" t="s">
        <v>4211</v>
      </c>
      <c r="C104" s="720">
        <v>-1000</v>
      </c>
      <c r="D104" s="722">
        <v>42046</v>
      </c>
      <c r="E104" s="83"/>
      <c r="F104" s="83"/>
    </row>
    <row r="105" spans="2:6" ht="13.8" thickBot="1" x14ac:dyDescent="0.3">
      <c r="B105" s="1539" t="s">
        <v>4217</v>
      </c>
      <c r="C105" s="1540">
        <v>-3000</v>
      </c>
      <c r="D105" s="1541">
        <v>42047</v>
      </c>
      <c r="E105" s="83"/>
      <c r="F105" s="83"/>
    </row>
    <row r="106" spans="2:6" x14ac:dyDescent="0.25">
      <c r="B106" s="1084" t="s">
        <v>4418</v>
      </c>
      <c r="C106" s="1085">
        <v>-2511</v>
      </c>
      <c r="D106" s="1086">
        <v>42059</v>
      </c>
      <c r="E106" s="1094"/>
      <c r="F106" s="83"/>
    </row>
    <row r="107" spans="2:6" x14ac:dyDescent="0.25">
      <c r="B107" s="1087" t="s">
        <v>3691</v>
      </c>
      <c r="C107" s="884">
        <v>-502</v>
      </c>
      <c r="D107" s="1088">
        <v>42059</v>
      </c>
      <c r="E107" s="1094"/>
      <c r="F107" s="83"/>
    </row>
    <row r="108" spans="2:6" x14ac:dyDescent="0.25">
      <c r="B108" s="1089" t="s">
        <v>4419</v>
      </c>
      <c r="C108" s="881">
        <v>-2246</v>
      </c>
      <c r="D108" s="1090">
        <v>42059</v>
      </c>
      <c r="E108" s="1094"/>
      <c r="F108" s="83"/>
    </row>
    <row r="109" spans="2:6" ht="13.8" thickBot="1" x14ac:dyDescent="0.3">
      <c r="B109" s="1091" t="s">
        <v>3691</v>
      </c>
      <c r="C109" s="1092">
        <v>-449</v>
      </c>
      <c r="D109" s="1093">
        <v>42059</v>
      </c>
      <c r="E109" s="1094"/>
      <c r="F109" s="83"/>
    </row>
    <row r="110" spans="2:6" x14ac:dyDescent="0.25">
      <c r="B110" s="722" t="s">
        <v>4238</v>
      </c>
      <c r="C110" s="720">
        <v>-1000</v>
      </c>
      <c r="D110" s="722">
        <v>42060</v>
      </c>
      <c r="E110" s="83"/>
      <c r="F110" s="83"/>
    </row>
    <row r="111" spans="2:6" x14ac:dyDescent="0.25">
      <c r="B111" s="791" t="s">
        <v>4266</v>
      </c>
      <c r="C111" s="83">
        <v>10830</v>
      </c>
      <c r="D111" s="792">
        <v>42090</v>
      </c>
      <c r="E111" s="791" t="s">
        <v>1387</v>
      </c>
      <c r="F111" s="83"/>
    </row>
    <row r="112" spans="2:6" x14ac:dyDescent="0.25">
      <c r="B112" s="722" t="s">
        <v>4275</v>
      </c>
      <c r="C112" s="720">
        <v>-1000</v>
      </c>
      <c r="D112" s="722">
        <v>42081</v>
      </c>
      <c r="E112" s="83"/>
      <c r="F112" s="83"/>
    </row>
    <row r="113" spans="2:13" x14ac:dyDescent="0.25">
      <c r="B113" s="880" t="s">
        <v>4283</v>
      </c>
      <c r="C113" s="881">
        <v>-4801</v>
      </c>
      <c r="D113" s="882">
        <v>42090</v>
      </c>
      <c r="E113" s="83"/>
      <c r="F113" s="83"/>
    </row>
    <row r="114" spans="2:13" x14ac:dyDescent="0.25">
      <c r="B114" s="883" t="s">
        <v>3691</v>
      </c>
      <c r="C114" s="884">
        <v>-960</v>
      </c>
      <c r="D114" s="885">
        <v>42090</v>
      </c>
      <c r="E114" s="83"/>
      <c r="F114" s="83"/>
      <c r="H114" t="s">
        <v>3151</v>
      </c>
    </row>
    <row r="115" spans="2:13" x14ac:dyDescent="0.25">
      <c r="B115" s="791" t="s">
        <v>4284</v>
      </c>
      <c r="C115" s="83">
        <v>10915</v>
      </c>
      <c r="D115" s="792">
        <v>42122</v>
      </c>
      <c r="E115" s="83" t="s">
        <v>1387</v>
      </c>
      <c r="F115" s="83"/>
    </row>
    <row r="116" spans="2:13" x14ac:dyDescent="0.25">
      <c r="B116" s="722" t="s">
        <v>4307</v>
      </c>
      <c r="C116" s="720">
        <v>-1000</v>
      </c>
      <c r="D116" s="722">
        <v>42102</v>
      </c>
      <c r="E116" s="83"/>
      <c r="F116" s="83"/>
      <c r="H116" s="3" t="s">
        <v>3101</v>
      </c>
      <c r="I116" s="3">
        <v>7500</v>
      </c>
    </row>
    <row r="117" spans="2:13" x14ac:dyDescent="0.25">
      <c r="B117" s="880" t="s">
        <v>4337</v>
      </c>
      <c r="C117" s="881">
        <v>-4944</v>
      </c>
      <c r="D117" s="882">
        <v>42124</v>
      </c>
      <c r="E117" s="83"/>
      <c r="F117" s="83"/>
      <c r="H117" s="3" t="s">
        <v>3040</v>
      </c>
      <c r="I117" s="3">
        <v>-1080</v>
      </c>
    </row>
    <row r="118" spans="2:13" x14ac:dyDescent="0.25">
      <c r="B118" s="883" t="s">
        <v>3691</v>
      </c>
      <c r="C118" s="884">
        <v>-989</v>
      </c>
      <c r="D118" s="885">
        <v>42124</v>
      </c>
      <c r="E118" s="83"/>
      <c r="F118" s="83"/>
      <c r="H118" s="3" t="s">
        <v>3041</v>
      </c>
      <c r="I118" s="3">
        <v>-2800</v>
      </c>
    </row>
    <row r="119" spans="2:13" x14ac:dyDescent="0.25">
      <c r="B119" s="791" t="s">
        <v>4353</v>
      </c>
      <c r="C119" s="83">
        <v>13623</v>
      </c>
      <c r="D119" s="792">
        <v>42151</v>
      </c>
      <c r="E119" s="83" t="s">
        <v>1387</v>
      </c>
      <c r="F119" s="83"/>
      <c r="H119" s="3" t="s">
        <v>3042</v>
      </c>
      <c r="I119" s="3">
        <v>-80</v>
      </c>
    </row>
    <row r="120" spans="2:13" x14ac:dyDescent="0.25">
      <c r="B120" s="722" t="s">
        <v>4351</v>
      </c>
      <c r="C120" s="720">
        <v>-1000</v>
      </c>
      <c r="D120" s="722">
        <v>42137</v>
      </c>
      <c r="E120" s="83"/>
      <c r="F120" s="83"/>
      <c r="H120" s="3" t="s">
        <v>3043</v>
      </c>
      <c r="I120" s="3">
        <v>-240</v>
      </c>
    </row>
    <row r="121" spans="2:13" x14ac:dyDescent="0.25">
      <c r="B121" s="880" t="s">
        <v>4396</v>
      </c>
      <c r="C121" s="881">
        <v>-5085</v>
      </c>
      <c r="D121" s="882">
        <v>42153</v>
      </c>
      <c r="E121" s="83"/>
      <c r="F121" s="28"/>
      <c r="H121" s="3" t="s">
        <v>3044</v>
      </c>
      <c r="I121" s="3">
        <v>-300</v>
      </c>
    </row>
    <row r="122" spans="2:13" x14ac:dyDescent="0.25">
      <c r="B122" s="883" t="s">
        <v>3691</v>
      </c>
      <c r="C122" s="884">
        <v>-1017</v>
      </c>
      <c r="D122" s="885">
        <v>42153</v>
      </c>
      <c r="E122" s="83"/>
      <c r="F122" s="28"/>
      <c r="H122" s="3" t="s">
        <v>3045</v>
      </c>
      <c r="I122" s="3">
        <v>-76</v>
      </c>
    </row>
    <row r="123" spans="2:13" x14ac:dyDescent="0.25">
      <c r="B123" s="791" t="s">
        <v>4454</v>
      </c>
      <c r="C123" s="83">
        <v>7932</v>
      </c>
      <c r="D123" s="792">
        <v>42182</v>
      </c>
      <c r="E123" s="83" t="s">
        <v>1387</v>
      </c>
      <c r="F123" s="83"/>
      <c r="H123" s="3" t="s">
        <v>3232</v>
      </c>
      <c r="I123" s="3">
        <v>-150</v>
      </c>
    </row>
    <row r="124" spans="2:13" x14ac:dyDescent="0.25">
      <c r="B124" s="880" t="s">
        <v>4396</v>
      </c>
      <c r="C124" s="881">
        <v>-5215</v>
      </c>
      <c r="D124" s="882">
        <v>42179</v>
      </c>
      <c r="E124" s="83"/>
      <c r="F124" s="83"/>
      <c r="H124" s="3" t="s">
        <v>3233</v>
      </c>
      <c r="I124" s="3">
        <v>-520</v>
      </c>
    </row>
    <row r="125" spans="2:13" x14ac:dyDescent="0.25">
      <c r="B125" s="883" t="s">
        <v>3691</v>
      </c>
      <c r="C125" s="884">
        <v>-1043</v>
      </c>
      <c r="D125" s="885">
        <v>42179</v>
      </c>
      <c r="E125" s="83"/>
      <c r="F125" s="83"/>
      <c r="I125" s="3"/>
    </row>
    <row r="126" spans="2:13" ht="13.8" thickBot="1" x14ac:dyDescent="0.3">
      <c r="B126" s="791" t="s">
        <v>4460</v>
      </c>
      <c r="C126" s="83">
        <v>12632</v>
      </c>
      <c r="D126" s="792">
        <v>42182</v>
      </c>
      <c r="E126" s="83" t="s">
        <v>1387</v>
      </c>
      <c r="F126" s="83"/>
    </row>
    <row r="127" spans="2:13" ht="13.8" thickBot="1" x14ac:dyDescent="0.3">
      <c r="B127" s="880" t="s">
        <v>4396</v>
      </c>
      <c r="C127" s="881">
        <v>-5463</v>
      </c>
      <c r="D127" s="882">
        <v>42209</v>
      </c>
      <c r="E127" s="83"/>
      <c r="F127" s="83"/>
      <c r="I127" s="728">
        <f>SUM(I116:I126)</f>
        <v>2254</v>
      </c>
      <c r="J127" s="2" t="s">
        <v>4131</v>
      </c>
      <c r="K127" t="s">
        <v>4132</v>
      </c>
      <c r="L127" s="998">
        <f>I127/2</f>
        <v>1127</v>
      </c>
      <c r="M127" t="s">
        <v>4137</v>
      </c>
    </row>
    <row r="128" spans="2:13" x14ac:dyDescent="0.25">
      <c r="B128" s="883" t="s">
        <v>3691</v>
      </c>
      <c r="C128" s="884">
        <v>-1093</v>
      </c>
      <c r="D128" s="885">
        <v>42209</v>
      </c>
      <c r="E128" s="83"/>
      <c r="F128" s="83"/>
      <c r="M128" t="s">
        <v>4138</v>
      </c>
    </row>
    <row r="129" spans="2:13" x14ac:dyDescent="0.25">
      <c r="B129" s="886" t="s">
        <v>4544</v>
      </c>
      <c r="C129" s="34">
        <v>10850</v>
      </c>
      <c r="D129" s="792">
        <v>42244</v>
      </c>
      <c r="E129" s="83"/>
      <c r="M129" t="s">
        <v>4139</v>
      </c>
    </row>
    <row r="130" spans="2:13" x14ac:dyDescent="0.25">
      <c r="B130" s="880" t="s">
        <v>4545</v>
      </c>
      <c r="C130" s="881">
        <v>-5598</v>
      </c>
      <c r="D130" s="882">
        <v>42227</v>
      </c>
      <c r="E130" s="83"/>
      <c r="F130" s="3"/>
      <c r="G130" s="3"/>
      <c r="H130" s="3"/>
    </row>
    <row r="131" spans="2:13" x14ac:dyDescent="0.25">
      <c r="B131" s="883" t="s">
        <v>3691</v>
      </c>
      <c r="C131" s="884">
        <v>-1119</v>
      </c>
      <c r="D131" s="885">
        <v>42227</v>
      </c>
      <c r="E131" s="83"/>
      <c r="F131" s="3"/>
      <c r="G131" s="3"/>
      <c r="H131" s="3"/>
    </row>
    <row r="132" spans="2:13" x14ac:dyDescent="0.25">
      <c r="B132" s="886" t="s">
        <v>4595</v>
      </c>
      <c r="C132" s="34">
        <v>14595</v>
      </c>
      <c r="D132" s="792">
        <v>42275</v>
      </c>
      <c r="E132" s="83"/>
    </row>
    <row r="133" spans="2:13" x14ac:dyDescent="0.25">
      <c r="B133" s="880" t="s">
        <v>4596</v>
      </c>
      <c r="C133" s="881">
        <v>-5643</v>
      </c>
      <c r="D133" s="882">
        <v>42249</v>
      </c>
      <c r="E133" s="83"/>
    </row>
    <row r="134" spans="2:13" x14ac:dyDescent="0.25">
      <c r="B134" s="883" t="s">
        <v>3691</v>
      </c>
      <c r="C134" s="884">
        <v>-1129</v>
      </c>
      <c r="D134" s="885">
        <v>42249</v>
      </c>
      <c r="E134" s="83"/>
    </row>
    <row r="135" spans="2:13" x14ac:dyDescent="0.25">
      <c r="B135" s="880" t="s">
        <v>4620</v>
      </c>
      <c r="C135" s="881">
        <v>-7552</v>
      </c>
      <c r="D135" s="882">
        <v>42258</v>
      </c>
      <c r="E135" s="83"/>
      <c r="F135" s="83"/>
    </row>
    <row r="136" spans="2:13" x14ac:dyDescent="0.25">
      <c r="B136" s="1223" t="s">
        <v>3691</v>
      </c>
      <c r="C136" s="1224">
        <v>-1510</v>
      </c>
      <c r="D136" s="1222">
        <v>42258</v>
      </c>
      <c r="E136" s="1219" t="s">
        <v>4605</v>
      </c>
      <c r="F136" s="520" t="s">
        <v>4621</v>
      </c>
    </row>
    <row r="137" spans="2:13" x14ac:dyDescent="0.25">
      <c r="B137" s="1220" t="s">
        <v>4645</v>
      </c>
      <c r="C137" s="1221">
        <v>62</v>
      </c>
      <c r="D137" s="885">
        <v>42258</v>
      </c>
      <c r="E137" s="83"/>
      <c r="F137" s="83"/>
    </row>
    <row r="138" spans="2:13" x14ac:dyDescent="0.25">
      <c r="B138" s="886" t="s">
        <v>4655</v>
      </c>
      <c r="C138" s="34">
        <v>12680</v>
      </c>
      <c r="D138" s="792">
        <v>42305</v>
      </c>
      <c r="E138" s="83"/>
      <c r="F138" s="83"/>
    </row>
    <row r="139" spans="2:13" x14ac:dyDescent="0.25">
      <c r="B139" s="880" t="s">
        <v>4656</v>
      </c>
      <c r="C139" s="881">
        <v>-5718</v>
      </c>
      <c r="D139" s="882">
        <v>42279</v>
      </c>
      <c r="E139" s="83"/>
      <c r="F139" s="83"/>
    </row>
    <row r="140" spans="2:13" x14ac:dyDescent="0.25">
      <c r="B140" s="883" t="s">
        <v>3691</v>
      </c>
      <c r="C140" s="884">
        <v>-1143</v>
      </c>
      <c r="D140" s="885">
        <v>42279</v>
      </c>
      <c r="E140" s="83"/>
      <c r="F140" s="83"/>
    </row>
    <row r="141" spans="2:13" x14ac:dyDescent="0.25">
      <c r="B141" s="886" t="s">
        <v>4710</v>
      </c>
      <c r="C141" s="34">
        <v>10543</v>
      </c>
      <c r="D141" s="792">
        <v>42333</v>
      </c>
      <c r="E141" s="83"/>
      <c r="F141" s="83"/>
    </row>
    <row r="142" spans="2:13" x14ac:dyDescent="0.25">
      <c r="B142" s="880" t="s">
        <v>4711</v>
      </c>
      <c r="C142" s="881">
        <v>-5802</v>
      </c>
      <c r="D142" s="882">
        <v>42310</v>
      </c>
      <c r="E142" s="83"/>
      <c r="F142" s="83"/>
    </row>
    <row r="143" spans="2:13" x14ac:dyDescent="0.25">
      <c r="B143" s="883" t="s">
        <v>3691</v>
      </c>
      <c r="C143" s="884">
        <v>-1160</v>
      </c>
      <c r="D143" s="885">
        <v>42310</v>
      </c>
      <c r="E143" s="83"/>
      <c r="F143" s="83"/>
    </row>
    <row r="144" spans="2:13" x14ac:dyDescent="0.25">
      <c r="B144" s="791" t="s">
        <v>4784</v>
      </c>
      <c r="C144">
        <v>14314</v>
      </c>
      <c r="D144" s="17">
        <v>42356</v>
      </c>
      <c r="E144" s="83"/>
      <c r="F144" s="83"/>
    </row>
    <row r="145" spans="2:8" x14ac:dyDescent="0.25">
      <c r="B145" s="880" t="s">
        <v>4785</v>
      </c>
      <c r="C145" s="881">
        <v>-6452</v>
      </c>
      <c r="D145" s="882">
        <v>42348</v>
      </c>
      <c r="E145" s="83"/>
      <c r="F145" s="83"/>
    </row>
    <row r="146" spans="2:8" x14ac:dyDescent="0.25">
      <c r="B146" s="883" t="s">
        <v>3691</v>
      </c>
      <c r="C146" s="884">
        <v>0</v>
      </c>
      <c r="D146" s="885">
        <v>42348</v>
      </c>
      <c r="E146" s="83"/>
    </row>
    <row r="147" spans="2:8" x14ac:dyDescent="0.25">
      <c r="B147" s="1539" t="s">
        <v>4878</v>
      </c>
      <c r="C147" s="1540">
        <v>-8000</v>
      </c>
      <c r="D147" s="1541">
        <v>42379</v>
      </c>
      <c r="E147" s="83"/>
    </row>
    <row r="148" spans="2:8" x14ac:dyDescent="0.25">
      <c r="B148" s="791" t="s">
        <v>4919</v>
      </c>
      <c r="C148">
        <v>11275</v>
      </c>
      <c r="D148" s="17">
        <v>42396</v>
      </c>
      <c r="E148" s="83"/>
    </row>
    <row r="149" spans="2:8" x14ac:dyDescent="0.25">
      <c r="B149" s="791" t="s">
        <v>4965</v>
      </c>
      <c r="C149" s="1294">
        <v>261</v>
      </c>
      <c r="D149" s="792">
        <v>42398</v>
      </c>
      <c r="E149" s="83"/>
    </row>
    <row r="150" spans="2:8" x14ac:dyDescent="0.25">
      <c r="B150" s="791" t="s">
        <v>4967</v>
      </c>
      <c r="C150">
        <v>8508</v>
      </c>
      <c r="D150" s="17">
        <v>42425</v>
      </c>
      <c r="E150" s="83"/>
    </row>
    <row r="151" spans="2:8" x14ac:dyDescent="0.25">
      <c r="B151" s="1377" t="s">
        <v>4943</v>
      </c>
      <c r="C151" s="1304">
        <v>5821</v>
      </c>
      <c r="D151" s="1303">
        <v>42411</v>
      </c>
      <c r="E151" s="83"/>
    </row>
    <row r="152" spans="2:8" x14ac:dyDescent="0.25">
      <c r="B152" s="791" t="s">
        <v>4966</v>
      </c>
      <c r="C152" s="1294">
        <v>635</v>
      </c>
      <c r="D152" s="792">
        <v>42429</v>
      </c>
    </row>
    <row r="153" spans="2:8" x14ac:dyDescent="0.25">
      <c r="B153" s="1301" t="s">
        <v>5003</v>
      </c>
      <c r="C153" s="1302">
        <v>4449</v>
      </c>
      <c r="D153" s="1303">
        <v>42437</v>
      </c>
    </row>
    <row r="154" spans="2:8" x14ac:dyDescent="0.25">
      <c r="B154" s="791" t="s">
        <v>4968</v>
      </c>
      <c r="C154">
        <v>14657</v>
      </c>
      <c r="D154" s="17">
        <v>42458</v>
      </c>
    </row>
    <row r="155" spans="2:8" x14ac:dyDescent="0.25">
      <c r="B155" s="791" t="s">
        <v>4985</v>
      </c>
      <c r="C155" s="1294">
        <v>794</v>
      </c>
      <c r="D155" s="792">
        <v>42459</v>
      </c>
    </row>
    <row r="156" spans="2:8" x14ac:dyDescent="0.25">
      <c r="B156" s="791" t="s">
        <v>5040</v>
      </c>
      <c r="C156">
        <v>15840</v>
      </c>
      <c r="D156" s="17">
        <v>42487</v>
      </c>
      <c r="E156" s="83"/>
      <c r="H156" s="1357"/>
    </row>
    <row r="157" spans="2:8" x14ac:dyDescent="0.25">
      <c r="B157" s="791" t="s">
        <v>5038</v>
      </c>
      <c r="C157" s="1294">
        <v>1145</v>
      </c>
      <c r="D157" s="792">
        <v>42492</v>
      </c>
      <c r="E157" s="83"/>
    </row>
    <row r="158" spans="2:8" x14ac:dyDescent="0.25">
      <c r="B158" s="791" t="s">
        <v>5185</v>
      </c>
      <c r="C158">
        <v>15324</v>
      </c>
      <c r="D158" s="17">
        <v>42517</v>
      </c>
      <c r="E158" s="83"/>
    </row>
    <row r="159" spans="2:8" x14ac:dyDescent="0.25">
      <c r="B159" s="791" t="s">
        <v>5200</v>
      </c>
      <c r="C159" s="1294">
        <v>1311</v>
      </c>
      <c r="D159" s="792">
        <v>42522</v>
      </c>
      <c r="E159" s="83"/>
    </row>
    <row r="160" spans="2:8" x14ac:dyDescent="0.25">
      <c r="B160" s="1396" t="s">
        <v>5496</v>
      </c>
      <c r="C160">
        <v>7822</v>
      </c>
      <c r="D160" s="17">
        <v>42549</v>
      </c>
      <c r="E160" s="83"/>
    </row>
    <row r="161" spans="2:8" x14ac:dyDescent="0.25">
      <c r="B161" s="791" t="s">
        <v>5199</v>
      </c>
      <c r="C161" s="1294">
        <v>1553</v>
      </c>
      <c r="D161" s="792">
        <v>42552</v>
      </c>
      <c r="E161" s="83"/>
    </row>
    <row r="162" spans="2:8" x14ac:dyDescent="0.25">
      <c r="B162" s="1396" t="s">
        <v>5497</v>
      </c>
      <c r="C162">
        <v>18748</v>
      </c>
      <c r="D162" s="17">
        <v>42578</v>
      </c>
      <c r="E162" s="83"/>
    </row>
    <row r="163" spans="2:8" x14ac:dyDescent="0.25">
      <c r="B163" s="1396" t="s">
        <v>5499</v>
      </c>
      <c r="C163">
        <v>8911</v>
      </c>
      <c r="D163" s="1284">
        <v>42611</v>
      </c>
      <c r="E163" s="83"/>
    </row>
    <row r="164" spans="2:8" x14ac:dyDescent="0.25">
      <c r="B164" s="1377" t="s">
        <v>5498</v>
      </c>
      <c r="C164" s="1302">
        <v>6000</v>
      </c>
      <c r="D164" s="1303">
        <v>42614</v>
      </c>
      <c r="H164" s="1357"/>
    </row>
    <row r="165" spans="2:8" x14ac:dyDescent="0.25">
      <c r="B165" s="1396" t="s">
        <v>5557</v>
      </c>
      <c r="C165">
        <v>11343</v>
      </c>
      <c r="D165" s="17">
        <v>42641</v>
      </c>
    </row>
    <row r="166" spans="2:8" x14ac:dyDescent="0.25">
      <c r="B166" s="1395" t="s">
        <v>5495</v>
      </c>
      <c r="C166" s="1294">
        <v>1498</v>
      </c>
      <c r="D166" s="792">
        <v>42643</v>
      </c>
      <c r="E166" s="83"/>
      <c r="F166" s="83"/>
      <c r="H166" s="3"/>
    </row>
    <row r="167" spans="2:8" x14ac:dyDescent="0.25">
      <c r="B167" s="1396" t="s">
        <v>5562</v>
      </c>
      <c r="C167">
        <v>19367</v>
      </c>
      <c r="D167" s="17">
        <v>42670</v>
      </c>
      <c r="E167" s="83"/>
      <c r="F167" s="83"/>
      <c r="H167" s="3"/>
    </row>
    <row r="168" spans="2:8" x14ac:dyDescent="0.25">
      <c r="B168" s="1395" t="s">
        <v>5561</v>
      </c>
      <c r="C168" s="1294">
        <v>1924</v>
      </c>
      <c r="D168" s="792">
        <v>42674</v>
      </c>
      <c r="E168" s="83"/>
      <c r="F168" s="83"/>
      <c r="H168" s="3"/>
    </row>
    <row r="169" spans="2:8" x14ac:dyDescent="0.25">
      <c r="B169" s="1396" t="s">
        <v>5611</v>
      </c>
      <c r="C169" s="83">
        <v>10915</v>
      </c>
      <c r="D169" s="1284">
        <v>42702</v>
      </c>
      <c r="E169" s="83"/>
      <c r="F169" s="83"/>
      <c r="H169" s="3"/>
    </row>
    <row r="170" spans="2:8" x14ac:dyDescent="0.25">
      <c r="B170" s="1396" t="s">
        <v>5612</v>
      </c>
      <c r="C170" s="1294">
        <v>2126</v>
      </c>
      <c r="D170" s="17">
        <v>42704</v>
      </c>
      <c r="E170" s="83"/>
      <c r="F170" s="83"/>
      <c r="H170" s="3"/>
    </row>
    <row r="171" spans="2:8" x14ac:dyDescent="0.25">
      <c r="B171" s="1396" t="s">
        <v>5721</v>
      </c>
      <c r="C171" s="34">
        <v>20832</v>
      </c>
      <c r="D171" s="1284">
        <v>42723</v>
      </c>
      <c r="E171" s="83"/>
      <c r="F171" s="83"/>
      <c r="H171" s="3"/>
    </row>
    <row r="172" spans="2:8" x14ac:dyDescent="0.25">
      <c r="B172" s="1396" t="s">
        <v>5722</v>
      </c>
      <c r="C172" s="1294">
        <v>1705</v>
      </c>
      <c r="D172" s="17">
        <v>42737</v>
      </c>
      <c r="E172" s="83"/>
      <c r="F172" s="83"/>
      <c r="H172" s="3"/>
    </row>
    <row r="173" spans="2:8" x14ac:dyDescent="0.25">
      <c r="B173" s="1377" t="s">
        <v>5498</v>
      </c>
      <c r="C173" s="1302">
        <v>3000</v>
      </c>
      <c r="D173" s="1303">
        <v>42695</v>
      </c>
      <c r="E173" s="83"/>
      <c r="F173" s="83"/>
      <c r="H173" s="3"/>
    </row>
    <row r="174" spans="2:8" x14ac:dyDescent="0.25">
      <c r="B174" s="1033" t="s">
        <v>6262</v>
      </c>
      <c r="C174" s="1033">
        <v>-5000</v>
      </c>
      <c r="D174" s="1495">
        <v>42724</v>
      </c>
      <c r="E174" s="83"/>
      <c r="F174" s="83"/>
      <c r="H174" s="3"/>
    </row>
    <row r="175" spans="2:8" x14ac:dyDescent="0.25">
      <c r="B175" s="1396" t="s">
        <v>5743</v>
      </c>
      <c r="C175" s="1294">
        <v>2025</v>
      </c>
      <c r="D175" s="17">
        <v>42767</v>
      </c>
      <c r="E175" s="83"/>
      <c r="F175" s="83"/>
      <c r="H175" s="3"/>
    </row>
    <row r="176" spans="2:8" x14ac:dyDescent="0.25">
      <c r="B176" s="1377" t="s">
        <v>5498</v>
      </c>
      <c r="C176" s="1302">
        <v>2512</v>
      </c>
      <c r="D176" s="1303">
        <v>42738</v>
      </c>
      <c r="E176" s="83"/>
      <c r="F176" s="83"/>
      <c r="H176" s="3"/>
    </row>
    <row r="177" spans="2:8" x14ac:dyDescent="0.25">
      <c r="B177" s="1654" t="s">
        <v>5935</v>
      </c>
      <c r="C177" s="34">
        <v>18001</v>
      </c>
      <c r="D177" s="1284">
        <v>42762</v>
      </c>
      <c r="E177" s="83"/>
      <c r="H177" s="3"/>
    </row>
    <row r="178" spans="2:8" x14ac:dyDescent="0.25">
      <c r="B178" s="1033" t="s">
        <v>6263</v>
      </c>
      <c r="C178" s="1033">
        <v>-5000</v>
      </c>
      <c r="D178" s="1495">
        <v>42765</v>
      </c>
      <c r="E178" s="83"/>
      <c r="F178" s="83"/>
      <c r="H178" s="3"/>
    </row>
    <row r="179" spans="2:8" x14ac:dyDescent="0.25">
      <c r="B179" s="1396" t="s">
        <v>5795</v>
      </c>
      <c r="C179" s="1294">
        <v>2157</v>
      </c>
      <c r="D179" s="17">
        <v>42797</v>
      </c>
      <c r="E179" s="83"/>
      <c r="F179" s="83"/>
      <c r="H179" s="3"/>
    </row>
    <row r="180" spans="2:8" ht="13.8" x14ac:dyDescent="0.25">
      <c r="B180" s="1033" t="s">
        <v>5900</v>
      </c>
      <c r="C180" s="1563">
        <v>-4000</v>
      </c>
      <c r="D180" s="1495">
        <v>42797</v>
      </c>
      <c r="E180" s="83"/>
      <c r="F180" s="83"/>
      <c r="H180" s="3"/>
    </row>
    <row r="181" spans="2:8" x14ac:dyDescent="0.25">
      <c r="B181" s="1654" t="s">
        <v>5936</v>
      </c>
      <c r="C181" s="34">
        <v>22082</v>
      </c>
      <c r="D181" s="1284">
        <v>42789</v>
      </c>
      <c r="E181" s="83"/>
      <c r="F181" s="83"/>
      <c r="H181" s="3"/>
    </row>
    <row r="182" spans="2:8" x14ac:dyDescent="0.25">
      <c r="B182" s="1033" t="s">
        <v>6264</v>
      </c>
      <c r="C182" s="1033">
        <v>-6000</v>
      </c>
      <c r="D182" s="1495">
        <v>42821</v>
      </c>
      <c r="E182" s="83"/>
      <c r="F182" s="83"/>
      <c r="H182" s="3"/>
    </row>
    <row r="183" spans="2:8" ht="13.8" thickBot="1" x14ac:dyDescent="0.3">
      <c r="B183" s="1654" t="s">
        <v>5937</v>
      </c>
      <c r="C183" s="34">
        <v>10677</v>
      </c>
      <c r="D183" s="17">
        <v>42823</v>
      </c>
      <c r="E183" s="83"/>
      <c r="F183" s="83"/>
      <c r="H183" s="3"/>
    </row>
    <row r="184" spans="2:8" x14ac:dyDescent="0.25">
      <c r="B184" s="1509" t="s">
        <v>5901</v>
      </c>
      <c r="C184" s="1510">
        <v>-20041</v>
      </c>
      <c r="D184" s="1511">
        <v>42716</v>
      </c>
      <c r="E184" s="1898" t="s">
        <v>5904</v>
      </c>
      <c r="F184" s="83"/>
      <c r="H184" s="3"/>
    </row>
    <row r="185" spans="2:8" x14ac:dyDescent="0.25">
      <c r="B185" s="1512" t="s">
        <v>5740</v>
      </c>
      <c r="C185" s="1449">
        <v>1121</v>
      </c>
      <c r="D185" s="1513">
        <v>42732</v>
      </c>
      <c r="E185" s="1898"/>
      <c r="F185" s="83"/>
      <c r="H185" s="3"/>
    </row>
    <row r="186" spans="2:8" x14ac:dyDescent="0.25">
      <c r="B186" s="1512" t="s">
        <v>5741</v>
      </c>
      <c r="C186" s="34">
        <v>-28</v>
      </c>
      <c r="D186" s="1513">
        <v>42732</v>
      </c>
      <c r="E186" s="1898"/>
      <c r="F186" s="83"/>
    </row>
    <row r="187" spans="2:8" x14ac:dyDescent="0.25">
      <c r="B187" s="1514" t="s">
        <v>5902</v>
      </c>
      <c r="C187" s="1449">
        <v>1028</v>
      </c>
      <c r="D187" s="1515">
        <v>42822</v>
      </c>
      <c r="E187" s="1898"/>
      <c r="F187" s="83"/>
    </row>
    <row r="188" spans="2:8" x14ac:dyDescent="0.25">
      <c r="B188" s="1514" t="s">
        <v>5741</v>
      </c>
      <c r="C188" s="34">
        <v>-26</v>
      </c>
      <c r="D188" s="1515">
        <v>42822</v>
      </c>
      <c r="E188" s="1898"/>
      <c r="F188" s="83"/>
    </row>
    <row r="189" spans="2:8" ht="13.8" thickBot="1" x14ac:dyDescent="0.3">
      <c r="B189" s="1516" t="s">
        <v>5903</v>
      </c>
      <c r="C189" s="1517">
        <v>19060</v>
      </c>
      <c r="D189" s="1518">
        <v>42822</v>
      </c>
      <c r="E189" s="1898"/>
      <c r="F189" s="83"/>
    </row>
    <row r="190" spans="2:8" x14ac:dyDescent="0.25">
      <c r="B190" s="1033" t="s">
        <v>5899</v>
      </c>
      <c r="C190" s="1033">
        <v>-33500</v>
      </c>
      <c r="D190" s="1495">
        <v>42837</v>
      </c>
      <c r="E190" s="83"/>
      <c r="F190" s="83"/>
    </row>
    <row r="191" spans="2:8" x14ac:dyDescent="0.25">
      <c r="B191" s="1033" t="s">
        <v>5934</v>
      </c>
      <c r="C191" s="1033">
        <v>-33500</v>
      </c>
      <c r="D191" s="1495">
        <v>42853</v>
      </c>
      <c r="E191" s="83"/>
      <c r="H191" s="3"/>
    </row>
    <row r="192" spans="2:8" x14ac:dyDescent="0.25">
      <c r="B192" s="1539" t="s">
        <v>5928</v>
      </c>
      <c r="C192" s="1540">
        <v>-17798</v>
      </c>
      <c r="D192" s="1541">
        <v>42842</v>
      </c>
      <c r="E192" s="83"/>
    </row>
    <row r="193" spans="2:8" x14ac:dyDescent="0.25">
      <c r="B193" s="1396" t="s">
        <v>6059</v>
      </c>
      <c r="C193" s="1294">
        <v>2096</v>
      </c>
      <c r="D193" s="17">
        <v>42853</v>
      </c>
      <c r="E193" s="83"/>
      <c r="F193" s="193"/>
    </row>
    <row r="194" spans="2:8" x14ac:dyDescent="0.25">
      <c r="B194" s="1654" t="s">
        <v>5938</v>
      </c>
      <c r="C194">
        <v>24082</v>
      </c>
      <c r="D194" s="17">
        <v>42851</v>
      </c>
      <c r="F194" s="1396"/>
    </row>
    <row r="195" spans="2:8" x14ac:dyDescent="0.25">
      <c r="B195" s="1654" t="s">
        <v>6054</v>
      </c>
      <c r="C195">
        <v>33767</v>
      </c>
      <c r="D195" s="17">
        <v>42884</v>
      </c>
      <c r="F195" s="1468"/>
    </row>
    <row r="196" spans="2:8" x14ac:dyDescent="0.25">
      <c r="B196" s="1396" t="s">
        <v>6058</v>
      </c>
      <c r="C196" s="1294">
        <v>1991</v>
      </c>
      <c r="D196" s="17">
        <v>42891</v>
      </c>
      <c r="F196" s="1396"/>
    </row>
    <row r="197" spans="2:8" x14ac:dyDescent="0.25">
      <c r="B197" s="1654" t="s">
        <v>6055</v>
      </c>
      <c r="C197">
        <v>26569</v>
      </c>
      <c r="D197" s="17">
        <v>42914</v>
      </c>
      <c r="F197" s="1395"/>
      <c r="G197" s="1357"/>
    </row>
    <row r="198" spans="2:8" ht="13.8" x14ac:dyDescent="0.25">
      <c r="B198" s="1033" t="s">
        <v>5900</v>
      </c>
      <c r="C198" s="1563">
        <v>-4000</v>
      </c>
      <c r="D198" s="1495">
        <v>42919</v>
      </c>
      <c r="F198" s="83"/>
    </row>
    <row r="199" spans="2:8" x14ac:dyDescent="0.25">
      <c r="B199" s="1654" t="s">
        <v>6056</v>
      </c>
      <c r="C199">
        <v>34108</v>
      </c>
      <c r="D199" s="17">
        <v>42943</v>
      </c>
      <c r="F199" s="83"/>
    </row>
    <row r="200" spans="2:8" x14ac:dyDescent="0.25">
      <c r="B200" s="1396" t="s">
        <v>6057</v>
      </c>
      <c r="C200" s="1294">
        <v>2104</v>
      </c>
      <c r="D200" s="17">
        <v>42949</v>
      </c>
      <c r="F200" s="83"/>
    </row>
    <row r="201" spans="2:8" x14ac:dyDescent="0.25">
      <c r="B201" s="1539" t="s">
        <v>6088</v>
      </c>
      <c r="C201" s="1540">
        <v>-60954</v>
      </c>
      <c r="D201" s="1541">
        <v>42921</v>
      </c>
      <c r="E201" s="83"/>
      <c r="F201" s="83"/>
      <c r="H201" s="3"/>
    </row>
    <row r="202" spans="2:8" x14ac:dyDescent="0.25">
      <c r="B202" s="1539" t="s">
        <v>6089</v>
      </c>
      <c r="C202" s="1540">
        <v>-10446</v>
      </c>
      <c r="D202" s="1541">
        <v>42949</v>
      </c>
      <c r="E202" s="83"/>
      <c r="F202" s="83"/>
      <c r="H202" s="3"/>
    </row>
    <row r="203" spans="2:8" x14ac:dyDescent="0.25">
      <c r="B203" s="1396" t="s">
        <v>6093</v>
      </c>
      <c r="C203" s="1294">
        <v>2915</v>
      </c>
      <c r="D203" s="17">
        <v>42982</v>
      </c>
      <c r="E203" s="83"/>
      <c r="F203" s="83"/>
      <c r="H203" s="3"/>
    </row>
    <row r="204" spans="2:8" x14ac:dyDescent="0.25">
      <c r="B204" s="1654" t="s">
        <v>6185</v>
      </c>
      <c r="C204" s="83">
        <v>17988</v>
      </c>
      <c r="D204" s="1284">
        <v>42976</v>
      </c>
      <c r="E204" s="83"/>
      <c r="F204" s="83"/>
      <c r="H204" s="3"/>
    </row>
    <row r="205" spans="2:8" x14ac:dyDescent="0.25">
      <c r="B205" s="1396" t="s">
        <v>6186</v>
      </c>
      <c r="C205" s="1294">
        <v>3150</v>
      </c>
      <c r="D205" s="17">
        <v>43012</v>
      </c>
      <c r="E205" s="83"/>
      <c r="F205" s="83"/>
      <c r="H205" s="3"/>
    </row>
    <row r="206" spans="2:8" x14ac:dyDescent="0.25">
      <c r="B206" s="1396" t="s">
        <v>6261</v>
      </c>
      <c r="C206">
        <v>-11000</v>
      </c>
      <c r="D206" s="1522">
        <v>42960</v>
      </c>
      <c r="E206" s="83"/>
    </row>
    <row r="207" spans="2:8" x14ac:dyDescent="0.25">
      <c r="B207" s="1033" t="s">
        <v>6265</v>
      </c>
      <c r="C207" s="1033">
        <v>-9000</v>
      </c>
      <c r="D207" s="1495">
        <v>43005</v>
      </c>
      <c r="E207" s="83"/>
      <c r="F207" s="83"/>
    </row>
    <row r="208" spans="2:8" x14ac:dyDescent="0.25">
      <c r="B208" s="1654" t="s">
        <v>6266</v>
      </c>
      <c r="C208" s="83">
        <v>16842</v>
      </c>
      <c r="D208" s="1284">
        <v>43007</v>
      </c>
      <c r="E208" s="83"/>
      <c r="F208" s="83"/>
      <c r="H208" s="3"/>
    </row>
    <row r="209" spans="2:9" x14ac:dyDescent="0.25">
      <c r="B209" s="1396" t="s">
        <v>6255</v>
      </c>
      <c r="C209" s="1294">
        <v>4125</v>
      </c>
      <c r="D209" s="17">
        <v>43046</v>
      </c>
      <c r="E209" s="83"/>
      <c r="F209" s="83"/>
      <c r="H209" s="3"/>
    </row>
    <row r="210" spans="2:9" x14ac:dyDescent="0.25">
      <c r="B210" s="1539" t="s">
        <v>6302</v>
      </c>
      <c r="C210" s="1540">
        <v>-14950</v>
      </c>
      <c r="D210" s="1541">
        <v>43017</v>
      </c>
      <c r="E210" s="83"/>
      <c r="F210" s="83"/>
      <c r="H210" s="3"/>
    </row>
    <row r="211" spans="2:9" x14ac:dyDescent="0.25">
      <c r="B211" s="1539" t="s">
        <v>6303</v>
      </c>
      <c r="C211" s="1540">
        <v>-7028</v>
      </c>
      <c r="D211" s="1541">
        <v>43022</v>
      </c>
      <c r="E211" s="83"/>
      <c r="F211" s="83"/>
      <c r="H211" s="3"/>
    </row>
    <row r="212" spans="2:9" ht="13.8" x14ac:dyDescent="0.25">
      <c r="B212" s="1033" t="s">
        <v>5900</v>
      </c>
      <c r="C212" s="1563">
        <v>-4000</v>
      </c>
      <c r="D212" s="1495">
        <v>43027</v>
      </c>
      <c r="E212" s="83"/>
      <c r="F212" s="83"/>
      <c r="H212" s="3"/>
    </row>
    <row r="213" spans="2:9" x14ac:dyDescent="0.25">
      <c r="B213" s="1654" t="s">
        <v>6335</v>
      </c>
      <c r="C213" s="83">
        <v>29576</v>
      </c>
      <c r="D213" s="1284">
        <v>43035</v>
      </c>
      <c r="E213" s="83"/>
      <c r="F213" s="83"/>
      <c r="H213" s="3"/>
    </row>
    <row r="214" spans="2:9" x14ac:dyDescent="0.25">
      <c r="B214" s="1396" t="s">
        <v>6355</v>
      </c>
      <c r="C214" s="1294">
        <v>4588</v>
      </c>
      <c r="D214" s="17">
        <v>43076</v>
      </c>
      <c r="E214" s="83"/>
      <c r="F214" s="83"/>
      <c r="H214" s="3"/>
    </row>
    <row r="215" spans="2:9" x14ac:dyDescent="0.25">
      <c r="B215" s="1539" t="s">
        <v>6370</v>
      </c>
      <c r="C215" s="1540">
        <v>-5200</v>
      </c>
      <c r="D215" s="1541">
        <v>43043</v>
      </c>
      <c r="E215" s="83"/>
      <c r="F215" s="83"/>
      <c r="G215" s="3"/>
      <c r="H215" s="3"/>
    </row>
    <row r="216" spans="2:9" x14ac:dyDescent="0.25">
      <c r="B216" s="1654" t="s">
        <v>6405</v>
      </c>
      <c r="C216" s="83">
        <v>24159</v>
      </c>
      <c r="D216" s="1284">
        <v>43068</v>
      </c>
      <c r="E216" s="83"/>
      <c r="F216" s="83"/>
      <c r="G216" s="3"/>
      <c r="H216" s="3"/>
    </row>
    <row r="217" spans="2:9" x14ac:dyDescent="0.25">
      <c r="B217" s="1396" t="s">
        <v>6404</v>
      </c>
      <c r="C217" s="1294">
        <v>5260</v>
      </c>
      <c r="D217" s="17">
        <v>43108</v>
      </c>
      <c r="E217" s="83"/>
      <c r="F217" s="83"/>
      <c r="G217" s="1661"/>
      <c r="H217" s="704"/>
    </row>
    <row r="218" spans="2:9" x14ac:dyDescent="0.25">
      <c r="B218" s="1654" t="s">
        <v>6431</v>
      </c>
      <c r="C218" s="83">
        <v>24092</v>
      </c>
      <c r="D218" s="1284">
        <v>43089</v>
      </c>
      <c r="E218" s="83"/>
      <c r="F218" s="83"/>
      <c r="G218" s="85"/>
      <c r="H218" s="3"/>
      <c r="I218" s="3"/>
    </row>
    <row r="219" spans="2:9" x14ac:dyDescent="0.25">
      <c r="B219" s="1396" t="s">
        <v>6432</v>
      </c>
      <c r="C219" s="1294">
        <v>5055</v>
      </c>
      <c r="D219" s="1284">
        <v>43138</v>
      </c>
      <c r="E219" s="83"/>
      <c r="F219" s="83"/>
      <c r="G219" s="1662"/>
      <c r="H219" s="3"/>
      <c r="I219" s="3"/>
    </row>
    <row r="220" spans="2:9" ht="13.8" x14ac:dyDescent="0.25">
      <c r="B220" s="1033" t="s">
        <v>5900</v>
      </c>
      <c r="C220" s="1563">
        <v>-4000</v>
      </c>
      <c r="D220" s="1495">
        <v>43069</v>
      </c>
      <c r="E220" s="3"/>
      <c r="F220" s="83"/>
      <c r="G220" s="1662"/>
      <c r="H220" s="3"/>
      <c r="I220" s="3"/>
    </row>
    <row r="221" spans="2:9" x14ac:dyDescent="0.25">
      <c r="B221" s="1539" t="s">
        <v>6542</v>
      </c>
      <c r="C221" s="1540">
        <v>-12000</v>
      </c>
      <c r="D221" s="1541">
        <v>43082</v>
      </c>
      <c r="E221" s="3"/>
      <c r="F221" s="83"/>
      <c r="G221" s="1662"/>
      <c r="H221" s="3"/>
      <c r="I221" s="3"/>
    </row>
    <row r="222" spans="2:9" ht="13.8" x14ac:dyDescent="0.25">
      <c r="B222" s="1033" t="s">
        <v>6459</v>
      </c>
      <c r="C222" s="1563">
        <v>-2000</v>
      </c>
      <c r="D222" s="1495"/>
      <c r="E222" s="3"/>
      <c r="F222" s="83"/>
      <c r="G222" s="85"/>
    </row>
    <row r="223" spans="2:9" ht="13.8" x14ac:dyDescent="0.25">
      <c r="B223" s="1033" t="s">
        <v>6459</v>
      </c>
      <c r="C223" s="1563">
        <v>-1500</v>
      </c>
      <c r="D223" s="1495">
        <v>43088</v>
      </c>
      <c r="E223" s="599"/>
      <c r="F223" s="83"/>
      <c r="G223" s="85"/>
    </row>
    <row r="224" spans="2:9" x14ac:dyDescent="0.25">
      <c r="B224" s="1539" t="s">
        <v>6543</v>
      </c>
      <c r="C224" s="1540">
        <v>-21036</v>
      </c>
      <c r="D224" s="1541">
        <v>43138</v>
      </c>
      <c r="F224" s="83"/>
      <c r="G224" s="85"/>
      <c r="H224" s="3"/>
    </row>
    <row r="225" spans="1:8" x14ac:dyDescent="0.25">
      <c r="B225" s="1654" t="s">
        <v>6544</v>
      </c>
      <c r="C225" s="83">
        <v>11083</v>
      </c>
      <c r="D225" s="1284">
        <v>43127</v>
      </c>
      <c r="F225" s="83"/>
      <c r="G225" s="85"/>
    </row>
    <row r="226" spans="1:8" x14ac:dyDescent="0.25">
      <c r="B226" s="1396" t="s">
        <v>6517</v>
      </c>
      <c r="C226" s="1294">
        <v>5920</v>
      </c>
      <c r="D226" s="1284">
        <v>43172</v>
      </c>
    </row>
    <row r="227" spans="1:8" x14ac:dyDescent="0.25">
      <c r="B227" s="1654" t="s">
        <v>6600</v>
      </c>
      <c r="C227" s="83">
        <v>25000</v>
      </c>
      <c r="D227" s="1284">
        <v>43156</v>
      </c>
    </row>
    <row r="228" spans="1:8" x14ac:dyDescent="0.25">
      <c r="B228" s="1396" t="s">
        <v>6598</v>
      </c>
      <c r="C228" s="1294">
        <v>6110</v>
      </c>
      <c r="D228" s="1284">
        <v>43206</v>
      </c>
    </row>
    <row r="229" spans="1:8" x14ac:dyDescent="0.25">
      <c r="B229" s="1654" t="s">
        <v>6601</v>
      </c>
      <c r="C229" s="83">
        <v>16584</v>
      </c>
      <c r="D229" s="1284">
        <v>43186</v>
      </c>
    </row>
    <row r="230" spans="1:8" x14ac:dyDescent="0.25">
      <c r="B230" s="1396" t="s">
        <v>6625</v>
      </c>
      <c r="C230" s="1294">
        <v>6094</v>
      </c>
      <c r="D230" s="1284">
        <v>43237</v>
      </c>
      <c r="F230" s="83"/>
      <c r="H230" s="3"/>
    </row>
    <row r="231" spans="1:8" x14ac:dyDescent="0.25">
      <c r="B231" s="1654" t="s">
        <v>6852</v>
      </c>
      <c r="C231" s="83">
        <v>32365</v>
      </c>
      <c r="D231" s="1284">
        <v>43216</v>
      </c>
      <c r="F231" s="1624"/>
      <c r="H231" s="3"/>
    </row>
    <row r="232" spans="1:8" x14ac:dyDescent="0.25">
      <c r="B232" s="1654" t="s">
        <v>6853</v>
      </c>
      <c r="C232" s="83">
        <v>44558</v>
      </c>
      <c r="D232" s="1284">
        <v>43249</v>
      </c>
      <c r="F232" s="1624"/>
      <c r="H232" s="3"/>
    </row>
    <row r="233" spans="1:8" x14ac:dyDescent="0.25">
      <c r="B233" s="1654" t="s">
        <v>6854</v>
      </c>
      <c r="C233" s="83">
        <v>20441</v>
      </c>
      <c r="D233" s="1284">
        <v>43278</v>
      </c>
      <c r="F233" s="1624"/>
      <c r="H233" s="3"/>
    </row>
    <row r="234" spans="1:8" x14ac:dyDescent="0.25">
      <c r="B234" s="1654" t="s">
        <v>6855</v>
      </c>
      <c r="C234" s="83">
        <v>26692</v>
      </c>
      <c r="D234" s="1284">
        <v>43308</v>
      </c>
      <c r="F234" s="1624"/>
      <c r="G234">
        <v>5055</v>
      </c>
      <c r="H234" s="3"/>
    </row>
    <row r="235" spans="1:8" x14ac:dyDescent="0.25">
      <c r="B235" s="1657" t="s">
        <v>6749</v>
      </c>
      <c r="C235" s="1658">
        <v>-61181</v>
      </c>
      <c r="D235" s="1659">
        <v>43259</v>
      </c>
      <c r="E235" s="1619"/>
      <c r="F235" s="1624"/>
      <c r="G235" s="83">
        <v>5920</v>
      </c>
      <c r="H235" s="3"/>
    </row>
    <row r="236" spans="1:8" x14ac:dyDescent="0.25">
      <c r="B236" s="1657" t="s">
        <v>6750</v>
      </c>
      <c r="C236" s="1658">
        <v>-79020</v>
      </c>
      <c r="D236" s="1659">
        <v>43263</v>
      </c>
      <c r="E236" s="1619"/>
      <c r="F236" s="83"/>
      <c r="G236" s="83">
        <v>6110</v>
      </c>
      <c r="H236" s="3"/>
    </row>
    <row r="237" spans="1:8" x14ac:dyDescent="0.25">
      <c r="B237" s="1657" t="s">
        <v>6751</v>
      </c>
      <c r="C237" s="1658">
        <v>-83070</v>
      </c>
      <c r="D237" s="1659">
        <v>43265</v>
      </c>
      <c r="E237" s="1619"/>
      <c r="F237" s="83"/>
      <c r="G237" s="83">
        <v>6094</v>
      </c>
      <c r="H237" s="3"/>
    </row>
    <row r="238" spans="1:8" x14ac:dyDescent="0.25">
      <c r="A238" s="83"/>
      <c r="B238" s="1657" t="s">
        <v>6752</v>
      </c>
      <c r="C238" s="1658">
        <v>-89070</v>
      </c>
      <c r="D238" s="1659">
        <v>43280</v>
      </c>
      <c r="E238" s="1655"/>
      <c r="F238" s="83"/>
      <c r="G238" s="83">
        <v>2690</v>
      </c>
      <c r="H238" s="3"/>
    </row>
    <row r="239" spans="1:8" x14ac:dyDescent="0.25">
      <c r="B239" s="1396" t="s">
        <v>6613</v>
      </c>
      <c r="C239" s="83">
        <v>-5900</v>
      </c>
      <c r="D239" s="1284"/>
      <c r="F239" s="83"/>
      <c r="G239" s="83">
        <v>3618</v>
      </c>
      <c r="H239" s="3"/>
    </row>
    <row r="240" spans="1:8" x14ac:dyDescent="0.25">
      <c r="B240" s="1396" t="s">
        <v>6675</v>
      </c>
      <c r="C240" s="83">
        <v>-3000</v>
      </c>
      <c r="D240" s="1284"/>
      <c r="F240" s="83"/>
      <c r="G240" s="83">
        <v>4194</v>
      </c>
      <c r="H240" s="3"/>
    </row>
    <row r="241" spans="2:8" x14ac:dyDescent="0.25">
      <c r="B241" s="1396" t="s">
        <v>6674</v>
      </c>
      <c r="C241" s="83">
        <v>-2500</v>
      </c>
      <c r="D241" s="1284"/>
      <c r="F241" s="83"/>
      <c r="G241" s="83">
        <v>5008</v>
      </c>
      <c r="H241" s="3"/>
    </row>
    <row r="242" spans="2:8" x14ac:dyDescent="0.25">
      <c r="B242" s="1396" t="s">
        <v>6676</v>
      </c>
      <c r="C242" s="83">
        <v>-1400</v>
      </c>
      <c r="D242" s="1284"/>
      <c r="F242" s="83"/>
      <c r="G242" s="83">
        <v>5738</v>
      </c>
      <c r="H242" s="3"/>
    </row>
    <row r="243" spans="2:8" x14ac:dyDescent="0.25">
      <c r="B243" s="1396" t="s">
        <v>6679</v>
      </c>
      <c r="C243" s="83">
        <v>-6000</v>
      </c>
      <c r="D243" s="1284"/>
      <c r="F243" s="83"/>
      <c r="G243">
        <f>SUM(G234:G242)</f>
        <v>44427</v>
      </c>
      <c r="H243" s="3"/>
    </row>
    <row r="244" spans="2:8" x14ac:dyDescent="0.25">
      <c r="B244" s="1396" t="s">
        <v>6678</v>
      </c>
      <c r="C244" s="83">
        <v>-1094</v>
      </c>
      <c r="D244" s="1284"/>
      <c r="F244" s="83"/>
      <c r="H244" s="3"/>
    </row>
    <row r="245" spans="2:8" x14ac:dyDescent="0.25">
      <c r="B245" s="1396" t="s">
        <v>6813</v>
      </c>
      <c r="C245" s="83">
        <v>-1800</v>
      </c>
      <c r="D245" s="1284"/>
      <c r="F245" s="83"/>
      <c r="H245" s="3"/>
    </row>
    <row r="246" spans="2:8" x14ac:dyDescent="0.25">
      <c r="B246" s="1396" t="s">
        <v>6769</v>
      </c>
      <c r="C246" s="1294">
        <v>2690</v>
      </c>
      <c r="D246" s="1284">
        <v>43328</v>
      </c>
      <c r="F246" s="83"/>
      <c r="H246" s="3"/>
    </row>
    <row r="247" spans="2:8" x14ac:dyDescent="0.25">
      <c r="B247" s="1654" t="s">
        <v>7008</v>
      </c>
      <c r="C247" s="1450">
        <v>17200</v>
      </c>
      <c r="D247" s="1284">
        <v>43341</v>
      </c>
      <c r="F247" s="83"/>
      <c r="H247" s="3"/>
    </row>
    <row r="248" spans="2:8" x14ac:dyDescent="0.25">
      <c r="B248" s="1396" t="s">
        <v>6811</v>
      </c>
      <c r="C248" s="1294">
        <v>3618</v>
      </c>
      <c r="D248" s="17">
        <v>43360</v>
      </c>
      <c r="F248" s="83"/>
      <c r="H248" s="3"/>
    </row>
    <row r="249" spans="2:8" x14ac:dyDescent="0.25">
      <c r="B249" s="1657" t="s">
        <v>7012</v>
      </c>
      <c r="C249" s="1658">
        <v>-20135</v>
      </c>
      <c r="D249" s="1659">
        <v>43370</v>
      </c>
      <c r="E249" s="1655"/>
      <c r="F249" s="83"/>
      <c r="H249" s="3">
        <v>43949</v>
      </c>
    </row>
    <row r="250" spans="2:8" x14ac:dyDescent="0.25">
      <c r="B250" s="1654" t="s">
        <v>7007</v>
      </c>
      <c r="C250" s="1450">
        <v>19637</v>
      </c>
      <c r="D250" s="1284">
        <v>43371</v>
      </c>
      <c r="E250" s="1655"/>
      <c r="F250" s="83"/>
      <c r="G250" s="68"/>
      <c r="H250" s="3"/>
    </row>
    <row r="251" spans="2:8" x14ac:dyDescent="0.25">
      <c r="B251" s="1637" t="s">
        <v>6864</v>
      </c>
      <c r="C251" s="1638">
        <v>-1411</v>
      </c>
      <c r="D251" s="1639"/>
      <c r="E251" s="83"/>
      <c r="F251" s="83"/>
      <c r="H251" s="3"/>
    </row>
    <row r="252" spans="2:8" x14ac:dyDescent="0.25">
      <c r="B252" s="1637" t="s">
        <v>6829</v>
      </c>
      <c r="C252" s="1638">
        <v>-51000</v>
      </c>
      <c r="D252" s="1639"/>
      <c r="E252" s="83"/>
      <c r="F252" s="83"/>
      <c r="H252" s="3"/>
    </row>
    <row r="253" spans="2:8" x14ac:dyDescent="0.25">
      <c r="B253" s="1637" t="s">
        <v>6851</v>
      </c>
      <c r="C253" s="1638">
        <v>-20000</v>
      </c>
      <c r="D253" s="1639"/>
      <c r="E253" s="83"/>
      <c r="F253" s="83"/>
      <c r="H253" s="3"/>
    </row>
    <row r="254" spans="2:8" x14ac:dyDescent="0.25">
      <c r="B254" s="1637" t="s">
        <v>6861</v>
      </c>
      <c r="C254" s="1638">
        <v>-19911</v>
      </c>
      <c r="D254" s="1639"/>
      <c r="E254" s="83"/>
      <c r="F254" s="83"/>
      <c r="H254" s="3"/>
    </row>
    <row r="255" spans="2:8" ht="13.8" x14ac:dyDescent="0.25">
      <c r="B255" s="1033" t="s">
        <v>6999</v>
      </c>
      <c r="C255" s="1563">
        <v>-4000</v>
      </c>
      <c r="D255" s="1495">
        <v>43383</v>
      </c>
      <c r="E255" s="83"/>
      <c r="F255" s="83"/>
      <c r="H255" s="3"/>
    </row>
    <row r="256" spans="2:8" x14ac:dyDescent="0.25">
      <c r="B256" s="1396" t="s">
        <v>7016</v>
      </c>
      <c r="C256" s="1294">
        <v>4194</v>
      </c>
      <c r="D256" s="1284">
        <v>43397</v>
      </c>
      <c r="E256" s="83"/>
      <c r="F256" s="83"/>
      <c r="H256" s="3"/>
    </row>
    <row r="257" spans="2:8" x14ac:dyDescent="0.25">
      <c r="B257" s="1654" t="s">
        <v>7009</v>
      </c>
      <c r="C257" s="1450">
        <v>33494</v>
      </c>
      <c r="D257" s="1284">
        <v>43402</v>
      </c>
      <c r="E257" s="1655"/>
      <c r="F257" s="83"/>
      <c r="G257" s="68"/>
      <c r="H257" s="3"/>
    </row>
    <row r="258" spans="2:8" x14ac:dyDescent="0.25">
      <c r="B258" s="1657" t="s">
        <v>7013</v>
      </c>
      <c r="C258" s="1658">
        <v>-18810</v>
      </c>
      <c r="D258" s="1659">
        <v>43404</v>
      </c>
      <c r="E258" s="1655"/>
      <c r="F258" s="83"/>
      <c r="H258" s="3"/>
    </row>
    <row r="259" spans="2:8" x14ac:dyDescent="0.25">
      <c r="B259" s="1654" t="s">
        <v>7010</v>
      </c>
      <c r="C259" s="1450">
        <v>25150</v>
      </c>
      <c r="D259" s="1284">
        <v>43432</v>
      </c>
      <c r="E259" s="1655"/>
      <c r="F259" s="83"/>
    </row>
    <row r="260" spans="2:8" x14ac:dyDescent="0.25">
      <c r="B260" s="1396" t="s">
        <v>7017</v>
      </c>
      <c r="C260" s="1294">
        <v>5008</v>
      </c>
      <c r="D260" s="1284">
        <v>43433</v>
      </c>
      <c r="E260" s="1655"/>
    </row>
    <row r="261" spans="2:8" x14ac:dyDescent="0.25">
      <c r="B261" s="1657" t="s">
        <v>7014</v>
      </c>
      <c r="C261" s="1658">
        <v>-27839</v>
      </c>
      <c r="D261" s="1659">
        <v>43432</v>
      </c>
      <c r="E261" s="1655"/>
      <c r="F261" s="83"/>
    </row>
    <row r="262" spans="2:8" x14ac:dyDescent="0.25">
      <c r="B262" s="1654" t="s">
        <v>7015</v>
      </c>
      <c r="C262" s="83">
        <v>23620</v>
      </c>
      <c r="D262" s="1284">
        <v>43454</v>
      </c>
      <c r="F262" s="1395"/>
    </row>
    <row r="263" spans="2:8" x14ac:dyDescent="0.25">
      <c r="B263" s="1396" t="s">
        <v>7018</v>
      </c>
      <c r="C263" s="1294">
        <v>5738</v>
      </c>
      <c r="D263" s="1284">
        <v>43467</v>
      </c>
      <c r="F263" s="83"/>
    </row>
    <row r="264" spans="2:8" x14ac:dyDescent="0.25">
      <c r="B264" s="1396"/>
      <c r="C264" s="83"/>
      <c r="D264" s="1284"/>
      <c r="F264" s="83"/>
      <c r="H264" s="3"/>
    </row>
    <row r="265" spans="2:8" x14ac:dyDescent="0.25">
      <c r="B265" s="1396"/>
      <c r="C265" s="83"/>
      <c r="D265" s="1284"/>
      <c r="F265" s="83"/>
      <c r="H265" s="3"/>
    </row>
    <row r="266" spans="2:8" x14ac:dyDescent="0.25">
      <c r="B266" s="1357" t="s">
        <v>7273</v>
      </c>
      <c r="C266" s="1294">
        <v>5326</v>
      </c>
      <c r="D266" s="17">
        <v>43507</v>
      </c>
      <c r="F266" s="83"/>
      <c r="H266" s="3"/>
    </row>
    <row r="267" spans="2:8" x14ac:dyDescent="0.25">
      <c r="B267" s="1396"/>
      <c r="C267" s="83"/>
      <c r="D267" s="1284"/>
      <c r="F267" s="83"/>
      <c r="H267" s="3"/>
    </row>
    <row r="268" spans="2:8" x14ac:dyDescent="0.25">
      <c r="B268" s="1710" t="s">
        <v>7303</v>
      </c>
      <c r="C268" s="1710">
        <v>-23592</v>
      </c>
      <c r="D268" s="1284">
        <v>43449</v>
      </c>
      <c r="F268" s="83"/>
      <c r="H268" s="3"/>
    </row>
    <row r="269" spans="2:8" x14ac:dyDescent="0.25">
      <c r="B269" s="1710" t="s">
        <v>7302</v>
      </c>
      <c r="C269" s="1710">
        <v>-34443</v>
      </c>
      <c r="D269" s="1284">
        <v>43494</v>
      </c>
      <c r="F269" s="83"/>
      <c r="H269" s="3"/>
    </row>
    <row r="270" spans="2:8" x14ac:dyDescent="0.25">
      <c r="B270" s="1710" t="s">
        <v>7301</v>
      </c>
      <c r="C270" s="1710">
        <v>-35748</v>
      </c>
      <c r="D270" s="1284">
        <v>43524</v>
      </c>
      <c r="F270" s="83"/>
      <c r="H270" s="3"/>
    </row>
    <row r="271" spans="2:8" x14ac:dyDescent="0.25">
      <c r="B271" s="1710" t="s">
        <v>7300</v>
      </c>
      <c r="C271" s="1710">
        <v>-44070</v>
      </c>
      <c r="D271" s="1284">
        <v>43551</v>
      </c>
      <c r="F271" s="83"/>
      <c r="H271" s="3"/>
    </row>
    <row r="272" spans="2:8" x14ac:dyDescent="0.25">
      <c r="B272" s="1710" t="s">
        <v>7299</v>
      </c>
      <c r="C272" s="1710">
        <v>-32214</v>
      </c>
      <c r="D272" s="1284">
        <v>43581</v>
      </c>
      <c r="F272" s="83"/>
      <c r="H272" s="3"/>
    </row>
    <row r="273" spans="2:8" x14ac:dyDescent="0.25">
      <c r="B273" s="1710" t="s">
        <v>7443</v>
      </c>
      <c r="C273" s="1710">
        <v>-45970</v>
      </c>
      <c r="D273" s="1284">
        <v>43615</v>
      </c>
      <c r="F273" s="83"/>
      <c r="H273" s="3"/>
    </row>
    <row r="274" spans="2:8" x14ac:dyDescent="0.25">
      <c r="B274" s="1746" t="s">
        <v>7416</v>
      </c>
      <c r="C274" s="1710">
        <v>-48202</v>
      </c>
      <c r="D274" s="1284">
        <v>43648</v>
      </c>
      <c r="F274" s="83"/>
      <c r="H274" s="3"/>
    </row>
    <row r="275" spans="2:8" x14ac:dyDescent="0.25">
      <c r="B275" s="1746" t="s">
        <v>7670</v>
      </c>
      <c r="C275" s="1710">
        <v>-18159</v>
      </c>
      <c r="D275" s="1284">
        <v>43705</v>
      </c>
      <c r="F275" s="83"/>
      <c r="H275" s="3"/>
    </row>
    <row r="276" spans="2:8" x14ac:dyDescent="0.25">
      <c r="B276" s="1746" t="s">
        <v>7671</v>
      </c>
      <c r="C276" s="1710">
        <v>-47640</v>
      </c>
      <c r="D276" s="1284">
        <v>43734</v>
      </c>
      <c r="F276" s="83"/>
      <c r="H276" s="3"/>
    </row>
    <row r="277" spans="2:8" x14ac:dyDescent="0.25">
      <c r="B277" s="1746" t="s">
        <v>7672</v>
      </c>
      <c r="C277" s="1710">
        <v>-12490</v>
      </c>
      <c r="D277" s="1284">
        <v>43767</v>
      </c>
      <c r="F277" s="83"/>
      <c r="H277" s="3"/>
    </row>
    <row r="278" spans="2:8" x14ac:dyDescent="0.25">
      <c r="B278" s="599"/>
      <c r="C278" s="599"/>
      <c r="D278" s="1284"/>
      <c r="F278" s="83"/>
      <c r="H278" s="3"/>
    </row>
    <row r="279" spans="2:8" x14ac:dyDescent="0.25">
      <c r="B279" s="1654" t="s">
        <v>7304</v>
      </c>
      <c r="C279" s="599">
        <v>5129</v>
      </c>
      <c r="D279" s="1284"/>
      <c r="F279" s="83"/>
      <c r="H279" s="3"/>
    </row>
    <row r="280" spans="2:8" x14ac:dyDescent="0.25">
      <c r="B280" s="1654" t="s">
        <v>7305</v>
      </c>
      <c r="C280" s="599">
        <v>500</v>
      </c>
      <c r="D280" s="1284"/>
      <c r="F280" s="83"/>
      <c r="H280" s="3"/>
    </row>
    <row r="281" spans="2:8" x14ac:dyDescent="0.25">
      <c r="B281" s="1654" t="s">
        <v>7306</v>
      </c>
      <c r="C281" s="599">
        <v>899</v>
      </c>
      <c r="D281" s="1284"/>
      <c r="F281" s="83"/>
      <c r="H281" s="3"/>
    </row>
    <row r="282" spans="2:8" x14ac:dyDescent="0.25">
      <c r="B282" s="1654" t="s">
        <v>7307</v>
      </c>
      <c r="C282" s="3">
        <v>650</v>
      </c>
      <c r="D282" s="1284"/>
      <c r="F282" s="83"/>
      <c r="H282" s="3"/>
    </row>
    <row r="283" spans="2:8" x14ac:dyDescent="0.25">
      <c r="B283" s="1654" t="s">
        <v>7344</v>
      </c>
      <c r="C283" s="599">
        <v>21953</v>
      </c>
      <c r="D283" s="1284"/>
      <c r="F283" s="83"/>
      <c r="H283" s="3"/>
    </row>
    <row r="284" spans="2:8" x14ac:dyDescent="0.25">
      <c r="B284" s="1654" t="s">
        <v>7442</v>
      </c>
      <c r="C284" s="599">
        <v>35640</v>
      </c>
      <c r="F284" s="83"/>
      <c r="H284" s="3"/>
    </row>
    <row r="285" spans="2:8" x14ac:dyDescent="0.25">
      <c r="B285" s="1654" t="s">
        <v>7664</v>
      </c>
      <c r="C285" s="599">
        <v>23960</v>
      </c>
      <c r="F285" s="83"/>
      <c r="H285" s="3"/>
    </row>
    <row r="286" spans="2:8" x14ac:dyDescent="0.25">
      <c r="B286" s="1654" t="s">
        <v>7665</v>
      </c>
      <c r="C286" s="599">
        <v>1531</v>
      </c>
      <c r="F286" s="83"/>
      <c r="H286" s="3"/>
    </row>
    <row r="287" spans="2:8" x14ac:dyDescent="0.25">
      <c r="B287" s="1654" t="s">
        <v>7666</v>
      </c>
      <c r="C287" s="599">
        <v>22022</v>
      </c>
      <c r="F287" s="83"/>
      <c r="H287" s="3"/>
    </row>
    <row r="288" spans="2:8" x14ac:dyDescent="0.25">
      <c r="B288" s="1654" t="s">
        <v>7667</v>
      </c>
      <c r="C288" s="599">
        <v>35700</v>
      </c>
      <c r="F288" s="83"/>
      <c r="H288" s="3"/>
    </row>
    <row r="289" spans="2:18" x14ac:dyDescent="0.25">
      <c r="B289" s="1654"/>
      <c r="C289" s="599"/>
      <c r="F289" s="83"/>
      <c r="H289" s="3"/>
    </row>
    <row r="290" spans="2:18" x14ac:dyDescent="0.25">
      <c r="B290" s="1654"/>
      <c r="C290" s="599"/>
      <c r="F290" s="83"/>
      <c r="H290" s="3"/>
    </row>
    <row r="291" spans="2:18" x14ac:dyDescent="0.25">
      <c r="B291" s="1654"/>
      <c r="C291" s="599"/>
      <c r="F291" s="83"/>
      <c r="H291" s="3"/>
    </row>
    <row r="292" spans="2:18" x14ac:dyDescent="0.25">
      <c r="B292" s="1654"/>
      <c r="C292" s="599"/>
      <c r="F292" s="83"/>
      <c r="H292" s="3"/>
    </row>
    <row r="293" spans="2:18" ht="13.8" thickBot="1" x14ac:dyDescent="0.3">
      <c r="B293" s="1654"/>
      <c r="C293" s="599"/>
      <c r="F293" s="83"/>
      <c r="H293" s="3"/>
    </row>
    <row r="294" spans="2:18" ht="13.8" thickBot="1" x14ac:dyDescent="0.3">
      <c r="E294" s="83"/>
      <c r="F294" s="83"/>
      <c r="G294" s="1305">
        <f>C149+C152+C155+C157+C159+C161+C166+C168+C170+C172+C185+C175+C179+C193+C187+C196+C200+C203+C205+C209+C214+C217+C219+C226+C228+C230+C246+C248+C256+C260+C263+C266</f>
        <v>95265</v>
      </c>
      <c r="H294" s="477" t="s">
        <v>5039</v>
      </c>
    </row>
    <row r="295" spans="2:18" ht="13.8" x14ac:dyDescent="0.25">
      <c r="B295" s="1712" t="s">
        <v>7280</v>
      </c>
      <c r="C295" s="1713">
        <v>109950</v>
      </c>
      <c r="D295" s="792"/>
      <c r="E295" s="83"/>
      <c r="F295" s="83"/>
    </row>
    <row r="296" spans="2:18" x14ac:dyDescent="0.25">
      <c r="B296" s="791"/>
      <c r="E296" s="83"/>
      <c r="F296" s="83"/>
      <c r="H296" s="3"/>
    </row>
    <row r="297" spans="2:18" ht="13.8" thickBot="1" x14ac:dyDescent="0.3">
      <c r="B297" s="791"/>
      <c r="C297" s="83"/>
      <c r="D297" s="792"/>
      <c r="E297" s="83"/>
      <c r="F297" s="83"/>
      <c r="H297" s="3"/>
    </row>
    <row r="298" spans="2:18" ht="13.8" thickBot="1" x14ac:dyDescent="0.3">
      <c r="B298" s="1218" t="s">
        <v>5898</v>
      </c>
      <c r="C298" s="1217">
        <v>-67503</v>
      </c>
      <c r="D298" s="792">
        <v>42619</v>
      </c>
      <c r="E298" s="1409" t="s">
        <v>5897</v>
      </c>
      <c r="F298" s="83"/>
      <c r="G298" s="1409" t="s">
        <v>5897</v>
      </c>
      <c r="H298" s="1397">
        <v>-2147</v>
      </c>
      <c r="I298" s="1398" t="s">
        <v>5130</v>
      </c>
      <c r="J298" s="1398"/>
      <c r="K298" s="1399"/>
      <c r="L298" s="1399"/>
      <c r="M298" s="1398"/>
      <c r="N298" s="1400"/>
      <c r="P298" s="792">
        <v>42240</v>
      </c>
      <c r="Q298" s="1219" t="s">
        <v>4605</v>
      </c>
      <c r="R298" s="83" t="s">
        <v>4600</v>
      </c>
    </row>
    <row r="299" spans="2:18" ht="18" thickBot="1" x14ac:dyDescent="0.35">
      <c r="C299" s="699">
        <f>SUM(C2:C298)</f>
        <v>-13305</v>
      </c>
      <c r="D299" t="s">
        <v>4990</v>
      </c>
      <c r="G299" s="1409"/>
      <c r="H299" s="1401">
        <v>-2000</v>
      </c>
      <c r="I299" s="1394" t="s">
        <v>5894</v>
      </c>
      <c r="J299" s="1394"/>
      <c r="K299" s="1402"/>
      <c r="L299" s="1402"/>
      <c r="M299" s="1394"/>
      <c r="N299" s="1403"/>
      <c r="P299" s="792">
        <v>42350</v>
      </c>
      <c r="Q299" s="1219" t="s">
        <v>4605</v>
      </c>
      <c r="R299" s="83" t="s">
        <v>4799</v>
      </c>
    </row>
    <row r="300" spans="2:18" x14ac:dyDescent="0.25">
      <c r="C300" s="10"/>
      <c r="G300" s="1409"/>
      <c r="H300" s="1401">
        <v>-4546</v>
      </c>
      <c r="I300" s="1394" t="s">
        <v>5895</v>
      </c>
      <c r="J300" s="1394"/>
      <c r="K300" s="1402"/>
      <c r="L300" s="1402"/>
      <c r="M300" s="1394"/>
      <c r="N300" s="1403"/>
      <c r="P300" s="792">
        <v>42499</v>
      </c>
    </row>
    <row r="301" spans="2:18" x14ac:dyDescent="0.25">
      <c r="C301" s="10"/>
      <c r="G301" s="1409"/>
      <c r="H301" s="1401">
        <v>-2561</v>
      </c>
      <c r="I301" s="1394" t="s">
        <v>5896</v>
      </c>
      <c r="J301" s="1394"/>
      <c r="K301" s="1402"/>
      <c r="L301" s="1402"/>
      <c r="M301" s="1394"/>
      <c r="N301" s="1403"/>
      <c r="P301" s="792">
        <v>42508</v>
      </c>
    </row>
    <row r="302" spans="2:18" x14ac:dyDescent="0.25">
      <c r="C302" s="10"/>
      <c r="E302">
        <v>105395</v>
      </c>
      <c r="G302" s="1409"/>
      <c r="H302" s="1401">
        <v>-2385</v>
      </c>
      <c r="I302" s="1394" t="s">
        <v>5170</v>
      </c>
      <c r="J302" s="1394"/>
      <c r="K302" s="1402"/>
      <c r="L302" s="1402"/>
      <c r="M302" s="1394"/>
      <c r="N302" s="1403"/>
      <c r="P302" s="792">
        <v>42510</v>
      </c>
    </row>
    <row r="303" spans="2:18" x14ac:dyDescent="0.25">
      <c r="C303" s="10"/>
      <c r="E303">
        <f>E302+C299</f>
        <v>92090</v>
      </c>
      <c r="G303" s="1409"/>
      <c r="H303" s="1506">
        <v>-7000</v>
      </c>
      <c r="I303" s="1507" t="s">
        <v>5097</v>
      </c>
      <c r="J303" s="1507"/>
      <c r="K303" s="1507"/>
      <c r="L303" s="1507"/>
      <c r="M303" s="1507"/>
      <c r="N303" s="1508"/>
      <c r="P303" s="1331">
        <v>42486</v>
      </c>
    </row>
    <row r="304" spans="2:18" x14ac:dyDescent="0.25">
      <c r="C304" s="10"/>
      <c r="G304" s="1409"/>
      <c r="H304" s="1401">
        <v>-4500</v>
      </c>
      <c r="I304" s="1394" t="s">
        <v>5510</v>
      </c>
      <c r="J304" s="1394"/>
      <c r="K304" s="1402"/>
      <c r="L304" s="1402"/>
      <c r="M304" s="1394"/>
      <c r="N304" s="1403"/>
    </row>
    <row r="305" spans="2:14" x14ac:dyDescent="0.25">
      <c r="C305" s="10"/>
      <c r="H305" s="1401">
        <v>-2000</v>
      </c>
      <c r="I305" s="1402" t="s">
        <v>5305</v>
      </c>
      <c r="J305" s="1394"/>
      <c r="K305" s="1402"/>
      <c r="L305" s="1402"/>
      <c r="M305" s="1394"/>
      <c r="N305" s="1403"/>
    </row>
    <row r="306" spans="2:14" x14ac:dyDescent="0.25">
      <c r="C306" s="10"/>
      <c r="H306" s="1401">
        <v>-3000</v>
      </c>
      <c r="I306" s="1402" t="s">
        <v>5340</v>
      </c>
      <c r="J306" s="1394"/>
      <c r="K306" s="1402"/>
      <c r="L306" s="1402"/>
      <c r="M306" s="1394"/>
      <c r="N306" s="1403"/>
    </row>
    <row r="307" spans="2:14" x14ac:dyDescent="0.25">
      <c r="C307" s="10"/>
      <c r="H307" s="1401">
        <v>-2580</v>
      </c>
      <c r="I307" s="1402" t="s">
        <v>5347</v>
      </c>
      <c r="J307" s="1402"/>
      <c r="K307" s="1402"/>
      <c r="L307" s="1402"/>
      <c r="M307" s="1394"/>
      <c r="N307" s="1403"/>
    </row>
    <row r="308" spans="2:14" x14ac:dyDescent="0.25">
      <c r="C308" s="10"/>
      <c r="H308" s="1401">
        <v>-3000</v>
      </c>
      <c r="I308" s="1402" t="s">
        <v>5452</v>
      </c>
      <c r="J308" s="1402"/>
      <c r="K308" s="1402"/>
      <c r="L308" s="1402"/>
      <c r="M308" s="1394"/>
      <c r="N308" s="1403"/>
    </row>
    <row r="309" spans="2:14" x14ac:dyDescent="0.25">
      <c r="B309" t="s">
        <v>2807</v>
      </c>
      <c r="C309">
        <v>15000</v>
      </c>
      <c r="D309" s="17">
        <v>41137</v>
      </c>
      <c r="H309" s="1401">
        <v>-2400</v>
      </c>
      <c r="I309" s="1402" t="s">
        <v>5553</v>
      </c>
      <c r="J309" s="1402"/>
      <c r="K309" s="1402"/>
      <c r="L309" s="1402"/>
      <c r="M309" s="1394"/>
      <c r="N309" s="1403"/>
    </row>
    <row r="310" spans="2:14" x14ac:dyDescent="0.25">
      <c r="B310" s="665" t="s">
        <v>2900</v>
      </c>
      <c r="C310" s="665">
        <v>40000</v>
      </c>
      <c r="D310" s="666">
        <v>41179</v>
      </c>
      <c r="H310" s="1401">
        <v>-2000</v>
      </c>
      <c r="I310" s="1402" t="s">
        <v>5377</v>
      </c>
      <c r="J310" s="1402"/>
      <c r="K310" s="1402"/>
      <c r="L310" s="1402"/>
      <c r="M310" s="1394"/>
      <c r="N310" s="1403"/>
    </row>
    <row r="311" spans="2:14" x14ac:dyDescent="0.25">
      <c r="C311" s="68">
        <f>SUM(C309:C310)</f>
        <v>55000</v>
      </c>
      <c r="H311" s="1401">
        <v>-2000</v>
      </c>
      <c r="I311" s="1402" t="s">
        <v>5554</v>
      </c>
      <c r="J311" s="1402"/>
      <c r="K311" s="1402"/>
      <c r="L311" s="1402"/>
      <c r="M311" s="1394"/>
      <c r="N311" s="1403"/>
    </row>
    <row r="312" spans="2:14" x14ac:dyDescent="0.25">
      <c r="H312" s="1404">
        <v>-1185</v>
      </c>
      <c r="I312" s="1402" t="s">
        <v>5375</v>
      </c>
      <c r="J312" s="1402"/>
      <c r="K312" s="1402"/>
      <c r="L312" s="1402"/>
      <c r="M312" s="1394"/>
      <c r="N312" s="1403"/>
    </row>
    <row r="313" spans="2:14" x14ac:dyDescent="0.25">
      <c r="H313" s="1401">
        <v>-1842</v>
      </c>
      <c r="I313" s="1402" t="s">
        <v>5438</v>
      </c>
      <c r="J313" s="1394"/>
      <c r="K313" s="1402"/>
      <c r="L313" s="1402"/>
      <c r="M313" s="1394"/>
      <c r="N313" s="1403"/>
    </row>
    <row r="314" spans="2:14" x14ac:dyDescent="0.25">
      <c r="H314" s="1401">
        <v>-750</v>
      </c>
      <c r="I314" s="1394" t="s">
        <v>5308</v>
      </c>
      <c r="J314" s="1394"/>
      <c r="K314" s="1402"/>
      <c r="L314" s="1402"/>
      <c r="M314" s="1394"/>
      <c r="N314" s="1403"/>
    </row>
    <row r="315" spans="2:14" x14ac:dyDescent="0.25">
      <c r="H315" s="1401">
        <v>-740</v>
      </c>
      <c r="I315" s="1402" t="s">
        <v>5324</v>
      </c>
      <c r="J315" s="1394"/>
      <c r="K315" s="1402"/>
      <c r="L315" s="1402"/>
      <c r="M315" s="1394"/>
      <c r="N315" s="1403"/>
    </row>
    <row r="316" spans="2:14" x14ac:dyDescent="0.25">
      <c r="H316" s="1401">
        <v>-500</v>
      </c>
      <c r="I316" s="1402" t="s">
        <v>5319</v>
      </c>
      <c r="J316" s="1394"/>
      <c r="K316" s="1402"/>
      <c r="L316" s="1402"/>
      <c r="M316" s="1394"/>
      <c r="N316" s="1403"/>
    </row>
    <row r="317" spans="2:14" x14ac:dyDescent="0.25">
      <c r="E317" s="83"/>
      <c r="H317" s="1401">
        <v>-500</v>
      </c>
      <c r="I317" s="1394" t="s">
        <v>5307</v>
      </c>
      <c r="J317" s="1394"/>
      <c r="K317" s="1402"/>
      <c r="L317" s="1402"/>
      <c r="M317" s="1394"/>
      <c r="N317" s="1403"/>
    </row>
    <row r="318" spans="2:14" x14ac:dyDescent="0.25">
      <c r="E318" s="83"/>
      <c r="H318" s="1401">
        <v>-413</v>
      </c>
      <c r="I318" s="1394" t="s">
        <v>5552</v>
      </c>
      <c r="J318" s="1394"/>
      <c r="K318" s="1402"/>
      <c r="L318" s="1402"/>
      <c r="M318" s="1394"/>
      <c r="N318" s="1403"/>
    </row>
    <row r="319" spans="2:14" x14ac:dyDescent="0.25">
      <c r="E319" s="83"/>
      <c r="H319" s="1404">
        <v>-424</v>
      </c>
      <c r="I319" s="1402" t="s">
        <v>5424</v>
      </c>
      <c r="J319" s="1394"/>
      <c r="K319" s="1402"/>
      <c r="L319" s="1402"/>
      <c r="M319" s="1394"/>
      <c r="N319" s="1403"/>
    </row>
    <row r="320" spans="2:14" x14ac:dyDescent="0.25">
      <c r="E320" s="83"/>
      <c r="H320" s="1401">
        <v>-260</v>
      </c>
      <c r="I320" s="1402" t="s">
        <v>5437</v>
      </c>
      <c r="J320" s="1394"/>
      <c r="K320" s="1402"/>
      <c r="L320" s="1402"/>
      <c r="M320" s="1394"/>
      <c r="N320" s="1403"/>
    </row>
    <row r="321" spans="2:14" x14ac:dyDescent="0.25">
      <c r="E321" s="83"/>
      <c r="H321" s="1401">
        <v>-260</v>
      </c>
      <c r="I321" s="1402" t="s">
        <v>5462</v>
      </c>
      <c r="J321" s="1402"/>
      <c r="K321" s="1402"/>
      <c r="L321" s="1402"/>
      <c r="M321" s="1394"/>
      <c r="N321" s="1403"/>
    </row>
    <row r="322" spans="2:14" x14ac:dyDescent="0.25">
      <c r="E322" s="83"/>
      <c r="H322" s="1401">
        <v>-266</v>
      </c>
      <c r="I322" s="1402" t="s">
        <v>5371</v>
      </c>
      <c r="J322" s="1394"/>
      <c r="K322" s="1402"/>
      <c r="L322" s="1402"/>
      <c r="M322" s="1394"/>
      <c r="N322" s="1403"/>
    </row>
    <row r="323" spans="2:14" x14ac:dyDescent="0.25">
      <c r="B323" s="1450"/>
      <c r="C323" s="1450"/>
      <c r="D323" s="1450"/>
      <c r="E323" s="1450"/>
      <c r="F323" s="1450"/>
      <c r="H323" s="1401">
        <v>-200</v>
      </c>
      <c r="I323" s="1402" t="s">
        <v>5325</v>
      </c>
      <c r="J323" s="1394"/>
      <c r="K323" s="1402"/>
      <c r="L323" s="1402"/>
      <c r="M323" s="1394"/>
      <c r="N323" s="1403"/>
    </row>
    <row r="324" spans="2:14" ht="13.5" customHeight="1" x14ac:dyDescent="0.3">
      <c r="B324" s="1450"/>
      <c r="C324" s="1450"/>
      <c r="D324" s="1450"/>
      <c r="E324" s="1450"/>
      <c r="F324" s="1451"/>
      <c r="H324" s="1401">
        <v>-115</v>
      </c>
      <c r="I324" s="1402" t="s">
        <v>5320</v>
      </c>
      <c r="J324" s="1394"/>
      <c r="K324" s="1402"/>
      <c r="L324" s="1402"/>
      <c r="M324" s="1394"/>
      <c r="N324" s="1403"/>
    </row>
    <row r="325" spans="2:14" x14ac:dyDescent="0.25">
      <c r="B325" s="1450"/>
      <c r="C325" s="1450"/>
      <c r="D325" s="1450"/>
      <c r="E325" s="1450"/>
      <c r="F325" s="1450"/>
      <c r="H325" s="1401">
        <v>-64</v>
      </c>
      <c r="I325" s="1402" t="s">
        <v>5466</v>
      </c>
      <c r="J325" s="1402"/>
      <c r="K325" s="1402"/>
      <c r="L325" s="1402"/>
      <c r="M325" s="1394"/>
      <c r="N325" s="1403"/>
    </row>
    <row r="326" spans="2:14" x14ac:dyDescent="0.25">
      <c r="B326" s="1625" t="s">
        <v>6896</v>
      </c>
      <c r="C326" s="1450"/>
      <c r="D326" s="1450"/>
      <c r="E326" s="1450"/>
      <c r="F326" s="1450"/>
      <c r="H326" s="1401">
        <v>-60</v>
      </c>
      <c r="I326" s="1402" t="s">
        <v>5459</v>
      </c>
      <c r="J326" s="1402"/>
      <c r="K326" s="1402"/>
      <c r="L326" s="1402"/>
      <c r="M326" s="1394"/>
      <c r="N326" s="1403"/>
    </row>
    <row r="327" spans="2:14" x14ac:dyDescent="0.25">
      <c r="B327" s="1626">
        <v>130000</v>
      </c>
      <c r="C327" s="1450"/>
      <c r="D327" s="1450"/>
      <c r="E327" s="1450"/>
      <c r="F327" s="1450"/>
      <c r="H327" s="1401">
        <v>-350</v>
      </c>
      <c r="I327" s="1402" t="s">
        <v>5529</v>
      </c>
      <c r="J327" s="1402"/>
      <c r="K327" s="1402"/>
      <c r="L327" s="1402"/>
      <c r="M327" s="1394"/>
      <c r="N327" s="1403"/>
    </row>
    <row r="328" spans="2:14" x14ac:dyDescent="0.25">
      <c r="B328" s="1625" t="s">
        <v>6897</v>
      </c>
      <c r="C328" s="1450"/>
      <c r="D328" s="1450"/>
      <c r="E328" s="1450"/>
      <c r="F328" s="1450"/>
      <c r="H328" s="1401">
        <v>-150</v>
      </c>
      <c r="I328" s="1402" t="s">
        <v>5528</v>
      </c>
      <c r="J328" s="1402"/>
      <c r="K328" s="1402"/>
      <c r="L328" s="1402"/>
      <c r="M328" s="1394"/>
      <c r="N328" s="1403"/>
    </row>
    <row r="329" spans="2:14" x14ac:dyDescent="0.25">
      <c r="B329" s="1625" t="s">
        <v>6894</v>
      </c>
      <c r="C329" s="599"/>
      <c r="D329" s="877"/>
      <c r="E329" s="877"/>
      <c r="F329" s="1450"/>
      <c r="H329" s="1401">
        <v>-400</v>
      </c>
      <c r="I329" s="1402" t="s">
        <v>5527</v>
      </c>
      <c r="J329" s="1402"/>
      <c r="K329" s="1402"/>
      <c r="L329" s="1402"/>
      <c r="M329" s="1394"/>
      <c r="N329" s="1403"/>
    </row>
    <row r="330" spans="2:14" x14ac:dyDescent="0.25">
      <c r="B330" s="1625" t="s">
        <v>6895</v>
      </c>
      <c r="C330" s="599"/>
      <c r="D330" s="877"/>
      <c r="E330" s="877"/>
      <c r="F330" s="1450"/>
      <c r="H330" s="1401">
        <v>-1590</v>
      </c>
      <c r="I330" s="1402" t="s">
        <v>5617</v>
      </c>
      <c r="J330" s="1402"/>
      <c r="K330" s="1402"/>
      <c r="L330" s="1402"/>
      <c r="M330" s="1394"/>
      <c r="N330" s="1403"/>
    </row>
    <row r="331" spans="2:14" x14ac:dyDescent="0.25">
      <c r="B331" s="1450"/>
      <c r="C331" s="599"/>
      <c r="D331" s="877"/>
      <c r="E331" s="877"/>
      <c r="F331" s="1450"/>
      <c r="H331" s="1401">
        <v>-1000</v>
      </c>
      <c r="I331" s="1402" t="s">
        <v>5618</v>
      </c>
      <c r="J331" s="1402"/>
      <c r="K331" s="1402"/>
      <c r="L331" s="1402"/>
      <c r="M331" s="1394"/>
      <c r="N331" s="1403"/>
    </row>
    <row r="332" spans="2:14" x14ac:dyDescent="0.25">
      <c r="B332" s="1450"/>
      <c r="C332" s="599"/>
      <c r="D332" s="599"/>
      <c r="E332" s="877"/>
      <c r="F332" s="1450"/>
      <c r="H332" s="1401">
        <v>-65</v>
      </c>
      <c r="I332" s="1402" t="s">
        <v>5619</v>
      </c>
      <c r="J332" s="1402"/>
      <c r="K332" s="1402"/>
      <c r="L332" s="1402"/>
      <c r="M332" s="1394"/>
      <c r="N332" s="1403"/>
    </row>
    <row r="333" spans="2:14" x14ac:dyDescent="0.25">
      <c r="B333" s="1450"/>
      <c r="C333" s="877"/>
      <c r="D333" s="877"/>
      <c r="E333" s="877"/>
      <c r="F333" s="1450"/>
      <c r="H333" s="1401">
        <v>-700</v>
      </c>
      <c r="I333" s="1402" t="s">
        <v>5620</v>
      </c>
      <c r="J333" s="1402"/>
      <c r="K333" s="1402"/>
      <c r="L333" s="1402"/>
      <c r="M333" s="1394"/>
      <c r="N333" s="1403"/>
    </row>
    <row r="334" spans="2:14" x14ac:dyDescent="0.25">
      <c r="B334" s="1450"/>
      <c r="C334" s="877"/>
      <c r="D334" s="877"/>
      <c r="E334" s="877"/>
      <c r="F334" s="1450"/>
      <c r="H334" s="1401">
        <v>-50</v>
      </c>
      <c r="I334" s="1402" t="s">
        <v>5621</v>
      </c>
      <c r="J334" s="1402"/>
      <c r="K334" s="1402"/>
      <c r="L334" s="1402"/>
      <c r="M334" s="1394"/>
      <c r="N334" s="1403"/>
    </row>
    <row r="335" spans="2:14" x14ac:dyDescent="0.25">
      <c r="B335" s="1450"/>
      <c r="C335" s="1450"/>
      <c r="D335" s="1450"/>
      <c r="E335" s="1450"/>
      <c r="F335" s="1450"/>
      <c r="H335" s="1401">
        <v>-2000</v>
      </c>
      <c r="I335" s="1402" t="s">
        <v>5622</v>
      </c>
      <c r="J335" s="1402"/>
      <c r="K335" s="1402"/>
      <c r="L335" s="1402"/>
      <c r="M335" s="1394"/>
      <c r="N335" s="1403"/>
    </row>
    <row r="336" spans="2:14" x14ac:dyDescent="0.25">
      <c r="B336" s="1450"/>
      <c r="C336" s="1450"/>
      <c r="D336" s="1450"/>
      <c r="E336" s="1450"/>
      <c r="F336" s="1450"/>
      <c r="H336" s="1401">
        <v>-500</v>
      </c>
      <c r="I336" s="1402" t="s">
        <v>5727</v>
      </c>
      <c r="J336" s="1402"/>
      <c r="K336" s="1402"/>
      <c r="L336" s="1402"/>
      <c r="M336" s="1394"/>
      <c r="N336" s="1403"/>
    </row>
    <row r="337" spans="2:14" x14ac:dyDescent="0.25">
      <c r="B337" s="1450"/>
      <c r="C337" s="1450"/>
      <c r="D337" s="1450"/>
      <c r="E337" s="1450"/>
      <c r="F337" s="1450"/>
      <c r="H337" s="1401">
        <v>-5000</v>
      </c>
      <c r="I337" s="1402" t="s">
        <v>5725</v>
      </c>
      <c r="J337" s="1402"/>
      <c r="K337" s="1402"/>
      <c r="L337" s="1402"/>
      <c r="M337" s="1394"/>
      <c r="N337" s="1403"/>
    </row>
    <row r="338" spans="2:14" x14ac:dyDescent="0.25">
      <c r="B338" s="1450"/>
      <c r="C338" s="1450"/>
      <c r="D338" s="1450"/>
      <c r="E338" s="1450"/>
      <c r="F338" s="1450"/>
      <c r="H338" s="1401">
        <v>-1000</v>
      </c>
      <c r="I338" s="1402" t="s">
        <v>5787</v>
      </c>
      <c r="J338" s="1402"/>
      <c r="K338" s="1402"/>
      <c r="L338" s="1402"/>
      <c r="M338" s="1394"/>
      <c r="N338" s="1403"/>
    </row>
    <row r="339" spans="2:14" ht="13.8" thickBot="1" x14ac:dyDescent="0.3">
      <c r="B339" s="1450"/>
      <c r="C339" s="1450"/>
      <c r="D339" s="1450"/>
      <c r="E339" s="1450"/>
      <c r="F339" s="1450"/>
      <c r="H339" s="1405">
        <v>-5000</v>
      </c>
      <c r="I339" s="1406" t="s">
        <v>5893</v>
      </c>
      <c r="J339" s="1406"/>
      <c r="K339" s="1406"/>
      <c r="L339" s="1406"/>
      <c r="M339" s="1407"/>
      <c r="N339" s="1408"/>
    </row>
    <row r="340" spans="2:14" x14ac:dyDescent="0.25">
      <c r="B340" s="1450"/>
      <c r="C340" s="1450"/>
      <c r="D340" s="1450"/>
      <c r="E340" s="1450"/>
      <c r="F340" s="1450"/>
      <c r="H340" s="1419">
        <f>SUM(H298:H339)</f>
        <v>-67503</v>
      </c>
    </row>
  </sheetData>
  <mergeCells count="1">
    <mergeCell ref="E184:E189"/>
  </mergeCell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5"/>
  <sheetViews>
    <sheetView zoomScale="80" zoomScaleNormal="80" workbookViewId="0">
      <selection activeCell="K25" sqref="K25"/>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9.6640625" style="3" customWidth="1"/>
    <col min="6" max="6" width="1.109375" style="3" customWidth="1"/>
    <col min="7" max="7" width="9.109375" style="3" customWidth="1"/>
    <col min="8" max="8" width="8.6640625" style="3" customWidth="1"/>
    <col min="9" max="9" width="8.5546875" style="3" customWidth="1"/>
    <col min="10" max="10" width="10.5546875" style="3" bestFit="1" customWidth="1"/>
    <col min="11" max="16384" width="11.44140625" style="3"/>
  </cols>
  <sheetData>
    <row r="1" spans="1:13" ht="12" thickBot="1" x14ac:dyDescent="0.25">
      <c r="B1" s="50"/>
      <c r="C1" s="54" t="s">
        <v>1230</v>
      </c>
      <c r="D1" s="54" t="s">
        <v>1228</v>
      </c>
      <c r="E1" s="221"/>
      <c r="F1" s="260"/>
      <c r="G1" s="193"/>
      <c r="H1" s="193"/>
      <c r="I1" s="193"/>
      <c r="J1" s="193"/>
      <c r="K1" s="193"/>
      <c r="L1" s="193"/>
      <c r="M1" s="193"/>
    </row>
    <row r="2" spans="1:13" x14ac:dyDescent="0.2">
      <c r="A2" s="16"/>
      <c r="B2" s="28" t="s">
        <v>1192</v>
      </c>
      <c r="C2" s="1061">
        <v>35852</v>
      </c>
      <c r="D2" s="1061"/>
      <c r="E2" s="193"/>
      <c r="F2" s="630"/>
      <c r="G2" s="193"/>
      <c r="H2" s="193"/>
      <c r="I2" s="193"/>
      <c r="J2" s="193"/>
      <c r="K2" s="193"/>
      <c r="L2" s="193"/>
      <c r="M2" s="193"/>
    </row>
    <row r="3" spans="1:13" x14ac:dyDescent="0.2">
      <c r="A3" s="16"/>
      <c r="B3" s="3" t="s">
        <v>1194</v>
      </c>
      <c r="C3" s="44"/>
      <c r="D3" s="44"/>
      <c r="E3" s="193"/>
      <c r="G3" s="193"/>
      <c r="H3" s="193"/>
      <c r="I3" s="193"/>
      <c r="J3" s="193"/>
      <c r="K3" s="193"/>
      <c r="L3" s="193"/>
      <c r="M3" s="193"/>
    </row>
    <row r="4" spans="1:13" ht="12" x14ac:dyDescent="0.25">
      <c r="A4" s="16"/>
      <c r="B4" s="3" t="s">
        <v>3597</v>
      </c>
      <c r="C4" s="875">
        <v>3500</v>
      </c>
      <c r="D4" s="875">
        <v>-3500</v>
      </c>
      <c r="E4" s="23"/>
      <c r="G4" s="193"/>
      <c r="H4" s="193"/>
      <c r="I4" s="1421"/>
      <c r="J4" s="193"/>
      <c r="K4" s="193"/>
      <c r="L4" s="193"/>
      <c r="M4" s="193"/>
    </row>
    <row r="5" spans="1:13" ht="12" x14ac:dyDescent="0.25">
      <c r="A5" s="16"/>
      <c r="B5" s="3" t="s">
        <v>3743</v>
      </c>
      <c r="C5" s="875">
        <v>0</v>
      </c>
      <c r="D5" s="875">
        <v>0</v>
      </c>
      <c r="E5" s="23"/>
      <c r="G5" s="193"/>
      <c r="H5" s="193"/>
      <c r="I5" s="193"/>
      <c r="J5" s="193"/>
      <c r="K5" s="193"/>
      <c r="L5" s="193"/>
      <c r="M5" s="193"/>
    </row>
    <row r="6" spans="1:13" x14ac:dyDescent="0.2">
      <c r="A6" s="16"/>
      <c r="B6" s="221" t="s">
        <v>393</v>
      </c>
      <c r="C6" s="875">
        <v>201</v>
      </c>
      <c r="D6" s="875">
        <v>-201</v>
      </c>
      <c r="G6" s="193"/>
      <c r="H6" s="193"/>
      <c r="I6" s="193"/>
      <c r="J6" s="193"/>
      <c r="K6" s="193"/>
      <c r="L6" s="193"/>
      <c r="M6" s="193"/>
    </row>
    <row r="7" spans="1:13" x14ac:dyDescent="0.2">
      <c r="A7" s="16"/>
      <c r="B7" s="221" t="s">
        <v>5294</v>
      </c>
      <c r="C7" s="875">
        <v>4500</v>
      </c>
      <c r="D7" s="875">
        <v>4500</v>
      </c>
      <c r="G7" s="193"/>
      <c r="H7" s="193"/>
      <c r="I7" s="193"/>
      <c r="J7" s="193"/>
      <c r="K7" s="193"/>
      <c r="L7" s="193"/>
      <c r="M7" s="193"/>
    </row>
    <row r="8" spans="1:13" ht="12" x14ac:dyDescent="0.25">
      <c r="A8" s="16"/>
      <c r="B8" s="221" t="s">
        <v>5284</v>
      </c>
      <c r="C8" s="875">
        <v>2268</v>
      </c>
      <c r="D8" s="875">
        <v>2268</v>
      </c>
      <c r="E8" s="23">
        <f>SUM(C2:C8)</f>
        <v>46321</v>
      </c>
      <c r="G8" s="193"/>
      <c r="H8" s="193"/>
      <c r="I8" s="193"/>
      <c r="J8" s="193"/>
      <c r="K8" s="193"/>
      <c r="L8" s="193"/>
      <c r="M8" s="193"/>
    </row>
    <row r="9" spans="1:13" ht="2.25" customHeight="1" x14ac:dyDescent="0.2">
      <c r="A9" s="4"/>
      <c r="B9" s="51"/>
      <c r="C9" s="41"/>
      <c r="D9" s="45"/>
      <c r="E9" s="4"/>
      <c r="G9" s="193"/>
      <c r="H9" s="193"/>
      <c r="I9" s="193"/>
      <c r="J9" s="193"/>
      <c r="K9" s="193"/>
      <c r="L9" s="193"/>
      <c r="M9" s="193"/>
    </row>
    <row r="10" spans="1:13" ht="12" x14ac:dyDescent="0.25">
      <c r="A10" s="14">
        <v>1</v>
      </c>
      <c r="B10" s="587" t="s">
        <v>1145</v>
      </c>
      <c r="C10" s="588">
        <v>-50</v>
      </c>
      <c r="D10" s="589">
        <v>50</v>
      </c>
      <c r="F10" s="221"/>
      <c r="G10" s="193"/>
      <c r="H10" s="993"/>
      <c r="I10" s="994"/>
      <c r="J10" s="193"/>
      <c r="K10" s="193"/>
      <c r="L10" s="193"/>
      <c r="M10" s="193"/>
    </row>
    <row r="11" spans="1:13" ht="12" x14ac:dyDescent="0.25">
      <c r="A11" s="14">
        <v>2</v>
      </c>
      <c r="B11" s="587" t="s">
        <v>791</v>
      </c>
      <c r="C11" s="588">
        <v>-540</v>
      </c>
      <c r="D11" s="589">
        <v>540</v>
      </c>
      <c r="E11" s="260"/>
      <c r="F11" s="221"/>
      <c r="G11" s="1414"/>
      <c r="H11" s="192"/>
      <c r="I11" s="192"/>
      <c r="J11" s="444"/>
      <c r="K11" s="193"/>
      <c r="L11" s="193"/>
      <c r="M11" s="193"/>
    </row>
    <row r="12" spans="1:13" ht="12" x14ac:dyDescent="0.25">
      <c r="A12" s="14">
        <v>3</v>
      </c>
      <c r="B12" s="587" t="s">
        <v>3786</v>
      </c>
      <c r="C12" s="588">
        <v>-8841</v>
      </c>
      <c r="D12" s="589">
        <f>E113</f>
        <v>8841</v>
      </c>
      <c r="F12" s="221"/>
      <c r="G12" s="193"/>
      <c r="H12" s="192"/>
      <c r="I12" s="192"/>
      <c r="J12" s="444"/>
      <c r="K12" s="193"/>
      <c r="L12" s="193"/>
      <c r="M12" s="193"/>
    </row>
    <row r="13" spans="1:13" ht="12" x14ac:dyDescent="0.25">
      <c r="A13" s="14">
        <v>4</v>
      </c>
      <c r="B13" s="587" t="s">
        <v>4558</v>
      </c>
      <c r="C13" s="588">
        <v>0</v>
      </c>
      <c r="D13" s="589">
        <v>0</v>
      </c>
      <c r="F13" s="221"/>
      <c r="G13" s="193"/>
      <c r="H13" s="192"/>
      <c r="I13" s="192"/>
      <c r="J13" s="444"/>
      <c r="K13" s="193"/>
      <c r="L13" s="193"/>
      <c r="M13" s="193"/>
    </row>
    <row r="14" spans="1:13" ht="12" x14ac:dyDescent="0.25">
      <c r="A14" s="14">
        <v>5</v>
      </c>
      <c r="B14" s="587" t="s">
        <v>3781</v>
      </c>
      <c r="C14" s="588">
        <v>0</v>
      </c>
      <c r="D14" s="589">
        <v>0</v>
      </c>
      <c r="F14" s="221"/>
      <c r="G14" s="193"/>
      <c r="H14" s="192"/>
      <c r="I14" s="192"/>
      <c r="J14" s="444"/>
      <c r="K14" s="193"/>
      <c r="L14" s="193"/>
      <c r="M14" s="193"/>
    </row>
    <row r="15" spans="1:13" ht="12" x14ac:dyDescent="0.25">
      <c r="A15" s="14">
        <v>6</v>
      </c>
      <c r="B15" s="587" t="s">
        <v>1433</v>
      </c>
      <c r="C15" s="588">
        <v>0</v>
      </c>
      <c r="D15" s="589">
        <v>0</v>
      </c>
      <c r="F15" s="221"/>
      <c r="G15" s="193"/>
      <c r="H15" s="192"/>
      <c r="I15" s="192"/>
      <c r="J15" s="444"/>
      <c r="K15" s="193"/>
      <c r="L15" s="193"/>
      <c r="M15" s="193"/>
    </row>
    <row r="16" spans="1:13" ht="12" x14ac:dyDescent="0.25">
      <c r="A16" s="14">
        <v>7</v>
      </c>
      <c r="B16" s="587" t="s">
        <v>3785</v>
      </c>
      <c r="C16" s="588">
        <v>0</v>
      </c>
      <c r="D16" s="589">
        <v>0</v>
      </c>
      <c r="F16" s="221"/>
      <c r="G16" s="192"/>
      <c r="H16" s="192"/>
      <c r="I16" s="192"/>
      <c r="J16" s="444"/>
      <c r="K16" s="193"/>
      <c r="L16" s="193"/>
      <c r="M16" s="193"/>
    </row>
    <row r="17" spans="1:13" ht="12" x14ac:dyDescent="0.25">
      <c r="A17" s="14">
        <v>8</v>
      </c>
      <c r="B17" s="587" t="s">
        <v>5288</v>
      </c>
      <c r="C17" s="588">
        <v>-400</v>
      </c>
      <c r="D17" s="589">
        <v>400</v>
      </c>
      <c r="F17" s="221"/>
      <c r="G17" s="192"/>
      <c r="H17" s="192"/>
      <c r="I17" s="192"/>
      <c r="J17" s="444"/>
      <c r="K17" s="193"/>
      <c r="L17" s="193"/>
      <c r="M17" s="193"/>
    </row>
    <row r="18" spans="1:13" ht="12" x14ac:dyDescent="0.25">
      <c r="A18" s="14">
        <v>9</v>
      </c>
      <c r="B18" s="587" t="s">
        <v>5287</v>
      </c>
      <c r="C18" s="588">
        <v>-800</v>
      </c>
      <c r="D18" s="589">
        <v>800</v>
      </c>
      <c r="F18" s="221"/>
      <c r="G18" s="192"/>
      <c r="H18" s="192"/>
      <c r="I18" s="192"/>
      <c r="J18" s="444"/>
      <c r="K18" s="193"/>
      <c r="L18" s="193"/>
      <c r="M18" s="193"/>
    </row>
    <row r="19" spans="1:13" ht="12" x14ac:dyDescent="0.25">
      <c r="A19" s="14">
        <v>10</v>
      </c>
      <c r="B19" s="587" t="s">
        <v>5289</v>
      </c>
      <c r="C19" s="588">
        <v>-400</v>
      </c>
      <c r="D19" s="589">
        <v>400</v>
      </c>
      <c r="F19" s="221"/>
      <c r="G19" s="192"/>
      <c r="H19" s="193"/>
      <c r="I19" s="192"/>
      <c r="J19" s="444"/>
      <c r="K19" s="193"/>
      <c r="L19" s="193"/>
      <c r="M19" s="193"/>
    </row>
    <row r="20" spans="1:13" ht="12" x14ac:dyDescent="0.25">
      <c r="A20" s="14">
        <v>11</v>
      </c>
      <c r="B20" s="587" t="s">
        <v>5290</v>
      </c>
      <c r="C20" s="588">
        <v>-400</v>
      </c>
      <c r="D20" s="589">
        <v>400</v>
      </c>
      <c r="F20" s="221"/>
      <c r="G20" s="193"/>
      <c r="H20" s="192"/>
      <c r="I20" s="192"/>
      <c r="J20" s="193"/>
      <c r="K20" s="193"/>
      <c r="L20" s="193"/>
      <c r="M20" s="193"/>
    </row>
    <row r="21" spans="1:13" x14ac:dyDescent="0.2">
      <c r="A21" s="14">
        <v>12</v>
      </c>
      <c r="B21" s="587" t="s">
        <v>5291</v>
      </c>
      <c r="C21" s="588">
        <v>-400</v>
      </c>
      <c r="D21" s="589">
        <v>400</v>
      </c>
      <c r="F21" s="221"/>
      <c r="G21" s="193"/>
      <c r="H21" s="193"/>
      <c r="I21" s="193"/>
      <c r="J21" s="193"/>
      <c r="K21" s="193"/>
      <c r="L21" s="193"/>
      <c r="M21" s="193"/>
    </row>
    <row r="22" spans="1:13" ht="12" x14ac:dyDescent="0.25">
      <c r="A22" s="14">
        <v>13</v>
      </c>
      <c r="B22" s="587" t="s">
        <v>3164</v>
      </c>
      <c r="C22" s="588">
        <v>-919</v>
      </c>
      <c r="D22" s="589">
        <v>919</v>
      </c>
      <c r="F22" s="221"/>
      <c r="G22" s="193"/>
      <c r="H22" s="192"/>
      <c r="I22" s="193"/>
      <c r="J22" s="1420"/>
      <c r="K22" s="193"/>
      <c r="L22" s="193"/>
      <c r="M22" s="193"/>
    </row>
    <row r="23" spans="1:13" x14ac:dyDescent="0.2">
      <c r="A23" s="14">
        <v>14</v>
      </c>
      <c r="B23" s="587" t="s">
        <v>1154</v>
      </c>
      <c r="C23" s="588">
        <v>-150</v>
      </c>
      <c r="D23" s="589">
        <v>150</v>
      </c>
      <c r="F23" s="221"/>
      <c r="G23" s="193"/>
      <c r="H23" s="322"/>
      <c r="I23" s="322"/>
      <c r="J23" s="1420"/>
      <c r="K23" s="193"/>
      <c r="L23" s="193"/>
      <c r="M23" s="193"/>
    </row>
    <row r="24" spans="1:13" x14ac:dyDescent="0.2">
      <c r="A24" s="14">
        <v>15</v>
      </c>
      <c r="B24" s="587" t="s">
        <v>1155</v>
      </c>
      <c r="C24" s="588">
        <v>0</v>
      </c>
      <c r="D24" s="589">
        <v>0</v>
      </c>
      <c r="F24" s="221"/>
      <c r="G24" s="193"/>
      <c r="H24" s="193"/>
      <c r="I24" s="193"/>
      <c r="J24" s="1420"/>
      <c r="K24" s="193"/>
      <c r="L24" s="193"/>
      <c r="M24" s="193"/>
    </row>
    <row r="25" spans="1:13" x14ac:dyDescent="0.2">
      <c r="A25" s="14">
        <v>16</v>
      </c>
      <c r="B25" s="587" t="s">
        <v>3439</v>
      </c>
      <c r="C25" s="588">
        <v>0</v>
      </c>
      <c r="D25" s="589">
        <v>0</v>
      </c>
      <c r="F25" s="221"/>
      <c r="G25" s="322"/>
      <c r="H25" s="193"/>
      <c r="I25" s="193"/>
      <c r="J25" s="1420"/>
      <c r="K25" s="193"/>
      <c r="L25" s="193"/>
      <c r="M25" s="193"/>
    </row>
    <row r="26" spans="1:13" x14ac:dyDescent="0.2">
      <c r="A26" s="14">
        <v>17</v>
      </c>
      <c r="B26" s="587" t="s">
        <v>4183</v>
      </c>
      <c r="C26" s="588">
        <v>-50</v>
      </c>
      <c r="D26" s="589">
        <v>50</v>
      </c>
      <c r="F26" s="221"/>
      <c r="G26" s="322"/>
      <c r="H26" s="193"/>
      <c r="I26" s="193"/>
      <c r="J26" s="1420"/>
      <c r="K26" s="193"/>
      <c r="L26" s="193"/>
      <c r="M26" s="193"/>
    </row>
    <row r="27" spans="1:13" x14ac:dyDescent="0.2">
      <c r="A27" s="14">
        <v>18</v>
      </c>
      <c r="B27" s="587" t="s">
        <v>4184</v>
      </c>
      <c r="C27" s="588">
        <v>-145</v>
      </c>
      <c r="D27" s="589">
        <v>145</v>
      </c>
      <c r="F27" s="221"/>
      <c r="G27" s="193"/>
      <c r="H27" s="193"/>
      <c r="I27" s="193"/>
      <c r="J27" s="193"/>
      <c r="K27" s="193"/>
      <c r="L27" s="193"/>
      <c r="M27" s="193"/>
    </row>
    <row r="28" spans="1:13" x14ac:dyDescent="0.2">
      <c r="A28" s="14">
        <v>19</v>
      </c>
      <c r="B28" s="587" t="s">
        <v>3793</v>
      </c>
      <c r="C28" s="588">
        <v>-458</v>
      </c>
      <c r="D28" s="589">
        <v>458</v>
      </c>
      <c r="F28" s="221"/>
      <c r="G28" s="193"/>
      <c r="H28" s="193"/>
      <c r="I28" s="193"/>
      <c r="J28" s="193"/>
      <c r="K28" s="193"/>
      <c r="L28" s="193"/>
      <c r="M28" s="193"/>
    </row>
    <row r="29" spans="1:13" x14ac:dyDescent="0.2">
      <c r="A29" s="14">
        <v>20</v>
      </c>
      <c r="B29" s="587" t="s">
        <v>3427</v>
      </c>
      <c r="C29" s="588">
        <v>-300</v>
      </c>
      <c r="D29" s="589">
        <v>300</v>
      </c>
      <c r="E29" s="353"/>
      <c r="F29" s="221"/>
      <c r="G29" s="193"/>
      <c r="H29" s="193"/>
      <c r="I29" s="193"/>
      <c r="J29" s="193"/>
      <c r="K29" s="193"/>
      <c r="L29" s="193"/>
      <c r="M29" s="193"/>
    </row>
    <row r="30" spans="1:13" ht="12" x14ac:dyDescent="0.25">
      <c r="A30" s="14">
        <v>21</v>
      </c>
      <c r="B30" s="670" t="s">
        <v>5488</v>
      </c>
      <c r="C30" s="672">
        <v>-312</v>
      </c>
      <c r="D30" s="672">
        <v>312</v>
      </c>
      <c r="E30" s="240">
        <f>SUM(D10:D30)</f>
        <v>14165</v>
      </c>
      <c r="F30" s="221"/>
      <c r="G30" s="193"/>
      <c r="H30" s="193"/>
      <c r="I30" s="193"/>
      <c r="J30" s="193"/>
      <c r="K30" s="193"/>
      <c r="L30" s="193"/>
      <c r="M30" s="193"/>
    </row>
    <row r="31" spans="1:13" ht="2.25" customHeight="1" x14ac:dyDescent="0.2">
      <c r="A31" s="4"/>
      <c r="B31" s="51"/>
      <c r="C31" s="41"/>
      <c r="D31" s="45"/>
      <c r="E31" s="4"/>
      <c r="F31" s="221"/>
      <c r="G31" s="193"/>
      <c r="H31" s="193"/>
      <c r="I31" s="193"/>
      <c r="J31" s="193"/>
      <c r="K31" s="193"/>
      <c r="L31" s="193"/>
      <c r="M31" s="193"/>
    </row>
    <row r="32" spans="1:13" ht="12" x14ac:dyDescent="0.25">
      <c r="A32" s="15"/>
      <c r="B32" s="594" t="s">
        <v>62</v>
      </c>
      <c r="C32" s="501">
        <v>-18748</v>
      </c>
      <c r="D32" s="652">
        <v>18748</v>
      </c>
      <c r="E32" s="240">
        <f>D32</f>
        <v>18748</v>
      </c>
      <c r="F32" s="221"/>
      <c r="G32" s="193"/>
      <c r="H32" s="193"/>
      <c r="I32" s="193"/>
      <c r="J32" s="193"/>
      <c r="K32" s="193"/>
      <c r="L32" s="193"/>
      <c r="M32" s="193"/>
    </row>
    <row r="33" spans="1:13" ht="12" x14ac:dyDescent="0.25">
      <c r="A33" s="15"/>
      <c r="B33" s="1233" t="s">
        <v>4770</v>
      </c>
      <c r="C33" s="1234">
        <v>0</v>
      </c>
      <c r="D33" s="1235"/>
      <c r="E33" s="240"/>
      <c r="F33" s="221"/>
      <c r="G33" s="193"/>
      <c r="H33" s="193"/>
      <c r="I33" s="193"/>
      <c r="J33" s="193"/>
      <c r="K33" s="193"/>
      <c r="L33" s="193"/>
      <c r="M33" s="193"/>
    </row>
    <row r="34" spans="1:13" ht="2.25" customHeight="1" x14ac:dyDescent="0.2">
      <c r="A34" s="4"/>
      <c r="B34" s="357"/>
      <c r="C34" s="41"/>
      <c r="D34" s="45"/>
      <c r="E34" s="4"/>
      <c r="F34" s="221"/>
      <c r="G34" s="193"/>
      <c r="H34" s="193"/>
      <c r="I34" s="193"/>
      <c r="J34" s="193"/>
      <c r="K34" s="193"/>
      <c r="L34" s="193"/>
      <c r="M34" s="193"/>
    </row>
    <row r="35" spans="1:13" x14ac:dyDescent="0.2">
      <c r="A35" s="813"/>
      <c r="B35" s="587" t="s">
        <v>5174</v>
      </c>
      <c r="C35" s="588">
        <v>0</v>
      </c>
      <c r="D35" s="589">
        <v>0</v>
      </c>
      <c r="E35" s="390"/>
      <c r="F35" s="221"/>
      <c r="G35" s="193"/>
      <c r="H35" s="193"/>
      <c r="I35" s="193"/>
      <c r="J35" s="193"/>
      <c r="K35" s="193"/>
      <c r="L35" s="193"/>
      <c r="M35" s="193"/>
    </row>
    <row r="36" spans="1:13" x14ac:dyDescent="0.2">
      <c r="A36" s="813" t="s">
        <v>3558</v>
      </c>
      <c r="B36" s="587" t="s">
        <v>2971</v>
      </c>
      <c r="C36" s="588">
        <v>0</v>
      </c>
      <c r="D36" s="589">
        <v>0</v>
      </c>
      <c r="E36" s="390"/>
      <c r="F36" s="221"/>
      <c r="G36" s="193"/>
      <c r="H36" s="193"/>
      <c r="I36" s="193"/>
      <c r="J36" s="193"/>
      <c r="K36" s="193"/>
      <c r="L36" s="193"/>
      <c r="M36" s="193"/>
    </row>
    <row r="37" spans="1:13" x14ac:dyDescent="0.2">
      <c r="A37" s="813" t="s">
        <v>3559</v>
      </c>
      <c r="B37" s="587" t="s">
        <v>3784</v>
      </c>
      <c r="C37" s="588">
        <v>0</v>
      </c>
      <c r="D37" s="589">
        <v>0</v>
      </c>
      <c r="E37" s="390"/>
      <c r="F37" s="221"/>
      <c r="G37" s="193"/>
      <c r="H37" s="193"/>
      <c r="I37" s="193"/>
      <c r="J37" s="193"/>
      <c r="K37" s="193"/>
      <c r="L37" s="193"/>
      <c r="M37" s="193"/>
    </row>
    <row r="38" spans="1:13" x14ac:dyDescent="0.2">
      <c r="A38" s="813" t="s">
        <v>2856</v>
      </c>
      <c r="B38" s="587" t="s">
        <v>5285</v>
      </c>
      <c r="C38" s="588">
        <v>-200</v>
      </c>
      <c r="D38" s="589">
        <v>200</v>
      </c>
      <c r="E38" s="390"/>
      <c r="F38" s="221"/>
      <c r="G38" s="193"/>
      <c r="H38" s="193"/>
      <c r="I38" s="193"/>
      <c r="J38" s="193"/>
      <c r="K38" s="193"/>
      <c r="L38" s="193"/>
      <c r="M38" s="193"/>
    </row>
    <row r="39" spans="1:13" x14ac:dyDescent="0.2">
      <c r="A39" s="813" t="s">
        <v>3558</v>
      </c>
      <c r="B39" s="587" t="s">
        <v>5282</v>
      </c>
      <c r="C39" s="588">
        <v>-3198</v>
      </c>
      <c r="D39" s="589">
        <v>3198</v>
      </c>
      <c r="E39" s="390"/>
      <c r="F39" s="221"/>
      <c r="G39" s="193"/>
      <c r="H39" s="193"/>
      <c r="I39" s="193"/>
      <c r="J39" s="193"/>
      <c r="K39" s="193"/>
      <c r="L39" s="193"/>
      <c r="M39" s="193"/>
    </row>
    <row r="40" spans="1:13" x14ac:dyDescent="0.2">
      <c r="A40" s="813" t="s">
        <v>3560</v>
      </c>
      <c r="B40" s="587" t="s">
        <v>5295</v>
      </c>
      <c r="C40" s="588">
        <v>-2495</v>
      </c>
      <c r="D40" s="589">
        <v>2495</v>
      </c>
      <c r="E40" s="390"/>
      <c r="F40" s="221"/>
      <c r="G40" s="193"/>
      <c r="H40" s="193"/>
      <c r="I40" s="193"/>
      <c r="J40" s="193"/>
      <c r="K40" s="193"/>
      <c r="L40" s="193"/>
      <c r="M40" s="193"/>
    </row>
    <row r="41" spans="1:13" x14ac:dyDescent="0.2">
      <c r="A41" s="813"/>
      <c r="B41" s="587" t="s">
        <v>5296</v>
      </c>
      <c r="C41" s="588">
        <v>-1300</v>
      </c>
      <c r="D41" s="589">
        <v>1300</v>
      </c>
      <c r="E41" s="390"/>
      <c r="F41" s="221"/>
      <c r="G41" s="193"/>
      <c r="H41" s="193"/>
      <c r="I41" s="193"/>
      <c r="J41" s="193"/>
      <c r="K41" s="193"/>
      <c r="L41" s="193"/>
      <c r="M41" s="193"/>
    </row>
    <row r="42" spans="1:13" x14ac:dyDescent="0.2">
      <c r="A42" s="813"/>
      <c r="B42" s="587" t="s">
        <v>5265</v>
      </c>
      <c r="C42" s="588">
        <v>-25</v>
      </c>
      <c r="D42" s="589">
        <v>25</v>
      </c>
      <c r="E42" s="390"/>
      <c r="F42" s="221"/>
      <c r="G42" s="1420"/>
      <c r="H42" s="193"/>
      <c r="I42" s="193"/>
      <c r="J42" s="193"/>
      <c r="K42" s="193"/>
      <c r="L42" s="193"/>
      <c r="M42" s="193"/>
    </row>
    <row r="43" spans="1:13" x14ac:dyDescent="0.2">
      <c r="A43" s="813"/>
      <c r="B43" s="587" t="s">
        <v>5266</v>
      </c>
      <c r="C43" s="588">
        <v>-200</v>
      </c>
      <c r="D43" s="589">
        <v>200</v>
      </c>
      <c r="E43" s="390"/>
      <c r="F43" s="221"/>
      <c r="G43" s="193"/>
      <c r="H43" s="193"/>
      <c r="I43" s="193"/>
      <c r="J43" s="193"/>
      <c r="K43" s="193"/>
      <c r="L43" s="193"/>
      <c r="M43" s="193"/>
    </row>
    <row r="44" spans="1:13" x14ac:dyDescent="0.2">
      <c r="A44" s="813"/>
      <c r="B44" s="587" t="s">
        <v>5286</v>
      </c>
      <c r="C44" s="588">
        <v>-2000</v>
      </c>
      <c r="D44" s="589">
        <v>2000</v>
      </c>
      <c r="E44" s="390"/>
      <c r="F44" s="221"/>
      <c r="G44" s="193"/>
      <c r="H44" s="193"/>
      <c r="I44" s="193"/>
      <c r="J44" s="193"/>
      <c r="K44" s="193"/>
      <c r="L44" s="193"/>
      <c r="M44" s="193"/>
    </row>
    <row r="45" spans="1:13" x14ac:dyDescent="0.2">
      <c r="A45" s="813"/>
      <c r="B45" s="587" t="s">
        <v>5303</v>
      </c>
      <c r="C45" s="588">
        <v>-148</v>
      </c>
      <c r="D45" s="589">
        <v>148</v>
      </c>
      <c r="E45" s="390"/>
      <c r="F45" s="221"/>
      <c r="G45" s="193"/>
      <c r="H45" s="193"/>
      <c r="I45" s="193"/>
      <c r="J45" s="193"/>
      <c r="K45" s="193"/>
      <c r="L45" s="193"/>
      <c r="M45" s="193"/>
    </row>
    <row r="46" spans="1:13" x14ac:dyDescent="0.2">
      <c r="A46" s="813"/>
      <c r="B46" s="587" t="s">
        <v>5489</v>
      </c>
      <c r="C46" s="588">
        <v>-300</v>
      </c>
      <c r="D46" s="589">
        <v>300</v>
      </c>
      <c r="E46" s="390"/>
      <c r="F46" s="221"/>
      <c r="G46" s="193"/>
      <c r="H46" s="193"/>
      <c r="I46" s="193"/>
      <c r="J46" s="193"/>
      <c r="K46" s="193"/>
      <c r="L46" s="193"/>
      <c r="M46" s="193"/>
    </row>
    <row r="47" spans="1:13" x14ac:dyDescent="0.2">
      <c r="A47" s="813"/>
      <c r="B47" s="587" t="s">
        <v>5313</v>
      </c>
      <c r="C47" s="588">
        <v>-300</v>
      </c>
      <c r="D47" s="589">
        <v>300</v>
      </c>
      <c r="E47" s="390"/>
      <c r="F47" s="221"/>
      <c r="G47" s="193"/>
      <c r="H47" s="193"/>
      <c r="I47" s="193"/>
      <c r="J47" s="193"/>
      <c r="K47" s="193"/>
      <c r="L47" s="193"/>
      <c r="M47" s="193"/>
    </row>
    <row r="48" spans="1:13" x14ac:dyDescent="0.2">
      <c r="A48" s="813"/>
      <c r="B48" s="587" t="s">
        <v>4498</v>
      </c>
      <c r="C48" s="588">
        <v>-80</v>
      </c>
      <c r="D48" s="589">
        <v>80</v>
      </c>
      <c r="E48" s="390"/>
      <c r="F48" s="221"/>
      <c r="G48" s="193"/>
      <c r="H48" s="193"/>
      <c r="I48" s="193"/>
      <c r="J48" s="193"/>
      <c r="K48" s="193"/>
      <c r="L48" s="193"/>
      <c r="M48" s="193"/>
    </row>
    <row r="49" spans="1:13" x14ac:dyDescent="0.2">
      <c r="A49" s="813"/>
      <c r="B49" s="587" t="s">
        <v>5490</v>
      </c>
      <c r="C49" s="588">
        <v>-100</v>
      </c>
      <c r="D49" s="589">
        <v>100</v>
      </c>
      <c r="E49" s="390"/>
      <c r="F49" s="221"/>
      <c r="G49" s="193"/>
      <c r="H49" s="193"/>
      <c r="I49" s="193"/>
      <c r="J49" s="193"/>
      <c r="K49" s="193"/>
      <c r="L49" s="193"/>
      <c r="M49" s="193"/>
    </row>
    <row r="50" spans="1:13" x14ac:dyDescent="0.2">
      <c r="A50" s="813"/>
      <c r="B50" s="587" t="s">
        <v>5314</v>
      </c>
      <c r="C50" s="588">
        <v>-132</v>
      </c>
      <c r="D50" s="589">
        <v>132</v>
      </c>
      <c r="E50" s="390"/>
      <c r="F50" s="221"/>
      <c r="G50" s="193"/>
      <c r="H50" s="193"/>
      <c r="I50" s="193"/>
      <c r="J50" s="193"/>
      <c r="K50" s="193"/>
      <c r="L50" s="193"/>
      <c r="M50" s="193"/>
    </row>
    <row r="51" spans="1:13" x14ac:dyDescent="0.2">
      <c r="A51" s="813"/>
      <c r="B51" s="587" t="s">
        <v>5316</v>
      </c>
      <c r="C51" s="588">
        <v>-70</v>
      </c>
      <c r="D51" s="589">
        <v>70</v>
      </c>
      <c r="E51" s="390"/>
      <c r="F51" s="221"/>
      <c r="I51" s="877"/>
      <c r="J51" s="877"/>
    </row>
    <row r="52" spans="1:13" x14ac:dyDescent="0.2">
      <c r="A52" s="813"/>
      <c r="B52" s="587" t="s">
        <v>5486</v>
      </c>
      <c r="C52" s="588">
        <v>-1200</v>
      </c>
      <c r="D52" s="589">
        <v>1200</v>
      </c>
      <c r="E52" s="390"/>
      <c r="F52" s="221"/>
      <c r="G52" s="221"/>
      <c r="I52" s="877"/>
      <c r="J52" s="877"/>
    </row>
    <row r="53" spans="1:13" ht="12" customHeight="1" x14ac:dyDescent="0.2">
      <c r="A53" s="813"/>
      <c r="B53" s="587" t="s">
        <v>5487</v>
      </c>
      <c r="C53" s="588">
        <v>-1200</v>
      </c>
      <c r="D53" s="589">
        <v>1200</v>
      </c>
      <c r="E53" s="390"/>
      <c r="F53" s="221"/>
      <c r="G53" s="221"/>
      <c r="I53" s="877"/>
      <c r="J53" s="877"/>
    </row>
    <row r="54" spans="1:13" ht="12" customHeight="1" x14ac:dyDescent="0.2">
      <c r="A54" s="813"/>
      <c r="B54" s="587" t="s">
        <v>5491</v>
      </c>
      <c r="C54" s="588">
        <v>-40</v>
      </c>
      <c r="D54" s="589">
        <v>40</v>
      </c>
      <c r="E54" s="390"/>
      <c r="F54" s="221"/>
      <c r="G54" s="221"/>
      <c r="I54" s="877"/>
      <c r="J54" s="877"/>
    </row>
    <row r="55" spans="1:13" ht="12" customHeight="1" x14ac:dyDescent="0.2">
      <c r="A55" s="813"/>
      <c r="B55" s="587" t="s">
        <v>4855</v>
      </c>
      <c r="C55" s="588">
        <v>-55</v>
      </c>
      <c r="D55" s="589">
        <v>55</v>
      </c>
      <c r="E55" s="390"/>
      <c r="F55" s="221"/>
      <c r="G55" s="221"/>
      <c r="I55" s="877"/>
      <c r="J55" s="877"/>
    </row>
    <row r="56" spans="1:13" ht="12" customHeight="1" x14ac:dyDescent="0.2">
      <c r="A56" s="813"/>
      <c r="B56" s="587" t="s">
        <v>5492</v>
      </c>
      <c r="C56" s="588">
        <v>-8</v>
      </c>
      <c r="D56" s="589">
        <v>8</v>
      </c>
      <c r="E56" s="390"/>
      <c r="F56" s="221"/>
      <c r="G56" s="221"/>
      <c r="I56" s="877"/>
      <c r="J56" s="877"/>
    </row>
    <row r="57" spans="1:13" ht="12" customHeight="1" x14ac:dyDescent="0.2">
      <c r="A57" s="813"/>
      <c r="B57" s="587" t="s">
        <v>5493</v>
      </c>
      <c r="C57" s="588">
        <v>-12</v>
      </c>
      <c r="D57" s="589">
        <v>12</v>
      </c>
      <c r="E57" s="390"/>
      <c r="F57" s="221"/>
      <c r="G57" s="221"/>
      <c r="I57" s="877"/>
      <c r="J57" s="877"/>
    </row>
    <row r="58" spans="1:13" ht="12" customHeight="1" x14ac:dyDescent="0.2">
      <c r="A58" s="813"/>
      <c r="B58" s="587" t="s">
        <v>5494</v>
      </c>
      <c r="C58" s="588">
        <v>-345</v>
      </c>
      <c r="D58" s="589">
        <v>345</v>
      </c>
      <c r="E58" s="390"/>
      <c r="F58" s="221"/>
      <c r="G58" s="221"/>
      <c r="I58" s="877"/>
      <c r="J58" s="877"/>
    </row>
    <row r="59" spans="1:13" ht="12" customHeight="1" x14ac:dyDescent="0.2">
      <c r="A59" s="813"/>
      <c r="B59" s="599"/>
      <c r="C59" s="1169"/>
      <c r="D59" s="1170"/>
      <c r="E59" s="390"/>
      <c r="F59" s="221"/>
      <c r="G59" s="221"/>
    </row>
    <row r="60" spans="1:13" ht="12" customHeight="1" x14ac:dyDescent="0.25">
      <c r="A60" s="813"/>
      <c r="B60" s="599"/>
      <c r="C60" s="1169"/>
      <c r="D60" s="1170"/>
      <c r="E60" s="240">
        <f>SUM(D35:D60)</f>
        <v>13408</v>
      </c>
      <c r="F60" s="221"/>
      <c r="G60" s="599"/>
    </row>
    <row r="61" spans="1:13" ht="3" customHeight="1" x14ac:dyDescent="0.2">
      <c r="A61" s="659"/>
      <c r="B61" s="659"/>
      <c r="C61" s="795"/>
      <c r="D61" s="660"/>
      <c r="E61" s="801"/>
      <c r="F61" s="221"/>
      <c r="G61" s="599"/>
    </row>
    <row r="62" spans="1:13" ht="12" customHeight="1" x14ac:dyDescent="0.2">
      <c r="A62" s="814"/>
      <c r="B62" s="826" t="s">
        <v>3787</v>
      </c>
      <c r="C62" s="604">
        <v>8841</v>
      </c>
      <c r="D62" s="46"/>
      <c r="E62" s="390"/>
      <c r="F62" s="221"/>
      <c r="G62" s="599"/>
    </row>
    <row r="63" spans="1:13" ht="12" customHeight="1" x14ac:dyDescent="0.25">
      <c r="A63" s="814" t="s">
        <v>3560</v>
      </c>
      <c r="B63" s="1389" t="s">
        <v>5270</v>
      </c>
      <c r="C63" s="1390">
        <v>-165</v>
      </c>
      <c r="D63" s="1391">
        <v>165</v>
      </c>
      <c r="E63" s="408"/>
      <c r="F63" s="221"/>
    </row>
    <row r="64" spans="1:13" ht="12" customHeight="1" thickBot="1" x14ac:dyDescent="0.3">
      <c r="A64" s="814" t="s">
        <v>3788</v>
      </c>
      <c r="B64" s="1389" t="s">
        <v>5248</v>
      </c>
      <c r="C64" s="1390">
        <v>-110</v>
      </c>
      <c r="D64" s="1391">
        <v>110</v>
      </c>
      <c r="E64" s="408"/>
      <c r="F64" s="221"/>
      <c r="G64" s="1365" t="s">
        <v>5299</v>
      </c>
      <c r="H64" s="585"/>
      <c r="I64" s="585"/>
    </row>
    <row r="65" spans="1:9" ht="12" customHeight="1" x14ac:dyDescent="0.25">
      <c r="A65" s="814" t="s">
        <v>3789</v>
      </c>
      <c r="B65" s="1389" t="s">
        <v>5255</v>
      </c>
      <c r="C65" s="1390">
        <v>-180</v>
      </c>
      <c r="D65" s="1391">
        <v>180</v>
      </c>
      <c r="E65" s="408"/>
      <c r="F65" s="221"/>
      <c r="G65" s="1350">
        <v>-165</v>
      </c>
      <c r="H65" s="585" t="s">
        <v>5297</v>
      </c>
      <c r="I65" s="585"/>
    </row>
    <row r="66" spans="1:9" ht="12" customHeight="1" x14ac:dyDescent="0.25">
      <c r="A66" s="814" t="s">
        <v>2855</v>
      </c>
      <c r="B66" s="1389" t="s">
        <v>5254</v>
      </c>
      <c r="C66" s="1390">
        <v>-110</v>
      </c>
      <c r="D66" s="1391">
        <v>110</v>
      </c>
      <c r="E66" s="408"/>
      <c r="F66" s="221"/>
      <c r="G66" s="1351">
        <v>-110</v>
      </c>
      <c r="H66" s="585" t="s">
        <v>5248</v>
      </c>
      <c r="I66" s="585"/>
    </row>
    <row r="67" spans="1:9" ht="12" customHeight="1" x14ac:dyDescent="0.25">
      <c r="A67" s="814" t="s">
        <v>2856</v>
      </c>
      <c r="B67" s="1389" t="s">
        <v>5256</v>
      </c>
      <c r="C67" s="1390">
        <v>-220</v>
      </c>
      <c r="D67" s="1391">
        <v>220</v>
      </c>
      <c r="E67" s="408"/>
      <c r="F67" s="221"/>
      <c r="G67" s="1351">
        <v>-180</v>
      </c>
      <c r="H67" s="585" t="s">
        <v>5255</v>
      </c>
      <c r="I67" s="585"/>
    </row>
    <row r="68" spans="1:9" ht="12" customHeight="1" x14ac:dyDescent="0.25">
      <c r="A68" s="814" t="s">
        <v>3790</v>
      </c>
      <c r="B68" s="1389" t="s">
        <v>5257</v>
      </c>
      <c r="C68" s="1390">
        <v>-90</v>
      </c>
      <c r="D68" s="1391">
        <v>90</v>
      </c>
      <c r="E68" s="860"/>
      <c r="F68" s="221"/>
      <c r="G68" s="1351">
        <v>-110</v>
      </c>
      <c r="H68" s="585" t="s">
        <v>5254</v>
      </c>
      <c r="I68" s="585"/>
    </row>
    <row r="69" spans="1:9" ht="12" customHeight="1" x14ac:dyDescent="0.25">
      <c r="A69" s="814" t="s">
        <v>2855</v>
      </c>
      <c r="B69" s="1389" t="s">
        <v>5258</v>
      </c>
      <c r="C69" s="1390">
        <v>-150</v>
      </c>
      <c r="D69" s="1391">
        <v>150</v>
      </c>
      <c r="E69" s="860"/>
      <c r="F69" s="221"/>
      <c r="G69" s="1351">
        <v>-220</v>
      </c>
      <c r="H69" s="585" t="s">
        <v>5256</v>
      </c>
      <c r="I69" s="585"/>
    </row>
    <row r="70" spans="1:9" ht="12" customHeight="1" x14ac:dyDescent="0.25">
      <c r="A70" s="814" t="s">
        <v>2856</v>
      </c>
      <c r="B70" s="1389" t="s">
        <v>5260</v>
      </c>
      <c r="C70" s="1390">
        <v>-150</v>
      </c>
      <c r="D70" s="1391">
        <v>150</v>
      </c>
      <c r="E70" s="860"/>
      <c r="F70" s="221"/>
      <c r="G70" s="1351">
        <v>-90</v>
      </c>
      <c r="H70" s="585" t="s">
        <v>5257</v>
      </c>
      <c r="I70" s="585"/>
    </row>
    <row r="71" spans="1:9" ht="12" customHeight="1" x14ac:dyDescent="0.25">
      <c r="A71" s="814" t="s">
        <v>1327</v>
      </c>
      <c r="B71" s="1389" t="s">
        <v>5263</v>
      </c>
      <c r="C71" s="1390">
        <v>-195</v>
      </c>
      <c r="D71" s="1391">
        <v>195</v>
      </c>
      <c r="E71" s="408"/>
      <c r="F71" s="221"/>
      <c r="G71" s="1351">
        <v>-150</v>
      </c>
      <c r="H71" s="585" t="s">
        <v>5258</v>
      </c>
      <c r="I71" s="585"/>
    </row>
    <row r="72" spans="1:9" ht="12" customHeight="1" x14ac:dyDescent="0.25">
      <c r="A72" s="814"/>
      <c r="B72" s="1389" t="s">
        <v>5264</v>
      </c>
      <c r="C72" s="1390">
        <v>-170</v>
      </c>
      <c r="D72" s="1391">
        <v>170</v>
      </c>
      <c r="E72" s="408"/>
      <c r="F72" s="221"/>
      <c r="G72" s="1351">
        <v>-150</v>
      </c>
      <c r="H72" s="1349" t="s">
        <v>5260</v>
      </c>
      <c r="I72" s="585"/>
    </row>
    <row r="73" spans="1:9" ht="12" customHeight="1" x14ac:dyDescent="0.25">
      <c r="A73" s="814"/>
      <c r="B73" s="1389" t="s">
        <v>5259</v>
      </c>
      <c r="C73" s="1390">
        <v>-112</v>
      </c>
      <c r="D73" s="1391">
        <v>112</v>
      </c>
      <c r="E73" s="408"/>
      <c r="F73" s="221"/>
      <c r="G73" s="1351">
        <v>-195</v>
      </c>
      <c r="H73" s="585" t="s">
        <v>5263</v>
      </c>
      <c r="I73" s="585"/>
    </row>
    <row r="74" spans="1:9" ht="12" customHeight="1" thickBot="1" x14ac:dyDescent="0.3">
      <c r="A74" s="814"/>
      <c r="B74" s="1389" t="s">
        <v>5249</v>
      </c>
      <c r="C74" s="1390">
        <v>-25</v>
      </c>
      <c r="D74" s="1391">
        <v>25</v>
      </c>
      <c r="E74" s="408"/>
      <c r="F74" s="221"/>
      <c r="G74" s="1364">
        <v>-170</v>
      </c>
      <c r="H74" s="585" t="s">
        <v>5264</v>
      </c>
      <c r="I74" s="585"/>
    </row>
    <row r="75" spans="1:9" ht="12" customHeight="1" thickBot="1" x14ac:dyDescent="0.3">
      <c r="A75" s="814"/>
      <c r="B75" s="1389" t="s">
        <v>5261</v>
      </c>
      <c r="C75" s="1390">
        <v>-60</v>
      </c>
      <c r="D75" s="1391">
        <v>60</v>
      </c>
      <c r="E75" s="408"/>
      <c r="F75" s="221"/>
      <c r="G75" s="622">
        <f>SUM(G65:G74)</f>
        <v>-1540</v>
      </c>
      <c r="H75" s="221"/>
    </row>
    <row r="76" spans="1:9" ht="12" x14ac:dyDescent="0.25">
      <c r="A76" s="814"/>
      <c r="B76" s="587" t="s">
        <v>5267</v>
      </c>
      <c r="C76" s="588">
        <v>-615</v>
      </c>
      <c r="D76" s="589">
        <v>615</v>
      </c>
      <c r="E76" s="408"/>
      <c r="F76" s="221"/>
    </row>
    <row r="77" spans="1:9" ht="12" x14ac:dyDescent="0.25">
      <c r="A77" s="814"/>
      <c r="B77" s="587" t="s">
        <v>5268</v>
      </c>
      <c r="C77" s="588">
        <v>-885</v>
      </c>
      <c r="D77" s="589">
        <v>885</v>
      </c>
      <c r="E77" s="408"/>
      <c r="F77" s="221"/>
    </row>
    <row r="78" spans="1:9" ht="12" x14ac:dyDescent="0.25">
      <c r="A78" s="814"/>
      <c r="B78" s="587" t="s">
        <v>2933</v>
      </c>
      <c r="C78" s="588">
        <v>-160</v>
      </c>
      <c r="D78" s="589">
        <v>160</v>
      </c>
      <c r="E78" s="408"/>
      <c r="F78" s="221"/>
    </row>
    <row r="79" spans="1:9" ht="12" x14ac:dyDescent="0.25">
      <c r="A79" s="814"/>
      <c r="B79" s="587" t="s">
        <v>5278</v>
      </c>
      <c r="C79" s="588">
        <v>-125</v>
      </c>
      <c r="D79" s="589">
        <v>125</v>
      </c>
      <c r="E79" s="408"/>
      <c r="F79" s="221"/>
    </row>
    <row r="80" spans="1:9" ht="12" x14ac:dyDescent="0.25">
      <c r="A80" s="814"/>
      <c r="B80" s="587" t="s">
        <v>5269</v>
      </c>
      <c r="C80" s="588">
        <v>-100</v>
      </c>
      <c r="D80" s="589">
        <v>100</v>
      </c>
      <c r="E80" s="408"/>
      <c r="F80" s="221"/>
    </row>
    <row r="81" spans="1:6" ht="12" x14ac:dyDescent="0.25">
      <c r="A81" s="814"/>
      <c r="B81" s="587" t="s">
        <v>5279</v>
      </c>
      <c r="C81" s="588">
        <v>-110</v>
      </c>
      <c r="D81" s="589">
        <v>110</v>
      </c>
      <c r="E81" s="408"/>
      <c r="F81" s="221"/>
    </row>
    <row r="82" spans="1:6" ht="12" x14ac:dyDescent="0.25">
      <c r="A82" s="814"/>
      <c r="B82" s="587" t="s">
        <v>5300</v>
      </c>
      <c r="C82" s="588">
        <v>-40</v>
      </c>
      <c r="D82" s="589">
        <v>40</v>
      </c>
      <c r="E82" s="408"/>
      <c r="F82" s="221"/>
    </row>
    <row r="83" spans="1:6" ht="12" x14ac:dyDescent="0.25">
      <c r="A83" s="814"/>
      <c r="B83" s="587" t="s">
        <v>5301</v>
      </c>
      <c r="C83" s="588">
        <v>-50</v>
      </c>
      <c r="D83" s="589">
        <v>50</v>
      </c>
      <c r="E83" s="408"/>
      <c r="F83" s="221"/>
    </row>
    <row r="84" spans="1:6" ht="12" x14ac:dyDescent="0.25">
      <c r="A84" s="814"/>
      <c r="B84" s="587" t="s">
        <v>3593</v>
      </c>
      <c r="C84" s="588">
        <v>-175</v>
      </c>
      <c r="D84" s="589">
        <v>175</v>
      </c>
      <c r="E84" s="408"/>
      <c r="F84" s="221"/>
    </row>
    <row r="85" spans="1:6" ht="12" x14ac:dyDescent="0.25">
      <c r="A85" s="814"/>
      <c r="B85" s="587" t="s">
        <v>5302</v>
      </c>
      <c r="C85" s="588">
        <v>-141</v>
      </c>
      <c r="D85" s="589">
        <v>141</v>
      </c>
      <c r="E85" s="408"/>
      <c r="F85" s="221"/>
    </row>
    <row r="86" spans="1:6" ht="12" x14ac:dyDescent="0.25">
      <c r="A86" s="814"/>
      <c r="B86" s="587" t="s">
        <v>5304</v>
      </c>
      <c r="C86" s="588">
        <v>-125</v>
      </c>
      <c r="D86" s="589">
        <v>125</v>
      </c>
      <c r="E86" s="408"/>
      <c r="F86" s="221"/>
    </row>
    <row r="87" spans="1:6" ht="12" x14ac:dyDescent="0.25">
      <c r="A87" s="814"/>
      <c r="B87" s="587" t="s">
        <v>5317</v>
      </c>
      <c r="C87" s="588">
        <v>-100</v>
      </c>
      <c r="D87" s="589">
        <v>100</v>
      </c>
      <c r="E87" s="408"/>
      <c r="F87" s="221"/>
    </row>
    <row r="88" spans="1:6" ht="12" x14ac:dyDescent="0.25">
      <c r="A88" s="814"/>
      <c r="B88" s="587" t="s">
        <v>5310</v>
      </c>
      <c r="C88" s="588">
        <v>-18</v>
      </c>
      <c r="D88" s="589">
        <v>18</v>
      </c>
      <c r="E88" s="408"/>
      <c r="F88" s="221"/>
    </row>
    <row r="89" spans="1:6" ht="12" x14ac:dyDescent="0.25">
      <c r="A89" s="814"/>
      <c r="B89" s="587" t="s">
        <v>5318</v>
      </c>
      <c r="C89" s="588">
        <v>-103</v>
      </c>
      <c r="D89" s="589">
        <v>103</v>
      </c>
      <c r="E89" s="408"/>
      <c r="F89" s="221"/>
    </row>
    <row r="90" spans="1:6" ht="12" x14ac:dyDescent="0.25">
      <c r="A90" s="814"/>
      <c r="B90" s="587" t="s">
        <v>5315</v>
      </c>
      <c r="C90" s="588">
        <v>-60</v>
      </c>
      <c r="D90" s="589">
        <v>60</v>
      </c>
      <c r="E90" s="408"/>
      <c r="F90" s="221"/>
    </row>
    <row r="91" spans="1:6" ht="12" x14ac:dyDescent="0.25">
      <c r="A91" s="814"/>
      <c r="B91" s="587" t="s">
        <v>5321</v>
      </c>
      <c r="C91" s="588">
        <v>-130</v>
      </c>
      <c r="D91" s="589">
        <v>130</v>
      </c>
      <c r="E91" s="408"/>
      <c r="F91" s="221"/>
    </row>
    <row r="92" spans="1:6" ht="12" x14ac:dyDescent="0.25">
      <c r="A92" s="814"/>
      <c r="B92" s="587" t="s">
        <v>5322</v>
      </c>
      <c r="C92" s="588">
        <v>-65</v>
      </c>
      <c r="D92" s="589">
        <v>65</v>
      </c>
      <c r="E92" s="408"/>
      <c r="F92" s="221"/>
    </row>
    <row r="93" spans="1:6" ht="12" x14ac:dyDescent="0.25">
      <c r="A93" s="814"/>
      <c r="B93" s="587" t="s">
        <v>5323</v>
      </c>
      <c r="C93" s="588">
        <v>-20</v>
      </c>
      <c r="D93" s="589">
        <v>20</v>
      </c>
      <c r="E93" s="408"/>
      <c r="F93" s="221"/>
    </row>
    <row r="94" spans="1:6" ht="12" x14ac:dyDescent="0.25">
      <c r="A94" s="814"/>
      <c r="B94" s="587" t="s">
        <v>5306</v>
      </c>
      <c r="C94" s="588">
        <v>-185</v>
      </c>
      <c r="D94" s="589">
        <v>185</v>
      </c>
      <c r="E94" s="408"/>
      <c r="F94" s="221"/>
    </row>
    <row r="95" spans="1:6" ht="12" x14ac:dyDescent="0.25">
      <c r="A95" s="814"/>
      <c r="B95" s="587" t="s">
        <v>5309</v>
      </c>
      <c r="C95" s="588">
        <v>-35</v>
      </c>
      <c r="D95" s="589">
        <v>35</v>
      </c>
      <c r="E95" s="408"/>
      <c r="F95" s="221"/>
    </row>
    <row r="96" spans="1:6" ht="12" x14ac:dyDescent="0.25">
      <c r="A96" s="814"/>
      <c r="B96" s="587" t="s">
        <v>5326</v>
      </c>
      <c r="C96" s="588">
        <v>-140</v>
      </c>
      <c r="D96" s="589">
        <v>140</v>
      </c>
      <c r="E96" s="408"/>
      <c r="F96" s="221"/>
    </row>
    <row r="97" spans="1:10" ht="12" x14ac:dyDescent="0.25">
      <c r="A97" s="814"/>
      <c r="B97" s="587" t="s">
        <v>5341</v>
      </c>
      <c r="C97" s="588">
        <v>-202</v>
      </c>
      <c r="D97" s="589">
        <v>202</v>
      </c>
      <c r="E97" s="408"/>
      <c r="F97" s="221"/>
    </row>
    <row r="98" spans="1:10" ht="12" x14ac:dyDescent="0.25">
      <c r="A98" s="814"/>
      <c r="B98" s="587" t="s">
        <v>5327</v>
      </c>
      <c r="C98" s="588">
        <v>-901</v>
      </c>
      <c r="D98" s="589">
        <v>901</v>
      </c>
      <c r="E98" s="408"/>
      <c r="F98" s="221"/>
    </row>
    <row r="99" spans="1:10" ht="12" x14ac:dyDescent="0.25">
      <c r="A99" s="814"/>
      <c r="B99" s="587" t="s">
        <v>5328</v>
      </c>
      <c r="C99" s="588">
        <v>-100</v>
      </c>
      <c r="D99" s="589">
        <v>100</v>
      </c>
      <c r="E99" s="408"/>
      <c r="F99" s="221"/>
    </row>
    <row r="100" spans="1:10" ht="12" x14ac:dyDescent="0.25">
      <c r="A100" s="814"/>
      <c r="B100" s="587" t="s">
        <v>5329</v>
      </c>
      <c r="C100" s="588">
        <v>-140</v>
      </c>
      <c r="D100" s="589">
        <v>140</v>
      </c>
      <c r="E100" s="408"/>
      <c r="F100" s="221"/>
    </row>
    <row r="101" spans="1:10" ht="12" x14ac:dyDescent="0.25">
      <c r="A101" s="814"/>
      <c r="B101" s="587" t="s">
        <v>5332</v>
      </c>
      <c r="C101" s="588">
        <v>-121</v>
      </c>
      <c r="D101" s="589">
        <v>121</v>
      </c>
      <c r="E101" s="408"/>
      <c r="F101" s="221"/>
    </row>
    <row r="102" spans="1:10" ht="12" x14ac:dyDescent="0.25">
      <c r="A102" s="814"/>
      <c r="B102" s="587" t="s">
        <v>5331</v>
      </c>
      <c r="C102" s="588">
        <v>-60</v>
      </c>
      <c r="D102" s="589">
        <v>60</v>
      </c>
      <c r="E102" s="408"/>
      <c r="F102" s="221"/>
    </row>
    <row r="103" spans="1:10" ht="12" x14ac:dyDescent="0.25">
      <c r="A103" s="814"/>
      <c r="B103" s="587" t="s">
        <v>5330</v>
      </c>
      <c r="C103" s="588">
        <v>-125</v>
      </c>
      <c r="D103" s="589">
        <v>125</v>
      </c>
      <c r="E103" s="408"/>
      <c r="F103" s="221"/>
    </row>
    <row r="104" spans="1:10" ht="12" x14ac:dyDescent="0.25">
      <c r="A104" s="814"/>
      <c r="B104" s="587" t="s">
        <v>5342</v>
      </c>
      <c r="C104" s="588">
        <v>-596</v>
      </c>
      <c r="D104" s="589">
        <v>596</v>
      </c>
      <c r="E104" s="408"/>
      <c r="F104" s="221"/>
    </row>
    <row r="105" spans="1:10" ht="12" x14ac:dyDescent="0.25">
      <c r="A105" s="814"/>
      <c r="B105" s="587" t="s">
        <v>5333</v>
      </c>
      <c r="C105" s="588">
        <v>-140</v>
      </c>
      <c r="D105" s="589">
        <v>140</v>
      </c>
      <c r="E105" s="408"/>
      <c r="F105" s="221"/>
    </row>
    <row r="106" spans="1:10" ht="12" x14ac:dyDescent="0.25">
      <c r="A106" s="814"/>
      <c r="B106" s="587" t="s">
        <v>5334</v>
      </c>
      <c r="C106" s="588">
        <v>-148</v>
      </c>
      <c r="D106" s="589">
        <v>148</v>
      </c>
      <c r="E106" s="408"/>
      <c r="F106" s="221"/>
    </row>
    <row r="107" spans="1:10" ht="12" x14ac:dyDescent="0.25">
      <c r="A107" s="814"/>
      <c r="B107" s="587" t="s">
        <v>5335</v>
      </c>
      <c r="C107" s="588">
        <v>-110</v>
      </c>
      <c r="D107" s="589">
        <v>110</v>
      </c>
      <c r="E107" s="408"/>
      <c r="F107" s="221"/>
    </row>
    <row r="108" spans="1:10" ht="12" x14ac:dyDescent="0.25">
      <c r="A108" s="814"/>
      <c r="B108" s="587" t="s">
        <v>5336</v>
      </c>
      <c r="C108" s="588">
        <v>-320</v>
      </c>
      <c r="D108" s="589">
        <v>320</v>
      </c>
      <c r="E108" s="408"/>
      <c r="F108" s="221"/>
    </row>
    <row r="109" spans="1:10" ht="12" x14ac:dyDescent="0.25">
      <c r="A109" s="814"/>
      <c r="B109" s="587" t="s">
        <v>5337</v>
      </c>
      <c r="C109" s="588">
        <v>-130</v>
      </c>
      <c r="D109" s="589">
        <v>130</v>
      </c>
      <c r="E109" s="408"/>
      <c r="F109" s="221"/>
    </row>
    <row r="110" spans="1:10" ht="12" x14ac:dyDescent="0.25">
      <c r="A110" s="814"/>
      <c r="B110" s="587" t="s">
        <v>5338</v>
      </c>
      <c r="C110" s="588">
        <v>-489</v>
      </c>
      <c r="D110" s="589">
        <v>489</v>
      </c>
      <c r="E110" s="408"/>
      <c r="F110" s="221"/>
    </row>
    <row r="111" spans="1:10" ht="12" x14ac:dyDescent="0.25">
      <c r="A111" s="814"/>
      <c r="B111" s="587" t="s">
        <v>5339</v>
      </c>
      <c r="C111" s="588">
        <v>-140</v>
      </c>
      <c r="D111" s="589">
        <v>140</v>
      </c>
      <c r="E111" s="408"/>
      <c r="F111" s="221"/>
    </row>
    <row r="112" spans="1:10" ht="12" x14ac:dyDescent="0.25">
      <c r="A112" s="814"/>
      <c r="B112" s="599"/>
      <c r="C112" s="1169"/>
      <c r="D112" s="1170"/>
      <c r="E112" s="408"/>
      <c r="F112" s="221"/>
      <c r="G112" s="193"/>
      <c r="J112" s="221"/>
    </row>
    <row r="113" spans="1:10" ht="12.6" thickBot="1" x14ac:dyDescent="0.3">
      <c r="A113" s="814"/>
      <c r="B113" s="599"/>
      <c r="C113" s="1169"/>
      <c r="D113" s="1170"/>
      <c r="E113" s="240">
        <f>SUM(D62:D113)</f>
        <v>8841</v>
      </c>
      <c r="F113" s="221"/>
      <c r="G113" s="221"/>
    </row>
    <row r="114" spans="1:10" ht="21.6" thickBot="1" x14ac:dyDescent="0.45">
      <c r="B114" s="50" t="s">
        <v>1198</v>
      </c>
      <c r="C114" s="49">
        <f>SUM(C2:C60)</f>
        <v>0</v>
      </c>
      <c r="D114" s="432">
        <f>SUM(D10:D60)</f>
        <v>46321</v>
      </c>
      <c r="E114" s="353"/>
      <c r="G114" s="221"/>
      <c r="J114" s="221"/>
    </row>
    <row r="115" spans="1:10" x14ac:dyDescent="0.2">
      <c r="H115" s="877"/>
    </row>
    <row r="116" spans="1:10" x14ac:dyDescent="0.2">
      <c r="B116" s="193"/>
      <c r="C116" s="193"/>
      <c r="D116" s="193"/>
      <c r="E116" s="793"/>
      <c r="F116" s="28"/>
      <c r="G116" s="28"/>
      <c r="H116" s="28"/>
      <c r="I116" s="28"/>
    </row>
    <row r="117" spans="1:10" x14ac:dyDescent="0.2">
      <c r="B117" s="193"/>
      <c r="C117" s="193"/>
      <c r="D117" s="193"/>
      <c r="E117" s="343"/>
      <c r="F117" s="28"/>
      <c r="G117" s="193"/>
      <c r="H117" s="28"/>
      <c r="I117" s="28"/>
      <c r="J117" s="28"/>
    </row>
    <row r="118" spans="1:10" x14ac:dyDescent="0.2">
      <c r="B118" s="193"/>
      <c r="C118" s="193"/>
      <c r="D118" s="193"/>
      <c r="E118" s="230"/>
      <c r="F118" s="193"/>
      <c r="G118" s="193"/>
      <c r="H118" s="193"/>
      <c r="I118" s="193"/>
      <c r="J118" s="28"/>
    </row>
    <row r="119" spans="1:10" x14ac:dyDescent="0.2">
      <c r="B119" s="193"/>
      <c r="C119" s="193"/>
      <c r="D119" s="193"/>
      <c r="E119" s="230"/>
      <c r="F119" s="193"/>
      <c r="G119" s="193"/>
      <c r="H119" s="193"/>
      <c r="I119" s="193"/>
      <c r="J119" s="28"/>
    </row>
    <row r="120" spans="1:10" ht="13.2" x14ac:dyDescent="0.25">
      <c r="C120" s="193"/>
      <c r="D120" s="193"/>
      <c r="E120" s="799"/>
      <c r="F120" s="193"/>
      <c r="G120" s="193"/>
      <c r="H120" s="193"/>
      <c r="I120" s="193"/>
      <c r="J120" s="28"/>
    </row>
    <row r="121" spans="1:10" ht="13.2" x14ac:dyDescent="0.25">
      <c r="C121" s="231"/>
      <c r="D121" s="28"/>
      <c r="E121" s="799"/>
      <c r="F121" s="193"/>
      <c r="G121" s="193"/>
      <c r="H121" s="193"/>
      <c r="I121" s="193"/>
      <c r="J121" s="28"/>
    </row>
    <row r="122" spans="1:10" ht="13.2" x14ac:dyDescent="0.25">
      <c r="C122" s="193"/>
      <c r="D122" s="28"/>
      <c r="E122" s="799"/>
      <c r="F122" s="193"/>
      <c r="G122" s="193"/>
      <c r="H122" s="221"/>
      <c r="I122" s="221"/>
    </row>
    <row r="123" spans="1:10" x14ac:dyDescent="0.2">
      <c r="B123" s="28"/>
      <c r="F123" s="193"/>
      <c r="G123" s="193"/>
      <c r="H123" s="221"/>
      <c r="I123" s="193"/>
      <c r="J123" s="28"/>
    </row>
    <row r="124" spans="1:10" x14ac:dyDescent="0.2">
      <c r="B124" s="28"/>
      <c r="F124" s="193"/>
      <c r="G124" s="221"/>
      <c r="H124" s="221"/>
      <c r="I124" s="193"/>
      <c r="J124" s="28"/>
    </row>
    <row r="125" spans="1:10" x14ac:dyDescent="0.2">
      <c r="F125" s="221"/>
      <c r="G125" s="221"/>
      <c r="H125" s="221"/>
      <c r="I125" s="221"/>
    </row>
    <row r="126" spans="1:10" x14ac:dyDescent="0.2">
      <c r="G126" s="221"/>
      <c r="H126" s="221"/>
      <c r="I126" s="221"/>
    </row>
    <row r="127" spans="1:10" x14ac:dyDescent="0.2">
      <c r="G127" s="221"/>
      <c r="H127" s="221"/>
      <c r="I127" s="221"/>
    </row>
    <row r="128" spans="1:10" x14ac:dyDescent="0.2">
      <c r="G128" s="221"/>
      <c r="H128" s="221"/>
      <c r="I128" s="221"/>
    </row>
    <row r="129" spans="7:9" x14ac:dyDescent="0.2">
      <c r="G129" s="221"/>
      <c r="H129" s="221"/>
      <c r="I129" s="221"/>
    </row>
    <row r="130" spans="7:9" x14ac:dyDescent="0.2">
      <c r="G130" s="221"/>
      <c r="H130" s="221"/>
      <c r="I130" s="221"/>
    </row>
    <row r="131" spans="7:9" x14ac:dyDescent="0.2">
      <c r="G131" s="221"/>
      <c r="H131" s="221"/>
      <c r="I131" s="221"/>
    </row>
    <row r="132" spans="7:9" x14ac:dyDescent="0.2">
      <c r="G132" s="221"/>
      <c r="H132" s="221"/>
      <c r="I132" s="221"/>
    </row>
    <row r="133" spans="7:9" x14ac:dyDescent="0.2">
      <c r="G133" s="221"/>
      <c r="H133" s="221"/>
      <c r="I133" s="221"/>
    </row>
    <row r="134" spans="7:9" x14ac:dyDescent="0.2">
      <c r="G134" s="221"/>
      <c r="H134" s="221"/>
      <c r="I134" s="221"/>
    </row>
    <row r="135" spans="7:9" x14ac:dyDescent="0.2">
      <c r="G135" s="221"/>
      <c r="H135" s="221"/>
      <c r="I135" s="221"/>
    </row>
  </sheetData>
  <pageMargins left="0.7" right="0.7" top="0.75" bottom="0.75" header="0.3" footer="0.3"/>
  <pageSetup orientation="portrait" horizontalDpi="4294967293" verticalDpi="4294967293"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7"/>
  <sheetViews>
    <sheetView topLeftCell="A23" zoomScale="80" zoomScaleNormal="80" workbookViewId="0">
      <selection activeCell="B43" sqref="B43"/>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9.6640625" style="3" customWidth="1"/>
    <col min="6" max="6" width="1.109375" style="3" customWidth="1"/>
    <col min="7" max="7" width="9.109375" style="3" customWidth="1"/>
    <col min="8" max="8" width="8.6640625" style="3" customWidth="1"/>
    <col min="9" max="9" width="22.6640625" style="3" bestFit="1" customWidth="1"/>
    <col min="10" max="16384" width="11.44140625" style="3"/>
  </cols>
  <sheetData>
    <row r="1" spans="1:10" ht="12" thickBot="1" x14ac:dyDescent="0.25">
      <c r="B1" s="50"/>
      <c r="C1" s="54" t="s">
        <v>1230</v>
      </c>
      <c r="D1" s="54" t="s">
        <v>1228</v>
      </c>
      <c r="E1" s="221"/>
      <c r="F1" s="260"/>
      <c r="G1" s="877"/>
      <c r="H1" s="877"/>
      <c r="I1" s="877"/>
      <c r="J1" s="877"/>
    </row>
    <row r="2" spans="1:10" x14ac:dyDescent="0.2">
      <c r="A2" s="16"/>
      <c r="B2" s="28" t="s">
        <v>1192</v>
      </c>
      <c r="C2" s="1061">
        <v>25506</v>
      </c>
      <c r="D2" s="1061"/>
      <c r="E2" s="877"/>
      <c r="F2" s="630"/>
      <c r="G2" s="877"/>
      <c r="H2" s="877"/>
      <c r="I2" s="877"/>
      <c r="J2" s="877"/>
    </row>
    <row r="3" spans="1:10" ht="13.5" customHeight="1" x14ac:dyDescent="0.2">
      <c r="A3" s="16"/>
      <c r="B3" s="3" t="s">
        <v>1194</v>
      </c>
      <c r="C3" s="44"/>
      <c r="D3" s="44"/>
      <c r="E3" s="877"/>
      <c r="G3" s="877"/>
      <c r="H3" s="877"/>
      <c r="I3" s="877"/>
      <c r="J3" s="877"/>
    </row>
    <row r="4" spans="1:10" ht="12" x14ac:dyDescent="0.25">
      <c r="A4" s="16"/>
      <c r="B4" s="3" t="s">
        <v>3597</v>
      </c>
      <c r="C4" s="875">
        <v>3000</v>
      </c>
      <c r="D4" s="875">
        <v>-3000</v>
      </c>
      <c r="E4" s="23"/>
      <c r="G4" s="877"/>
      <c r="H4" s="877"/>
      <c r="I4" s="1417"/>
      <c r="J4" s="877"/>
    </row>
    <row r="5" spans="1:10" ht="12" x14ac:dyDescent="0.25">
      <c r="A5" s="16"/>
      <c r="B5" s="3" t="s">
        <v>3743</v>
      </c>
      <c r="C5" s="875">
        <v>0</v>
      </c>
      <c r="D5" s="875">
        <v>0</v>
      </c>
      <c r="E5" s="23"/>
      <c r="G5" s="877"/>
      <c r="H5" s="877"/>
      <c r="I5" s="877"/>
      <c r="J5" s="877"/>
    </row>
    <row r="6" spans="1:10" x14ac:dyDescent="0.2">
      <c r="A6" s="16"/>
      <c r="B6" s="221" t="s">
        <v>393</v>
      </c>
      <c r="C6" s="875">
        <v>325</v>
      </c>
      <c r="D6" s="875">
        <v>-325</v>
      </c>
      <c r="G6" s="877"/>
      <c r="H6" s="877"/>
      <c r="I6" s="877"/>
      <c r="J6" s="877"/>
    </row>
    <row r="7" spans="1:10" ht="12" x14ac:dyDescent="0.25">
      <c r="A7" s="16"/>
      <c r="B7" s="221" t="s">
        <v>5207</v>
      </c>
      <c r="C7" s="875">
        <v>2268</v>
      </c>
      <c r="D7" s="875">
        <v>-2268</v>
      </c>
      <c r="E7" s="23">
        <f>SUM(C2:C7)</f>
        <v>31099</v>
      </c>
      <c r="G7" s="877"/>
      <c r="H7" s="877"/>
      <c r="I7" s="877"/>
      <c r="J7" s="877"/>
    </row>
    <row r="8" spans="1:10" ht="3.75" customHeight="1" x14ac:dyDescent="0.2">
      <c r="A8" s="4"/>
      <c r="B8" s="51"/>
      <c r="C8" s="41"/>
      <c r="D8" s="45"/>
      <c r="E8" s="4"/>
      <c r="G8" s="877"/>
      <c r="H8" s="877"/>
      <c r="I8" s="877"/>
      <c r="J8" s="877"/>
    </row>
    <row r="9" spans="1:10" x14ac:dyDescent="0.2">
      <c r="A9" s="14">
        <v>1</v>
      </c>
      <c r="B9" s="1346" t="s">
        <v>1145</v>
      </c>
      <c r="C9" s="1347">
        <v>-50</v>
      </c>
      <c r="D9" s="1348">
        <v>50</v>
      </c>
      <c r="F9" s="221"/>
      <c r="G9" s="877"/>
      <c r="H9" s="1418"/>
      <c r="I9" s="1416"/>
      <c r="J9" s="877"/>
    </row>
    <row r="10" spans="1:10" x14ac:dyDescent="0.2">
      <c r="A10" s="14">
        <v>2</v>
      </c>
      <c r="B10" s="1346" t="s">
        <v>791</v>
      </c>
      <c r="C10" s="1347">
        <v>-229</v>
      </c>
      <c r="D10" s="1348">
        <v>229</v>
      </c>
      <c r="E10" s="260"/>
      <c r="F10" s="221"/>
      <c r="G10" s="1415"/>
      <c r="H10" s="877"/>
      <c r="I10" s="877"/>
      <c r="J10" s="877"/>
    </row>
    <row r="11" spans="1:10" ht="13.5" customHeight="1" x14ac:dyDescent="0.2">
      <c r="A11" s="14">
        <v>3</v>
      </c>
      <c r="B11" s="1346" t="s">
        <v>3786</v>
      </c>
      <c r="C11" s="1347">
        <v>-6918</v>
      </c>
      <c r="D11" s="1348">
        <f>E99</f>
        <v>6918</v>
      </c>
      <c r="F11" s="221"/>
      <c r="G11" s="877"/>
      <c r="H11" s="877"/>
      <c r="I11" s="877"/>
      <c r="J11" s="877"/>
    </row>
    <row r="12" spans="1:10" x14ac:dyDescent="0.2">
      <c r="A12" s="14">
        <v>4</v>
      </c>
      <c r="B12" s="1346" t="s">
        <v>4558</v>
      </c>
      <c r="C12" s="1347">
        <v>0</v>
      </c>
      <c r="D12" s="1348">
        <v>0</v>
      </c>
      <c r="F12" s="221"/>
      <c r="G12" s="877"/>
      <c r="H12" s="877"/>
      <c r="I12" s="877"/>
      <c r="J12" s="877"/>
    </row>
    <row r="13" spans="1:10" x14ac:dyDescent="0.2">
      <c r="A13" s="14">
        <v>5</v>
      </c>
      <c r="B13" s="1346" t="s">
        <v>3781</v>
      </c>
      <c r="C13" s="1347">
        <v>-1281</v>
      </c>
      <c r="D13" s="1348">
        <v>1281</v>
      </c>
      <c r="F13" s="221"/>
      <c r="G13" s="877"/>
      <c r="H13" s="877"/>
      <c r="I13" s="877"/>
      <c r="J13" s="877"/>
    </row>
    <row r="14" spans="1:10" x14ac:dyDescent="0.2">
      <c r="A14" s="14">
        <v>6</v>
      </c>
      <c r="B14" s="1346" t="s">
        <v>1433</v>
      </c>
      <c r="C14" s="1347">
        <v>-200</v>
      </c>
      <c r="D14" s="1348">
        <v>200</v>
      </c>
      <c r="F14" s="221"/>
      <c r="G14" s="877"/>
      <c r="H14" s="877"/>
      <c r="I14" s="877"/>
      <c r="J14" s="877"/>
    </row>
    <row r="15" spans="1:10" x14ac:dyDescent="0.2">
      <c r="A15" s="14">
        <v>7</v>
      </c>
      <c r="B15" s="1346" t="s">
        <v>3785</v>
      </c>
      <c r="C15" s="1347">
        <v>-13</v>
      </c>
      <c r="D15" s="1348">
        <v>13</v>
      </c>
      <c r="F15" s="221"/>
      <c r="G15" s="877"/>
      <c r="H15" s="877"/>
      <c r="I15" s="877"/>
      <c r="J15" s="877"/>
    </row>
    <row r="16" spans="1:10" x14ac:dyDescent="0.2">
      <c r="A16" s="14">
        <v>8</v>
      </c>
      <c r="B16" s="1346" t="s">
        <v>5205</v>
      </c>
      <c r="C16" s="1347">
        <v>-400</v>
      </c>
      <c r="D16" s="1348">
        <v>400</v>
      </c>
      <c r="F16" s="221"/>
      <c r="G16" s="877"/>
      <c r="H16" s="877"/>
      <c r="I16" s="877"/>
      <c r="J16" s="877"/>
    </row>
    <row r="17" spans="1:10" x14ac:dyDescent="0.2">
      <c r="A17" s="14">
        <v>9</v>
      </c>
      <c r="B17" s="1346" t="s">
        <v>5186</v>
      </c>
      <c r="C17" s="1347">
        <v>-400</v>
      </c>
      <c r="D17" s="1348">
        <v>400</v>
      </c>
      <c r="F17" s="221"/>
      <c r="G17" s="877"/>
      <c r="H17" s="877"/>
      <c r="I17" s="877"/>
      <c r="J17" s="877"/>
    </row>
    <row r="18" spans="1:10" x14ac:dyDescent="0.2">
      <c r="A18" s="14">
        <v>10</v>
      </c>
      <c r="B18" s="1346" t="s">
        <v>5187</v>
      </c>
      <c r="C18" s="1347">
        <v>-400</v>
      </c>
      <c r="D18" s="1348">
        <v>400</v>
      </c>
      <c r="F18" s="221"/>
      <c r="G18" s="877"/>
      <c r="H18" s="877"/>
      <c r="I18" s="877"/>
      <c r="J18" s="877"/>
    </row>
    <row r="19" spans="1:10" x14ac:dyDescent="0.2">
      <c r="A19" s="14">
        <v>11</v>
      </c>
      <c r="B19" s="1346" t="s">
        <v>5188</v>
      </c>
      <c r="C19" s="1347">
        <v>-400</v>
      </c>
      <c r="D19" s="1348">
        <v>400</v>
      </c>
      <c r="F19" s="221"/>
      <c r="G19" s="877"/>
      <c r="H19" s="877"/>
      <c r="I19" s="877"/>
      <c r="J19" s="877"/>
    </row>
    <row r="20" spans="1:10" x14ac:dyDescent="0.2">
      <c r="A20" s="14">
        <v>12</v>
      </c>
      <c r="B20" s="1346" t="s">
        <v>3164</v>
      </c>
      <c r="C20" s="1347">
        <v>-833</v>
      </c>
      <c r="D20" s="1348">
        <v>833</v>
      </c>
      <c r="F20" s="221"/>
      <c r="G20" s="877"/>
      <c r="H20" s="877"/>
      <c r="I20" s="877"/>
      <c r="J20" s="877"/>
    </row>
    <row r="21" spans="1:10" x14ac:dyDescent="0.2">
      <c r="A21" s="14">
        <v>13</v>
      </c>
      <c r="B21" s="1346" t="s">
        <v>1154</v>
      </c>
      <c r="C21" s="1347">
        <v>-208</v>
      </c>
      <c r="D21" s="1348">
        <v>208</v>
      </c>
      <c r="F21" s="221"/>
      <c r="G21" s="877"/>
      <c r="H21" s="877"/>
      <c r="I21" s="877"/>
      <c r="J21" s="877"/>
    </row>
    <row r="22" spans="1:10" x14ac:dyDescent="0.2">
      <c r="A22" s="14">
        <v>14</v>
      </c>
      <c r="B22" s="1346" t="s">
        <v>1155</v>
      </c>
      <c r="C22" s="1347">
        <v>-110</v>
      </c>
      <c r="D22" s="1348">
        <v>110</v>
      </c>
      <c r="F22" s="221"/>
      <c r="G22" s="877"/>
      <c r="H22" s="1416"/>
      <c r="I22" s="1416"/>
      <c r="J22" s="877"/>
    </row>
    <row r="23" spans="1:10" x14ac:dyDescent="0.2">
      <c r="A23" s="14">
        <v>15</v>
      </c>
      <c r="B23" s="1346" t="s">
        <v>3439</v>
      </c>
      <c r="C23" s="1347">
        <v>0</v>
      </c>
      <c r="D23" s="1348">
        <v>0</v>
      </c>
      <c r="F23" s="221"/>
      <c r="G23" s="877"/>
      <c r="H23" s="877"/>
      <c r="I23" s="877"/>
      <c r="J23" s="877"/>
    </row>
    <row r="24" spans="1:10" x14ac:dyDescent="0.2">
      <c r="A24" s="14">
        <v>16</v>
      </c>
      <c r="B24" s="1346" t="s">
        <v>4183</v>
      </c>
      <c r="C24" s="1347">
        <v>-50</v>
      </c>
      <c r="D24" s="1348">
        <v>50</v>
      </c>
      <c r="F24" s="221"/>
      <c r="G24" s="1416"/>
      <c r="H24" s="877"/>
      <c r="I24" s="877"/>
      <c r="J24" s="877"/>
    </row>
    <row r="25" spans="1:10" x14ac:dyDescent="0.2">
      <c r="A25" s="14">
        <v>17</v>
      </c>
      <c r="B25" s="1346" t="s">
        <v>4184</v>
      </c>
      <c r="C25" s="1347">
        <v>-145</v>
      </c>
      <c r="D25" s="1348">
        <v>145</v>
      </c>
      <c r="F25" s="221"/>
      <c r="G25" s="1416"/>
      <c r="H25" s="877"/>
      <c r="I25" s="877"/>
      <c r="J25" s="877"/>
    </row>
    <row r="26" spans="1:10" x14ac:dyDescent="0.2">
      <c r="A26" s="14">
        <v>18</v>
      </c>
      <c r="B26" s="1346" t="s">
        <v>3793</v>
      </c>
      <c r="C26" s="1347">
        <v>-458</v>
      </c>
      <c r="D26" s="1348">
        <v>458</v>
      </c>
      <c r="F26" s="221"/>
      <c r="G26" s="877"/>
      <c r="H26" s="877"/>
      <c r="I26" s="877"/>
      <c r="J26" s="877"/>
    </row>
    <row r="27" spans="1:10" x14ac:dyDescent="0.2">
      <c r="A27" s="14">
        <v>19</v>
      </c>
      <c r="B27" s="1346" t="s">
        <v>3427</v>
      </c>
      <c r="C27" s="1347">
        <v>-400</v>
      </c>
      <c r="D27" s="1348">
        <v>400</v>
      </c>
      <c r="E27" s="353"/>
      <c r="F27" s="221"/>
      <c r="G27" s="877"/>
      <c r="H27" s="877"/>
      <c r="I27" s="877"/>
      <c r="J27" s="877"/>
    </row>
    <row r="28" spans="1:10" ht="12" x14ac:dyDescent="0.25">
      <c r="A28" s="14">
        <v>20</v>
      </c>
      <c r="B28" s="670" t="s">
        <v>5293</v>
      </c>
      <c r="C28" s="672">
        <v>-289</v>
      </c>
      <c r="D28" s="672">
        <v>289</v>
      </c>
      <c r="E28" s="240">
        <f>SUM(D9:D28)</f>
        <v>12784</v>
      </c>
      <c r="F28" s="221"/>
      <c r="G28" s="221"/>
    </row>
    <row r="29" spans="1:10" ht="3" customHeight="1" x14ac:dyDescent="0.2">
      <c r="A29" s="4"/>
      <c r="B29" s="51"/>
      <c r="C29" s="41"/>
      <c r="D29" s="45"/>
      <c r="E29" s="4"/>
      <c r="F29" s="221"/>
      <c r="G29" s="221"/>
      <c r="H29" s="221"/>
      <c r="I29" s="221"/>
    </row>
    <row r="30" spans="1:10" ht="12" x14ac:dyDescent="0.25">
      <c r="A30" s="15"/>
      <c r="B30" s="594" t="s">
        <v>62</v>
      </c>
      <c r="C30" s="501">
        <v>-7822</v>
      </c>
      <c r="D30" s="652">
        <v>7822</v>
      </c>
      <c r="E30" s="240">
        <f>D30</f>
        <v>7822</v>
      </c>
      <c r="F30" s="221"/>
      <c r="G30" s="193"/>
    </row>
    <row r="31" spans="1:10" ht="12" x14ac:dyDescent="0.25">
      <c r="A31" s="15"/>
      <c r="B31" s="1233" t="s">
        <v>4770</v>
      </c>
      <c r="C31" s="1234">
        <v>0</v>
      </c>
      <c r="D31" s="1235">
        <v>0</v>
      </c>
      <c r="E31" s="240"/>
      <c r="F31" s="221"/>
      <c r="G31" s="193"/>
    </row>
    <row r="32" spans="1:10" ht="3" customHeight="1" x14ac:dyDescent="0.2">
      <c r="A32" s="4"/>
      <c r="B32" s="357"/>
      <c r="C32" s="41"/>
      <c r="D32" s="45"/>
      <c r="E32" s="4"/>
      <c r="F32" s="221"/>
      <c r="G32" s="221"/>
    </row>
    <row r="33" spans="1:7" ht="12" customHeight="1" x14ac:dyDescent="0.2">
      <c r="A33" s="813"/>
      <c r="B33" s="1346" t="s">
        <v>5174</v>
      </c>
      <c r="C33" s="1347">
        <v>0</v>
      </c>
      <c r="D33" s="1348">
        <v>0</v>
      </c>
      <c r="E33" s="390"/>
      <c r="F33" s="221"/>
      <c r="G33" s="599"/>
    </row>
    <row r="34" spans="1:7" ht="12" customHeight="1" x14ac:dyDescent="0.2">
      <c r="A34" s="813" t="s">
        <v>3558</v>
      </c>
      <c r="B34" s="1346" t="s">
        <v>2971</v>
      </c>
      <c r="C34" s="1347">
        <v>-232</v>
      </c>
      <c r="D34" s="1348">
        <v>232</v>
      </c>
      <c r="E34" s="390"/>
      <c r="F34" s="221"/>
      <c r="G34" s="599"/>
    </row>
    <row r="35" spans="1:7" ht="12" customHeight="1" x14ac:dyDescent="0.2">
      <c r="A35" s="813" t="s">
        <v>3559</v>
      </c>
      <c r="B35" s="1346" t="s">
        <v>3784</v>
      </c>
      <c r="C35" s="1347">
        <v>-250</v>
      </c>
      <c r="D35" s="1348">
        <v>250</v>
      </c>
      <c r="E35" s="390"/>
      <c r="F35" s="221"/>
      <c r="G35" s="599"/>
    </row>
    <row r="36" spans="1:7" ht="12" customHeight="1" x14ac:dyDescent="0.2">
      <c r="A36" s="813" t="s">
        <v>2856</v>
      </c>
      <c r="B36" s="1346" t="s">
        <v>5192</v>
      </c>
      <c r="C36" s="1347">
        <v>-340</v>
      </c>
      <c r="D36" s="1348">
        <v>340</v>
      </c>
      <c r="E36" s="390"/>
      <c r="F36" s="221"/>
      <c r="G36" s="599"/>
    </row>
    <row r="37" spans="1:7" ht="12" customHeight="1" x14ac:dyDescent="0.2">
      <c r="A37" s="813" t="s">
        <v>3558</v>
      </c>
      <c r="B37" s="1346" t="s">
        <v>5204</v>
      </c>
      <c r="C37" s="1347">
        <v>-20</v>
      </c>
      <c r="D37" s="1348">
        <v>20</v>
      </c>
      <c r="E37" s="390"/>
      <c r="F37" s="221"/>
      <c r="G37" s="599"/>
    </row>
    <row r="38" spans="1:7" ht="12" customHeight="1" x14ac:dyDescent="0.2">
      <c r="A38" s="813" t="s">
        <v>3560</v>
      </c>
      <c r="B38" s="1346" t="s">
        <v>5206</v>
      </c>
      <c r="C38" s="1347">
        <v>-100</v>
      </c>
      <c r="D38" s="1348">
        <v>100</v>
      </c>
      <c r="E38" s="390"/>
      <c r="F38" s="221"/>
      <c r="G38" s="599"/>
    </row>
    <row r="39" spans="1:7" ht="12" customHeight="1" x14ac:dyDescent="0.2">
      <c r="A39" s="813"/>
      <c r="B39" s="1346" t="s">
        <v>5251</v>
      </c>
      <c r="C39" s="1347">
        <v>-2980</v>
      </c>
      <c r="D39" s="1348">
        <v>2980</v>
      </c>
      <c r="E39" s="390"/>
      <c r="F39" s="221"/>
      <c r="G39" s="599"/>
    </row>
    <row r="40" spans="1:7" ht="12" customHeight="1" x14ac:dyDescent="0.2">
      <c r="A40" s="813"/>
      <c r="B40" s="1346" t="s">
        <v>5252</v>
      </c>
      <c r="C40" s="1347">
        <v>-389</v>
      </c>
      <c r="D40" s="1348">
        <v>389</v>
      </c>
      <c r="E40" s="390"/>
      <c r="F40" s="221"/>
      <c r="G40" s="599"/>
    </row>
    <row r="41" spans="1:7" ht="12" customHeight="1" x14ac:dyDescent="0.2">
      <c r="A41" s="813"/>
      <c r="B41" s="1346" t="s">
        <v>5253</v>
      </c>
      <c r="C41" s="1347">
        <v>-240</v>
      </c>
      <c r="D41" s="1348">
        <v>240</v>
      </c>
      <c r="E41" s="390"/>
      <c r="F41" s="221"/>
      <c r="G41" s="599"/>
    </row>
    <row r="42" spans="1:7" ht="12" customHeight="1" x14ac:dyDescent="0.2">
      <c r="A42" s="813"/>
      <c r="B42" s="1346" t="s">
        <v>5217</v>
      </c>
      <c r="C42" s="1347">
        <v>-200</v>
      </c>
      <c r="D42" s="1348">
        <v>200</v>
      </c>
      <c r="E42" s="390"/>
      <c r="F42" s="221"/>
      <c r="G42" s="599"/>
    </row>
    <row r="43" spans="1:7" ht="12" customHeight="1" x14ac:dyDescent="0.2">
      <c r="A43" s="813"/>
      <c r="B43" s="1346" t="s">
        <v>5485</v>
      </c>
      <c r="C43" s="1347">
        <v>-900</v>
      </c>
      <c r="D43" s="1348">
        <v>900</v>
      </c>
      <c r="E43" s="390"/>
      <c r="F43" s="221"/>
      <c r="G43" s="599"/>
    </row>
    <row r="44" spans="1:7" ht="12" customHeight="1" x14ac:dyDescent="0.2">
      <c r="A44" s="813"/>
      <c r="B44" s="1346" t="s">
        <v>5218</v>
      </c>
      <c r="C44" s="1347">
        <v>-150</v>
      </c>
      <c r="D44" s="1348">
        <v>150</v>
      </c>
      <c r="E44" s="390"/>
      <c r="F44" s="221"/>
      <c r="G44" s="599"/>
    </row>
    <row r="45" spans="1:7" ht="12" customHeight="1" x14ac:dyDescent="0.2">
      <c r="A45" s="813"/>
      <c r="B45" s="1346" t="s">
        <v>5231</v>
      </c>
      <c r="C45" s="1347">
        <v>-500</v>
      </c>
      <c r="D45" s="1348">
        <v>500</v>
      </c>
      <c r="E45" s="390"/>
      <c r="F45" s="221"/>
    </row>
    <row r="46" spans="1:7" ht="12" customHeight="1" x14ac:dyDescent="0.2">
      <c r="A46" s="813"/>
      <c r="B46" s="1346" t="s">
        <v>5232</v>
      </c>
      <c r="C46" s="1347">
        <v>-100</v>
      </c>
      <c r="D46" s="1348">
        <v>100</v>
      </c>
      <c r="E46" s="390"/>
      <c r="F46" s="221"/>
    </row>
    <row r="47" spans="1:7" ht="12" customHeight="1" x14ac:dyDescent="0.2">
      <c r="A47" s="813"/>
      <c r="B47" s="1346" t="s">
        <v>5233</v>
      </c>
      <c r="C47" s="1347">
        <v>-20</v>
      </c>
      <c r="D47" s="1348">
        <v>20</v>
      </c>
      <c r="E47" s="390"/>
      <c r="F47" s="221"/>
    </row>
    <row r="48" spans="1:7" ht="12" customHeight="1" x14ac:dyDescent="0.2">
      <c r="A48" s="813"/>
      <c r="B48" s="1346" t="s">
        <v>5250</v>
      </c>
      <c r="C48" s="1347">
        <v>-114</v>
      </c>
      <c r="D48" s="1348">
        <v>114</v>
      </c>
      <c r="E48" s="390"/>
      <c r="F48" s="221"/>
      <c r="G48" s="221"/>
    </row>
    <row r="49" spans="1:10" ht="12" customHeight="1" x14ac:dyDescent="0.2">
      <c r="A49" s="813"/>
      <c r="B49" s="1346" t="s">
        <v>5280</v>
      </c>
      <c r="C49" s="1347">
        <v>-400</v>
      </c>
      <c r="D49" s="1348">
        <v>400</v>
      </c>
      <c r="E49" s="390"/>
      <c r="F49" s="221"/>
      <c r="G49" s="221"/>
    </row>
    <row r="50" spans="1:10" ht="12" customHeight="1" x14ac:dyDescent="0.2">
      <c r="A50" s="813"/>
      <c r="B50" s="1346" t="s">
        <v>5283</v>
      </c>
      <c r="C50" s="1347">
        <v>-361</v>
      </c>
      <c r="D50" s="1348">
        <v>361</v>
      </c>
      <c r="E50" s="390"/>
      <c r="F50" s="221"/>
      <c r="G50" s="221"/>
    </row>
    <row r="51" spans="1:10" ht="12" customHeight="1" x14ac:dyDescent="0.2">
      <c r="A51" s="813"/>
      <c r="B51" s="1346" t="s">
        <v>5281</v>
      </c>
      <c r="C51" s="1347">
        <v>-3197</v>
      </c>
      <c r="D51" s="1348">
        <v>3197</v>
      </c>
      <c r="E51" s="390"/>
      <c r="F51" s="221"/>
      <c r="G51" s="221"/>
    </row>
    <row r="52" spans="1:10" ht="12" customHeight="1" x14ac:dyDescent="0.25">
      <c r="A52" s="813"/>
      <c r="B52" s="599"/>
      <c r="C52" s="1169"/>
      <c r="D52" s="1170"/>
      <c r="E52" s="240">
        <f>SUM(D33:D52)</f>
        <v>10493</v>
      </c>
      <c r="F52" s="221"/>
      <c r="G52" s="599"/>
    </row>
    <row r="53" spans="1:10" ht="3" customHeight="1" x14ac:dyDescent="0.2">
      <c r="A53" s="659"/>
      <c r="B53" s="659"/>
      <c r="C53" s="795"/>
      <c r="D53" s="660"/>
      <c r="E53" s="801"/>
      <c r="F53" s="221"/>
      <c r="G53" s="599"/>
    </row>
    <row r="54" spans="1:10" ht="12" customHeight="1" x14ac:dyDescent="0.2">
      <c r="A54" s="814"/>
      <c r="B54" s="826" t="s">
        <v>3787</v>
      </c>
      <c r="C54" s="604">
        <v>7000</v>
      </c>
      <c r="D54" s="46"/>
      <c r="E54" s="390"/>
      <c r="F54" s="221"/>
      <c r="G54" s="599"/>
    </row>
    <row r="55" spans="1:10" ht="12" customHeight="1" x14ac:dyDescent="0.25">
      <c r="A55" s="814" t="s">
        <v>3560</v>
      </c>
      <c r="B55" s="1346" t="s">
        <v>5184</v>
      </c>
      <c r="C55" s="1347">
        <v>-120</v>
      </c>
      <c r="D55" s="1348">
        <v>120</v>
      </c>
      <c r="E55" s="408"/>
      <c r="F55" s="221"/>
      <c r="G55" s="599"/>
    </row>
    <row r="56" spans="1:10" ht="12" customHeight="1" x14ac:dyDescent="0.25">
      <c r="A56" s="814" t="s">
        <v>3788</v>
      </c>
      <c r="B56" s="1346" t="s">
        <v>5189</v>
      </c>
      <c r="C56" s="1347">
        <v>-139</v>
      </c>
      <c r="D56" s="1348">
        <v>139</v>
      </c>
      <c r="E56" s="408"/>
      <c r="F56" s="221"/>
      <c r="G56" s="599"/>
    </row>
    <row r="57" spans="1:10" ht="12" customHeight="1" x14ac:dyDescent="0.25">
      <c r="A57" s="814" t="s">
        <v>3789</v>
      </c>
      <c r="B57" s="1346" t="s">
        <v>5190</v>
      </c>
      <c r="C57" s="1347">
        <v>-855</v>
      </c>
      <c r="D57" s="1348">
        <v>855</v>
      </c>
      <c r="E57" s="408"/>
      <c r="F57" s="221"/>
      <c r="G57" s="599"/>
    </row>
    <row r="58" spans="1:10" ht="12" customHeight="1" x14ac:dyDescent="0.25">
      <c r="A58" s="814" t="s">
        <v>2855</v>
      </c>
      <c r="B58" s="1346" t="s">
        <v>5191</v>
      </c>
      <c r="C58" s="1347">
        <v>-35</v>
      </c>
      <c r="D58" s="1348">
        <v>35</v>
      </c>
      <c r="E58" s="408"/>
      <c r="F58" s="221"/>
      <c r="G58" s="599"/>
    </row>
    <row r="59" spans="1:10" ht="12" customHeight="1" x14ac:dyDescent="0.25">
      <c r="A59" s="814" t="s">
        <v>2856</v>
      </c>
      <c r="B59" s="1346" t="s">
        <v>5197</v>
      </c>
      <c r="C59" s="1347">
        <v>-100</v>
      </c>
      <c r="D59" s="1348">
        <v>100</v>
      </c>
      <c r="E59" s="408"/>
      <c r="F59" s="221"/>
      <c r="J59" s="599"/>
    </row>
    <row r="60" spans="1:10" ht="12" customHeight="1" x14ac:dyDescent="0.25">
      <c r="A60" s="814" t="s">
        <v>3790</v>
      </c>
      <c r="B60" s="1346" t="s">
        <v>5202</v>
      </c>
      <c r="C60" s="1347">
        <v>-120</v>
      </c>
      <c r="D60" s="1348">
        <v>120</v>
      </c>
      <c r="E60" s="860"/>
      <c r="F60" s="221"/>
      <c r="G60" s="599"/>
    </row>
    <row r="61" spans="1:10" ht="12" customHeight="1" x14ac:dyDescent="0.25">
      <c r="A61" s="814" t="s">
        <v>2855</v>
      </c>
      <c r="B61" s="1346" t="s">
        <v>5201</v>
      </c>
      <c r="C61" s="1347">
        <v>-80</v>
      </c>
      <c r="D61" s="1348">
        <v>80</v>
      </c>
      <c r="E61" s="860"/>
      <c r="F61" s="221"/>
      <c r="G61" s="877"/>
    </row>
    <row r="62" spans="1:10" ht="12" customHeight="1" x14ac:dyDescent="0.25">
      <c r="A62" s="814" t="s">
        <v>2856</v>
      </c>
      <c r="B62" s="1346" t="s">
        <v>3722</v>
      </c>
      <c r="C62" s="1347">
        <v>-23</v>
      </c>
      <c r="D62" s="1348">
        <v>23</v>
      </c>
      <c r="E62" s="860"/>
      <c r="F62" s="221"/>
      <c r="G62" s="877"/>
    </row>
    <row r="63" spans="1:10" ht="12" customHeight="1" x14ac:dyDescent="0.25">
      <c r="A63" s="814" t="s">
        <v>1327</v>
      </c>
      <c r="B63" s="1346" t="s">
        <v>5203</v>
      </c>
      <c r="C63" s="1347">
        <v>-200</v>
      </c>
      <c r="D63" s="1348">
        <v>200</v>
      </c>
      <c r="E63" s="408"/>
      <c r="F63" s="221"/>
      <c r="G63" s="877"/>
    </row>
    <row r="64" spans="1:10" ht="12" customHeight="1" x14ac:dyDescent="0.25">
      <c r="A64" s="814"/>
      <c r="B64" s="1346" t="s">
        <v>5203</v>
      </c>
      <c r="C64" s="1347">
        <v>-55</v>
      </c>
      <c r="D64" s="1348">
        <v>55</v>
      </c>
      <c r="E64" s="408"/>
      <c r="F64" s="221"/>
    </row>
    <row r="65" spans="1:9" ht="12" customHeight="1" x14ac:dyDescent="0.25">
      <c r="A65" s="814"/>
      <c r="B65" s="1346" t="s">
        <v>5208</v>
      </c>
      <c r="C65" s="1347">
        <v>-459</v>
      </c>
      <c r="D65" s="1348">
        <v>459</v>
      </c>
      <c r="E65" s="408"/>
      <c r="F65" s="221"/>
    </row>
    <row r="66" spans="1:9" ht="12" customHeight="1" x14ac:dyDescent="0.25">
      <c r="A66" s="814"/>
      <c r="B66" s="1346" t="s">
        <v>5209</v>
      </c>
      <c r="C66" s="1347">
        <v>-130</v>
      </c>
      <c r="D66" s="1348">
        <v>130</v>
      </c>
      <c r="E66" s="408"/>
      <c r="F66" s="221"/>
    </row>
    <row r="67" spans="1:9" ht="12" customHeight="1" x14ac:dyDescent="0.25">
      <c r="A67" s="814"/>
      <c r="B67" s="1346" t="s">
        <v>5210</v>
      </c>
      <c r="C67" s="1347">
        <v>-248</v>
      </c>
      <c r="D67" s="1348">
        <v>248</v>
      </c>
      <c r="E67" s="408"/>
      <c r="F67" s="221"/>
    </row>
    <row r="68" spans="1:9" ht="12" customHeight="1" x14ac:dyDescent="0.25">
      <c r="A68" s="814"/>
      <c r="B68" s="1346" t="s">
        <v>5211</v>
      </c>
      <c r="C68" s="1347">
        <v>-140</v>
      </c>
      <c r="D68" s="1348">
        <v>140</v>
      </c>
      <c r="E68" s="408"/>
      <c r="F68" s="221"/>
    </row>
    <row r="69" spans="1:9" ht="12" customHeight="1" x14ac:dyDescent="0.25">
      <c r="A69" s="814"/>
      <c r="B69" s="1354" t="s">
        <v>5220</v>
      </c>
      <c r="C69" s="1355">
        <v>-60</v>
      </c>
      <c r="D69" s="1356">
        <v>60</v>
      </c>
      <c r="E69" s="408"/>
      <c r="F69" s="221"/>
    </row>
    <row r="70" spans="1:9" ht="12" customHeight="1" thickBot="1" x14ac:dyDescent="0.3">
      <c r="A70" s="814"/>
      <c r="B70" s="1354" t="s">
        <v>5224</v>
      </c>
      <c r="C70" s="1355">
        <v>-10</v>
      </c>
      <c r="D70" s="1356">
        <v>10</v>
      </c>
      <c r="E70" s="408"/>
      <c r="F70" s="221"/>
      <c r="G70" s="1365" t="s">
        <v>5298</v>
      </c>
      <c r="H70" s="585"/>
      <c r="I70" s="585"/>
    </row>
    <row r="71" spans="1:9" ht="12" customHeight="1" x14ac:dyDescent="0.25">
      <c r="A71" s="814"/>
      <c r="B71" s="1354" t="s">
        <v>5220</v>
      </c>
      <c r="C71" s="1355">
        <v>-60</v>
      </c>
      <c r="D71" s="1356">
        <v>60</v>
      </c>
      <c r="E71" s="408"/>
      <c r="F71" s="221"/>
      <c r="G71" s="1350">
        <v>-146</v>
      </c>
      <c r="H71" s="585" t="s">
        <v>5219</v>
      </c>
      <c r="I71" s="585"/>
    </row>
    <row r="72" spans="1:9" ht="12" customHeight="1" x14ac:dyDescent="0.25">
      <c r="A72" s="814"/>
      <c r="B72" s="1354" t="s">
        <v>5219</v>
      </c>
      <c r="C72" s="1355">
        <v>-146</v>
      </c>
      <c r="D72" s="1356">
        <v>146</v>
      </c>
      <c r="E72" s="408"/>
      <c r="F72" s="221"/>
      <c r="G72" s="1351">
        <v>-110</v>
      </c>
      <c r="H72" s="585" t="s">
        <v>5221</v>
      </c>
      <c r="I72" s="585"/>
    </row>
    <row r="73" spans="1:9" ht="12" customHeight="1" x14ac:dyDescent="0.25">
      <c r="A73" s="814"/>
      <c r="B73" s="1354" t="s">
        <v>5221</v>
      </c>
      <c r="C73" s="1355">
        <v>-110</v>
      </c>
      <c r="D73" s="1356">
        <v>110</v>
      </c>
      <c r="E73" s="408"/>
      <c r="F73" s="221"/>
      <c r="G73" s="1351">
        <v>-173</v>
      </c>
      <c r="H73" s="585" t="s">
        <v>5222</v>
      </c>
      <c r="I73" s="585"/>
    </row>
    <row r="74" spans="1:9" ht="12" customHeight="1" x14ac:dyDescent="0.25">
      <c r="A74" s="814"/>
      <c r="B74" s="1354" t="s">
        <v>5222</v>
      </c>
      <c r="C74" s="1355">
        <v>-173</v>
      </c>
      <c r="D74" s="1356">
        <v>173</v>
      </c>
      <c r="E74" s="408"/>
      <c r="F74" s="221"/>
      <c r="G74" s="1352">
        <v>-170</v>
      </c>
      <c r="H74" s="585" t="s">
        <v>5223</v>
      </c>
      <c r="I74" s="585"/>
    </row>
    <row r="75" spans="1:9" ht="12" customHeight="1" x14ac:dyDescent="0.25">
      <c r="A75" s="814"/>
      <c r="B75" s="1354" t="s">
        <v>5223</v>
      </c>
      <c r="C75" s="1355">
        <v>-170</v>
      </c>
      <c r="D75" s="1356">
        <v>170</v>
      </c>
      <c r="E75" s="408"/>
      <c r="F75" s="221"/>
      <c r="G75" s="1351">
        <v>-270</v>
      </c>
      <c r="H75" s="585" t="s">
        <v>5225</v>
      </c>
      <c r="I75" s="1349"/>
    </row>
    <row r="76" spans="1:9" ht="12" customHeight="1" x14ac:dyDescent="0.25">
      <c r="A76" s="814"/>
      <c r="B76" s="1354" t="s">
        <v>5225</v>
      </c>
      <c r="C76" s="1355">
        <v>-270</v>
      </c>
      <c r="D76" s="1356">
        <v>270</v>
      </c>
      <c r="E76" s="408"/>
      <c r="F76" s="221"/>
      <c r="G76" s="1352">
        <v>-140</v>
      </c>
      <c r="H76" s="585" t="s">
        <v>5226</v>
      </c>
      <c r="I76" s="1349"/>
    </row>
    <row r="77" spans="1:9" ht="12" customHeight="1" x14ac:dyDescent="0.25">
      <c r="A77" s="814"/>
      <c r="B77" s="1354" t="s">
        <v>5226</v>
      </c>
      <c r="C77" s="1355">
        <v>-140</v>
      </c>
      <c r="D77" s="1356">
        <v>140</v>
      </c>
      <c r="E77" s="408"/>
      <c r="F77" s="221"/>
      <c r="G77" s="1351">
        <v>-145</v>
      </c>
      <c r="H77" s="585" t="s">
        <v>5228</v>
      </c>
      <c r="I77" s="1349"/>
    </row>
    <row r="78" spans="1:9" ht="12" customHeight="1" x14ac:dyDescent="0.25">
      <c r="A78" s="814"/>
      <c r="B78" s="1354" t="s">
        <v>5227</v>
      </c>
      <c r="C78" s="1355">
        <v>-160</v>
      </c>
      <c r="D78" s="1356">
        <v>160</v>
      </c>
      <c r="E78" s="408"/>
      <c r="F78" s="221"/>
      <c r="G78" s="1353">
        <v>-200</v>
      </c>
      <c r="H78" s="585" t="s">
        <v>5229</v>
      </c>
      <c r="I78" s="1349"/>
    </row>
    <row r="79" spans="1:9" ht="12" customHeight="1" x14ac:dyDescent="0.25">
      <c r="A79" s="814"/>
      <c r="B79" s="1354" t="s">
        <v>5228</v>
      </c>
      <c r="C79" s="1355">
        <v>-145</v>
      </c>
      <c r="D79" s="1356">
        <v>145</v>
      </c>
      <c r="E79" s="408"/>
      <c r="F79" s="221"/>
      <c r="G79" s="1353">
        <v>-140</v>
      </c>
      <c r="H79" s="585" t="s">
        <v>5230</v>
      </c>
      <c r="I79" s="1349"/>
    </row>
    <row r="80" spans="1:9" ht="12" customHeight="1" thickBot="1" x14ac:dyDescent="0.3">
      <c r="A80" s="814"/>
      <c r="B80" s="1354" t="s">
        <v>5229</v>
      </c>
      <c r="C80" s="1355">
        <v>-200</v>
      </c>
      <c r="D80" s="1356">
        <v>200</v>
      </c>
      <c r="E80" s="408"/>
      <c r="F80" s="221"/>
      <c r="G80" s="1352">
        <v>-160</v>
      </c>
      <c r="H80" s="585" t="s">
        <v>5227</v>
      </c>
      <c r="I80" s="1349"/>
    </row>
    <row r="81" spans="1:8" ht="12" customHeight="1" thickBot="1" x14ac:dyDescent="0.3">
      <c r="A81" s="814"/>
      <c r="B81" s="1354" t="s">
        <v>5230</v>
      </c>
      <c r="C81" s="1355">
        <v>-140</v>
      </c>
      <c r="D81" s="1356">
        <v>140</v>
      </c>
      <c r="E81" s="408"/>
      <c r="F81" s="221"/>
      <c r="G81" s="622">
        <f>SUM(G71:G80)</f>
        <v>-1654</v>
      </c>
    </row>
    <row r="82" spans="1:8" ht="12" customHeight="1" x14ac:dyDescent="0.25">
      <c r="A82" s="814"/>
      <c r="B82" s="1346" t="s">
        <v>5216</v>
      </c>
      <c r="C82" s="1347">
        <v>-76</v>
      </c>
      <c r="D82" s="1348">
        <v>76</v>
      </c>
      <c r="E82" s="408"/>
      <c r="F82" s="221"/>
      <c r="G82" s="599"/>
      <c r="H82" s="221"/>
    </row>
    <row r="83" spans="1:8" ht="12" customHeight="1" x14ac:dyDescent="0.25">
      <c r="A83" s="814"/>
      <c r="B83" s="1346" t="s">
        <v>5110</v>
      </c>
      <c r="C83" s="1347">
        <v>-76</v>
      </c>
      <c r="D83" s="1348">
        <v>76</v>
      </c>
      <c r="E83" s="408"/>
      <c r="F83" s="221"/>
      <c r="G83" s="599"/>
      <c r="H83" s="599"/>
    </row>
    <row r="84" spans="1:8" ht="12" customHeight="1" x14ac:dyDescent="0.25">
      <c r="A84" s="814"/>
      <c r="B84" s="1346" t="s">
        <v>5110</v>
      </c>
      <c r="C84" s="1347">
        <v>-61</v>
      </c>
      <c r="D84" s="1348">
        <v>61</v>
      </c>
      <c r="E84" s="408"/>
      <c r="F84" s="221"/>
      <c r="G84" s="599"/>
      <c r="H84" s="221"/>
    </row>
    <row r="85" spans="1:8" ht="12" customHeight="1" x14ac:dyDescent="0.25">
      <c r="A85" s="814"/>
      <c r="B85" s="1346" t="s">
        <v>5234</v>
      </c>
      <c r="C85" s="1347">
        <v>-25</v>
      </c>
      <c r="D85" s="1348">
        <v>25</v>
      </c>
      <c r="E85" s="408"/>
      <c r="F85" s="221"/>
      <c r="G85" s="599"/>
      <c r="H85" s="221"/>
    </row>
    <row r="86" spans="1:8" ht="12" customHeight="1" x14ac:dyDescent="0.25">
      <c r="A86" s="814"/>
      <c r="B86" s="1346" t="s">
        <v>5239</v>
      </c>
      <c r="C86" s="1347">
        <v>-25</v>
      </c>
      <c r="D86" s="1348">
        <v>25</v>
      </c>
      <c r="E86" s="408"/>
      <c r="F86" s="221"/>
      <c r="G86" s="599"/>
      <c r="H86" s="221"/>
    </row>
    <row r="87" spans="1:8" ht="12" customHeight="1" x14ac:dyDescent="0.25">
      <c r="A87" s="814"/>
      <c r="B87" s="1346" t="s">
        <v>5110</v>
      </c>
      <c r="C87" s="1347">
        <v>-200</v>
      </c>
      <c r="D87" s="1348">
        <v>200</v>
      </c>
      <c r="E87" s="408"/>
      <c r="F87" s="221"/>
      <c r="G87" s="599"/>
      <c r="H87" s="221"/>
    </row>
    <row r="88" spans="1:8" ht="12" customHeight="1" x14ac:dyDescent="0.25">
      <c r="A88" s="814"/>
      <c r="B88" s="1346" t="s">
        <v>5247</v>
      </c>
      <c r="C88" s="1347">
        <v>-315</v>
      </c>
      <c r="D88" s="1348">
        <v>315</v>
      </c>
      <c r="E88" s="408"/>
      <c r="F88" s="221"/>
      <c r="G88" s="599"/>
    </row>
    <row r="89" spans="1:8" ht="12" customHeight="1" x14ac:dyDescent="0.25">
      <c r="A89" s="814"/>
      <c r="B89" s="1346" t="s">
        <v>4660</v>
      </c>
      <c r="C89" s="1347">
        <v>-272</v>
      </c>
      <c r="D89" s="1348">
        <v>272</v>
      </c>
      <c r="E89" s="408"/>
      <c r="F89" s="221"/>
      <c r="G89" s="599"/>
    </row>
    <row r="90" spans="1:8" ht="12" customHeight="1" x14ac:dyDescent="0.25">
      <c r="A90" s="814"/>
      <c r="B90" s="1346" t="s">
        <v>5243</v>
      </c>
      <c r="C90" s="1347">
        <v>-589</v>
      </c>
      <c r="D90" s="1348">
        <v>589</v>
      </c>
      <c r="E90" s="408"/>
      <c r="F90" s="221"/>
      <c r="G90" s="599"/>
    </row>
    <row r="91" spans="1:8" ht="12" customHeight="1" x14ac:dyDescent="0.25">
      <c r="A91" s="814"/>
      <c r="B91" s="1346" t="s">
        <v>5237</v>
      </c>
      <c r="C91" s="1347">
        <v>-130</v>
      </c>
      <c r="D91" s="1348">
        <v>130</v>
      </c>
      <c r="E91" s="408"/>
      <c r="F91" s="221"/>
      <c r="G91" s="599"/>
    </row>
    <row r="92" spans="1:8" ht="12" customHeight="1" x14ac:dyDescent="0.25">
      <c r="A92" s="814"/>
      <c r="B92" s="1346" t="s">
        <v>5236</v>
      </c>
      <c r="C92" s="1347">
        <v>-75</v>
      </c>
      <c r="D92" s="1348">
        <v>75</v>
      </c>
      <c r="E92" s="408"/>
      <c r="F92" s="221"/>
      <c r="G92" s="599"/>
    </row>
    <row r="93" spans="1:8" ht="12" customHeight="1" x14ac:dyDescent="0.25">
      <c r="A93" s="814"/>
      <c r="B93" s="1346" t="s">
        <v>5245</v>
      </c>
      <c r="C93" s="1347">
        <v>-106</v>
      </c>
      <c r="D93" s="1348">
        <v>106</v>
      </c>
      <c r="E93" s="408"/>
      <c r="F93" s="221"/>
      <c r="G93" s="599"/>
    </row>
    <row r="94" spans="1:8" ht="12" customHeight="1" x14ac:dyDescent="0.25">
      <c r="A94" s="814"/>
      <c r="B94" s="1346" t="s">
        <v>5246</v>
      </c>
      <c r="C94" s="1347">
        <v>-110</v>
      </c>
      <c r="D94" s="1348">
        <v>110</v>
      </c>
      <c r="E94" s="408"/>
      <c r="F94" s="221"/>
      <c r="G94" s="599"/>
    </row>
    <row r="95" spans="1:8" ht="12" customHeight="1" x14ac:dyDescent="0.25">
      <c r="A95" s="814"/>
      <c r="B95" s="1346" t="s">
        <v>5244</v>
      </c>
      <c r="C95" s="1347">
        <v>-120</v>
      </c>
      <c r="D95" s="1348">
        <v>120</v>
      </c>
      <c r="E95" s="408"/>
      <c r="F95" s="221"/>
      <c r="G95" s="599"/>
    </row>
    <row r="96" spans="1:8" ht="12" customHeight="1" x14ac:dyDescent="0.25">
      <c r="A96" s="814"/>
      <c r="B96" s="1346" t="s">
        <v>5235</v>
      </c>
      <c r="C96" s="1347">
        <v>-120</v>
      </c>
      <c r="D96" s="1348">
        <v>120</v>
      </c>
      <c r="E96" s="408"/>
      <c r="F96" s="221"/>
      <c r="G96" s="599"/>
    </row>
    <row r="97" spans="1:9" ht="12" customHeight="1" x14ac:dyDescent="0.25">
      <c r="A97" s="814"/>
      <c r="B97" s="1346" t="s">
        <v>5238</v>
      </c>
      <c r="C97" s="1347">
        <v>-130</v>
      </c>
      <c r="D97" s="1348">
        <v>130</v>
      </c>
      <c r="E97" s="408"/>
      <c r="F97" s="221"/>
      <c r="G97" s="599"/>
    </row>
    <row r="98" spans="1:9" ht="12" customHeight="1" x14ac:dyDescent="0.25">
      <c r="A98" s="814"/>
      <c r="B98" s="599"/>
      <c r="C98" s="1169"/>
      <c r="D98" s="1170"/>
      <c r="E98" s="408"/>
      <c r="F98" s="221"/>
      <c r="G98" s="193"/>
    </row>
    <row r="99" spans="1:9" ht="12" customHeight="1" thickBot="1" x14ac:dyDescent="0.3">
      <c r="A99" s="814"/>
      <c r="B99" s="599"/>
      <c r="C99" s="1169"/>
      <c r="D99" s="1170"/>
      <c r="E99" s="240">
        <f>SUM(D54:D99)</f>
        <v>6918</v>
      </c>
      <c r="F99" s="221"/>
      <c r="G99" s="221"/>
    </row>
    <row r="100" spans="1:9" ht="20.25" customHeight="1" thickBot="1" x14ac:dyDescent="0.45">
      <c r="B100" s="50" t="s">
        <v>1198</v>
      </c>
      <c r="C100" s="49">
        <f>SUM(C2:C52)</f>
        <v>0</v>
      </c>
      <c r="D100" s="432">
        <f>SUM(D9:D52)</f>
        <v>31099</v>
      </c>
      <c r="E100" s="353"/>
      <c r="G100" s="221"/>
    </row>
    <row r="101" spans="1:9" x14ac:dyDescent="0.2">
      <c r="B101" s="193"/>
      <c r="C101" s="193"/>
      <c r="D101" s="193"/>
      <c r="E101" s="230"/>
      <c r="F101" s="193"/>
      <c r="G101" s="193"/>
      <c r="H101" s="193"/>
      <c r="I101" s="193"/>
    </row>
    <row r="102" spans="1:9" ht="13.2" x14ac:dyDescent="0.25">
      <c r="C102" s="193"/>
      <c r="D102" s="193"/>
      <c r="E102" s="799"/>
      <c r="F102" s="193"/>
      <c r="G102" s="193"/>
      <c r="H102" s="193"/>
      <c r="I102" s="193"/>
    </row>
    <row r="103" spans="1:9" ht="13.2" x14ac:dyDescent="0.25">
      <c r="C103" s="231"/>
      <c r="D103" s="28"/>
      <c r="E103" s="799"/>
      <c r="F103" s="193"/>
      <c r="G103" s="193"/>
      <c r="H103" s="193"/>
      <c r="I103" s="193"/>
    </row>
    <row r="104" spans="1:9" ht="13.2" x14ac:dyDescent="0.25">
      <c r="C104" s="193"/>
      <c r="D104" s="28"/>
      <c r="E104" s="799"/>
      <c r="F104" s="193"/>
      <c r="G104" s="193"/>
      <c r="H104" s="193"/>
      <c r="I104" s="193"/>
    </row>
    <row r="105" spans="1:9" x14ac:dyDescent="0.2">
      <c r="B105" s="28"/>
      <c r="F105" s="193"/>
      <c r="G105" s="193"/>
      <c r="H105" s="193"/>
      <c r="I105" s="193"/>
    </row>
    <row r="106" spans="1:9" x14ac:dyDescent="0.2">
      <c r="B106" s="28"/>
      <c r="F106" s="193"/>
      <c r="G106" s="221"/>
      <c r="H106" s="193"/>
      <c r="I106" s="193"/>
    </row>
    <row r="107" spans="1:9" x14ac:dyDescent="0.2">
      <c r="F107" s="221"/>
      <c r="H107" s="221"/>
      <c r="I107" s="221"/>
    </row>
  </sheetData>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topLeftCell="A18" zoomScale="80" zoomScaleNormal="80" workbookViewId="0">
      <selection activeCell="B38" sqref="B1:B1048576"/>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9.6640625" style="3" customWidth="1"/>
    <col min="6" max="6" width="1.109375" style="3" customWidth="1"/>
    <col min="7" max="16384" width="11.44140625" style="3"/>
  </cols>
  <sheetData>
    <row r="1" spans="1:6" ht="12" thickBot="1" x14ac:dyDescent="0.25">
      <c r="B1" s="50"/>
      <c r="C1" s="54" t="s">
        <v>1230</v>
      </c>
      <c r="D1" s="54" t="s">
        <v>1228</v>
      </c>
      <c r="E1" s="221"/>
      <c r="F1" s="260"/>
    </row>
    <row r="2" spans="1:6" x14ac:dyDescent="0.2">
      <c r="A2" s="16"/>
      <c r="B2" s="28" t="s">
        <v>1192</v>
      </c>
      <c r="C2" s="1061">
        <v>31293</v>
      </c>
      <c r="D2" s="1061"/>
      <c r="F2" s="630"/>
    </row>
    <row r="3" spans="1:6" ht="13.5" customHeight="1" x14ac:dyDescent="0.2">
      <c r="A3" s="16"/>
      <c r="B3" s="3" t="s">
        <v>1194</v>
      </c>
      <c r="C3" s="44"/>
      <c r="D3" s="44"/>
    </row>
    <row r="4" spans="1:6" ht="12" x14ac:dyDescent="0.25">
      <c r="A4" s="16"/>
      <c r="B4" s="3" t="s">
        <v>3597</v>
      </c>
      <c r="C4" s="875">
        <v>3000</v>
      </c>
      <c r="D4" s="875">
        <v>-3000</v>
      </c>
      <c r="E4" s="23"/>
    </row>
    <row r="5" spans="1:6" ht="12" x14ac:dyDescent="0.25">
      <c r="A5" s="16"/>
      <c r="B5" s="3" t="s">
        <v>3743</v>
      </c>
      <c r="C5" s="875">
        <v>0</v>
      </c>
      <c r="D5" s="875">
        <v>0</v>
      </c>
      <c r="E5" s="23"/>
    </row>
    <row r="6" spans="1:6" x14ac:dyDescent="0.2">
      <c r="A6" s="16"/>
      <c r="B6" s="221" t="s">
        <v>393</v>
      </c>
      <c r="C6" s="875">
        <v>156</v>
      </c>
      <c r="D6" s="875">
        <v>-156</v>
      </c>
    </row>
    <row r="7" spans="1:6" ht="12" x14ac:dyDescent="0.25">
      <c r="A7" s="16"/>
      <c r="B7" s="221" t="s">
        <v>4909</v>
      </c>
      <c r="C7" s="875">
        <v>0</v>
      </c>
      <c r="D7" s="875">
        <v>0</v>
      </c>
      <c r="E7" s="23">
        <f>SUM(C2:C7)</f>
        <v>34449</v>
      </c>
    </row>
    <row r="8" spans="1:6" ht="3.75" customHeight="1" x14ac:dyDescent="0.2">
      <c r="A8" s="4"/>
      <c r="B8" s="51"/>
      <c r="C8" s="41"/>
      <c r="D8" s="45"/>
      <c r="E8" s="4"/>
    </row>
    <row r="9" spans="1:6" x14ac:dyDescent="0.2">
      <c r="A9" s="14">
        <v>1</v>
      </c>
      <c r="B9" s="1171" t="s">
        <v>1145</v>
      </c>
      <c r="C9" s="1172">
        <v>-50</v>
      </c>
      <c r="D9" s="1173">
        <v>50</v>
      </c>
      <c r="F9" s="221"/>
    </row>
    <row r="10" spans="1:6" x14ac:dyDescent="0.2">
      <c r="A10" s="14">
        <v>2</v>
      </c>
      <c r="B10" s="1171" t="s">
        <v>791</v>
      </c>
      <c r="C10" s="1172">
        <v>-233</v>
      </c>
      <c r="D10" s="1173">
        <v>233</v>
      </c>
      <c r="E10" s="260"/>
      <c r="F10" s="221"/>
    </row>
    <row r="11" spans="1:6" ht="13.5" customHeight="1" x14ac:dyDescent="0.2">
      <c r="A11" s="14">
        <v>3</v>
      </c>
      <c r="B11" s="1171" t="s">
        <v>3786</v>
      </c>
      <c r="C11" s="1172">
        <v>-8473</v>
      </c>
      <c r="D11" s="1173">
        <f>E92</f>
        <v>8473</v>
      </c>
      <c r="F11" s="221"/>
    </row>
    <row r="12" spans="1:6" x14ac:dyDescent="0.2">
      <c r="A12" s="14">
        <v>4</v>
      </c>
      <c r="B12" s="1171" t="s">
        <v>4558</v>
      </c>
      <c r="C12" s="1172">
        <v>0</v>
      </c>
      <c r="D12" s="1173">
        <v>0</v>
      </c>
      <c r="F12" s="221"/>
    </row>
    <row r="13" spans="1:6" x14ac:dyDescent="0.2">
      <c r="A13" s="14">
        <v>5</v>
      </c>
      <c r="B13" s="1171" t="s">
        <v>5175</v>
      </c>
      <c r="C13" s="1172">
        <v>-545</v>
      </c>
      <c r="D13" s="1173">
        <v>545</v>
      </c>
      <c r="F13" s="221"/>
    </row>
    <row r="14" spans="1:6" x14ac:dyDescent="0.2">
      <c r="A14" s="14">
        <v>6</v>
      </c>
      <c r="B14" s="1171" t="s">
        <v>1433</v>
      </c>
      <c r="C14" s="1172">
        <v>0</v>
      </c>
      <c r="D14" s="1173">
        <v>0</v>
      </c>
      <c r="F14" s="221"/>
    </row>
    <row r="15" spans="1:6" x14ac:dyDescent="0.2">
      <c r="A15" s="14">
        <v>7</v>
      </c>
      <c r="B15" s="1171" t="s">
        <v>3785</v>
      </c>
      <c r="C15" s="1172">
        <v>0</v>
      </c>
      <c r="D15" s="1173">
        <v>0</v>
      </c>
      <c r="F15" s="221"/>
    </row>
    <row r="16" spans="1:6" x14ac:dyDescent="0.2">
      <c r="A16" s="14">
        <v>8</v>
      </c>
      <c r="B16" s="1171" t="s">
        <v>5112</v>
      </c>
      <c r="C16" s="1172">
        <v>-400</v>
      </c>
      <c r="D16" s="1173">
        <v>400</v>
      </c>
      <c r="F16" s="221"/>
    </row>
    <row r="17" spans="1:6" x14ac:dyDescent="0.2">
      <c r="A17" s="14">
        <v>9</v>
      </c>
      <c r="B17" s="1171" t="s">
        <v>5109</v>
      </c>
      <c r="C17" s="1172">
        <v>-400</v>
      </c>
      <c r="D17" s="1173">
        <v>400</v>
      </c>
      <c r="F17" s="221"/>
    </row>
    <row r="18" spans="1:6" x14ac:dyDescent="0.2">
      <c r="A18" s="14">
        <v>10</v>
      </c>
      <c r="B18" s="1171" t="s">
        <v>5114</v>
      </c>
      <c r="C18" s="1172">
        <v>0</v>
      </c>
      <c r="D18" s="1173">
        <v>0</v>
      </c>
      <c r="F18" s="221"/>
    </row>
    <row r="19" spans="1:6" x14ac:dyDescent="0.2">
      <c r="A19" s="14">
        <v>11</v>
      </c>
      <c r="B19" s="1171" t="s">
        <v>5113</v>
      </c>
      <c r="C19" s="1172">
        <v>-400</v>
      </c>
      <c r="D19" s="1173">
        <v>400</v>
      </c>
      <c r="F19" s="221"/>
    </row>
    <row r="20" spans="1:6" x14ac:dyDescent="0.2">
      <c r="A20" s="14">
        <v>12</v>
      </c>
      <c r="B20" s="1171" t="s">
        <v>5172</v>
      </c>
      <c r="C20" s="1172">
        <v>-400</v>
      </c>
      <c r="D20" s="1173">
        <v>400</v>
      </c>
      <c r="F20" s="221"/>
    </row>
    <row r="21" spans="1:6" x14ac:dyDescent="0.2">
      <c r="A21" s="14">
        <v>13</v>
      </c>
      <c r="B21" s="1171" t="s">
        <v>3164</v>
      </c>
      <c r="C21" s="1172">
        <v>-834</v>
      </c>
      <c r="D21" s="1173">
        <v>834</v>
      </c>
      <c r="F21" s="221"/>
    </row>
    <row r="22" spans="1:6" x14ac:dyDescent="0.2">
      <c r="A22" s="14">
        <v>14</v>
      </c>
      <c r="B22" s="1171" t="s">
        <v>1154</v>
      </c>
      <c r="C22" s="1172">
        <v>-112</v>
      </c>
      <c r="D22" s="1173">
        <v>112</v>
      </c>
      <c r="F22" s="221"/>
    </row>
    <row r="23" spans="1:6" x14ac:dyDescent="0.2">
      <c r="A23" s="14">
        <v>15</v>
      </c>
      <c r="B23" s="1171" t="s">
        <v>1155</v>
      </c>
      <c r="C23" s="1172">
        <v>0</v>
      </c>
      <c r="D23" s="1173">
        <v>0</v>
      </c>
      <c r="F23" s="221"/>
    </row>
    <row r="24" spans="1:6" x14ac:dyDescent="0.2">
      <c r="A24" s="14">
        <v>16</v>
      </c>
      <c r="B24" s="1171" t="s">
        <v>3439</v>
      </c>
      <c r="C24" s="1172">
        <v>-24</v>
      </c>
      <c r="D24" s="1173">
        <v>24</v>
      </c>
      <c r="F24" s="221"/>
    </row>
    <row r="25" spans="1:6" x14ac:dyDescent="0.2">
      <c r="A25" s="14">
        <v>17</v>
      </c>
      <c r="B25" s="1171" t="s">
        <v>4183</v>
      </c>
      <c r="C25" s="1172">
        <v>-50</v>
      </c>
      <c r="D25" s="1173">
        <v>50</v>
      </c>
      <c r="F25" s="221"/>
    </row>
    <row r="26" spans="1:6" x14ac:dyDescent="0.2">
      <c r="A26" s="14">
        <v>18</v>
      </c>
      <c r="B26" s="1171" t="s">
        <v>4184</v>
      </c>
      <c r="C26" s="1172">
        <v>-145</v>
      </c>
      <c r="D26" s="1173">
        <v>145</v>
      </c>
      <c r="F26" s="221"/>
    </row>
    <row r="27" spans="1:6" x14ac:dyDescent="0.2">
      <c r="A27" s="14">
        <v>19</v>
      </c>
      <c r="B27" s="1171" t="s">
        <v>3793</v>
      </c>
      <c r="C27" s="1172">
        <v>-458</v>
      </c>
      <c r="D27" s="1173">
        <v>458</v>
      </c>
      <c r="F27" s="221"/>
    </row>
    <row r="28" spans="1:6" x14ac:dyDescent="0.2">
      <c r="A28" s="14">
        <v>20</v>
      </c>
      <c r="B28" s="1171" t="s">
        <v>3427</v>
      </c>
      <c r="C28" s="1172">
        <v>-600</v>
      </c>
      <c r="D28" s="1173">
        <v>600</v>
      </c>
      <c r="E28" s="353"/>
      <c r="F28" s="221"/>
    </row>
    <row r="29" spans="1:6" ht="12" x14ac:dyDescent="0.25">
      <c r="A29" s="14">
        <v>21</v>
      </c>
      <c r="B29" s="670" t="s">
        <v>5292</v>
      </c>
      <c r="C29" s="672">
        <v>-225</v>
      </c>
      <c r="D29" s="672">
        <v>225</v>
      </c>
      <c r="E29" s="240">
        <f>SUM(D9:D29)</f>
        <v>13349</v>
      </c>
      <c r="F29" s="221"/>
    </row>
    <row r="30" spans="1:6" ht="3" customHeight="1" x14ac:dyDescent="0.2">
      <c r="A30" s="4"/>
      <c r="B30" s="51"/>
      <c r="C30" s="41"/>
      <c r="D30" s="45"/>
      <c r="E30" s="4"/>
      <c r="F30" s="221"/>
    </row>
    <row r="31" spans="1:6" ht="12" x14ac:dyDescent="0.25">
      <c r="A31" s="15"/>
      <c r="B31" s="594" t="s">
        <v>62</v>
      </c>
      <c r="C31" s="501">
        <v>-15324</v>
      </c>
      <c r="D31" s="652">
        <v>15324</v>
      </c>
      <c r="E31" s="240">
        <f>D31</f>
        <v>15324</v>
      </c>
      <c r="F31" s="221"/>
    </row>
    <row r="32" spans="1:6" ht="12" x14ac:dyDescent="0.25">
      <c r="A32" s="15"/>
      <c r="B32" s="1233" t="s">
        <v>4770</v>
      </c>
      <c r="C32" s="1234">
        <v>-2000</v>
      </c>
      <c r="D32" s="1235">
        <v>2000</v>
      </c>
      <c r="E32" s="240"/>
      <c r="F32" s="221"/>
    </row>
    <row r="33" spans="1:8" ht="3" customHeight="1" x14ac:dyDescent="0.2">
      <c r="A33" s="4"/>
      <c r="B33" s="357"/>
      <c r="C33" s="41"/>
      <c r="D33" s="45"/>
      <c r="E33" s="4"/>
      <c r="F33" s="221"/>
    </row>
    <row r="34" spans="1:8" ht="12" customHeight="1" x14ac:dyDescent="0.2">
      <c r="A34" s="813"/>
      <c r="B34" s="1171" t="s">
        <v>4388</v>
      </c>
      <c r="C34" s="1172">
        <v>0</v>
      </c>
      <c r="D34" s="1173">
        <v>0</v>
      </c>
      <c r="E34" s="390"/>
      <c r="F34" s="221"/>
      <c r="G34" s="221"/>
      <c r="H34" s="221"/>
    </row>
    <row r="35" spans="1:8" ht="12" customHeight="1" x14ac:dyDescent="0.2">
      <c r="A35" s="813" t="s">
        <v>3558</v>
      </c>
      <c r="B35" s="1171" t="s">
        <v>3081</v>
      </c>
      <c r="C35" s="1172">
        <v>-349</v>
      </c>
      <c r="D35" s="1173">
        <v>349</v>
      </c>
      <c r="E35" s="390"/>
      <c r="F35" s="221"/>
      <c r="G35" s="221"/>
      <c r="H35" s="221"/>
    </row>
    <row r="36" spans="1:8" ht="12" customHeight="1" x14ac:dyDescent="0.2">
      <c r="A36" s="813" t="s">
        <v>3559</v>
      </c>
      <c r="B36" s="1171" t="s">
        <v>3784</v>
      </c>
      <c r="C36" s="1172">
        <v>-250</v>
      </c>
      <c r="D36" s="1173">
        <v>250</v>
      </c>
      <c r="E36" s="390"/>
      <c r="F36" s="221"/>
      <c r="G36" s="221"/>
      <c r="H36" s="221"/>
    </row>
    <row r="37" spans="1:8" ht="12" customHeight="1" x14ac:dyDescent="0.2">
      <c r="A37" s="813" t="s">
        <v>2856</v>
      </c>
      <c r="B37" s="1171" t="s">
        <v>5104</v>
      </c>
      <c r="C37" s="1172">
        <v>-300</v>
      </c>
      <c r="D37" s="1173">
        <v>300</v>
      </c>
      <c r="E37" s="390"/>
      <c r="F37" s="221"/>
      <c r="G37" s="221"/>
      <c r="H37" s="221"/>
    </row>
    <row r="38" spans="1:8" ht="12" customHeight="1" x14ac:dyDescent="0.2">
      <c r="A38" s="813" t="s">
        <v>3558</v>
      </c>
      <c r="B38" s="1171" t="s">
        <v>5111</v>
      </c>
      <c r="C38" s="1172">
        <v>-152</v>
      </c>
      <c r="D38" s="1173">
        <v>152</v>
      </c>
      <c r="E38" s="390"/>
      <c r="F38" s="221"/>
      <c r="G38" s="221"/>
      <c r="H38" s="221"/>
    </row>
    <row r="39" spans="1:8" ht="12" customHeight="1" x14ac:dyDescent="0.2">
      <c r="A39" s="813" t="s">
        <v>3560</v>
      </c>
      <c r="B39" s="1171" t="s">
        <v>5116</v>
      </c>
      <c r="C39" s="1172">
        <v>-12</v>
      </c>
      <c r="D39" s="1173">
        <v>12</v>
      </c>
      <c r="E39" s="390"/>
      <c r="F39" s="221"/>
      <c r="G39" s="221"/>
      <c r="H39" s="221"/>
    </row>
    <row r="40" spans="1:8" ht="12" customHeight="1" x14ac:dyDescent="0.2">
      <c r="A40" s="813"/>
      <c r="B40" s="1171" t="s">
        <v>5117</v>
      </c>
      <c r="C40" s="1172">
        <v>-100</v>
      </c>
      <c r="D40" s="1173">
        <v>100</v>
      </c>
      <c r="E40" s="390"/>
      <c r="F40" s="221"/>
      <c r="G40" s="221"/>
      <c r="H40" s="221"/>
    </row>
    <row r="41" spans="1:8" ht="12" customHeight="1" x14ac:dyDescent="0.2">
      <c r="A41" s="813"/>
      <c r="B41" s="1171" t="s">
        <v>5127</v>
      </c>
      <c r="C41" s="1172">
        <v>-930</v>
      </c>
      <c r="D41" s="1173">
        <v>930</v>
      </c>
      <c r="E41" s="390"/>
      <c r="F41" s="221"/>
      <c r="G41" s="221"/>
      <c r="H41" s="221"/>
    </row>
    <row r="42" spans="1:8" ht="12" customHeight="1" x14ac:dyDescent="0.2">
      <c r="A42" s="813"/>
      <c r="B42" s="1171" t="s">
        <v>4445</v>
      </c>
      <c r="C42" s="1172">
        <v>-15</v>
      </c>
      <c r="D42" s="1173">
        <v>15</v>
      </c>
      <c r="E42" s="390"/>
      <c r="F42" s="221"/>
      <c r="G42" s="221"/>
      <c r="H42" s="221"/>
    </row>
    <row r="43" spans="1:8" ht="12" customHeight="1" x14ac:dyDescent="0.2">
      <c r="A43" s="813"/>
      <c r="B43" s="1171" t="s">
        <v>5157</v>
      </c>
      <c r="C43" s="1172">
        <v>-210</v>
      </c>
      <c r="D43" s="1173">
        <v>210</v>
      </c>
      <c r="E43" s="390"/>
      <c r="F43" s="221"/>
      <c r="G43" s="221"/>
      <c r="H43" s="221"/>
    </row>
    <row r="44" spans="1:8" ht="12" customHeight="1" x14ac:dyDescent="0.2">
      <c r="A44" s="813"/>
      <c r="B44" s="1171" t="s">
        <v>4114</v>
      </c>
      <c r="C44" s="1172">
        <v>-300</v>
      </c>
      <c r="D44" s="1173">
        <v>300</v>
      </c>
      <c r="E44" s="390"/>
      <c r="F44" s="221"/>
      <c r="G44" s="221"/>
      <c r="H44" s="221"/>
    </row>
    <row r="45" spans="1:8" ht="12" customHeight="1" x14ac:dyDescent="0.2">
      <c r="A45" s="813"/>
      <c r="B45" s="1171" t="s">
        <v>5161</v>
      </c>
      <c r="C45" s="1172">
        <v>-12</v>
      </c>
      <c r="D45" s="1173">
        <v>12</v>
      </c>
      <c r="E45" s="390"/>
      <c r="F45" s="221"/>
      <c r="G45" s="221"/>
      <c r="H45" s="221"/>
    </row>
    <row r="46" spans="1:8" ht="12" customHeight="1" x14ac:dyDescent="0.2">
      <c r="A46" s="813"/>
      <c r="B46" s="1171" t="s">
        <v>5162</v>
      </c>
      <c r="C46" s="1172">
        <v>-41</v>
      </c>
      <c r="D46" s="1173">
        <v>41</v>
      </c>
      <c r="E46" s="390"/>
      <c r="F46" s="221"/>
      <c r="G46" s="221"/>
      <c r="H46" s="221"/>
    </row>
    <row r="47" spans="1:8" ht="12" customHeight="1" x14ac:dyDescent="0.2">
      <c r="A47" s="813"/>
      <c r="B47" s="1171" t="s">
        <v>5163</v>
      </c>
      <c r="C47" s="1172">
        <v>-66</v>
      </c>
      <c r="D47" s="1173">
        <v>66</v>
      </c>
      <c r="E47" s="390"/>
      <c r="F47" s="221"/>
      <c r="G47" s="221"/>
      <c r="H47" s="221"/>
    </row>
    <row r="48" spans="1:8" ht="12" customHeight="1" x14ac:dyDescent="0.2">
      <c r="A48" s="813"/>
      <c r="B48" s="1171" t="s">
        <v>5164</v>
      </c>
      <c r="C48" s="1172">
        <v>-146</v>
      </c>
      <c r="D48" s="1173">
        <v>146</v>
      </c>
      <c r="E48" s="390"/>
      <c r="F48" s="221"/>
      <c r="G48" s="221"/>
      <c r="H48" s="221"/>
    </row>
    <row r="49" spans="1:9" ht="12" customHeight="1" x14ac:dyDescent="0.2">
      <c r="A49" s="813"/>
      <c r="B49" s="1171" t="s">
        <v>5176</v>
      </c>
      <c r="C49" s="1172">
        <v>-20</v>
      </c>
      <c r="D49" s="1173">
        <v>20</v>
      </c>
      <c r="E49" s="390"/>
      <c r="F49" s="221"/>
      <c r="G49" s="221"/>
      <c r="H49" s="221"/>
    </row>
    <row r="50" spans="1:9" ht="12" customHeight="1" x14ac:dyDescent="0.2">
      <c r="A50" s="813"/>
      <c r="B50" s="1171" t="s">
        <v>5177</v>
      </c>
      <c r="C50" s="1172">
        <v>-256</v>
      </c>
      <c r="D50" s="1173">
        <v>256</v>
      </c>
      <c r="E50" s="390"/>
      <c r="F50" s="221"/>
      <c r="G50" s="221"/>
      <c r="H50" s="221"/>
    </row>
    <row r="51" spans="1:9" ht="12" customHeight="1" x14ac:dyDescent="0.2">
      <c r="A51" s="813"/>
      <c r="B51" s="1171" t="s">
        <v>5171</v>
      </c>
      <c r="C51" s="1172">
        <v>-617</v>
      </c>
      <c r="D51" s="1173">
        <v>617</v>
      </c>
      <c r="E51" s="390"/>
      <c r="F51" s="221"/>
      <c r="G51" s="221"/>
      <c r="H51" s="221"/>
    </row>
    <row r="52" spans="1:9" ht="12" customHeight="1" x14ac:dyDescent="0.25">
      <c r="A52" s="813"/>
      <c r="B52" s="599"/>
      <c r="C52" s="1169"/>
      <c r="D52" s="1170"/>
      <c r="E52" s="240">
        <f>SUM(D34:D52)</f>
        <v>3776</v>
      </c>
      <c r="F52" s="221"/>
      <c r="G52" s="221"/>
      <c r="H52" s="221"/>
    </row>
    <row r="53" spans="1:9" ht="3" customHeight="1" x14ac:dyDescent="0.2">
      <c r="A53" s="659"/>
      <c r="B53" s="659"/>
      <c r="C53" s="795"/>
      <c r="D53" s="660"/>
      <c r="E53" s="801"/>
      <c r="F53" s="221"/>
      <c r="G53" s="221"/>
      <c r="H53" s="221"/>
    </row>
    <row r="54" spans="1:9" ht="12" customHeight="1" x14ac:dyDescent="0.2">
      <c r="A54" s="814"/>
      <c r="B54" s="826" t="s">
        <v>3787</v>
      </c>
      <c r="C54" s="604">
        <v>6000</v>
      </c>
      <c r="D54" s="46"/>
      <c r="E54" s="390"/>
      <c r="F54" s="221"/>
    </row>
    <row r="55" spans="1:9" ht="12" customHeight="1" x14ac:dyDescent="0.25">
      <c r="A55" s="814" t="s">
        <v>3560</v>
      </c>
      <c r="B55" s="1171" t="s">
        <v>5103</v>
      </c>
      <c r="C55" s="1172">
        <v>-340</v>
      </c>
      <c r="D55" s="1173">
        <v>340</v>
      </c>
      <c r="E55" s="408"/>
      <c r="F55" s="221"/>
    </row>
    <row r="56" spans="1:9" ht="12" customHeight="1" x14ac:dyDescent="0.25">
      <c r="A56" s="814" t="s">
        <v>3788</v>
      </c>
      <c r="B56" s="1171" t="s">
        <v>3251</v>
      </c>
      <c r="C56" s="1172">
        <v>-46</v>
      </c>
      <c r="D56" s="1173">
        <v>46</v>
      </c>
      <c r="E56" s="408"/>
      <c r="F56" s="221"/>
    </row>
    <row r="57" spans="1:9" ht="12" customHeight="1" x14ac:dyDescent="0.25">
      <c r="A57" s="814" t="s">
        <v>3789</v>
      </c>
      <c r="B57" s="1171" t="s">
        <v>5096</v>
      </c>
      <c r="C57" s="1172">
        <v>-238</v>
      </c>
      <c r="D57" s="1173">
        <v>238</v>
      </c>
      <c r="E57" s="408"/>
      <c r="F57" s="221"/>
    </row>
    <row r="58" spans="1:9" ht="12" customHeight="1" x14ac:dyDescent="0.25">
      <c r="A58" s="814" t="s">
        <v>2855</v>
      </c>
      <c r="B58" s="1171" t="s">
        <v>5128</v>
      </c>
      <c r="C58" s="1172">
        <v>-25</v>
      </c>
      <c r="D58" s="1173">
        <v>25</v>
      </c>
      <c r="E58" s="408"/>
      <c r="F58" s="221"/>
    </row>
    <row r="59" spans="1:9" ht="12" customHeight="1" x14ac:dyDescent="0.25">
      <c r="A59" s="814" t="s">
        <v>2856</v>
      </c>
      <c r="B59" s="1171" t="s">
        <v>5110</v>
      </c>
      <c r="C59" s="1172">
        <v>-160</v>
      </c>
      <c r="D59" s="1173">
        <v>160</v>
      </c>
      <c r="E59" s="408"/>
      <c r="F59" s="221"/>
      <c r="I59" s="599"/>
    </row>
    <row r="60" spans="1:9" ht="12" customHeight="1" x14ac:dyDescent="0.25">
      <c r="A60" s="814" t="s">
        <v>3790</v>
      </c>
      <c r="B60" s="1171" t="s">
        <v>5102</v>
      </c>
      <c r="C60" s="1172">
        <v>-123</v>
      </c>
      <c r="D60" s="1173">
        <v>123</v>
      </c>
      <c r="E60" s="860"/>
      <c r="F60" s="221"/>
    </row>
    <row r="61" spans="1:9" ht="12" customHeight="1" x14ac:dyDescent="0.25">
      <c r="A61" s="814" t="s">
        <v>2855</v>
      </c>
      <c r="B61" s="1171" t="s">
        <v>5123</v>
      </c>
      <c r="C61" s="1172">
        <v>-1443</v>
      </c>
      <c r="D61" s="1173">
        <v>1443</v>
      </c>
      <c r="E61" s="860"/>
      <c r="F61" s="221"/>
    </row>
    <row r="62" spans="1:9" ht="12" customHeight="1" x14ac:dyDescent="0.25">
      <c r="A62" s="814" t="s">
        <v>2856</v>
      </c>
      <c r="B62" s="1171" t="s">
        <v>5120</v>
      </c>
      <c r="C62" s="1172">
        <v>-283</v>
      </c>
      <c r="D62" s="1173">
        <v>283</v>
      </c>
      <c r="E62" s="860"/>
      <c r="F62" s="221"/>
    </row>
    <row r="63" spans="1:9" ht="12" customHeight="1" x14ac:dyDescent="0.25">
      <c r="A63" s="814" t="s">
        <v>1327</v>
      </c>
      <c r="B63" s="1171" t="s">
        <v>5126</v>
      </c>
      <c r="C63" s="1172">
        <v>-300</v>
      </c>
      <c r="D63" s="1173">
        <v>300</v>
      </c>
      <c r="E63" s="408"/>
      <c r="F63" s="221"/>
      <c r="G63" s="877"/>
      <c r="H63" s="877"/>
    </row>
    <row r="64" spans="1:9" ht="12" customHeight="1" x14ac:dyDescent="0.25">
      <c r="A64" s="814"/>
      <c r="B64" s="1171" t="s">
        <v>5152</v>
      </c>
      <c r="C64" s="1172">
        <v>-702</v>
      </c>
      <c r="D64" s="1173">
        <v>702</v>
      </c>
      <c r="E64" s="408"/>
      <c r="F64" s="221"/>
      <c r="G64" s="599"/>
      <c r="H64" s="599"/>
    </row>
    <row r="65" spans="1:8" ht="12" customHeight="1" x14ac:dyDescent="0.25">
      <c r="A65" s="814"/>
      <c r="B65" s="1171" t="s">
        <v>5101</v>
      </c>
      <c r="C65" s="1172">
        <v>-78</v>
      </c>
      <c r="D65" s="1173">
        <v>78</v>
      </c>
      <c r="E65" s="408"/>
      <c r="F65" s="221"/>
      <c r="G65" s="599"/>
      <c r="H65" s="599"/>
    </row>
    <row r="66" spans="1:8" ht="12" customHeight="1" x14ac:dyDescent="0.25">
      <c r="A66" s="814"/>
      <c r="B66" s="1171" t="s">
        <v>5125</v>
      </c>
      <c r="C66" s="1172">
        <v>-100</v>
      </c>
      <c r="D66" s="1173">
        <v>100</v>
      </c>
      <c r="E66" s="408"/>
      <c r="F66" s="221"/>
      <c r="G66" s="599"/>
      <c r="H66" s="599"/>
    </row>
    <row r="67" spans="1:8" ht="12" customHeight="1" x14ac:dyDescent="0.25">
      <c r="A67" s="814"/>
      <c r="B67" s="1171" t="s">
        <v>5124</v>
      </c>
      <c r="C67" s="1172">
        <v>-110</v>
      </c>
      <c r="D67" s="1173">
        <v>110</v>
      </c>
      <c r="E67" s="408"/>
      <c r="F67" s="221"/>
      <c r="G67" s="599"/>
      <c r="H67" s="599"/>
    </row>
    <row r="68" spans="1:8" ht="12" customHeight="1" x14ac:dyDescent="0.25">
      <c r="A68" s="814"/>
      <c r="B68" s="1171" t="s">
        <v>5122</v>
      </c>
      <c r="C68" s="1172">
        <v>-100</v>
      </c>
      <c r="D68" s="1173">
        <v>100</v>
      </c>
      <c r="E68" s="408"/>
      <c r="F68" s="221"/>
      <c r="G68" s="599"/>
      <c r="H68" s="599"/>
    </row>
    <row r="69" spans="1:8" ht="12" customHeight="1" x14ac:dyDescent="0.25">
      <c r="A69" s="814"/>
      <c r="B69" s="1171" t="s">
        <v>5121</v>
      </c>
      <c r="C69" s="1172">
        <v>-130</v>
      </c>
      <c r="D69" s="1173">
        <v>130</v>
      </c>
      <c r="E69" s="408"/>
      <c r="F69" s="221"/>
      <c r="G69" s="599"/>
      <c r="H69" s="599"/>
    </row>
    <row r="70" spans="1:8" ht="12" customHeight="1" x14ac:dyDescent="0.25">
      <c r="A70" s="814"/>
      <c r="B70" s="1171" t="s">
        <v>5154</v>
      </c>
      <c r="C70" s="1172">
        <v>-78</v>
      </c>
      <c r="D70" s="1173">
        <v>78</v>
      </c>
      <c r="E70" s="408"/>
      <c r="F70" s="221"/>
      <c r="G70" s="599"/>
      <c r="H70" s="599"/>
    </row>
    <row r="71" spans="1:8" ht="12" customHeight="1" x14ac:dyDescent="0.25">
      <c r="A71" s="814"/>
      <c r="B71" s="1171" t="s">
        <v>5119</v>
      </c>
      <c r="C71" s="1172">
        <v>-110</v>
      </c>
      <c r="D71" s="1173">
        <v>110</v>
      </c>
      <c r="E71" s="408"/>
      <c r="F71" s="221"/>
      <c r="G71" s="599"/>
      <c r="H71" s="599"/>
    </row>
    <row r="72" spans="1:8" ht="12" customHeight="1" x14ac:dyDescent="0.25">
      <c r="A72" s="814"/>
      <c r="B72" s="1171" t="s">
        <v>5118</v>
      </c>
      <c r="C72" s="1172">
        <v>-125</v>
      </c>
      <c r="D72" s="1173">
        <v>125</v>
      </c>
      <c r="E72" s="408"/>
      <c r="F72" s="221"/>
      <c r="G72" s="599"/>
      <c r="H72" s="599"/>
    </row>
    <row r="73" spans="1:8" ht="12" customHeight="1" x14ac:dyDescent="0.25">
      <c r="A73" s="814"/>
      <c r="B73" s="1171" t="s">
        <v>5129</v>
      </c>
      <c r="C73" s="1172">
        <v>-135</v>
      </c>
      <c r="D73" s="1173">
        <v>135</v>
      </c>
      <c r="E73" s="408"/>
      <c r="F73" s="221"/>
      <c r="G73" s="599"/>
      <c r="H73" s="599"/>
    </row>
    <row r="74" spans="1:8" ht="12" customHeight="1" x14ac:dyDescent="0.25">
      <c r="A74" s="814"/>
      <c r="B74" s="1171" t="s">
        <v>5151</v>
      </c>
      <c r="C74" s="1172">
        <v>-91</v>
      </c>
      <c r="D74" s="1173">
        <v>91</v>
      </c>
      <c r="E74" s="408"/>
      <c r="F74" s="221"/>
      <c r="G74" s="877"/>
      <c r="H74" s="599"/>
    </row>
    <row r="75" spans="1:8" ht="12" customHeight="1" x14ac:dyDescent="0.25">
      <c r="A75" s="814"/>
      <c r="B75" s="1171" t="s">
        <v>5153</v>
      </c>
      <c r="C75" s="1172">
        <v>-90</v>
      </c>
      <c r="D75" s="1173">
        <v>90</v>
      </c>
      <c r="E75" s="408"/>
      <c r="F75" s="221"/>
      <c r="G75" s="877"/>
      <c r="H75" s="599"/>
    </row>
    <row r="76" spans="1:8" ht="12" customHeight="1" x14ac:dyDescent="0.25">
      <c r="A76" s="814"/>
      <c r="B76" s="1171" t="s">
        <v>5156</v>
      </c>
      <c r="C76" s="1172">
        <v>-513</v>
      </c>
      <c r="D76" s="1173">
        <v>513</v>
      </c>
      <c r="E76" s="408"/>
      <c r="F76" s="221"/>
      <c r="G76" s="877"/>
      <c r="H76" s="599"/>
    </row>
    <row r="77" spans="1:8" ht="12" customHeight="1" x14ac:dyDescent="0.25">
      <c r="A77" s="814"/>
      <c r="B77" s="1171" t="s">
        <v>5155</v>
      </c>
      <c r="C77" s="1172">
        <v>-427</v>
      </c>
      <c r="D77" s="1173">
        <v>427</v>
      </c>
      <c r="E77" s="408"/>
      <c r="F77" s="221"/>
      <c r="G77" s="877"/>
      <c r="H77" s="599"/>
    </row>
    <row r="78" spans="1:8" ht="12" customHeight="1" x14ac:dyDescent="0.25">
      <c r="A78" s="814"/>
      <c r="B78" s="1171" t="s">
        <v>5110</v>
      </c>
      <c r="C78" s="1172">
        <v>-170</v>
      </c>
      <c r="D78" s="1173">
        <v>170</v>
      </c>
      <c r="E78" s="408"/>
      <c r="F78" s="221"/>
      <c r="G78" s="877"/>
      <c r="H78" s="599"/>
    </row>
    <row r="79" spans="1:8" ht="12" customHeight="1" x14ac:dyDescent="0.25">
      <c r="A79" s="814"/>
      <c r="B79" s="1171" t="s">
        <v>5158</v>
      </c>
      <c r="C79" s="1172">
        <v>-100</v>
      </c>
      <c r="D79" s="1173">
        <v>100</v>
      </c>
      <c r="E79" s="408"/>
      <c r="F79" s="221"/>
      <c r="G79" s="877"/>
      <c r="H79" s="599"/>
    </row>
    <row r="80" spans="1:8" ht="12" customHeight="1" x14ac:dyDescent="0.25">
      <c r="A80" s="814"/>
      <c r="B80" s="1171" t="s">
        <v>5159</v>
      </c>
      <c r="C80" s="1172">
        <v>-110</v>
      </c>
      <c r="D80" s="1173">
        <v>110</v>
      </c>
      <c r="E80" s="408"/>
      <c r="F80" s="221"/>
      <c r="G80" s="877"/>
      <c r="H80" s="599"/>
    </row>
    <row r="81" spans="1:8" ht="12" customHeight="1" x14ac:dyDescent="0.25">
      <c r="A81" s="814"/>
      <c r="B81" s="1171" t="s">
        <v>5160</v>
      </c>
      <c r="C81" s="1172">
        <v>-116</v>
      </c>
      <c r="D81" s="1173">
        <v>116</v>
      </c>
      <c r="E81" s="408"/>
      <c r="F81" s="221"/>
      <c r="G81" s="877"/>
      <c r="H81" s="599"/>
    </row>
    <row r="82" spans="1:8" ht="12" customHeight="1" x14ac:dyDescent="0.25">
      <c r="A82" s="814"/>
      <c r="B82" s="1171" t="s">
        <v>5165</v>
      </c>
      <c r="C82" s="1172">
        <v>-290</v>
      </c>
      <c r="D82" s="1173">
        <v>290</v>
      </c>
      <c r="E82" s="408"/>
      <c r="F82" s="221"/>
      <c r="G82" s="877"/>
      <c r="H82" s="599"/>
    </row>
    <row r="83" spans="1:8" ht="12" customHeight="1" x14ac:dyDescent="0.25">
      <c r="A83" s="814"/>
      <c r="B83" s="1171" t="s">
        <v>5168</v>
      </c>
      <c r="C83" s="1172">
        <v>-110</v>
      </c>
      <c r="D83" s="1173">
        <v>110</v>
      </c>
      <c r="E83" s="408"/>
      <c r="F83" s="221"/>
      <c r="G83" s="877"/>
      <c r="H83" s="599"/>
    </row>
    <row r="84" spans="1:8" ht="12" customHeight="1" x14ac:dyDescent="0.25">
      <c r="A84" s="814"/>
      <c r="B84" s="1171" t="s">
        <v>5167</v>
      </c>
      <c r="C84" s="1172">
        <v>-713</v>
      </c>
      <c r="D84" s="1173">
        <v>713</v>
      </c>
      <c r="E84" s="408"/>
      <c r="F84" s="221"/>
      <c r="G84" s="877"/>
      <c r="H84" s="599"/>
    </row>
    <row r="85" spans="1:8" ht="12" customHeight="1" x14ac:dyDescent="0.25">
      <c r="A85" s="814"/>
      <c r="B85" s="1171" t="s">
        <v>5110</v>
      </c>
      <c r="C85" s="1172">
        <v>-110</v>
      </c>
      <c r="D85" s="1173">
        <v>110</v>
      </c>
      <c r="E85" s="408"/>
      <c r="F85" s="221"/>
      <c r="G85" s="877"/>
      <c r="H85" s="599"/>
    </row>
    <row r="86" spans="1:8" ht="12" customHeight="1" x14ac:dyDescent="0.25">
      <c r="A86" s="814"/>
      <c r="B86" s="1171" t="s">
        <v>5180</v>
      </c>
      <c r="C86" s="1172">
        <v>-149</v>
      </c>
      <c r="D86" s="1173">
        <v>149</v>
      </c>
      <c r="E86" s="408"/>
      <c r="F86" s="221"/>
      <c r="G86" s="877"/>
      <c r="H86" s="599"/>
    </row>
    <row r="87" spans="1:8" ht="12" customHeight="1" x14ac:dyDescent="0.25">
      <c r="A87" s="814"/>
      <c r="B87" s="1171" t="s">
        <v>5179</v>
      </c>
      <c r="C87" s="1172">
        <v>-438</v>
      </c>
      <c r="D87" s="1173">
        <v>438</v>
      </c>
      <c r="E87" s="408"/>
      <c r="F87" s="221"/>
      <c r="G87" s="877"/>
      <c r="H87" s="599"/>
    </row>
    <row r="88" spans="1:8" ht="12" customHeight="1" x14ac:dyDescent="0.25">
      <c r="A88" s="814"/>
      <c r="B88" s="1171" t="s">
        <v>5178</v>
      </c>
      <c r="C88" s="1172">
        <v>-120</v>
      </c>
      <c r="D88" s="1173">
        <v>120</v>
      </c>
      <c r="E88" s="408"/>
      <c r="F88" s="221"/>
      <c r="G88" s="877"/>
      <c r="H88" s="599"/>
    </row>
    <row r="89" spans="1:8" ht="12" customHeight="1" x14ac:dyDescent="0.25">
      <c r="A89" s="814"/>
      <c r="B89" s="1171" t="s">
        <v>5181</v>
      </c>
      <c r="C89" s="1172">
        <v>-100</v>
      </c>
      <c r="D89" s="1173">
        <v>100</v>
      </c>
      <c r="E89" s="408"/>
      <c r="F89" s="221"/>
      <c r="G89" s="877"/>
      <c r="H89" s="599"/>
    </row>
    <row r="90" spans="1:8" ht="12" customHeight="1" x14ac:dyDescent="0.25">
      <c r="A90" s="814"/>
      <c r="B90" s="1171" t="s">
        <v>5182</v>
      </c>
      <c r="C90" s="1172">
        <v>-130</v>
      </c>
      <c r="D90" s="1173">
        <v>130</v>
      </c>
      <c r="E90" s="408"/>
      <c r="F90" s="221"/>
      <c r="G90" s="877"/>
      <c r="H90" s="599"/>
    </row>
    <row r="91" spans="1:8" ht="12" customHeight="1" x14ac:dyDescent="0.25">
      <c r="A91" s="814"/>
      <c r="B91" s="1171" t="s">
        <v>5183</v>
      </c>
      <c r="C91" s="1172">
        <v>-70</v>
      </c>
      <c r="D91" s="1173">
        <v>70</v>
      </c>
      <c r="E91" s="408"/>
      <c r="F91" s="221"/>
      <c r="G91" s="877"/>
      <c r="H91" s="599"/>
    </row>
    <row r="92" spans="1:8" ht="12" customHeight="1" thickBot="1" x14ac:dyDescent="0.3">
      <c r="A92" s="814"/>
      <c r="B92" s="599"/>
      <c r="C92" s="1169"/>
      <c r="D92" s="1170"/>
      <c r="E92" s="240">
        <f>SUM(D54:D92)</f>
        <v>8473</v>
      </c>
      <c r="F92" s="221"/>
      <c r="G92" s="877"/>
      <c r="H92" s="599"/>
    </row>
    <row r="93" spans="1:8" ht="20.25" customHeight="1" thickBot="1" x14ac:dyDescent="0.45">
      <c r="B93" s="50" t="s">
        <v>1198</v>
      </c>
      <c r="C93" s="49">
        <f>SUM(C2:C52)</f>
        <v>0</v>
      </c>
      <c r="D93" s="432">
        <f>SUM(D9:D52)</f>
        <v>34449</v>
      </c>
      <c r="E93" s="353"/>
    </row>
    <row r="95" spans="1:8" x14ac:dyDescent="0.2">
      <c r="B95" s="193"/>
      <c r="C95" s="193"/>
      <c r="D95" s="193"/>
      <c r="E95" s="230"/>
      <c r="F95" s="193"/>
    </row>
    <row r="96" spans="1:8" x14ac:dyDescent="0.2">
      <c r="B96" s="193"/>
      <c r="C96" s="193"/>
      <c r="D96" s="193"/>
      <c r="E96" s="230"/>
      <c r="F96" s="193"/>
    </row>
    <row r="97" spans="2:6" ht="13.2" x14ac:dyDescent="0.25">
      <c r="C97" s="193"/>
      <c r="D97" s="193"/>
      <c r="E97" s="799"/>
      <c r="F97" s="193"/>
    </row>
    <row r="98" spans="2:6" ht="13.2" x14ac:dyDescent="0.25">
      <c r="C98" s="231"/>
      <c r="D98" s="28"/>
      <c r="E98" s="799"/>
      <c r="F98" s="193"/>
    </row>
    <row r="99" spans="2:6" ht="13.2" x14ac:dyDescent="0.25">
      <c r="C99" s="193"/>
      <c r="D99" s="28"/>
      <c r="E99" s="799"/>
      <c r="F99" s="193"/>
    </row>
    <row r="100" spans="2:6" x14ac:dyDescent="0.2">
      <c r="B100" s="28"/>
      <c r="F100" s="193"/>
    </row>
    <row r="101" spans="2:6" x14ac:dyDescent="0.2">
      <c r="B101" s="28"/>
      <c r="F101" s="193"/>
    </row>
    <row r="102" spans="2:6" x14ac:dyDescent="0.2">
      <c r="F102" s="221"/>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1"/>
  <sheetViews>
    <sheetView topLeftCell="A21" zoomScale="80" zoomScaleNormal="80" workbookViewId="0">
      <selection activeCell="B21" sqref="B1:B1048576"/>
    </sheetView>
  </sheetViews>
  <sheetFormatPr baseColWidth="10" defaultColWidth="11.44140625" defaultRowHeight="11.4" x14ac:dyDescent="0.2"/>
  <cols>
    <col min="1" max="1" width="3.6640625" style="3" customWidth="1"/>
    <col min="2" max="2" width="24.109375" style="3" customWidth="1"/>
    <col min="3" max="3" width="9.88671875" style="5" bestFit="1" customWidth="1"/>
    <col min="4" max="5" width="9.88671875" style="3" bestFit="1" customWidth="1"/>
    <col min="6" max="6" width="1.109375" style="3" customWidth="1"/>
    <col min="7" max="16384" width="11.44140625" style="3"/>
  </cols>
  <sheetData>
    <row r="1" spans="1:6" ht="12" thickBot="1" x14ac:dyDescent="0.25">
      <c r="B1" s="50"/>
      <c r="C1" s="54" t="s">
        <v>1230</v>
      </c>
      <c r="D1" s="54" t="s">
        <v>1228</v>
      </c>
      <c r="E1" s="221"/>
      <c r="F1" s="260"/>
    </row>
    <row r="2" spans="1:6" x14ac:dyDescent="0.2">
      <c r="A2" s="16"/>
      <c r="B2" s="28" t="s">
        <v>1192</v>
      </c>
      <c r="C2" s="1061">
        <v>27849</v>
      </c>
      <c r="D2" s="1061"/>
      <c r="F2" s="630"/>
    </row>
    <row r="3" spans="1:6" ht="13.5" customHeight="1" x14ac:dyDescent="0.2">
      <c r="A3" s="16"/>
      <c r="B3" s="3" t="s">
        <v>1194</v>
      </c>
      <c r="C3" s="44"/>
      <c r="D3" s="44"/>
    </row>
    <row r="4" spans="1:6" ht="12" x14ac:dyDescent="0.25">
      <c r="A4" s="16"/>
      <c r="B4" s="3" t="s">
        <v>3597</v>
      </c>
      <c r="C4" s="875">
        <v>3000</v>
      </c>
      <c r="D4" s="875">
        <v>-3000</v>
      </c>
      <c r="E4" s="23"/>
    </row>
    <row r="5" spans="1:6" ht="12" x14ac:dyDescent="0.25">
      <c r="A5" s="16"/>
      <c r="B5" s="3" t="s">
        <v>3743</v>
      </c>
      <c r="C5" s="875">
        <v>0</v>
      </c>
      <c r="D5" s="875">
        <v>0</v>
      </c>
      <c r="E5" s="23"/>
    </row>
    <row r="6" spans="1:6" x14ac:dyDescent="0.2">
      <c r="A6" s="16"/>
      <c r="B6" s="221" t="s">
        <v>393</v>
      </c>
      <c r="C6" s="875">
        <v>262</v>
      </c>
      <c r="D6" s="875">
        <v>-262</v>
      </c>
    </row>
    <row r="7" spans="1:6" ht="12" x14ac:dyDescent="0.25">
      <c r="A7" s="16"/>
      <c r="B7" s="221" t="s">
        <v>4909</v>
      </c>
      <c r="C7" s="875">
        <v>504</v>
      </c>
      <c r="D7" s="875">
        <v>-504</v>
      </c>
      <c r="E7" s="23">
        <f>SUM(C2:C7)</f>
        <v>31615</v>
      </c>
    </row>
    <row r="8" spans="1:6" ht="3.75" customHeight="1" x14ac:dyDescent="0.2">
      <c r="A8" s="4"/>
      <c r="B8" s="51"/>
      <c r="C8" s="41"/>
      <c r="D8" s="45"/>
      <c r="E8" s="4"/>
    </row>
    <row r="9" spans="1:6" x14ac:dyDescent="0.2">
      <c r="A9" s="14">
        <v>1</v>
      </c>
      <c r="B9" s="1313" t="s">
        <v>1145</v>
      </c>
      <c r="C9" s="1314">
        <v>-50</v>
      </c>
      <c r="D9" s="1315">
        <v>50</v>
      </c>
      <c r="F9" s="221"/>
    </row>
    <row r="10" spans="1:6" x14ac:dyDescent="0.2">
      <c r="A10" s="14">
        <v>2</v>
      </c>
      <c r="B10" s="1313" t="s">
        <v>791</v>
      </c>
      <c r="C10" s="1314">
        <v>-230</v>
      </c>
      <c r="D10" s="1315">
        <v>230</v>
      </c>
      <c r="E10" s="260"/>
      <c r="F10" s="221"/>
    </row>
    <row r="11" spans="1:6" ht="13.5" customHeight="1" x14ac:dyDescent="0.2">
      <c r="A11" s="14">
        <v>3</v>
      </c>
      <c r="B11" s="1313" t="s">
        <v>3786</v>
      </c>
      <c r="C11" s="1314">
        <f>-(C48)</f>
        <v>-5968</v>
      </c>
      <c r="D11" s="1315">
        <f>E84</f>
        <v>5968</v>
      </c>
      <c r="F11" s="221"/>
    </row>
    <row r="12" spans="1:6" x14ac:dyDescent="0.2">
      <c r="A12" s="14">
        <v>4</v>
      </c>
      <c r="B12" s="1313" t="s">
        <v>4558</v>
      </c>
      <c r="C12" s="1314">
        <v>0</v>
      </c>
      <c r="D12" s="1315">
        <v>0</v>
      </c>
      <c r="F12" s="221"/>
    </row>
    <row r="13" spans="1:6" x14ac:dyDescent="0.2">
      <c r="A13" s="14">
        <v>5</v>
      </c>
      <c r="B13" s="1313" t="s">
        <v>3781</v>
      </c>
      <c r="C13" s="1314">
        <v>0</v>
      </c>
      <c r="D13" s="1315">
        <v>0</v>
      </c>
      <c r="F13" s="221"/>
    </row>
    <row r="14" spans="1:6" x14ac:dyDescent="0.2">
      <c r="A14" s="14">
        <v>6</v>
      </c>
      <c r="B14" s="1313" t="s">
        <v>1433</v>
      </c>
      <c r="C14" s="1314">
        <v>-190</v>
      </c>
      <c r="D14" s="1315">
        <v>190</v>
      </c>
      <c r="F14" s="221"/>
    </row>
    <row r="15" spans="1:6" x14ac:dyDescent="0.2">
      <c r="A15" s="14">
        <v>7</v>
      </c>
      <c r="B15" s="1313" t="s">
        <v>3785</v>
      </c>
      <c r="C15" s="1314">
        <v>0</v>
      </c>
      <c r="D15" s="1315">
        <v>0</v>
      </c>
      <c r="F15" s="221"/>
    </row>
    <row r="16" spans="1:6" x14ac:dyDescent="0.2">
      <c r="A16" s="14">
        <v>8</v>
      </c>
      <c r="B16" s="1313" t="s">
        <v>5067</v>
      </c>
      <c r="C16" s="1314">
        <v>-400</v>
      </c>
      <c r="D16" s="1315">
        <v>400</v>
      </c>
      <c r="F16" s="221"/>
    </row>
    <row r="17" spans="1:6" x14ac:dyDescent="0.2">
      <c r="A17" s="14">
        <v>9</v>
      </c>
      <c r="B17" s="1313" t="s">
        <v>5068</v>
      </c>
      <c r="C17" s="1314">
        <v>-400</v>
      </c>
      <c r="D17" s="1315">
        <v>400</v>
      </c>
      <c r="F17" s="221"/>
    </row>
    <row r="18" spans="1:6" x14ac:dyDescent="0.2">
      <c r="A18" s="14">
        <v>10</v>
      </c>
      <c r="B18" s="1313" t="s">
        <v>5070</v>
      </c>
      <c r="C18" s="1314">
        <v>-400</v>
      </c>
      <c r="D18" s="1315">
        <v>400</v>
      </c>
      <c r="F18" s="221"/>
    </row>
    <row r="19" spans="1:6" x14ac:dyDescent="0.2">
      <c r="A19" s="14">
        <v>11</v>
      </c>
      <c r="B19" s="1313" t="s">
        <v>5069</v>
      </c>
      <c r="C19" s="1314">
        <v>-400</v>
      </c>
      <c r="D19" s="1315">
        <v>400</v>
      </c>
      <c r="F19" s="221"/>
    </row>
    <row r="20" spans="1:6" x14ac:dyDescent="0.2">
      <c r="A20" s="14">
        <v>12</v>
      </c>
      <c r="B20" s="1313" t="s">
        <v>3164</v>
      </c>
      <c r="C20" s="1314">
        <v>-834</v>
      </c>
      <c r="D20" s="1315">
        <v>834</v>
      </c>
      <c r="F20" s="221"/>
    </row>
    <row r="21" spans="1:6" x14ac:dyDescent="0.2">
      <c r="A21" s="14">
        <v>13</v>
      </c>
      <c r="B21" s="1313" t="s">
        <v>1154</v>
      </c>
      <c r="C21" s="1314">
        <v>-218</v>
      </c>
      <c r="D21" s="1315">
        <v>218</v>
      </c>
      <c r="F21" s="221"/>
    </row>
    <row r="22" spans="1:6" x14ac:dyDescent="0.2">
      <c r="A22" s="14">
        <v>14</v>
      </c>
      <c r="B22" s="1313" t="s">
        <v>1155</v>
      </c>
      <c r="C22" s="1314">
        <v>-19</v>
      </c>
      <c r="D22" s="1315">
        <v>19</v>
      </c>
      <c r="F22" s="221"/>
    </row>
    <row r="23" spans="1:6" x14ac:dyDescent="0.2">
      <c r="A23" s="14">
        <v>15</v>
      </c>
      <c r="B23" s="1313" t="s">
        <v>3439</v>
      </c>
      <c r="C23" s="1314">
        <v>-149</v>
      </c>
      <c r="D23" s="1315">
        <v>149</v>
      </c>
      <c r="F23" s="221"/>
    </row>
    <row r="24" spans="1:6" x14ac:dyDescent="0.2">
      <c r="A24" s="14">
        <v>16</v>
      </c>
      <c r="B24" s="1313" t="s">
        <v>4183</v>
      </c>
      <c r="C24" s="1314">
        <v>-50</v>
      </c>
      <c r="D24" s="1315">
        <v>50</v>
      </c>
      <c r="F24" s="221"/>
    </row>
    <row r="25" spans="1:6" x14ac:dyDescent="0.2">
      <c r="A25" s="14">
        <v>17</v>
      </c>
      <c r="B25" s="1313" t="s">
        <v>4184</v>
      </c>
      <c r="C25" s="1314">
        <v>-145</v>
      </c>
      <c r="D25" s="1315">
        <v>145</v>
      </c>
      <c r="F25" s="221"/>
    </row>
    <row r="26" spans="1:6" x14ac:dyDescent="0.2">
      <c r="A26" s="14">
        <v>18</v>
      </c>
      <c r="B26" s="1313" t="s">
        <v>3793</v>
      </c>
      <c r="C26" s="1314">
        <v>-458</v>
      </c>
      <c r="D26" s="1315">
        <v>458</v>
      </c>
      <c r="F26" s="221"/>
    </row>
    <row r="27" spans="1:6" x14ac:dyDescent="0.2">
      <c r="A27" s="14">
        <v>19</v>
      </c>
      <c r="B27" s="1313" t="s">
        <v>3427</v>
      </c>
      <c r="C27" s="1314">
        <v>-600</v>
      </c>
      <c r="D27" s="1315">
        <v>600</v>
      </c>
      <c r="E27" s="353"/>
      <c r="F27" s="221"/>
    </row>
    <row r="28" spans="1:6" ht="12" x14ac:dyDescent="0.25">
      <c r="A28" s="14">
        <v>20</v>
      </c>
      <c r="B28" s="670" t="s">
        <v>5066</v>
      </c>
      <c r="C28" s="672">
        <v>-225</v>
      </c>
      <c r="D28" s="672">
        <v>225</v>
      </c>
      <c r="E28" s="240">
        <f>SUM(D9:D28)</f>
        <v>10736</v>
      </c>
      <c r="F28" s="221"/>
    </row>
    <row r="29" spans="1:6" ht="3" customHeight="1" x14ac:dyDescent="0.2">
      <c r="A29" s="4"/>
      <c r="B29" s="51"/>
      <c r="C29" s="41"/>
      <c r="D29" s="45"/>
      <c r="E29" s="4"/>
      <c r="F29" s="221"/>
    </row>
    <row r="30" spans="1:6" ht="12" x14ac:dyDescent="0.25">
      <c r="A30" s="15"/>
      <c r="B30" s="594" t="s">
        <v>62</v>
      </c>
      <c r="C30" s="501">
        <v>-15840</v>
      </c>
      <c r="D30" s="652">
        <v>15840</v>
      </c>
      <c r="E30" s="240">
        <f>D30</f>
        <v>15840</v>
      </c>
      <c r="F30" s="221"/>
    </row>
    <row r="31" spans="1:6" ht="12" x14ac:dyDescent="0.25">
      <c r="A31" s="15"/>
      <c r="B31" s="1233" t="s">
        <v>4770</v>
      </c>
      <c r="C31" s="1234">
        <v>-2000</v>
      </c>
      <c r="D31" s="1235">
        <v>2000</v>
      </c>
      <c r="E31" s="240"/>
      <c r="F31" s="221"/>
    </row>
    <row r="32" spans="1:6" ht="3" customHeight="1" x14ac:dyDescent="0.2">
      <c r="A32" s="4"/>
      <c r="B32" s="357"/>
      <c r="C32" s="41"/>
      <c r="D32" s="45"/>
      <c r="E32" s="4"/>
      <c r="F32" s="221"/>
    </row>
    <row r="33" spans="1:6" ht="12" customHeight="1" x14ac:dyDescent="0.2">
      <c r="A33" s="813"/>
      <c r="B33" s="1313" t="s">
        <v>5173</v>
      </c>
      <c r="C33" s="1314">
        <v>-360</v>
      </c>
      <c r="D33" s="1315">
        <v>360</v>
      </c>
      <c r="E33" s="390"/>
      <c r="F33" s="221"/>
    </row>
    <row r="34" spans="1:6" ht="12" customHeight="1" x14ac:dyDescent="0.2">
      <c r="A34" s="813" t="s">
        <v>3558</v>
      </c>
      <c r="B34" s="1313" t="s">
        <v>3081</v>
      </c>
      <c r="C34" s="1314">
        <v>0</v>
      </c>
      <c r="D34" s="1315">
        <v>0</v>
      </c>
      <c r="E34" s="390"/>
      <c r="F34" s="221"/>
    </row>
    <row r="35" spans="1:6" ht="12" customHeight="1" x14ac:dyDescent="0.2">
      <c r="A35" s="813" t="s">
        <v>3559</v>
      </c>
      <c r="B35" s="1313" t="s">
        <v>3784</v>
      </c>
      <c r="C35" s="1314">
        <v>-250</v>
      </c>
      <c r="D35" s="1315">
        <v>250</v>
      </c>
      <c r="E35" s="390"/>
      <c r="F35" s="221"/>
    </row>
    <row r="36" spans="1:6" ht="12" customHeight="1" x14ac:dyDescent="0.2">
      <c r="A36" s="813" t="s">
        <v>2856</v>
      </c>
      <c r="B36" s="1313" t="s">
        <v>5071</v>
      </c>
      <c r="C36" s="1314">
        <v>-600</v>
      </c>
      <c r="D36" s="1315">
        <v>600</v>
      </c>
      <c r="E36" s="390"/>
      <c r="F36" s="221"/>
    </row>
    <row r="37" spans="1:6" ht="12" customHeight="1" x14ac:dyDescent="0.2">
      <c r="A37" s="813" t="s">
        <v>3558</v>
      </c>
      <c r="B37" s="1313" t="s">
        <v>5072</v>
      </c>
      <c r="C37" s="1314">
        <v>-300</v>
      </c>
      <c r="D37" s="1315">
        <v>300</v>
      </c>
      <c r="E37" s="390"/>
      <c r="F37" s="221"/>
    </row>
    <row r="38" spans="1:6" ht="12" customHeight="1" x14ac:dyDescent="0.2">
      <c r="A38" s="813" t="s">
        <v>3560</v>
      </c>
      <c r="B38" s="1313" t="s">
        <v>5075</v>
      </c>
      <c r="C38" s="1314">
        <v>-100</v>
      </c>
      <c r="D38" s="1315">
        <v>100</v>
      </c>
      <c r="E38" s="390"/>
      <c r="F38" s="221"/>
    </row>
    <row r="39" spans="1:6" ht="12" customHeight="1" x14ac:dyDescent="0.2">
      <c r="A39" s="813"/>
      <c r="B39" s="1313" t="s">
        <v>5076</v>
      </c>
      <c r="C39" s="1314">
        <v>-15</v>
      </c>
      <c r="D39" s="1315">
        <v>15</v>
      </c>
      <c r="E39" s="390"/>
      <c r="F39" s="221"/>
    </row>
    <row r="40" spans="1:6" ht="12" customHeight="1" x14ac:dyDescent="0.2">
      <c r="A40" s="813"/>
      <c r="B40" s="1313" t="s">
        <v>5077</v>
      </c>
      <c r="C40" s="1314">
        <v>-100</v>
      </c>
      <c r="D40" s="1315">
        <v>100</v>
      </c>
      <c r="E40" s="390"/>
      <c r="F40" s="221"/>
    </row>
    <row r="41" spans="1:6" ht="12" customHeight="1" x14ac:dyDescent="0.2">
      <c r="A41" s="813"/>
      <c r="B41" s="1318" t="s">
        <v>5078</v>
      </c>
      <c r="C41" s="1319">
        <v>-462</v>
      </c>
      <c r="D41" s="1320">
        <v>462</v>
      </c>
      <c r="E41" s="390"/>
      <c r="F41" s="221"/>
    </row>
    <row r="42" spans="1:6" ht="12" customHeight="1" x14ac:dyDescent="0.2">
      <c r="A42" s="813"/>
      <c r="B42" s="1318" t="s">
        <v>5083</v>
      </c>
      <c r="C42" s="1319">
        <v>-500</v>
      </c>
      <c r="D42" s="1320">
        <v>500</v>
      </c>
      <c r="E42" s="390"/>
      <c r="F42" s="221"/>
    </row>
    <row r="43" spans="1:6" ht="12" customHeight="1" x14ac:dyDescent="0.2">
      <c r="A43" s="813"/>
      <c r="B43" s="1313" t="s">
        <v>5091</v>
      </c>
      <c r="C43" s="1314">
        <v>-50</v>
      </c>
      <c r="D43" s="1315">
        <v>50</v>
      </c>
      <c r="E43" s="390"/>
      <c r="F43" s="221"/>
    </row>
    <row r="44" spans="1:6" ht="12" customHeight="1" x14ac:dyDescent="0.2">
      <c r="A44" s="813"/>
      <c r="B44" s="1313" t="s">
        <v>5088</v>
      </c>
      <c r="C44" s="1314">
        <v>-2</v>
      </c>
      <c r="D44" s="1315">
        <v>2</v>
      </c>
      <c r="E44" s="390"/>
      <c r="F44" s="221"/>
    </row>
    <row r="45" spans="1:6" ht="12" customHeight="1" x14ac:dyDescent="0.2">
      <c r="A45" s="813"/>
      <c r="B45" s="1313" t="s">
        <v>5149</v>
      </c>
      <c r="C45" s="1314">
        <v>-300</v>
      </c>
      <c r="D45" s="1315">
        <v>300</v>
      </c>
      <c r="E45" s="390"/>
      <c r="F45" s="221"/>
    </row>
    <row r="46" spans="1:6" ht="12" customHeight="1" x14ac:dyDescent="0.25">
      <c r="A46" s="813"/>
      <c r="B46" s="599"/>
      <c r="C46" s="1169"/>
      <c r="D46" s="1170"/>
      <c r="E46" s="240">
        <f>SUM(D33:D46)</f>
        <v>3039</v>
      </c>
      <c r="F46" s="221"/>
    </row>
    <row r="47" spans="1:6" ht="3" customHeight="1" x14ac:dyDescent="0.2">
      <c r="A47" s="659"/>
      <c r="B47" s="659"/>
      <c r="C47" s="795"/>
      <c r="D47" s="660"/>
      <c r="E47" s="801"/>
      <c r="F47" s="221"/>
    </row>
    <row r="48" spans="1:6" ht="12" customHeight="1" x14ac:dyDescent="0.2">
      <c r="A48" s="814"/>
      <c r="B48" s="826" t="s">
        <v>3787</v>
      </c>
      <c r="C48" s="604">
        <v>5968</v>
      </c>
      <c r="D48" s="46"/>
      <c r="E48" s="390"/>
      <c r="F48" s="221"/>
    </row>
    <row r="49" spans="1:6" ht="12" customHeight="1" x14ac:dyDescent="0.25">
      <c r="A49" s="814" t="s">
        <v>3560</v>
      </c>
      <c r="B49" s="1313" t="s">
        <v>5052</v>
      </c>
      <c r="C49" s="1314">
        <v>-243</v>
      </c>
      <c r="D49" s="1315">
        <v>243</v>
      </c>
      <c r="E49" s="408"/>
      <c r="F49" s="221"/>
    </row>
    <row r="50" spans="1:6" ht="12" customHeight="1" x14ac:dyDescent="0.25">
      <c r="A50" s="814" t="s">
        <v>3788</v>
      </c>
      <c r="B50" s="1313" t="s">
        <v>5053</v>
      </c>
      <c r="C50" s="1314">
        <v>-237</v>
      </c>
      <c r="D50" s="1315">
        <v>237</v>
      </c>
      <c r="E50" s="408"/>
      <c r="F50" s="221"/>
    </row>
    <row r="51" spans="1:6" ht="12" customHeight="1" x14ac:dyDescent="0.25">
      <c r="A51" s="814" t="s">
        <v>3789</v>
      </c>
      <c r="B51" s="1313" t="s">
        <v>5051</v>
      </c>
      <c r="C51" s="1314">
        <v>-170</v>
      </c>
      <c r="D51" s="1315">
        <v>170</v>
      </c>
      <c r="E51" s="408"/>
      <c r="F51" s="221"/>
    </row>
    <row r="52" spans="1:6" ht="12" customHeight="1" x14ac:dyDescent="0.25">
      <c r="A52" s="814" t="s">
        <v>2855</v>
      </c>
      <c r="B52" s="1313" t="s">
        <v>5065</v>
      </c>
      <c r="C52" s="1314">
        <v>-1026</v>
      </c>
      <c r="D52" s="1315">
        <v>1026</v>
      </c>
      <c r="E52" s="408"/>
      <c r="F52" s="221"/>
    </row>
    <row r="53" spans="1:6" ht="12" customHeight="1" x14ac:dyDescent="0.25">
      <c r="A53" s="814" t="s">
        <v>2856</v>
      </c>
      <c r="B53" s="1313" t="s">
        <v>5048</v>
      </c>
      <c r="C53" s="1314">
        <v>-300</v>
      </c>
      <c r="D53" s="1315">
        <v>300</v>
      </c>
      <c r="E53" s="408"/>
      <c r="F53" s="221"/>
    </row>
    <row r="54" spans="1:6" ht="12" customHeight="1" x14ac:dyDescent="0.25">
      <c r="A54" s="814" t="s">
        <v>3790</v>
      </c>
      <c r="B54" s="1313" t="s">
        <v>5041</v>
      </c>
      <c r="C54" s="1314">
        <v>-238</v>
      </c>
      <c r="D54" s="1315">
        <v>238</v>
      </c>
      <c r="E54" s="860"/>
      <c r="F54" s="221"/>
    </row>
    <row r="55" spans="1:6" ht="12" customHeight="1" x14ac:dyDescent="0.25">
      <c r="A55" s="814" t="s">
        <v>2855</v>
      </c>
      <c r="B55" s="1313" t="s">
        <v>5054</v>
      </c>
      <c r="C55" s="1314">
        <v>-100</v>
      </c>
      <c r="D55" s="1315">
        <v>100</v>
      </c>
      <c r="E55" s="860"/>
      <c r="F55" s="221"/>
    </row>
    <row r="56" spans="1:6" ht="12" customHeight="1" x14ac:dyDescent="0.25">
      <c r="A56" s="814" t="s">
        <v>2856</v>
      </c>
      <c r="B56" s="1313" t="s">
        <v>5050</v>
      </c>
      <c r="C56" s="1314">
        <v>-90</v>
      </c>
      <c r="D56" s="1315">
        <v>90</v>
      </c>
      <c r="E56" s="860"/>
      <c r="F56" s="221"/>
    </row>
    <row r="57" spans="1:6" ht="12" customHeight="1" x14ac:dyDescent="0.25">
      <c r="A57" s="814" t="s">
        <v>1327</v>
      </c>
      <c r="B57" s="1313" t="s">
        <v>5045</v>
      </c>
      <c r="C57" s="1314">
        <v>-100</v>
      </c>
      <c r="D57" s="1315">
        <v>100</v>
      </c>
      <c r="E57" s="408"/>
      <c r="F57" s="221"/>
    </row>
    <row r="58" spans="1:6" ht="12" customHeight="1" x14ac:dyDescent="0.25">
      <c r="A58" s="814"/>
      <c r="B58" s="1313" t="s">
        <v>5046</v>
      </c>
      <c r="C58" s="1314">
        <v>-78</v>
      </c>
      <c r="D58" s="1315">
        <v>78</v>
      </c>
      <c r="E58" s="408"/>
      <c r="F58" s="221"/>
    </row>
    <row r="59" spans="1:6" ht="12" customHeight="1" x14ac:dyDescent="0.25">
      <c r="A59" s="814"/>
      <c r="B59" s="1313" t="s">
        <v>5047</v>
      </c>
      <c r="C59" s="1314">
        <v>-150</v>
      </c>
      <c r="D59" s="1315">
        <v>150</v>
      </c>
      <c r="E59" s="408"/>
      <c r="F59" s="221"/>
    </row>
    <row r="60" spans="1:6" ht="12" customHeight="1" x14ac:dyDescent="0.25">
      <c r="A60" s="814"/>
      <c r="B60" s="1313" t="s">
        <v>5049</v>
      </c>
      <c r="C60" s="1314">
        <v>-80</v>
      </c>
      <c r="D60" s="1315">
        <v>80</v>
      </c>
      <c r="E60" s="408"/>
      <c r="F60" s="221"/>
    </row>
    <row r="61" spans="1:6" ht="12" customHeight="1" x14ac:dyDescent="0.25">
      <c r="A61" s="814"/>
      <c r="B61" s="1313" t="s">
        <v>5041</v>
      </c>
      <c r="C61" s="1314">
        <v>-238</v>
      </c>
      <c r="D61" s="1315">
        <v>238</v>
      </c>
      <c r="E61" s="408"/>
      <c r="F61" s="221"/>
    </row>
    <row r="62" spans="1:6" ht="12" customHeight="1" x14ac:dyDescent="0.25">
      <c r="A62" s="814"/>
      <c r="B62" s="1313" t="s">
        <v>2035</v>
      </c>
      <c r="C62" s="1314">
        <v>-92</v>
      </c>
      <c r="D62" s="1315">
        <v>92</v>
      </c>
      <c r="E62" s="408"/>
      <c r="F62" s="221"/>
    </row>
    <row r="63" spans="1:6" ht="12" customHeight="1" x14ac:dyDescent="0.25">
      <c r="A63" s="814"/>
      <c r="B63" s="1313" t="s">
        <v>5073</v>
      </c>
      <c r="C63" s="1314">
        <v>-30</v>
      </c>
      <c r="D63" s="1315">
        <v>30</v>
      </c>
      <c r="E63" s="408"/>
      <c r="F63" s="221"/>
    </row>
    <row r="64" spans="1:6" ht="12" customHeight="1" x14ac:dyDescent="0.25">
      <c r="A64" s="814"/>
      <c r="B64" s="1313" t="s">
        <v>5074</v>
      </c>
      <c r="C64" s="1314">
        <v>-320</v>
      </c>
      <c r="D64" s="1315">
        <v>320</v>
      </c>
      <c r="E64" s="408"/>
      <c r="F64" s="221"/>
    </row>
    <row r="65" spans="1:6" ht="12" customHeight="1" x14ac:dyDescent="0.25">
      <c r="A65" s="814"/>
      <c r="B65" s="1313" t="s">
        <v>5082</v>
      </c>
      <c r="C65" s="1314">
        <v>-95</v>
      </c>
      <c r="D65" s="1315">
        <v>95</v>
      </c>
      <c r="E65" s="408"/>
      <c r="F65" s="221"/>
    </row>
    <row r="66" spans="1:6" ht="12" customHeight="1" x14ac:dyDescent="0.25">
      <c r="A66" s="814"/>
      <c r="B66" s="1313" t="s">
        <v>5148</v>
      </c>
      <c r="C66" s="1314">
        <v>-120</v>
      </c>
      <c r="D66" s="1315">
        <v>120</v>
      </c>
      <c r="E66" s="408"/>
      <c r="F66" s="221"/>
    </row>
    <row r="67" spans="1:6" ht="12" customHeight="1" x14ac:dyDescent="0.25">
      <c r="A67" s="814"/>
      <c r="B67" s="1313" t="s">
        <v>5085</v>
      </c>
      <c r="C67" s="1314">
        <v>-100</v>
      </c>
      <c r="D67" s="1315">
        <v>100</v>
      </c>
      <c r="E67" s="408"/>
      <c r="F67" s="221"/>
    </row>
    <row r="68" spans="1:6" ht="12" customHeight="1" x14ac:dyDescent="0.25">
      <c r="A68" s="814"/>
      <c r="B68" s="1313" t="s">
        <v>5147</v>
      </c>
      <c r="C68" s="1314">
        <v>-85</v>
      </c>
      <c r="D68" s="1315">
        <v>85</v>
      </c>
      <c r="E68" s="408"/>
      <c r="F68" s="221"/>
    </row>
    <row r="69" spans="1:6" ht="12" customHeight="1" x14ac:dyDescent="0.25">
      <c r="A69" s="814"/>
      <c r="B69" s="1313" t="s">
        <v>5086</v>
      </c>
      <c r="C69" s="1314">
        <v>-100</v>
      </c>
      <c r="D69" s="1315">
        <v>100</v>
      </c>
      <c r="E69" s="408"/>
      <c r="F69" s="221"/>
    </row>
    <row r="70" spans="1:6" ht="12" customHeight="1" x14ac:dyDescent="0.25">
      <c r="A70" s="814"/>
      <c r="B70" s="1313" t="s">
        <v>5090</v>
      </c>
      <c r="C70" s="1314">
        <v>-100</v>
      </c>
      <c r="D70" s="1315">
        <v>100</v>
      </c>
      <c r="E70" s="408"/>
      <c r="F70" s="221"/>
    </row>
    <row r="71" spans="1:6" ht="12" customHeight="1" x14ac:dyDescent="0.25">
      <c r="A71" s="814"/>
      <c r="B71" s="1313" t="s">
        <v>5098</v>
      </c>
      <c r="C71" s="1314">
        <v>-100</v>
      </c>
      <c r="D71" s="1315">
        <v>100</v>
      </c>
      <c r="E71" s="408"/>
      <c r="F71" s="221"/>
    </row>
    <row r="72" spans="1:6" ht="12" customHeight="1" x14ac:dyDescent="0.25">
      <c r="A72" s="814"/>
      <c r="B72" s="1313" t="s">
        <v>5099</v>
      </c>
      <c r="C72" s="1314">
        <v>-80</v>
      </c>
      <c r="D72" s="1315">
        <v>80</v>
      </c>
      <c r="E72" s="408"/>
      <c r="F72" s="221"/>
    </row>
    <row r="73" spans="1:6" ht="12" customHeight="1" x14ac:dyDescent="0.25">
      <c r="A73" s="814"/>
      <c r="B73" s="1313" t="s">
        <v>5100</v>
      </c>
      <c r="C73" s="1314">
        <v>-100</v>
      </c>
      <c r="D73" s="1315">
        <v>100</v>
      </c>
      <c r="E73" s="408"/>
      <c r="F73" s="221"/>
    </row>
    <row r="74" spans="1:6" ht="12" customHeight="1" x14ac:dyDescent="0.25">
      <c r="A74" s="814"/>
      <c r="B74" s="1313" t="s">
        <v>5087</v>
      </c>
      <c r="C74" s="1314">
        <v>-490</v>
      </c>
      <c r="D74" s="1315">
        <v>490</v>
      </c>
      <c r="E74" s="408"/>
      <c r="F74" s="221"/>
    </row>
    <row r="75" spans="1:6" ht="12" customHeight="1" x14ac:dyDescent="0.25">
      <c r="A75" s="814"/>
      <c r="B75" s="1313" t="s">
        <v>4550</v>
      </c>
      <c r="C75" s="1314">
        <v>-118</v>
      </c>
      <c r="D75" s="1315">
        <v>118</v>
      </c>
      <c r="E75" s="408"/>
      <c r="F75" s="221"/>
    </row>
    <row r="76" spans="1:6" ht="12" customHeight="1" x14ac:dyDescent="0.25">
      <c r="A76" s="814"/>
      <c r="B76" s="1313" t="s">
        <v>5095</v>
      </c>
      <c r="C76" s="1314">
        <v>-130</v>
      </c>
      <c r="D76" s="1315">
        <v>130</v>
      </c>
      <c r="E76" s="408"/>
      <c r="F76" s="221"/>
    </row>
    <row r="77" spans="1:6" ht="12" customHeight="1" x14ac:dyDescent="0.25">
      <c r="A77" s="814"/>
      <c r="B77" s="1313" t="s">
        <v>5084</v>
      </c>
      <c r="C77" s="1314">
        <v>-68</v>
      </c>
      <c r="D77" s="1315">
        <v>68</v>
      </c>
      <c r="E77" s="408"/>
      <c r="F77" s="221"/>
    </row>
    <row r="78" spans="1:6" ht="12" customHeight="1" x14ac:dyDescent="0.25">
      <c r="A78" s="814"/>
      <c r="B78" s="1313" t="s">
        <v>4524</v>
      </c>
      <c r="C78" s="1314">
        <v>-79</v>
      </c>
      <c r="D78" s="1315">
        <v>79</v>
      </c>
      <c r="E78" s="408"/>
      <c r="F78" s="221"/>
    </row>
    <row r="79" spans="1:6" ht="12" customHeight="1" x14ac:dyDescent="0.25">
      <c r="A79" s="814"/>
      <c r="B79" s="1313" t="s">
        <v>5089</v>
      </c>
      <c r="C79" s="1314">
        <v>-20</v>
      </c>
      <c r="D79" s="1315">
        <v>20</v>
      </c>
      <c r="E79" s="408"/>
      <c r="F79" s="221"/>
    </row>
    <row r="80" spans="1:6" ht="12" customHeight="1" x14ac:dyDescent="0.25">
      <c r="A80" s="814"/>
      <c r="B80" s="1313" t="s">
        <v>46</v>
      </c>
      <c r="C80" s="1314">
        <v>-18</v>
      </c>
      <c r="D80" s="1315">
        <v>18</v>
      </c>
      <c r="E80" s="408"/>
      <c r="F80" s="221"/>
    </row>
    <row r="81" spans="1:6" ht="12" customHeight="1" x14ac:dyDescent="0.25">
      <c r="A81" s="814"/>
      <c r="B81" s="1313" t="s">
        <v>5150</v>
      </c>
      <c r="C81" s="1314">
        <v>-190</v>
      </c>
      <c r="D81" s="1315">
        <v>190</v>
      </c>
      <c r="E81" s="408"/>
      <c r="F81" s="221"/>
    </row>
    <row r="82" spans="1:6" ht="12" customHeight="1" x14ac:dyDescent="0.25">
      <c r="A82" s="814"/>
      <c r="B82" s="1313" t="s">
        <v>5092</v>
      </c>
      <c r="C82" s="1314">
        <v>-245</v>
      </c>
      <c r="D82" s="1315">
        <v>245</v>
      </c>
      <c r="E82" s="408"/>
      <c r="F82" s="221"/>
    </row>
    <row r="83" spans="1:6" ht="12" customHeight="1" x14ac:dyDescent="0.25">
      <c r="A83" s="814"/>
      <c r="B83" s="1313" t="s">
        <v>5096</v>
      </c>
      <c r="C83" s="1314">
        <v>-238</v>
      </c>
      <c r="D83" s="1315">
        <v>238</v>
      </c>
      <c r="E83" s="408"/>
      <c r="F83" s="221"/>
    </row>
    <row r="84" spans="1:6" ht="12" customHeight="1" thickBot="1" x14ac:dyDescent="0.3">
      <c r="A84" s="814"/>
      <c r="B84" s="599"/>
      <c r="C84" s="1169"/>
      <c r="D84" s="1170"/>
      <c r="E84" s="240">
        <f>SUM(D48:D84)</f>
        <v>5968</v>
      </c>
      <c r="F84" s="221"/>
    </row>
    <row r="85" spans="1:6" ht="20.25" customHeight="1" thickBot="1" x14ac:dyDescent="0.45">
      <c r="B85" s="50" t="s">
        <v>1198</v>
      </c>
      <c r="C85" s="49">
        <f>SUM(C2:C46)</f>
        <v>0</v>
      </c>
      <c r="D85" s="432">
        <f>SUM(D9:D46)</f>
        <v>31615</v>
      </c>
      <c r="E85" s="353"/>
    </row>
    <row r="87" spans="1:6" x14ac:dyDescent="0.2">
      <c r="B87" s="193"/>
      <c r="C87" s="193"/>
      <c r="D87" s="193"/>
      <c r="E87" s="230"/>
      <c r="F87" s="193"/>
    </row>
    <row r="88" spans="1:6" x14ac:dyDescent="0.2">
      <c r="B88" s="193"/>
      <c r="C88" s="193"/>
      <c r="D88" s="193"/>
      <c r="E88" s="230"/>
      <c r="F88" s="193"/>
    </row>
    <row r="89" spans="1:6" x14ac:dyDescent="0.2">
      <c r="B89" s="193"/>
      <c r="C89" s="193"/>
      <c r="D89" s="193"/>
      <c r="E89" s="230"/>
      <c r="F89" s="193"/>
    </row>
    <row r="90" spans="1:6" x14ac:dyDescent="0.2">
      <c r="B90" s="193"/>
      <c r="C90" s="193"/>
      <c r="D90" s="193"/>
      <c r="E90" s="230"/>
      <c r="F90" s="193"/>
    </row>
    <row r="91" spans="1:6" x14ac:dyDescent="0.2">
      <c r="B91" s="193"/>
      <c r="C91" s="193"/>
      <c r="D91" s="193"/>
      <c r="E91" s="230"/>
      <c r="F91" s="193"/>
    </row>
    <row r="92" spans="1:6" x14ac:dyDescent="0.2">
      <c r="B92" s="193"/>
      <c r="C92" s="193"/>
      <c r="D92" s="193"/>
      <c r="E92" s="230"/>
      <c r="F92" s="193"/>
    </row>
    <row r="93" spans="1:6" x14ac:dyDescent="0.2">
      <c r="B93" s="193"/>
      <c r="C93" s="193"/>
      <c r="D93" s="193"/>
      <c r="E93" s="230"/>
      <c r="F93" s="193"/>
    </row>
    <row r="94" spans="1:6" x14ac:dyDescent="0.2">
      <c r="B94" s="193"/>
      <c r="C94" s="193"/>
      <c r="D94" s="193"/>
      <c r="E94" s="230"/>
      <c r="F94" s="193"/>
    </row>
    <row r="95" spans="1:6" x14ac:dyDescent="0.2">
      <c r="B95" s="193"/>
      <c r="C95" s="193"/>
      <c r="D95" s="193"/>
      <c r="E95" s="230"/>
      <c r="F95" s="193"/>
    </row>
    <row r="96" spans="1:6" x14ac:dyDescent="0.2">
      <c r="B96" s="193"/>
      <c r="C96" s="193"/>
      <c r="D96" s="193"/>
      <c r="E96" s="230"/>
      <c r="F96" s="193"/>
    </row>
    <row r="97" spans="2:6" x14ac:dyDescent="0.2">
      <c r="B97" s="193"/>
      <c r="C97" s="193"/>
      <c r="D97" s="193"/>
      <c r="E97" s="230"/>
      <c r="F97" s="193"/>
    </row>
    <row r="98" spans="2:6" x14ac:dyDescent="0.2">
      <c r="B98" s="193"/>
      <c r="C98" s="193"/>
      <c r="D98" s="193"/>
      <c r="E98" s="230"/>
      <c r="F98" s="193"/>
    </row>
    <row r="99" spans="2:6" x14ac:dyDescent="0.2">
      <c r="B99" s="193"/>
      <c r="C99" s="193"/>
      <c r="D99" s="28"/>
      <c r="E99" s="193"/>
      <c r="F99" s="193"/>
    </row>
    <row r="100" spans="2:6" x14ac:dyDescent="0.2">
      <c r="B100" s="193"/>
      <c r="C100" s="193"/>
      <c r="D100" s="193"/>
      <c r="E100" s="793"/>
      <c r="F100" s="28"/>
    </row>
    <row r="101" spans="2:6" x14ac:dyDescent="0.2">
      <c r="B101" s="193"/>
      <c r="C101" s="193"/>
      <c r="D101" s="193"/>
      <c r="E101" s="343"/>
      <c r="F101" s="28"/>
    </row>
    <row r="102" spans="2:6" x14ac:dyDescent="0.2">
      <c r="B102" s="193"/>
      <c r="C102" s="193"/>
      <c r="D102" s="193"/>
      <c r="E102" s="343"/>
      <c r="F102" s="28"/>
    </row>
    <row r="103" spans="2:6" x14ac:dyDescent="0.2">
      <c r="B103" s="193"/>
      <c r="C103" s="193"/>
      <c r="D103" s="193"/>
      <c r="E103" s="343"/>
      <c r="F103" s="28"/>
    </row>
    <row r="104" spans="2:6" x14ac:dyDescent="0.2">
      <c r="B104" s="193"/>
      <c r="C104" s="193"/>
      <c r="D104" s="193"/>
      <c r="E104" s="230"/>
      <c r="F104" s="193"/>
    </row>
    <row r="105" spans="2:6" x14ac:dyDescent="0.2">
      <c r="B105" s="193"/>
      <c r="C105" s="193"/>
      <c r="D105" s="193"/>
      <c r="E105" s="230"/>
      <c r="F105" s="193"/>
    </row>
    <row r="106" spans="2:6" ht="13.2" x14ac:dyDescent="0.25">
      <c r="C106" s="193"/>
      <c r="D106" s="193"/>
      <c r="E106" s="799"/>
      <c r="F106" s="193"/>
    </row>
    <row r="107" spans="2:6" ht="13.2" x14ac:dyDescent="0.25">
      <c r="C107" s="231"/>
      <c r="D107" s="28"/>
      <c r="E107" s="799"/>
      <c r="F107" s="193"/>
    </row>
    <row r="108" spans="2:6" ht="13.2" x14ac:dyDescent="0.25">
      <c r="C108" s="193"/>
      <c r="D108" s="28"/>
      <c r="E108" s="799"/>
      <c r="F108" s="193"/>
    </row>
    <row r="109" spans="2:6" x14ac:dyDescent="0.2">
      <c r="B109" s="28"/>
      <c r="F109" s="193"/>
    </row>
    <row r="110" spans="2:6" x14ac:dyDescent="0.2">
      <c r="B110" s="28"/>
      <c r="F110" s="193"/>
    </row>
    <row r="111" spans="2:6" x14ac:dyDescent="0.2">
      <c r="F111" s="221"/>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topLeftCell="A61" zoomScale="80" zoomScaleNormal="80" workbookViewId="0">
      <selection activeCell="B61" sqref="B1:B1048576"/>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9.6640625" style="3" customWidth="1"/>
    <col min="6" max="6" width="1.109375" style="3" customWidth="1"/>
    <col min="7" max="7" width="10.6640625" style="3" customWidth="1"/>
    <col min="8" max="8" width="7.109375" style="3" customWidth="1"/>
    <col min="9" max="9" width="11.44140625" style="3"/>
    <col min="10" max="10" width="20" style="3" customWidth="1"/>
    <col min="11" max="11" width="0.88671875" style="3" customWidth="1"/>
    <col min="12" max="16384" width="11.44140625" style="3"/>
  </cols>
  <sheetData>
    <row r="1" spans="1:11" ht="12" thickBot="1" x14ac:dyDescent="0.25">
      <c r="B1" s="50"/>
      <c r="C1" s="54" t="s">
        <v>1230</v>
      </c>
      <c r="D1" s="54" t="s">
        <v>1228</v>
      </c>
      <c r="E1" s="221"/>
      <c r="F1" s="260"/>
      <c r="G1" s="260"/>
    </row>
    <row r="2" spans="1:11" x14ac:dyDescent="0.2">
      <c r="A2" s="16"/>
      <c r="B2" s="28" t="s">
        <v>1192</v>
      </c>
      <c r="C2" s="1061">
        <v>31097</v>
      </c>
      <c r="D2" s="1061"/>
      <c r="E2" s="630"/>
      <c r="F2" s="630"/>
      <c r="G2" s="630"/>
    </row>
    <row r="3" spans="1:11" ht="13.5" customHeight="1" x14ac:dyDescent="0.2">
      <c r="A3" s="16"/>
      <c r="B3" s="3" t="s">
        <v>1194</v>
      </c>
      <c r="C3" s="44"/>
      <c r="D3" s="44"/>
    </row>
    <row r="4" spans="1:11" ht="12" x14ac:dyDescent="0.25">
      <c r="A4" s="16"/>
      <c r="B4" s="3" t="s">
        <v>3597</v>
      </c>
      <c r="C4" s="875">
        <v>3000</v>
      </c>
      <c r="D4" s="875">
        <v>-3000</v>
      </c>
      <c r="E4" s="23"/>
    </row>
    <row r="5" spans="1:11" ht="12" x14ac:dyDescent="0.25">
      <c r="A5" s="16"/>
      <c r="B5" s="3" t="s">
        <v>3743</v>
      </c>
      <c r="C5" s="875">
        <v>0</v>
      </c>
      <c r="D5" s="875">
        <v>0</v>
      </c>
      <c r="E5" s="23"/>
    </row>
    <row r="6" spans="1:11" x14ac:dyDescent="0.2">
      <c r="A6" s="16"/>
      <c r="B6" s="221" t="s">
        <v>393</v>
      </c>
      <c r="C6" s="875">
        <v>280</v>
      </c>
      <c r="D6" s="875">
        <v>-280</v>
      </c>
    </row>
    <row r="7" spans="1:11" ht="12" x14ac:dyDescent="0.25">
      <c r="A7" s="16"/>
      <c r="B7" s="221" t="s">
        <v>4909</v>
      </c>
      <c r="C7" s="875">
        <v>0</v>
      </c>
      <c r="D7" s="875">
        <v>0</v>
      </c>
      <c r="E7" s="23">
        <f>SUM(C2:C7)</f>
        <v>34377</v>
      </c>
    </row>
    <row r="8" spans="1:11" ht="3.75" customHeight="1" x14ac:dyDescent="0.2">
      <c r="A8" s="4"/>
      <c r="B8" s="51"/>
      <c r="C8" s="41"/>
      <c r="D8" s="45"/>
      <c r="E8" s="4"/>
    </row>
    <row r="9" spans="1:11" x14ac:dyDescent="0.2">
      <c r="A9" s="14">
        <v>1</v>
      </c>
      <c r="B9" s="587" t="s">
        <v>1145</v>
      </c>
      <c r="C9" s="588">
        <v>-50</v>
      </c>
      <c r="D9" s="589">
        <v>50</v>
      </c>
      <c r="F9" s="221"/>
      <c r="G9" s="221"/>
    </row>
    <row r="10" spans="1:11" ht="12" thickBot="1" x14ac:dyDescent="0.25">
      <c r="A10" s="14">
        <v>2</v>
      </c>
      <c r="B10" s="587" t="s">
        <v>791</v>
      </c>
      <c r="C10" s="588">
        <v>-229</v>
      </c>
      <c r="D10" s="589">
        <v>229</v>
      </c>
      <c r="E10" s="260"/>
      <c r="F10" s="221"/>
      <c r="G10" s="221"/>
    </row>
    <row r="11" spans="1:11" ht="13.5" customHeight="1" x14ac:dyDescent="0.2">
      <c r="A11" s="14">
        <v>3</v>
      </c>
      <c r="B11" s="587" t="s">
        <v>3786</v>
      </c>
      <c r="C11" s="588">
        <v>-6952</v>
      </c>
      <c r="D11" s="589">
        <f>E93</f>
        <v>6952</v>
      </c>
      <c r="F11" s="221"/>
      <c r="G11" s="221"/>
      <c r="H11" s="1309" t="s">
        <v>5056</v>
      </c>
      <c r="I11" s="1316"/>
      <c r="J11" s="1307"/>
      <c r="K11" s="984"/>
    </row>
    <row r="12" spans="1:11" x14ac:dyDescent="0.2">
      <c r="A12" s="14">
        <v>4</v>
      </c>
      <c r="B12" s="587" t="s">
        <v>4558</v>
      </c>
      <c r="C12" s="588">
        <v>0</v>
      </c>
      <c r="D12" s="589">
        <v>0</v>
      </c>
      <c r="F12" s="221"/>
      <c r="G12" s="221"/>
      <c r="H12" s="27">
        <v>-195</v>
      </c>
      <c r="I12" s="193" t="s">
        <v>5043</v>
      </c>
      <c r="J12" s="193"/>
      <c r="K12" s="29"/>
    </row>
    <row r="13" spans="1:11" x14ac:dyDescent="0.2">
      <c r="A13" s="14">
        <v>5</v>
      </c>
      <c r="B13" s="587" t="s">
        <v>5055</v>
      </c>
      <c r="C13" s="588">
        <v>-2330</v>
      </c>
      <c r="D13" s="589">
        <v>2330</v>
      </c>
      <c r="F13" s="221"/>
      <c r="G13" s="221"/>
      <c r="H13" s="27">
        <v>-200</v>
      </c>
      <c r="I13" s="193" t="s">
        <v>5033</v>
      </c>
      <c r="J13" s="193"/>
      <c r="K13" s="29"/>
    </row>
    <row r="14" spans="1:11" x14ac:dyDescent="0.2">
      <c r="A14" s="14">
        <v>6</v>
      </c>
      <c r="B14" s="587" t="s">
        <v>1433</v>
      </c>
      <c r="C14" s="588">
        <v>-180</v>
      </c>
      <c r="D14" s="589">
        <v>180</v>
      </c>
      <c r="F14" s="221"/>
      <c r="G14" s="221"/>
      <c r="H14" s="27">
        <v>-400</v>
      </c>
      <c r="I14" s="193" t="s">
        <v>5033</v>
      </c>
      <c r="J14" s="193"/>
      <c r="K14" s="29"/>
    </row>
    <row r="15" spans="1:11" x14ac:dyDescent="0.2">
      <c r="A15" s="14">
        <v>7</v>
      </c>
      <c r="B15" s="587" t="s">
        <v>3785</v>
      </c>
      <c r="C15" s="588">
        <v>-13</v>
      </c>
      <c r="D15" s="589">
        <v>13</v>
      </c>
      <c r="F15" s="221"/>
      <c r="G15" s="221"/>
      <c r="H15" s="27">
        <v>-390</v>
      </c>
      <c r="I15" s="193" t="s">
        <v>5033</v>
      </c>
      <c r="J15" s="193"/>
      <c r="K15" s="29"/>
    </row>
    <row r="16" spans="1:11" x14ac:dyDescent="0.2">
      <c r="A16" s="14">
        <v>8</v>
      </c>
      <c r="B16" s="587" t="s">
        <v>4961</v>
      </c>
      <c r="C16" s="588">
        <v>-400</v>
      </c>
      <c r="D16" s="589">
        <v>400</v>
      </c>
      <c r="F16" s="221"/>
      <c r="G16" s="221"/>
      <c r="H16" s="27">
        <v>-150</v>
      </c>
      <c r="I16" s="193" t="s">
        <v>5033</v>
      </c>
      <c r="J16" s="193"/>
      <c r="K16" s="29"/>
    </row>
    <row r="17" spans="1:12" x14ac:dyDescent="0.2">
      <c r="A17" s="14">
        <v>9</v>
      </c>
      <c r="B17" s="587" t="s">
        <v>4964</v>
      </c>
      <c r="C17" s="588">
        <v>0</v>
      </c>
      <c r="D17" s="589">
        <v>0</v>
      </c>
      <c r="F17" s="221"/>
      <c r="G17" s="221"/>
      <c r="H17" s="27">
        <v>-560</v>
      </c>
      <c r="I17" s="193" t="s">
        <v>5034</v>
      </c>
      <c r="J17" s="193"/>
      <c r="K17" s="29"/>
    </row>
    <row r="18" spans="1:12" x14ac:dyDescent="0.2">
      <c r="A18" s="14">
        <v>10</v>
      </c>
      <c r="B18" s="587" t="s">
        <v>4963</v>
      </c>
      <c r="C18" s="588">
        <v>-400</v>
      </c>
      <c r="D18" s="589">
        <v>400</v>
      </c>
      <c r="F18" s="221"/>
      <c r="G18" s="221"/>
      <c r="H18" s="27">
        <v>-135</v>
      </c>
      <c r="I18" s="193" t="s">
        <v>5035</v>
      </c>
      <c r="J18" s="193"/>
      <c r="K18" s="29"/>
    </row>
    <row r="19" spans="1:12" x14ac:dyDescent="0.2">
      <c r="A19" s="14">
        <v>11</v>
      </c>
      <c r="B19" s="587" t="s">
        <v>4962</v>
      </c>
      <c r="C19" s="588">
        <v>-400</v>
      </c>
      <c r="D19" s="589">
        <v>400</v>
      </c>
      <c r="F19" s="221"/>
      <c r="G19" s="221"/>
      <c r="H19" s="27">
        <v>-200</v>
      </c>
      <c r="I19" s="193" t="s">
        <v>5036</v>
      </c>
      <c r="J19" s="193"/>
      <c r="K19" s="29"/>
    </row>
    <row r="20" spans="1:12" x14ac:dyDescent="0.2">
      <c r="A20" s="14">
        <v>12</v>
      </c>
      <c r="B20" s="587" t="s">
        <v>3164</v>
      </c>
      <c r="C20" s="588">
        <v>-834</v>
      </c>
      <c r="D20" s="589">
        <v>834</v>
      </c>
      <c r="F20" s="221"/>
      <c r="G20" s="221"/>
      <c r="H20" s="985">
        <v>-270</v>
      </c>
      <c r="I20" s="877" t="s">
        <v>5028</v>
      </c>
      <c r="J20" s="193"/>
      <c r="K20" s="29"/>
    </row>
    <row r="21" spans="1:12" x14ac:dyDescent="0.2">
      <c r="A21" s="14">
        <v>13</v>
      </c>
      <c r="B21" s="587" t="s">
        <v>1154</v>
      </c>
      <c r="C21" s="588">
        <v>-215</v>
      </c>
      <c r="D21" s="589">
        <v>215</v>
      </c>
      <c r="F21" s="221"/>
      <c r="G21" s="221"/>
      <c r="H21" s="27">
        <v>-30</v>
      </c>
      <c r="I21" s="193" t="s">
        <v>5029</v>
      </c>
      <c r="J21" s="193"/>
      <c r="K21" s="29"/>
    </row>
    <row r="22" spans="1:12" x14ac:dyDescent="0.2">
      <c r="A22" s="14">
        <v>14</v>
      </c>
      <c r="B22" s="587" t="s">
        <v>1155</v>
      </c>
      <c r="C22" s="588">
        <v>0</v>
      </c>
      <c r="D22" s="589">
        <v>0</v>
      </c>
      <c r="F22" s="221"/>
      <c r="G22" s="221"/>
      <c r="H22" s="985">
        <v>-20</v>
      </c>
      <c r="I22" s="877" t="s">
        <v>5030</v>
      </c>
      <c r="J22" s="193"/>
      <c r="K22" s="29"/>
    </row>
    <row r="23" spans="1:12" x14ac:dyDescent="0.2">
      <c r="A23" s="14">
        <v>15</v>
      </c>
      <c r="B23" s="587" t="s">
        <v>3439</v>
      </c>
      <c r="C23" s="588">
        <v>-159</v>
      </c>
      <c r="D23" s="589">
        <v>159</v>
      </c>
      <c r="F23" s="221"/>
      <c r="G23" s="221"/>
      <c r="H23" s="985">
        <v>-200</v>
      </c>
      <c r="I23" s="193" t="s">
        <v>5042</v>
      </c>
      <c r="J23" s="193"/>
      <c r="K23" s="29"/>
    </row>
    <row r="24" spans="1:12" x14ac:dyDescent="0.2">
      <c r="A24" s="14">
        <v>16</v>
      </c>
      <c r="B24" s="587" t="s">
        <v>4183</v>
      </c>
      <c r="C24" s="588">
        <v>-50</v>
      </c>
      <c r="D24" s="589">
        <v>50</v>
      </c>
      <c r="F24" s="221"/>
      <c r="G24" s="221"/>
      <c r="H24" s="1310"/>
      <c r="I24" s="877"/>
      <c r="J24" s="193"/>
      <c r="K24" s="29"/>
    </row>
    <row r="25" spans="1:12" ht="12" thickBot="1" x14ac:dyDescent="0.25">
      <c r="A25" s="14">
        <v>17</v>
      </c>
      <c r="B25" s="587" t="s">
        <v>4184</v>
      </c>
      <c r="C25" s="588">
        <v>-145</v>
      </c>
      <c r="D25" s="589">
        <v>145</v>
      </c>
      <c r="F25" s="221"/>
      <c r="G25" s="221"/>
      <c r="H25" s="1311">
        <f>SUM(H12:H24)</f>
        <v>-2750</v>
      </c>
      <c r="I25" s="1312"/>
      <c r="J25" s="1308"/>
      <c r="K25" s="1306"/>
    </row>
    <row r="26" spans="1:12" x14ac:dyDescent="0.2">
      <c r="A26" s="14">
        <v>18</v>
      </c>
      <c r="B26" s="587" t="s">
        <v>3793</v>
      </c>
      <c r="C26" s="588">
        <v>-458</v>
      </c>
      <c r="D26" s="589">
        <v>458</v>
      </c>
      <c r="F26" s="221"/>
      <c r="G26" s="221"/>
    </row>
    <row r="27" spans="1:12" x14ac:dyDescent="0.2">
      <c r="A27" s="14">
        <v>19</v>
      </c>
      <c r="B27" s="587" t="s">
        <v>3427</v>
      </c>
      <c r="C27" s="588">
        <v>-600</v>
      </c>
      <c r="D27" s="589">
        <v>600</v>
      </c>
      <c r="E27" s="353"/>
      <c r="F27" s="221"/>
      <c r="G27" s="221"/>
    </row>
    <row r="28" spans="1:12" ht="12" x14ac:dyDescent="0.25">
      <c r="A28" s="14">
        <v>20</v>
      </c>
      <c r="B28" s="670" t="s">
        <v>5060</v>
      </c>
      <c r="C28" s="672">
        <v>-224</v>
      </c>
      <c r="D28" s="672">
        <v>224</v>
      </c>
      <c r="E28" s="240">
        <f>SUM(D9:D28)</f>
        <v>13639</v>
      </c>
      <c r="F28" s="221"/>
      <c r="G28" s="221"/>
      <c r="K28" s="221"/>
      <c r="L28" s="221"/>
    </row>
    <row r="29" spans="1:12" ht="3" customHeight="1" x14ac:dyDescent="0.2">
      <c r="A29" s="4"/>
      <c r="B29" s="51"/>
      <c r="C29" s="41"/>
      <c r="D29" s="45"/>
      <c r="E29" s="4"/>
      <c r="F29" s="221"/>
      <c r="G29" s="221"/>
      <c r="K29" s="221"/>
      <c r="L29" s="221"/>
    </row>
    <row r="30" spans="1:12" ht="12" x14ac:dyDescent="0.25">
      <c r="A30" s="15"/>
      <c r="B30" s="594" t="s">
        <v>62</v>
      </c>
      <c r="C30" s="501">
        <v>-14657</v>
      </c>
      <c r="D30" s="652">
        <v>14657</v>
      </c>
      <c r="E30" s="240">
        <f>D30</f>
        <v>14657</v>
      </c>
      <c r="F30" s="221"/>
      <c r="G30" s="221"/>
      <c r="H30" s="193"/>
      <c r="K30" s="221"/>
      <c r="L30" s="221"/>
    </row>
    <row r="31" spans="1:12" ht="12" x14ac:dyDescent="0.25">
      <c r="A31" s="15"/>
      <c r="B31" s="1233" t="s">
        <v>4770</v>
      </c>
      <c r="C31" s="1234">
        <v>-2000</v>
      </c>
      <c r="D31" s="1235">
        <v>2000</v>
      </c>
      <c r="E31" s="240"/>
      <c r="F31" s="221"/>
      <c r="G31" s="221"/>
      <c r="H31" s="221"/>
      <c r="I31" s="221"/>
      <c r="J31" s="221"/>
      <c r="K31" s="221"/>
      <c r="L31" s="221"/>
    </row>
    <row r="32" spans="1:12" ht="3" customHeight="1" x14ac:dyDescent="0.2">
      <c r="A32" s="4"/>
      <c r="B32" s="357"/>
      <c r="C32" s="41"/>
      <c r="D32" s="45"/>
      <c r="E32" s="4"/>
      <c r="F32" s="221"/>
      <c r="G32" s="221"/>
    </row>
    <row r="33" spans="1:7" ht="12" customHeight="1" x14ac:dyDescent="0.2">
      <c r="A33" s="813"/>
      <c r="B33" s="587" t="s">
        <v>4232</v>
      </c>
      <c r="C33" s="588">
        <v>-720</v>
      </c>
      <c r="D33" s="589">
        <v>720</v>
      </c>
      <c r="E33" s="390"/>
      <c r="F33" s="221"/>
      <c r="G33" s="221"/>
    </row>
    <row r="34" spans="1:7" ht="12" customHeight="1" x14ac:dyDescent="0.2">
      <c r="A34" s="813" t="s">
        <v>3558</v>
      </c>
      <c r="B34" s="587" t="s">
        <v>3081</v>
      </c>
      <c r="C34" s="588">
        <v>-376</v>
      </c>
      <c r="D34" s="589">
        <v>376</v>
      </c>
      <c r="E34" s="390"/>
      <c r="F34" s="221"/>
      <c r="G34" s="221"/>
    </row>
    <row r="35" spans="1:7" ht="12" customHeight="1" x14ac:dyDescent="0.2">
      <c r="A35" s="813" t="s">
        <v>3559</v>
      </c>
      <c r="B35" s="587" t="s">
        <v>3784</v>
      </c>
      <c r="C35" s="588">
        <v>-200</v>
      </c>
      <c r="D35" s="589">
        <v>200</v>
      </c>
      <c r="E35" s="390"/>
      <c r="F35" s="221"/>
      <c r="G35" s="221"/>
    </row>
    <row r="36" spans="1:7" ht="12" customHeight="1" x14ac:dyDescent="0.2">
      <c r="A36" s="813" t="s">
        <v>2856</v>
      </c>
      <c r="B36" s="587" t="s">
        <v>4973</v>
      </c>
      <c r="C36" s="588">
        <v>-670</v>
      </c>
      <c r="D36" s="589">
        <v>670</v>
      </c>
      <c r="E36" s="390"/>
      <c r="F36" s="221"/>
      <c r="G36" s="221"/>
    </row>
    <row r="37" spans="1:7" ht="12" customHeight="1" x14ac:dyDescent="0.2">
      <c r="A37" s="813" t="s">
        <v>3558</v>
      </c>
      <c r="B37" s="587" t="s">
        <v>5011</v>
      </c>
      <c r="C37" s="588">
        <v>-630</v>
      </c>
      <c r="D37" s="589">
        <v>630</v>
      </c>
      <c r="E37" s="390"/>
      <c r="F37" s="221"/>
      <c r="G37" s="221"/>
    </row>
    <row r="38" spans="1:7" ht="12" customHeight="1" x14ac:dyDescent="0.2">
      <c r="A38" s="813" t="s">
        <v>3560</v>
      </c>
      <c r="B38" s="587" t="s">
        <v>4980</v>
      </c>
      <c r="C38" s="588">
        <v>-6</v>
      </c>
      <c r="D38" s="589">
        <v>6</v>
      </c>
      <c r="E38" s="390"/>
      <c r="F38" s="221"/>
      <c r="G38" s="221"/>
    </row>
    <row r="39" spans="1:7" ht="12" customHeight="1" x14ac:dyDescent="0.2">
      <c r="A39" s="813"/>
      <c r="B39" s="587" t="s">
        <v>4981</v>
      </c>
      <c r="C39" s="588">
        <v>-36</v>
      </c>
      <c r="D39" s="589">
        <v>36</v>
      </c>
      <c r="E39" s="390"/>
      <c r="F39" s="221"/>
      <c r="G39" s="221"/>
    </row>
    <row r="40" spans="1:7" ht="12" customHeight="1" x14ac:dyDescent="0.2">
      <c r="A40" s="813"/>
      <c r="B40" s="587" t="s">
        <v>4982</v>
      </c>
      <c r="C40" s="588">
        <v>-200</v>
      </c>
      <c r="D40" s="589">
        <v>200</v>
      </c>
      <c r="E40" s="390"/>
      <c r="F40" s="221"/>
      <c r="G40" s="221"/>
    </row>
    <row r="41" spans="1:7" ht="12" customHeight="1" x14ac:dyDescent="0.2">
      <c r="A41" s="813"/>
      <c r="B41" s="587" t="s">
        <v>4974</v>
      </c>
      <c r="C41" s="588">
        <v>-280</v>
      </c>
      <c r="D41" s="589">
        <v>280</v>
      </c>
      <c r="E41" s="390"/>
      <c r="F41" s="221"/>
      <c r="G41" s="221"/>
    </row>
    <row r="42" spans="1:7" ht="12" customHeight="1" x14ac:dyDescent="0.2">
      <c r="A42" s="813"/>
      <c r="B42" s="587" t="s">
        <v>4986</v>
      </c>
      <c r="C42" s="588">
        <v>-80</v>
      </c>
      <c r="D42" s="589">
        <v>80</v>
      </c>
      <c r="E42" s="390"/>
      <c r="F42" s="221"/>
      <c r="G42" s="221"/>
    </row>
    <row r="43" spans="1:7" ht="12" customHeight="1" x14ac:dyDescent="0.2">
      <c r="A43" s="813"/>
      <c r="B43" s="587" t="s">
        <v>5000</v>
      </c>
      <c r="C43" s="588">
        <v>-120</v>
      </c>
      <c r="D43" s="589">
        <v>120</v>
      </c>
      <c r="E43" s="390"/>
      <c r="F43" s="221"/>
      <c r="G43" s="221"/>
    </row>
    <row r="44" spans="1:7" ht="12" customHeight="1" x14ac:dyDescent="0.2">
      <c r="A44" s="813"/>
      <c r="B44" s="587" t="s">
        <v>5001</v>
      </c>
      <c r="C44" s="588">
        <v>-58</v>
      </c>
      <c r="D44" s="589">
        <v>58</v>
      </c>
      <c r="E44" s="390"/>
      <c r="F44" s="221"/>
      <c r="G44" s="221"/>
    </row>
    <row r="45" spans="1:7" ht="12" customHeight="1" x14ac:dyDescent="0.2">
      <c r="A45" s="813"/>
      <c r="B45" s="587" t="s">
        <v>5002</v>
      </c>
      <c r="C45" s="588">
        <v>-90</v>
      </c>
      <c r="D45" s="589">
        <v>90</v>
      </c>
      <c r="E45" s="390"/>
      <c r="F45" s="221"/>
      <c r="G45" s="221"/>
    </row>
    <row r="46" spans="1:7" ht="12" customHeight="1" x14ac:dyDescent="0.2">
      <c r="A46" s="813"/>
      <c r="B46" s="587" t="s">
        <v>5062</v>
      </c>
      <c r="C46" s="588">
        <v>-250</v>
      </c>
      <c r="D46" s="589">
        <v>250</v>
      </c>
      <c r="E46" s="390"/>
      <c r="F46" s="221"/>
      <c r="G46" s="221"/>
    </row>
    <row r="47" spans="1:7" ht="12" customHeight="1" x14ac:dyDescent="0.2">
      <c r="A47" s="813"/>
      <c r="B47" s="587" t="s">
        <v>5063</v>
      </c>
      <c r="C47" s="588">
        <v>-220</v>
      </c>
      <c r="D47" s="589">
        <v>220</v>
      </c>
      <c r="E47" s="390"/>
      <c r="F47" s="221"/>
      <c r="G47" s="221"/>
    </row>
    <row r="48" spans="1:7" ht="12" customHeight="1" x14ac:dyDescent="0.2">
      <c r="A48" s="813"/>
      <c r="B48" s="587" t="s">
        <v>5064</v>
      </c>
      <c r="C48" s="588">
        <v>-145</v>
      </c>
      <c r="D48" s="589">
        <v>145</v>
      </c>
      <c r="E48" s="390"/>
      <c r="F48" s="221"/>
      <c r="G48" s="221"/>
    </row>
    <row r="49" spans="1:8" ht="12" customHeight="1" x14ac:dyDescent="0.25">
      <c r="A49" s="813"/>
      <c r="B49" s="599"/>
      <c r="C49" s="1169"/>
      <c r="D49" s="1170"/>
      <c r="E49" s="240">
        <f>SUM(D33:D49)</f>
        <v>4081</v>
      </c>
      <c r="F49" s="221"/>
      <c r="G49" s="221"/>
      <c r="H49" s="221"/>
    </row>
    <row r="50" spans="1:8" ht="3" customHeight="1" x14ac:dyDescent="0.2">
      <c r="A50" s="659"/>
      <c r="B50" s="659"/>
      <c r="C50" s="795"/>
      <c r="D50" s="660"/>
      <c r="E50" s="801"/>
      <c r="F50" s="221"/>
      <c r="G50" s="221"/>
      <c r="H50" s="221"/>
    </row>
    <row r="51" spans="1:8" ht="12" customHeight="1" x14ac:dyDescent="0.2">
      <c r="A51" s="814"/>
      <c r="B51" s="826" t="s">
        <v>3787</v>
      </c>
      <c r="C51" s="604">
        <v>6000</v>
      </c>
      <c r="D51" s="46"/>
      <c r="E51" s="390"/>
      <c r="F51" s="221"/>
      <c r="G51" s="221"/>
      <c r="H51" s="221"/>
    </row>
    <row r="52" spans="1:8" ht="12" customHeight="1" x14ac:dyDescent="0.25">
      <c r="A52" s="814" t="s">
        <v>3560</v>
      </c>
      <c r="B52" s="587" t="s">
        <v>1460</v>
      </c>
      <c r="C52" s="588">
        <v>-240</v>
      </c>
      <c r="D52" s="589">
        <v>240</v>
      </c>
      <c r="E52" s="408"/>
      <c r="F52" s="221"/>
      <c r="G52" s="221"/>
      <c r="H52" s="221"/>
    </row>
    <row r="53" spans="1:8" ht="12" customHeight="1" x14ac:dyDescent="0.25">
      <c r="A53" s="814" t="s">
        <v>3788</v>
      </c>
      <c r="B53" s="587" t="s">
        <v>4976</v>
      </c>
      <c r="C53" s="588">
        <v>-20</v>
      </c>
      <c r="D53" s="589">
        <v>20</v>
      </c>
      <c r="E53" s="408"/>
      <c r="F53" s="221"/>
      <c r="G53" s="221"/>
      <c r="H53" s="221"/>
    </row>
    <row r="54" spans="1:8" ht="12" customHeight="1" x14ac:dyDescent="0.25">
      <c r="A54" s="814" t="s">
        <v>3789</v>
      </c>
      <c r="B54" s="1298" t="s">
        <v>4978</v>
      </c>
      <c r="C54" s="588">
        <v>-603</v>
      </c>
      <c r="D54" s="589">
        <v>603</v>
      </c>
      <c r="E54" s="408"/>
      <c r="F54" s="221"/>
      <c r="G54" s="221"/>
      <c r="H54" s="221"/>
    </row>
    <row r="55" spans="1:8" ht="12" customHeight="1" x14ac:dyDescent="0.25">
      <c r="A55" s="814" t="s">
        <v>2855</v>
      </c>
      <c r="B55" s="587" t="s">
        <v>4977</v>
      </c>
      <c r="C55" s="588">
        <v>-110</v>
      </c>
      <c r="D55" s="589">
        <v>110</v>
      </c>
      <c r="E55" s="408"/>
      <c r="F55" s="221"/>
      <c r="G55" s="221"/>
      <c r="H55" s="221"/>
    </row>
    <row r="56" spans="1:8" ht="12" customHeight="1" x14ac:dyDescent="0.25">
      <c r="A56" s="814" t="s">
        <v>2856</v>
      </c>
      <c r="B56" s="587" t="s">
        <v>4975</v>
      </c>
      <c r="C56" s="588">
        <v>-140</v>
      </c>
      <c r="D56" s="589">
        <v>140</v>
      </c>
      <c r="E56" s="408"/>
      <c r="F56" s="221"/>
      <c r="G56" s="221"/>
      <c r="H56" s="221"/>
    </row>
    <row r="57" spans="1:8" ht="12" customHeight="1" x14ac:dyDescent="0.25">
      <c r="A57" s="814" t="s">
        <v>3790</v>
      </c>
      <c r="B57" s="587" t="s">
        <v>4987</v>
      </c>
      <c r="C57" s="588">
        <v>-120</v>
      </c>
      <c r="D57" s="589">
        <v>120</v>
      </c>
      <c r="E57" s="860"/>
      <c r="F57" s="221"/>
      <c r="G57" s="221"/>
      <c r="H57" s="221"/>
    </row>
    <row r="58" spans="1:8" ht="12" customHeight="1" x14ac:dyDescent="0.25">
      <c r="A58" s="814" t="s">
        <v>2855</v>
      </c>
      <c r="B58" s="587" t="s">
        <v>4988</v>
      </c>
      <c r="C58" s="588">
        <v>-318</v>
      </c>
      <c r="D58" s="589">
        <v>318</v>
      </c>
      <c r="E58" s="860"/>
      <c r="F58" s="221"/>
      <c r="G58" s="221"/>
      <c r="H58" s="221"/>
    </row>
    <row r="59" spans="1:8" ht="12" customHeight="1" x14ac:dyDescent="0.25">
      <c r="A59" s="814" t="s">
        <v>2856</v>
      </c>
      <c r="B59" s="587" t="s">
        <v>4991</v>
      </c>
      <c r="C59" s="588">
        <v>-100</v>
      </c>
      <c r="D59" s="589">
        <v>100</v>
      </c>
      <c r="E59" s="860"/>
      <c r="F59" s="221"/>
      <c r="G59" s="221"/>
      <c r="H59" s="221"/>
    </row>
    <row r="60" spans="1:8" ht="12" customHeight="1" x14ac:dyDescent="0.25">
      <c r="A60" s="814" t="s">
        <v>1327</v>
      </c>
      <c r="B60" s="587" t="s">
        <v>4992</v>
      </c>
      <c r="C60" s="588">
        <v>-90</v>
      </c>
      <c r="D60" s="589">
        <v>90</v>
      </c>
      <c r="E60" s="408"/>
      <c r="F60" s="221"/>
      <c r="G60" s="221"/>
      <c r="H60" s="221"/>
    </row>
    <row r="61" spans="1:8" ht="12" customHeight="1" x14ac:dyDescent="0.25">
      <c r="A61" s="814"/>
      <c r="B61" s="587" t="s">
        <v>4996</v>
      </c>
      <c r="C61" s="588">
        <v>-336</v>
      </c>
      <c r="D61" s="589">
        <v>336</v>
      </c>
      <c r="E61" s="408"/>
      <c r="F61" s="221"/>
      <c r="G61" s="221"/>
      <c r="H61" s="221"/>
    </row>
    <row r="62" spans="1:8" ht="12" customHeight="1" x14ac:dyDescent="0.25">
      <c r="A62" s="814"/>
      <c r="B62" s="587" t="s">
        <v>4993</v>
      </c>
      <c r="C62" s="588">
        <v>-93</v>
      </c>
      <c r="D62" s="589">
        <v>93</v>
      </c>
      <c r="E62" s="408"/>
      <c r="F62" s="221"/>
      <c r="G62" s="221"/>
      <c r="H62" s="221"/>
    </row>
    <row r="63" spans="1:8" ht="12" customHeight="1" x14ac:dyDescent="0.25">
      <c r="A63" s="814"/>
      <c r="B63" s="587" t="s">
        <v>4994</v>
      </c>
      <c r="C63" s="588">
        <v>-120</v>
      </c>
      <c r="D63" s="589">
        <v>120</v>
      </c>
      <c r="E63" s="408"/>
      <c r="F63" s="221"/>
      <c r="G63" s="221"/>
      <c r="H63" s="221"/>
    </row>
    <row r="64" spans="1:8" ht="12" customHeight="1" x14ac:dyDescent="0.25">
      <c r="A64" s="814"/>
      <c r="B64" s="587" t="s">
        <v>4995</v>
      </c>
      <c r="C64" s="588">
        <v>-95</v>
      </c>
      <c r="D64" s="589">
        <v>95</v>
      </c>
      <c r="E64" s="408"/>
      <c r="F64" s="221"/>
      <c r="G64" s="221"/>
      <c r="H64" s="221"/>
    </row>
    <row r="65" spans="1:7" ht="12" customHeight="1" x14ac:dyDescent="0.25">
      <c r="A65" s="814"/>
      <c r="B65" s="587" t="s">
        <v>4997</v>
      </c>
      <c r="C65" s="588">
        <v>-355</v>
      </c>
      <c r="D65" s="589">
        <v>355</v>
      </c>
      <c r="E65" s="408"/>
      <c r="F65" s="221"/>
      <c r="G65" s="221"/>
    </row>
    <row r="66" spans="1:7" ht="12" customHeight="1" x14ac:dyDescent="0.25">
      <c r="A66" s="814"/>
      <c r="B66" s="587" t="s">
        <v>4999</v>
      </c>
      <c r="C66" s="588">
        <v>-90</v>
      </c>
      <c r="D66" s="589">
        <v>90</v>
      </c>
      <c r="E66" s="408"/>
      <c r="F66" s="221"/>
      <c r="G66" s="221"/>
    </row>
    <row r="67" spans="1:7" ht="12" customHeight="1" x14ac:dyDescent="0.25">
      <c r="A67" s="814"/>
      <c r="B67" s="587" t="s">
        <v>5012</v>
      </c>
      <c r="C67" s="588">
        <v>-78</v>
      </c>
      <c r="D67" s="589">
        <v>78</v>
      </c>
      <c r="E67" s="408"/>
      <c r="F67" s="221"/>
      <c r="G67" s="221"/>
    </row>
    <row r="68" spans="1:7" ht="12" customHeight="1" x14ac:dyDescent="0.25">
      <c r="A68" s="814"/>
      <c r="B68" s="587" t="s">
        <v>5057</v>
      </c>
      <c r="C68" s="588">
        <v>-145</v>
      </c>
      <c r="D68" s="589">
        <v>145</v>
      </c>
      <c r="E68" s="408"/>
      <c r="F68" s="221"/>
      <c r="G68" s="221"/>
    </row>
    <row r="69" spans="1:7" ht="12" customHeight="1" x14ac:dyDescent="0.25">
      <c r="A69" s="814"/>
      <c r="B69" s="587" t="s">
        <v>513</v>
      </c>
      <c r="C69" s="588">
        <v>-238</v>
      </c>
      <c r="D69" s="589">
        <v>238</v>
      </c>
      <c r="E69" s="408"/>
      <c r="F69" s="221"/>
      <c r="G69" s="221"/>
    </row>
    <row r="70" spans="1:7" ht="12" customHeight="1" x14ac:dyDescent="0.25">
      <c r="A70" s="814"/>
      <c r="B70" s="587" t="s">
        <v>5012</v>
      </c>
      <c r="C70" s="588">
        <v>-98</v>
      </c>
      <c r="D70" s="589">
        <v>98</v>
      </c>
      <c r="E70" s="408"/>
      <c r="F70" s="221"/>
      <c r="G70" s="221"/>
    </row>
    <row r="71" spans="1:7" ht="12" customHeight="1" x14ac:dyDescent="0.25">
      <c r="A71" s="814"/>
      <c r="B71" s="587" t="s">
        <v>5058</v>
      </c>
      <c r="C71" s="588">
        <v>-40</v>
      </c>
      <c r="D71" s="589">
        <v>40</v>
      </c>
      <c r="E71" s="408"/>
      <c r="F71" s="221"/>
      <c r="G71" s="221"/>
    </row>
    <row r="72" spans="1:7" ht="12" customHeight="1" x14ac:dyDescent="0.25">
      <c r="A72" s="814"/>
      <c r="B72" s="587" t="s">
        <v>5012</v>
      </c>
      <c r="C72" s="588">
        <v>-58</v>
      </c>
      <c r="D72" s="589">
        <v>58</v>
      </c>
      <c r="E72" s="408"/>
      <c r="F72" s="221"/>
      <c r="G72" s="221"/>
    </row>
    <row r="73" spans="1:7" ht="12" customHeight="1" x14ac:dyDescent="0.25">
      <c r="A73" s="814"/>
      <c r="B73" s="587" t="s">
        <v>5012</v>
      </c>
      <c r="C73" s="588">
        <v>-62</v>
      </c>
      <c r="D73" s="589">
        <v>62</v>
      </c>
      <c r="E73" s="408"/>
      <c r="F73" s="221"/>
      <c r="G73" s="221"/>
    </row>
    <row r="74" spans="1:7" ht="12" customHeight="1" x14ac:dyDescent="0.25">
      <c r="A74" s="814"/>
      <c r="B74" s="587" t="s">
        <v>5061</v>
      </c>
      <c r="C74" s="588">
        <v>-67</v>
      </c>
      <c r="D74" s="589">
        <v>67</v>
      </c>
      <c r="E74" s="408"/>
      <c r="F74" s="221"/>
      <c r="G74" s="221"/>
    </row>
    <row r="75" spans="1:7" ht="12" customHeight="1" x14ac:dyDescent="0.25">
      <c r="A75" s="814"/>
      <c r="B75" s="587" t="s">
        <v>5004</v>
      </c>
      <c r="C75" s="588">
        <v>-110</v>
      </c>
      <c r="D75" s="589">
        <v>110</v>
      </c>
      <c r="E75" s="408"/>
      <c r="F75" s="221"/>
      <c r="G75" s="221"/>
    </row>
    <row r="76" spans="1:7" ht="12" customHeight="1" x14ac:dyDescent="0.25">
      <c r="A76" s="814"/>
      <c r="B76" s="587" t="s">
        <v>5014</v>
      </c>
      <c r="C76" s="588">
        <v>-95</v>
      </c>
      <c r="D76" s="589">
        <v>95</v>
      </c>
      <c r="E76" s="408"/>
      <c r="F76" s="221"/>
      <c r="G76" s="221"/>
    </row>
    <row r="77" spans="1:7" ht="12" customHeight="1" x14ac:dyDescent="0.25">
      <c r="A77" s="814"/>
      <c r="B77" s="587" t="s">
        <v>5013</v>
      </c>
      <c r="C77" s="588">
        <v>-247</v>
      </c>
      <c r="D77" s="589">
        <v>247</v>
      </c>
      <c r="E77" s="408"/>
      <c r="F77" s="221"/>
      <c r="G77" s="221"/>
    </row>
    <row r="78" spans="1:7" ht="12" customHeight="1" x14ac:dyDescent="0.25">
      <c r="A78" s="814"/>
      <c r="B78" s="587" t="s">
        <v>5015</v>
      </c>
      <c r="C78" s="588">
        <v>-193</v>
      </c>
      <c r="D78" s="589">
        <v>193</v>
      </c>
      <c r="E78" s="408"/>
      <c r="F78" s="221"/>
      <c r="G78" s="221"/>
    </row>
    <row r="79" spans="1:7" ht="12" customHeight="1" x14ac:dyDescent="0.25">
      <c r="A79" s="814"/>
      <c r="B79" s="587" t="s">
        <v>5017</v>
      </c>
      <c r="C79" s="588">
        <v>-90</v>
      </c>
      <c r="D79" s="589">
        <v>90</v>
      </c>
      <c r="E79" s="408"/>
      <c r="F79" s="221"/>
      <c r="G79" s="221"/>
    </row>
    <row r="80" spans="1:7" ht="12" customHeight="1" x14ac:dyDescent="0.25">
      <c r="A80" s="814"/>
      <c r="B80" s="587" t="s">
        <v>5018</v>
      </c>
      <c r="C80" s="588">
        <v>-90</v>
      </c>
      <c r="D80" s="589">
        <v>90</v>
      </c>
      <c r="E80" s="408"/>
      <c r="F80" s="221"/>
      <c r="G80" s="221"/>
    </row>
    <row r="81" spans="1:7" ht="12" customHeight="1" x14ac:dyDescent="0.25">
      <c r="A81" s="814"/>
      <c r="B81" s="587" t="s">
        <v>5016</v>
      </c>
      <c r="C81" s="588">
        <v>-75</v>
      </c>
      <c r="D81" s="589">
        <v>75</v>
      </c>
      <c r="E81" s="408"/>
      <c r="F81" s="221"/>
      <c r="G81" s="221"/>
    </row>
    <row r="82" spans="1:7" ht="12" customHeight="1" x14ac:dyDescent="0.25">
      <c r="A82" s="814"/>
      <c r="B82" s="587" t="s">
        <v>5020</v>
      </c>
      <c r="C82" s="588">
        <v>-324</v>
      </c>
      <c r="D82" s="589">
        <v>324</v>
      </c>
      <c r="E82" s="408"/>
      <c r="F82" s="221"/>
      <c r="G82" s="221"/>
    </row>
    <row r="83" spans="1:7" ht="12" customHeight="1" x14ac:dyDescent="0.25">
      <c r="A83" s="814"/>
      <c r="B83" s="587" t="s">
        <v>5021</v>
      </c>
      <c r="C83" s="588">
        <v>-130</v>
      </c>
      <c r="D83" s="589">
        <v>130</v>
      </c>
      <c r="E83" s="408"/>
      <c r="F83" s="221"/>
      <c r="G83" s="221"/>
    </row>
    <row r="84" spans="1:7" ht="12" customHeight="1" x14ac:dyDescent="0.25">
      <c r="A84" s="814"/>
      <c r="B84" s="587" t="s">
        <v>5024</v>
      </c>
      <c r="C84" s="588">
        <v>-115</v>
      </c>
      <c r="D84" s="589">
        <v>115</v>
      </c>
      <c r="E84" s="408"/>
      <c r="F84" s="221"/>
      <c r="G84" s="221"/>
    </row>
    <row r="85" spans="1:7" ht="12" customHeight="1" x14ac:dyDescent="0.25">
      <c r="A85" s="814"/>
      <c r="B85" s="587" t="s">
        <v>5025</v>
      </c>
      <c r="C85" s="588">
        <v>-210</v>
      </c>
      <c r="D85" s="589">
        <v>210</v>
      </c>
      <c r="E85" s="408"/>
      <c r="F85" s="221"/>
      <c r="G85" s="221"/>
    </row>
    <row r="86" spans="1:7" ht="12" customHeight="1" x14ac:dyDescent="0.25">
      <c r="A86" s="814"/>
      <c r="B86" s="587" t="s">
        <v>5023</v>
      </c>
      <c r="C86" s="588">
        <v>-90</v>
      </c>
      <c r="D86" s="589">
        <v>90</v>
      </c>
      <c r="E86" s="408"/>
      <c r="F86" s="221"/>
      <c r="G86" s="221"/>
    </row>
    <row r="87" spans="1:7" ht="12" customHeight="1" x14ac:dyDescent="0.25">
      <c r="A87" s="814"/>
      <c r="B87" s="587" t="s">
        <v>5022</v>
      </c>
      <c r="C87" s="588">
        <v>-472</v>
      </c>
      <c r="D87" s="589">
        <v>472</v>
      </c>
      <c r="E87" s="408"/>
      <c r="F87" s="221"/>
      <c r="G87" s="221"/>
    </row>
    <row r="88" spans="1:7" ht="12" customHeight="1" x14ac:dyDescent="0.25">
      <c r="A88" s="814"/>
      <c r="B88" s="587" t="s">
        <v>5026</v>
      </c>
      <c r="C88" s="588">
        <v>-175</v>
      </c>
      <c r="D88" s="589">
        <v>175</v>
      </c>
      <c r="E88" s="408"/>
      <c r="F88" s="221"/>
      <c r="G88" s="221"/>
    </row>
    <row r="89" spans="1:7" ht="12" customHeight="1" x14ac:dyDescent="0.25">
      <c r="A89" s="814"/>
      <c r="B89" s="587" t="s">
        <v>5027</v>
      </c>
      <c r="C89" s="588">
        <v>-405</v>
      </c>
      <c r="D89" s="589">
        <v>405</v>
      </c>
      <c r="E89" s="408"/>
      <c r="F89" s="221"/>
      <c r="G89" s="221"/>
    </row>
    <row r="90" spans="1:7" ht="12" customHeight="1" x14ac:dyDescent="0.25">
      <c r="A90" s="814"/>
      <c r="B90" s="587" t="s">
        <v>5031</v>
      </c>
      <c r="C90" s="588">
        <v>-95</v>
      </c>
      <c r="D90" s="589">
        <v>95</v>
      </c>
      <c r="E90" s="408"/>
      <c r="F90" s="221"/>
      <c r="G90" s="221"/>
    </row>
    <row r="91" spans="1:7" ht="12" customHeight="1" x14ac:dyDescent="0.25">
      <c r="A91" s="814"/>
      <c r="B91" s="587" t="s">
        <v>5032</v>
      </c>
      <c r="C91" s="588">
        <v>-120</v>
      </c>
      <c r="D91" s="589">
        <v>120</v>
      </c>
      <c r="E91" s="408"/>
      <c r="F91" s="221"/>
      <c r="G91" s="221"/>
    </row>
    <row r="92" spans="1:7" ht="12" customHeight="1" x14ac:dyDescent="0.25">
      <c r="A92" s="814"/>
      <c r="B92" s="587" t="s">
        <v>5044</v>
      </c>
      <c r="C92" s="588">
        <v>-300</v>
      </c>
      <c r="D92" s="589">
        <v>300</v>
      </c>
      <c r="E92" s="408"/>
      <c r="F92" s="221"/>
      <c r="G92" s="221"/>
    </row>
    <row r="93" spans="1:7" ht="12" customHeight="1" thickBot="1" x14ac:dyDescent="0.3">
      <c r="A93" s="814"/>
      <c r="B93" s="599"/>
      <c r="C93" s="1169"/>
      <c r="D93" s="1170"/>
      <c r="E93" s="240">
        <f>SUM(D51:D93)</f>
        <v>6952</v>
      </c>
      <c r="F93" s="221"/>
      <c r="G93" s="221"/>
    </row>
    <row r="94" spans="1:7" ht="20.25" customHeight="1" thickBot="1" x14ac:dyDescent="0.45">
      <c r="B94" s="50" t="s">
        <v>1198</v>
      </c>
      <c r="C94" s="49">
        <f>SUM(C2:C49)</f>
        <v>0</v>
      </c>
      <c r="D94" s="432">
        <f>SUM(D9:D49)</f>
        <v>34377</v>
      </c>
      <c r="E94" s="353"/>
    </row>
    <row r="96" spans="1:7" x14ac:dyDescent="0.2">
      <c r="B96" s="193"/>
      <c r="C96" s="193"/>
      <c r="D96" s="193"/>
      <c r="E96" s="793"/>
      <c r="F96" s="28"/>
      <c r="G96" s="28"/>
    </row>
    <row r="97" spans="2:7" x14ac:dyDescent="0.2">
      <c r="B97" s="193"/>
      <c r="C97" s="193"/>
      <c r="D97" s="193"/>
      <c r="E97" s="343"/>
      <c r="F97" s="28"/>
      <c r="G97" s="28"/>
    </row>
    <row r="98" spans="2:7" x14ac:dyDescent="0.2">
      <c r="B98" s="193"/>
      <c r="C98" s="193"/>
      <c r="D98" s="193"/>
      <c r="E98" s="230"/>
      <c r="F98" s="193"/>
      <c r="G98" s="193"/>
    </row>
    <row r="99" spans="2:7" x14ac:dyDescent="0.2">
      <c r="B99" s="193"/>
      <c r="C99" s="193"/>
      <c r="D99" s="193"/>
      <c r="E99" s="230"/>
      <c r="F99" s="193"/>
      <c r="G99" s="193"/>
    </row>
    <row r="100" spans="2:7" ht="13.2" x14ac:dyDescent="0.25">
      <c r="C100" s="193"/>
      <c r="D100" s="193"/>
      <c r="E100" s="799"/>
      <c r="F100" s="193"/>
      <c r="G100" s="193"/>
    </row>
    <row r="101" spans="2:7" ht="13.2" x14ac:dyDescent="0.25">
      <c r="C101" s="231"/>
      <c r="D101" s="28"/>
      <c r="E101" s="799"/>
      <c r="F101" s="193"/>
      <c r="G101" s="193"/>
    </row>
    <row r="102" spans="2:7" ht="13.2" x14ac:dyDescent="0.25">
      <c r="C102" s="193"/>
      <c r="D102" s="28"/>
      <c r="E102" s="799"/>
      <c r="F102" s="193"/>
      <c r="G102" s="193"/>
    </row>
    <row r="103" spans="2:7" x14ac:dyDescent="0.2">
      <c r="B103" s="28"/>
      <c r="F103" s="193"/>
      <c r="G103" s="193"/>
    </row>
    <row r="104" spans="2:7" x14ac:dyDescent="0.2">
      <c r="B104" s="28"/>
      <c r="F104" s="193"/>
      <c r="G104" s="193"/>
    </row>
    <row r="105" spans="2:7" x14ac:dyDescent="0.2">
      <c r="F105" s="221"/>
      <c r="G105" s="221"/>
    </row>
  </sheetData>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6"/>
  <sheetViews>
    <sheetView topLeftCell="A54" zoomScale="80" zoomScaleNormal="80" workbookViewId="0">
      <selection activeCell="D59" sqref="D59"/>
    </sheetView>
  </sheetViews>
  <sheetFormatPr baseColWidth="10" defaultColWidth="11.44140625" defaultRowHeight="11.4" x14ac:dyDescent="0.2"/>
  <cols>
    <col min="1" max="1" width="3.6640625" style="3" customWidth="1"/>
    <col min="2" max="2" width="24.109375" style="3" customWidth="1"/>
    <col min="3" max="3" width="9.109375" style="5" bestFit="1" customWidth="1"/>
    <col min="4" max="4" width="9.88671875" style="3" bestFit="1" customWidth="1"/>
    <col min="5" max="5" width="9.6640625" style="3" customWidth="1"/>
    <col min="6" max="6" width="1.109375" style="3" customWidth="1"/>
    <col min="7" max="7" width="7.6640625" style="3" customWidth="1"/>
    <col min="8" max="10" width="11.44140625" style="3"/>
    <col min="11" max="11" width="3.33203125" style="3" customWidth="1"/>
    <col min="12" max="16384" width="11.44140625" style="3"/>
  </cols>
  <sheetData>
    <row r="1" spans="1:7" ht="12" thickBot="1" x14ac:dyDescent="0.25">
      <c r="B1" s="50"/>
      <c r="C1" s="54" t="s">
        <v>1230</v>
      </c>
      <c r="D1" s="54" t="s">
        <v>1228</v>
      </c>
      <c r="E1" s="221"/>
      <c r="F1" s="260"/>
      <c r="G1" s="221"/>
    </row>
    <row r="2" spans="1:7" x14ac:dyDescent="0.2">
      <c r="A2" s="16"/>
      <c r="B2" s="1296" t="s">
        <v>1192</v>
      </c>
      <c r="C2" s="1211">
        <v>25120</v>
      </c>
      <c r="D2" s="1211"/>
      <c r="F2" s="630"/>
    </row>
    <row r="3" spans="1:7" ht="13.5" customHeight="1" x14ac:dyDescent="0.2">
      <c r="A3" s="16"/>
      <c r="B3" s="570" t="s">
        <v>1194</v>
      </c>
      <c r="C3" s="875"/>
      <c r="D3" s="875"/>
    </row>
    <row r="4" spans="1:7" ht="12" x14ac:dyDescent="0.25">
      <c r="A4" s="16"/>
      <c r="B4" s="570" t="s">
        <v>3597</v>
      </c>
      <c r="C4" s="875">
        <v>3000</v>
      </c>
      <c r="D4" s="875">
        <v>-3000</v>
      </c>
      <c r="E4" s="23"/>
    </row>
    <row r="5" spans="1:7" ht="12" x14ac:dyDescent="0.25">
      <c r="A5" s="16"/>
      <c r="B5" s="570" t="s">
        <v>3743</v>
      </c>
      <c r="C5" s="875">
        <v>0</v>
      </c>
      <c r="D5" s="875">
        <v>0</v>
      </c>
      <c r="E5" s="23"/>
    </row>
    <row r="6" spans="1:7" x14ac:dyDescent="0.2">
      <c r="A6" s="16"/>
      <c r="B6" s="570" t="s">
        <v>393</v>
      </c>
      <c r="C6" s="875">
        <v>210</v>
      </c>
      <c r="D6" s="875">
        <v>-210</v>
      </c>
    </row>
    <row r="7" spans="1:7" ht="12" x14ac:dyDescent="0.25">
      <c r="A7" s="16"/>
      <c r="B7" s="570" t="s">
        <v>4909</v>
      </c>
      <c r="C7" s="875">
        <v>0</v>
      </c>
      <c r="D7" s="875">
        <v>0</v>
      </c>
      <c r="E7" s="23">
        <f>SUM(C2:C7)</f>
        <v>28330</v>
      </c>
    </row>
    <row r="8" spans="1:7" ht="3.75" customHeight="1" x14ac:dyDescent="0.2">
      <c r="A8" s="4"/>
      <c r="B8" s="51"/>
      <c r="C8" s="41"/>
      <c r="D8" s="45"/>
      <c r="E8" s="4"/>
    </row>
    <row r="9" spans="1:7" x14ac:dyDescent="0.2">
      <c r="A9" s="14">
        <v>1</v>
      </c>
      <c r="B9" s="1280" t="s">
        <v>1145</v>
      </c>
      <c r="C9" s="1281">
        <v>-50</v>
      </c>
      <c r="D9" s="1282">
        <v>50</v>
      </c>
      <c r="F9" s="221"/>
      <c r="G9" s="221"/>
    </row>
    <row r="10" spans="1:7" x14ac:dyDescent="0.2">
      <c r="A10" s="14">
        <v>2</v>
      </c>
      <c r="B10" s="1280" t="s">
        <v>791</v>
      </c>
      <c r="C10" s="1281">
        <v>-198</v>
      </c>
      <c r="D10" s="1282">
        <v>198</v>
      </c>
      <c r="E10" s="260"/>
      <c r="F10" s="221"/>
      <c r="G10" s="285"/>
    </row>
    <row r="11" spans="1:7" ht="13.5" customHeight="1" x14ac:dyDescent="0.2">
      <c r="A11" s="14">
        <v>3</v>
      </c>
      <c r="B11" s="1280" t="s">
        <v>3786</v>
      </c>
      <c r="C11" s="1281">
        <v>-4357</v>
      </c>
      <c r="D11" s="1282">
        <f>E92</f>
        <v>4357</v>
      </c>
      <c r="F11" s="221"/>
      <c r="G11" s="221"/>
    </row>
    <row r="12" spans="1:7" x14ac:dyDescent="0.2">
      <c r="A12" s="14">
        <v>4</v>
      </c>
      <c r="B12" s="1280" t="s">
        <v>4558</v>
      </c>
      <c r="C12" s="1281">
        <v>0</v>
      </c>
      <c r="D12" s="1282">
        <v>0</v>
      </c>
      <c r="F12" s="221"/>
      <c r="G12" s="221"/>
    </row>
    <row r="13" spans="1:7" x14ac:dyDescent="0.2">
      <c r="A13" s="14">
        <v>5</v>
      </c>
      <c r="B13" s="1280" t="s">
        <v>3781</v>
      </c>
      <c r="C13" s="1281">
        <v>-1456</v>
      </c>
      <c r="D13" s="1282">
        <v>1456</v>
      </c>
      <c r="F13" s="221"/>
      <c r="G13" s="221"/>
    </row>
    <row r="14" spans="1:7" x14ac:dyDescent="0.2">
      <c r="A14" s="14">
        <v>6</v>
      </c>
      <c r="B14" s="1280" t="s">
        <v>1433</v>
      </c>
      <c r="C14" s="1281">
        <v>0</v>
      </c>
      <c r="D14" s="1282">
        <v>0</v>
      </c>
      <c r="F14" s="221"/>
      <c r="G14" s="221"/>
    </row>
    <row r="15" spans="1:7" ht="12" x14ac:dyDescent="0.25">
      <c r="A15" s="14">
        <v>7</v>
      </c>
      <c r="B15" s="1280" t="s">
        <v>3785</v>
      </c>
      <c r="C15" s="1281">
        <v>0</v>
      </c>
      <c r="D15" s="1282">
        <v>0</v>
      </c>
      <c r="F15" s="221"/>
      <c r="G15" s="827"/>
    </row>
    <row r="16" spans="1:7" ht="12" x14ac:dyDescent="0.25">
      <c r="A16" s="14">
        <v>8</v>
      </c>
      <c r="B16" s="1280" t="s">
        <v>4920</v>
      </c>
      <c r="C16" s="1281">
        <v>-400</v>
      </c>
      <c r="D16" s="1282">
        <v>400</v>
      </c>
      <c r="F16" s="221"/>
      <c r="G16" s="827"/>
    </row>
    <row r="17" spans="1:7" ht="12" x14ac:dyDescent="0.25">
      <c r="A17" s="14">
        <v>9</v>
      </c>
      <c r="B17" s="1280" t="s">
        <v>4910</v>
      </c>
      <c r="C17" s="1281">
        <v>-400</v>
      </c>
      <c r="D17" s="1282">
        <v>400</v>
      </c>
      <c r="F17" s="221"/>
      <c r="G17" s="827"/>
    </row>
    <row r="18" spans="1:7" ht="12" x14ac:dyDescent="0.25">
      <c r="A18" s="14">
        <v>10</v>
      </c>
      <c r="B18" s="1280" t="s">
        <v>4911</v>
      </c>
      <c r="C18" s="1281">
        <v>-400</v>
      </c>
      <c r="D18" s="1282">
        <v>400</v>
      </c>
      <c r="F18" s="221"/>
      <c r="G18" s="820"/>
    </row>
    <row r="19" spans="1:7" x14ac:dyDescent="0.2">
      <c r="A19" s="14">
        <v>11</v>
      </c>
      <c r="B19" s="1280" t="s">
        <v>4912</v>
      </c>
      <c r="C19" s="1281">
        <v>-400</v>
      </c>
      <c r="D19" s="1282">
        <v>400</v>
      </c>
      <c r="F19" s="221"/>
      <c r="G19" s="221"/>
    </row>
    <row r="20" spans="1:7" x14ac:dyDescent="0.2">
      <c r="A20" s="14">
        <v>12</v>
      </c>
      <c r="B20" s="1280" t="s">
        <v>4913</v>
      </c>
      <c r="C20" s="1281">
        <v>-400</v>
      </c>
      <c r="D20" s="1282">
        <v>400</v>
      </c>
      <c r="F20" s="221"/>
      <c r="G20" s="221"/>
    </row>
    <row r="21" spans="1:7" x14ac:dyDescent="0.2">
      <c r="A21" s="14">
        <v>13</v>
      </c>
      <c r="B21" s="1280" t="s">
        <v>3164</v>
      </c>
      <c r="C21" s="1281">
        <v>-834</v>
      </c>
      <c r="D21" s="1282">
        <v>834</v>
      </c>
      <c r="F21" s="221"/>
      <c r="G21" s="221"/>
    </row>
    <row r="22" spans="1:7" x14ac:dyDescent="0.2">
      <c r="A22" s="14">
        <v>14</v>
      </c>
      <c r="B22" s="1280" t="s">
        <v>1154</v>
      </c>
      <c r="C22" s="1281">
        <v>-161</v>
      </c>
      <c r="D22" s="1282">
        <v>161</v>
      </c>
      <c r="F22" s="221"/>
      <c r="G22" s="221"/>
    </row>
    <row r="23" spans="1:7" x14ac:dyDescent="0.2">
      <c r="A23" s="14">
        <v>15</v>
      </c>
      <c r="B23" s="1280" t="s">
        <v>1155</v>
      </c>
      <c r="C23" s="1281">
        <v>-18</v>
      </c>
      <c r="D23" s="1282">
        <v>18</v>
      </c>
      <c r="F23" s="221"/>
      <c r="G23" s="221"/>
    </row>
    <row r="24" spans="1:7" x14ac:dyDescent="0.2">
      <c r="A24" s="14">
        <v>16</v>
      </c>
      <c r="B24" s="1280" t="s">
        <v>3439</v>
      </c>
      <c r="C24" s="1281">
        <v>0</v>
      </c>
      <c r="D24" s="1282">
        <v>0</v>
      </c>
      <c r="F24" s="221"/>
      <c r="G24" s="221"/>
    </row>
    <row r="25" spans="1:7" x14ac:dyDescent="0.2">
      <c r="A25" s="14">
        <v>17</v>
      </c>
      <c r="B25" s="1280" t="s">
        <v>4183</v>
      </c>
      <c r="C25" s="1281">
        <v>-50</v>
      </c>
      <c r="D25" s="1282">
        <v>50</v>
      </c>
      <c r="F25" s="221"/>
      <c r="G25" s="221"/>
    </row>
    <row r="26" spans="1:7" x14ac:dyDescent="0.2">
      <c r="A26" s="14">
        <v>18</v>
      </c>
      <c r="B26" s="1280" t="s">
        <v>4184</v>
      </c>
      <c r="C26" s="1281">
        <v>-145</v>
      </c>
      <c r="D26" s="1282">
        <v>145</v>
      </c>
      <c r="F26" s="221"/>
      <c r="G26" s="221"/>
    </row>
    <row r="27" spans="1:7" x14ac:dyDescent="0.2">
      <c r="A27" s="14">
        <v>19</v>
      </c>
      <c r="B27" s="1280" t="s">
        <v>3793</v>
      </c>
      <c r="C27" s="1281">
        <v>-458</v>
      </c>
      <c r="D27" s="1282">
        <v>458</v>
      </c>
      <c r="F27" s="221"/>
      <c r="G27" s="221"/>
    </row>
    <row r="28" spans="1:7" x14ac:dyDescent="0.2">
      <c r="A28" s="14">
        <v>20</v>
      </c>
      <c r="B28" s="1280" t="s">
        <v>3427</v>
      </c>
      <c r="C28" s="1281">
        <v>-300</v>
      </c>
      <c r="D28" s="1282">
        <v>300</v>
      </c>
      <c r="E28" s="353"/>
      <c r="F28" s="221"/>
      <c r="G28" s="221"/>
    </row>
    <row r="29" spans="1:7" ht="12" x14ac:dyDescent="0.25">
      <c r="A29" s="14">
        <v>21</v>
      </c>
      <c r="B29" s="670" t="s">
        <v>5059</v>
      </c>
      <c r="C29" s="672">
        <v>-220</v>
      </c>
      <c r="D29" s="672">
        <v>220</v>
      </c>
      <c r="E29" s="240">
        <f>SUM(D9:D29)</f>
        <v>10247</v>
      </c>
      <c r="F29" s="221"/>
      <c r="G29" s="221"/>
    </row>
    <row r="30" spans="1:7" ht="3" customHeight="1" x14ac:dyDescent="0.2">
      <c r="A30" s="4"/>
      <c r="B30" s="51"/>
      <c r="C30" s="41"/>
      <c r="D30" s="45"/>
      <c r="E30" s="4"/>
      <c r="F30" s="221"/>
      <c r="G30" s="221"/>
    </row>
    <row r="31" spans="1:7" ht="12" x14ac:dyDescent="0.25">
      <c r="A31" s="15"/>
      <c r="B31" s="594" t="s">
        <v>62</v>
      </c>
      <c r="C31" s="501">
        <v>-8508</v>
      </c>
      <c r="D31" s="652">
        <v>8508</v>
      </c>
      <c r="E31" s="240">
        <f>D31</f>
        <v>8508</v>
      </c>
      <c r="F31" s="221"/>
      <c r="G31" s="193"/>
    </row>
    <row r="32" spans="1:7" ht="12" x14ac:dyDescent="0.25">
      <c r="A32" s="15"/>
      <c r="B32" s="1233" t="s">
        <v>4770</v>
      </c>
      <c r="C32" s="1234">
        <v>-2000</v>
      </c>
      <c r="D32" s="1235">
        <v>2000</v>
      </c>
      <c r="E32" s="240"/>
      <c r="F32" s="221"/>
      <c r="G32" s="193"/>
    </row>
    <row r="33" spans="1:13" ht="3" customHeight="1" x14ac:dyDescent="0.2">
      <c r="A33" s="4"/>
      <c r="B33" s="357"/>
      <c r="C33" s="41"/>
      <c r="D33" s="45"/>
      <c r="E33" s="4"/>
      <c r="F33" s="221"/>
      <c r="G33" s="221"/>
      <c r="H33" s="193"/>
    </row>
    <row r="34" spans="1:13" ht="12" customHeight="1" x14ac:dyDescent="0.2">
      <c r="A34" s="813"/>
      <c r="B34" s="1280" t="s">
        <v>4263</v>
      </c>
      <c r="C34" s="1281">
        <v>-720</v>
      </c>
      <c r="D34" s="1282">
        <v>720</v>
      </c>
      <c r="E34" s="390"/>
      <c r="F34" s="221"/>
      <c r="G34" s="599"/>
      <c r="K34" s="28"/>
      <c r="L34" s="28"/>
      <c r="M34" s="28"/>
    </row>
    <row r="35" spans="1:13" ht="12" customHeight="1" x14ac:dyDescent="0.2">
      <c r="A35" s="813" t="s">
        <v>3558</v>
      </c>
      <c r="B35" s="1280" t="s">
        <v>3081</v>
      </c>
      <c r="C35" s="1281">
        <v>0</v>
      </c>
      <c r="D35" s="1282">
        <v>0</v>
      </c>
      <c r="E35" s="390"/>
      <c r="F35" s="221"/>
      <c r="G35" s="323"/>
      <c r="K35" s="28"/>
      <c r="L35" s="28"/>
      <c r="M35" s="28"/>
    </row>
    <row r="36" spans="1:13" ht="12" customHeight="1" x14ac:dyDescent="0.2">
      <c r="A36" s="813" t="s">
        <v>3559</v>
      </c>
      <c r="B36" s="1280" t="s">
        <v>4917</v>
      </c>
      <c r="C36" s="1281">
        <v>-322</v>
      </c>
      <c r="D36" s="1282">
        <v>322</v>
      </c>
      <c r="E36" s="390"/>
      <c r="F36" s="221"/>
      <c r="G36" s="323"/>
      <c r="K36" s="28"/>
      <c r="L36" s="28"/>
      <c r="M36" s="28"/>
    </row>
    <row r="37" spans="1:13" ht="12" customHeight="1" x14ac:dyDescent="0.2">
      <c r="A37" s="813" t="s">
        <v>2856</v>
      </c>
      <c r="B37" s="1280" t="s">
        <v>4998</v>
      </c>
      <c r="C37" s="1281">
        <v>-90</v>
      </c>
      <c r="D37" s="1282">
        <v>90</v>
      </c>
      <c r="E37" s="390"/>
      <c r="F37" s="221"/>
      <c r="G37" s="221"/>
      <c r="K37" s="28"/>
      <c r="L37" s="28"/>
      <c r="M37" s="28"/>
    </row>
    <row r="38" spans="1:13" ht="12" customHeight="1" x14ac:dyDescent="0.2">
      <c r="A38" s="813" t="s">
        <v>3558</v>
      </c>
      <c r="B38" s="1280" t="s">
        <v>4907</v>
      </c>
      <c r="C38" s="1281">
        <v>-4</v>
      </c>
      <c r="D38" s="1282">
        <v>4</v>
      </c>
      <c r="E38" s="390"/>
      <c r="F38" s="221"/>
      <c r="G38" s="221"/>
      <c r="H38" s="28"/>
      <c r="I38" s="28"/>
      <c r="J38" s="28"/>
      <c r="K38" s="28"/>
      <c r="L38" s="28"/>
      <c r="M38" s="28"/>
    </row>
    <row r="39" spans="1:13" ht="12" customHeight="1" x14ac:dyDescent="0.2">
      <c r="A39" s="813" t="s">
        <v>3560</v>
      </c>
      <c r="B39" s="1280" t="s">
        <v>4922</v>
      </c>
      <c r="C39" s="1281">
        <v>-7</v>
      </c>
      <c r="D39" s="1282">
        <v>7</v>
      </c>
      <c r="E39" s="390"/>
      <c r="F39" s="221"/>
      <c r="G39" s="221"/>
      <c r="H39" s="28"/>
      <c r="I39" s="28"/>
      <c r="J39" s="28"/>
      <c r="K39" s="28"/>
      <c r="L39" s="28"/>
      <c r="M39" s="28"/>
    </row>
    <row r="40" spans="1:13" ht="12" customHeight="1" x14ac:dyDescent="0.2">
      <c r="A40" s="813"/>
      <c r="B40" s="1280" t="s">
        <v>4923</v>
      </c>
      <c r="C40" s="1281">
        <v>-50</v>
      </c>
      <c r="D40" s="1282">
        <v>50</v>
      </c>
      <c r="E40" s="390"/>
      <c r="F40" s="221"/>
      <c r="G40" s="221"/>
      <c r="H40" s="28"/>
      <c r="I40" s="28"/>
      <c r="J40" s="28"/>
      <c r="K40" s="28"/>
      <c r="L40" s="28"/>
      <c r="M40" s="28"/>
    </row>
    <row r="41" spans="1:13" ht="12" customHeight="1" x14ac:dyDescent="0.2">
      <c r="A41" s="813"/>
      <c r="B41" s="1280" t="s">
        <v>4924</v>
      </c>
      <c r="C41" s="1281">
        <v>-10</v>
      </c>
      <c r="D41" s="1282">
        <v>10</v>
      </c>
      <c r="E41" s="390"/>
      <c r="F41" s="221"/>
      <c r="G41" s="221"/>
    </row>
    <row r="42" spans="1:13" ht="12" customHeight="1" x14ac:dyDescent="0.2">
      <c r="A42" s="813"/>
      <c r="B42" s="1280" t="s">
        <v>4935</v>
      </c>
      <c r="C42" s="1281">
        <v>-500</v>
      </c>
      <c r="D42" s="1282">
        <v>500</v>
      </c>
      <c r="E42" s="390"/>
      <c r="F42" s="221"/>
      <c r="G42" s="221"/>
    </row>
    <row r="43" spans="1:13" ht="12" customHeight="1" x14ac:dyDescent="0.2">
      <c r="A43" s="813"/>
      <c r="B43" s="1280" t="s">
        <v>4936</v>
      </c>
      <c r="C43" s="1281">
        <v>-28</v>
      </c>
      <c r="D43" s="1282">
        <v>28</v>
      </c>
      <c r="E43" s="390"/>
      <c r="F43" s="221"/>
      <c r="G43" s="221"/>
    </row>
    <row r="44" spans="1:13" ht="12" customHeight="1" x14ac:dyDescent="0.2">
      <c r="A44" s="813"/>
      <c r="B44" s="1280" t="s">
        <v>4937</v>
      </c>
      <c r="C44" s="1281">
        <v>5</v>
      </c>
      <c r="D44" s="1282">
        <v>-5</v>
      </c>
      <c r="E44" s="390"/>
      <c r="F44" s="221"/>
      <c r="G44" s="221"/>
    </row>
    <row r="45" spans="1:13" ht="12" customHeight="1" x14ac:dyDescent="0.2">
      <c r="A45" s="813"/>
      <c r="B45" s="1280" t="s">
        <v>4930</v>
      </c>
      <c r="C45" s="1281">
        <v>-120</v>
      </c>
      <c r="D45" s="1282">
        <v>120</v>
      </c>
      <c r="E45" s="390"/>
      <c r="F45" s="221"/>
      <c r="G45" s="221"/>
    </row>
    <row r="46" spans="1:13" ht="12" customHeight="1" x14ac:dyDescent="0.2">
      <c r="A46" s="813"/>
      <c r="B46" s="1280" t="s">
        <v>4946</v>
      </c>
      <c r="C46" s="1281">
        <v>-20</v>
      </c>
      <c r="D46" s="1282">
        <v>20</v>
      </c>
      <c r="E46" s="390"/>
      <c r="F46" s="221"/>
      <c r="G46" s="221"/>
    </row>
    <row r="47" spans="1:13" ht="12" customHeight="1" x14ac:dyDescent="0.2">
      <c r="A47" s="813"/>
      <c r="B47" s="1280" t="s">
        <v>4947</v>
      </c>
      <c r="C47" s="1281">
        <v>-1300</v>
      </c>
      <c r="D47" s="1282">
        <v>1300</v>
      </c>
      <c r="E47" s="390"/>
      <c r="F47" s="221"/>
      <c r="G47" s="221"/>
    </row>
    <row r="48" spans="1:13" ht="12" customHeight="1" x14ac:dyDescent="0.2">
      <c r="A48" s="813"/>
      <c r="B48" s="1280" t="s">
        <v>4948</v>
      </c>
      <c r="C48" s="1281">
        <v>-85</v>
      </c>
      <c r="D48" s="1282">
        <v>85</v>
      </c>
      <c r="E48" s="390"/>
      <c r="F48" s="221"/>
      <c r="G48" s="221"/>
    </row>
    <row r="49" spans="1:15" ht="12" customHeight="1" x14ac:dyDescent="0.2">
      <c r="A49" s="813"/>
      <c r="B49" s="1280" t="s">
        <v>4942</v>
      </c>
      <c r="C49" s="1281">
        <v>-110</v>
      </c>
      <c r="D49" s="1282">
        <v>110</v>
      </c>
      <c r="E49" s="390"/>
      <c r="F49" s="221"/>
      <c r="G49" s="221"/>
    </row>
    <row r="50" spans="1:15" ht="12" customHeight="1" x14ac:dyDescent="0.2">
      <c r="A50" s="813"/>
      <c r="B50" s="1280" t="s">
        <v>4983</v>
      </c>
      <c r="C50" s="1281">
        <v>-110</v>
      </c>
      <c r="D50" s="1282">
        <v>110</v>
      </c>
      <c r="E50" s="390"/>
      <c r="F50" s="221"/>
      <c r="G50" s="221"/>
    </row>
    <row r="51" spans="1:15" ht="12" customHeight="1" x14ac:dyDescent="0.2">
      <c r="A51" s="813"/>
      <c r="B51" s="1280" t="s">
        <v>4984</v>
      </c>
      <c r="C51" s="1281">
        <v>-70</v>
      </c>
      <c r="D51" s="1282">
        <v>70</v>
      </c>
      <c r="E51" s="390"/>
      <c r="F51" s="221"/>
      <c r="G51" s="221"/>
    </row>
    <row r="52" spans="1:15" ht="12" customHeight="1" x14ac:dyDescent="0.2">
      <c r="A52" s="813"/>
      <c r="B52" s="1280" t="s">
        <v>4953</v>
      </c>
      <c r="C52" s="1281">
        <v>-55</v>
      </c>
      <c r="D52" s="1282">
        <v>55</v>
      </c>
      <c r="E52" s="390"/>
      <c r="F52" s="221"/>
      <c r="G52" s="221"/>
    </row>
    <row r="53" spans="1:15" ht="12" customHeight="1" x14ac:dyDescent="0.2">
      <c r="A53" s="813"/>
      <c r="B53" s="1280" t="s">
        <v>4954</v>
      </c>
      <c r="C53" s="1281">
        <v>-26</v>
      </c>
      <c r="D53" s="1282">
        <v>26</v>
      </c>
      <c r="E53" s="390"/>
      <c r="F53" s="221"/>
      <c r="G53" s="221"/>
    </row>
    <row r="54" spans="1:15" ht="12" customHeight="1" x14ac:dyDescent="0.2">
      <c r="A54" s="813"/>
      <c r="B54" s="1280" t="s">
        <v>2244</v>
      </c>
      <c r="C54" s="1281">
        <v>-190</v>
      </c>
      <c r="D54" s="1282">
        <v>190</v>
      </c>
      <c r="E54" s="390"/>
      <c r="F54" s="221"/>
      <c r="G54" s="221"/>
    </row>
    <row r="55" spans="1:15" ht="12" customHeight="1" x14ac:dyDescent="0.2">
      <c r="A55" s="813"/>
      <c r="B55" s="1280" t="s">
        <v>4952</v>
      </c>
      <c r="C55" s="1281">
        <v>-2643</v>
      </c>
      <c r="D55" s="1282">
        <v>2643</v>
      </c>
      <c r="E55" s="390"/>
      <c r="F55" s="221"/>
      <c r="G55" s="221"/>
      <c r="K55" s="28"/>
      <c r="L55" s="28"/>
      <c r="M55" s="28"/>
    </row>
    <row r="56" spans="1:15" ht="12" customHeight="1" x14ac:dyDescent="0.2">
      <c r="A56" s="813"/>
      <c r="B56" s="1280" t="s">
        <v>4969</v>
      </c>
      <c r="C56" s="1281">
        <v>-1120</v>
      </c>
      <c r="D56" s="1282">
        <v>1120</v>
      </c>
      <c r="E56" s="390"/>
      <c r="F56" s="221"/>
      <c r="G56" s="221"/>
      <c r="K56" s="28"/>
      <c r="L56" s="28"/>
      <c r="M56" s="28"/>
    </row>
    <row r="57" spans="1:15" ht="12" customHeight="1" x14ac:dyDescent="0.25">
      <c r="A57" s="813"/>
      <c r="B57" s="221"/>
      <c r="C57" s="302"/>
      <c r="D57" s="303"/>
      <c r="E57" s="240">
        <f>SUM(D34:D57)</f>
        <v>7575</v>
      </c>
      <c r="F57" s="221"/>
      <c r="G57" s="221"/>
      <c r="I57" s="877"/>
      <c r="J57" s="877"/>
      <c r="K57" s="28"/>
      <c r="L57" s="28"/>
      <c r="M57" s="28"/>
    </row>
    <row r="58" spans="1:15" ht="3" customHeight="1" x14ac:dyDescent="0.2">
      <c r="A58" s="659"/>
      <c r="B58" s="659"/>
      <c r="C58" s="795"/>
      <c r="D58" s="660"/>
      <c r="E58" s="801"/>
      <c r="F58" s="221"/>
      <c r="G58" s="221"/>
      <c r="H58" s="877"/>
      <c r="I58" s="877"/>
      <c r="J58" s="877"/>
      <c r="K58" s="28"/>
      <c r="L58" s="28"/>
      <c r="M58" s="28"/>
    </row>
    <row r="59" spans="1:15" ht="12" customHeight="1" x14ac:dyDescent="0.2">
      <c r="A59" s="814"/>
      <c r="B59" s="826" t="s">
        <v>3787</v>
      </c>
      <c r="C59" s="604">
        <v>6000</v>
      </c>
      <c r="D59" s="46"/>
      <c r="E59" s="390"/>
      <c r="F59" s="221"/>
      <c r="G59" s="599"/>
      <c r="H59" s="877"/>
      <c r="I59" s="877"/>
      <c r="J59" s="877"/>
      <c r="K59" s="28"/>
      <c r="L59" s="28"/>
      <c r="M59" s="28"/>
      <c r="N59" s="28"/>
      <c r="O59" s="28"/>
    </row>
    <row r="60" spans="1:15" ht="12" customHeight="1" x14ac:dyDescent="0.25">
      <c r="A60" s="814" t="s">
        <v>3560</v>
      </c>
      <c r="B60" s="1280" t="s">
        <v>4914</v>
      </c>
      <c r="C60" s="1281">
        <v>-110</v>
      </c>
      <c r="D60" s="1282">
        <v>110</v>
      </c>
      <c r="E60" s="408"/>
      <c r="F60" s="221"/>
      <c r="G60" s="599"/>
      <c r="H60" s="877"/>
      <c r="I60" s="877"/>
      <c r="J60" s="877"/>
      <c r="K60" s="28"/>
      <c r="L60" s="28"/>
      <c r="M60" s="28"/>
      <c r="N60" s="28"/>
      <c r="O60" s="28"/>
    </row>
    <row r="61" spans="1:15" ht="12" customHeight="1" x14ac:dyDescent="0.25">
      <c r="A61" s="814" t="s">
        <v>3788</v>
      </c>
      <c r="B61" s="1280" t="s">
        <v>4918</v>
      </c>
      <c r="C61" s="1281">
        <v>-140</v>
      </c>
      <c r="D61" s="1282">
        <v>140</v>
      </c>
      <c r="E61" s="408"/>
      <c r="F61" s="221"/>
      <c r="G61" s="599"/>
      <c r="H61" s="877"/>
      <c r="I61" s="877"/>
      <c r="J61" s="877"/>
      <c r="K61" s="28"/>
      <c r="L61" s="193"/>
      <c r="M61" s="28"/>
      <c r="N61" s="28"/>
      <c r="O61" s="28"/>
    </row>
    <row r="62" spans="1:15" ht="12" customHeight="1" x14ac:dyDescent="0.25">
      <c r="A62" s="814" t="s">
        <v>3789</v>
      </c>
      <c r="B62" s="1280" t="s">
        <v>4149</v>
      </c>
      <c r="C62" s="1281">
        <v>-235</v>
      </c>
      <c r="D62" s="1282">
        <v>235</v>
      </c>
      <c r="E62" s="408"/>
      <c r="F62" s="221"/>
      <c r="G62" s="599"/>
      <c r="H62" s="877"/>
      <c r="I62" s="877"/>
      <c r="J62" s="877"/>
      <c r="K62" s="28"/>
      <c r="L62" s="193"/>
      <c r="M62" s="28"/>
      <c r="N62" s="28"/>
      <c r="O62" s="28"/>
    </row>
    <row r="63" spans="1:15" ht="12" customHeight="1" x14ac:dyDescent="0.25">
      <c r="A63" s="814" t="s">
        <v>2855</v>
      </c>
      <c r="B63" s="1280" t="s">
        <v>4921</v>
      </c>
      <c r="C63" s="1281">
        <v>-38</v>
      </c>
      <c r="D63" s="1282">
        <v>38</v>
      </c>
      <c r="E63" s="408"/>
      <c r="F63" s="221"/>
      <c r="G63" s="599"/>
      <c r="H63" s="877"/>
      <c r="I63" s="877"/>
      <c r="J63" s="877"/>
      <c r="K63" s="28"/>
      <c r="L63" s="193"/>
      <c r="M63" s="28"/>
      <c r="N63" s="28"/>
      <c r="O63" s="28"/>
    </row>
    <row r="64" spans="1:15" ht="12" customHeight="1" x14ac:dyDescent="0.25">
      <c r="A64" s="814" t="s">
        <v>2856</v>
      </c>
      <c r="B64" s="1280" t="s">
        <v>4925</v>
      </c>
      <c r="C64" s="1281">
        <v>-90</v>
      </c>
      <c r="D64" s="1282">
        <v>90</v>
      </c>
      <c r="E64" s="408"/>
      <c r="F64" s="221"/>
      <c r="G64" s="599"/>
      <c r="H64" s="877"/>
      <c r="I64" s="877"/>
      <c r="J64" s="877"/>
      <c r="L64" s="28"/>
      <c r="M64" s="28"/>
      <c r="N64" s="28"/>
      <c r="O64" s="28"/>
    </row>
    <row r="65" spans="1:15" ht="12" customHeight="1" x14ac:dyDescent="0.25">
      <c r="A65" s="814" t="s">
        <v>3790</v>
      </c>
      <c r="B65" s="1280" t="s">
        <v>4928</v>
      </c>
      <c r="C65" s="1281">
        <v>-105</v>
      </c>
      <c r="D65" s="1282">
        <v>105</v>
      </c>
      <c r="E65" s="860"/>
      <c r="F65" s="221"/>
      <c r="G65" s="599"/>
      <c r="H65" s="877"/>
      <c r="I65" s="877"/>
      <c r="J65" s="877"/>
      <c r="L65" s="193"/>
      <c r="M65" s="28"/>
      <c r="N65" s="28"/>
      <c r="O65" s="28"/>
    </row>
    <row r="66" spans="1:15" ht="12" customHeight="1" x14ac:dyDescent="0.25">
      <c r="A66" s="814" t="s">
        <v>2855</v>
      </c>
      <c r="B66" s="1280" t="s">
        <v>4931</v>
      </c>
      <c r="C66" s="1281">
        <v>-120</v>
      </c>
      <c r="D66" s="1282">
        <v>120</v>
      </c>
      <c r="E66" s="860"/>
      <c r="F66" s="221"/>
      <c r="G66" s="599"/>
      <c r="H66" s="877"/>
      <c r="I66" s="877"/>
      <c r="J66" s="877"/>
      <c r="L66" s="193"/>
      <c r="M66" s="28"/>
      <c r="N66" s="28"/>
      <c r="O66" s="28"/>
    </row>
    <row r="67" spans="1:15" ht="12" customHeight="1" x14ac:dyDescent="0.25">
      <c r="A67" s="814" t="s">
        <v>2856</v>
      </c>
      <c r="B67" s="1280" t="s">
        <v>4929</v>
      </c>
      <c r="C67" s="1281">
        <v>-90</v>
      </c>
      <c r="D67" s="1282">
        <v>90</v>
      </c>
      <c r="E67" s="860"/>
      <c r="F67" s="221"/>
      <c r="G67" s="599"/>
      <c r="H67" s="877"/>
      <c r="I67" s="877"/>
      <c r="J67" s="877"/>
      <c r="L67" s="28"/>
      <c r="M67" s="28"/>
      <c r="N67" s="28"/>
      <c r="O67" s="28"/>
    </row>
    <row r="68" spans="1:15" ht="12" customHeight="1" x14ac:dyDescent="0.25">
      <c r="A68" s="814" t="s">
        <v>1327</v>
      </c>
      <c r="B68" s="1280" t="s">
        <v>4932</v>
      </c>
      <c r="C68" s="1281">
        <v>-110</v>
      </c>
      <c r="D68" s="1282">
        <v>110</v>
      </c>
      <c r="E68" s="408"/>
      <c r="F68" s="221"/>
      <c r="G68" s="599"/>
      <c r="H68" s="877"/>
      <c r="I68" s="877"/>
      <c r="J68" s="877"/>
      <c r="L68" s="193"/>
      <c r="M68" s="28"/>
      <c r="N68" s="28"/>
      <c r="O68" s="28"/>
    </row>
    <row r="69" spans="1:15" ht="12" customHeight="1" x14ac:dyDescent="0.25">
      <c r="A69" s="814"/>
      <c r="B69" s="1280" t="s">
        <v>4933</v>
      </c>
      <c r="C69" s="1281">
        <v>-650</v>
      </c>
      <c r="D69" s="1282">
        <v>650</v>
      </c>
      <c r="E69" s="408"/>
      <c r="F69" s="221"/>
      <c r="G69" s="599"/>
      <c r="H69" s="877"/>
      <c r="I69" s="877"/>
      <c r="J69" s="877"/>
      <c r="L69" s="28"/>
      <c r="M69" s="28"/>
      <c r="N69" s="28"/>
      <c r="O69" s="28"/>
    </row>
    <row r="70" spans="1:15" ht="12" customHeight="1" x14ac:dyDescent="0.25">
      <c r="A70" s="814"/>
      <c r="B70" s="1280" t="s">
        <v>4934</v>
      </c>
      <c r="C70" s="1281">
        <v>-34</v>
      </c>
      <c r="D70" s="1282">
        <v>34</v>
      </c>
      <c r="E70" s="408"/>
      <c r="F70" s="221"/>
      <c r="G70" s="599"/>
      <c r="H70" s="877"/>
      <c r="I70" s="877"/>
      <c r="J70" s="877"/>
      <c r="L70" s="1292"/>
      <c r="M70" s="1292"/>
      <c r="N70" s="28"/>
      <c r="O70" s="28"/>
    </row>
    <row r="71" spans="1:15" ht="12" customHeight="1" x14ac:dyDescent="0.25">
      <c r="A71" s="814"/>
      <c r="B71" s="1280" t="s">
        <v>3461</v>
      </c>
      <c r="C71" s="1281">
        <v>-100</v>
      </c>
      <c r="D71" s="1282">
        <v>100</v>
      </c>
      <c r="E71" s="408"/>
      <c r="F71" s="221"/>
      <c r="G71" s="599"/>
      <c r="H71" s="877"/>
      <c r="I71" s="877"/>
      <c r="J71" s="877"/>
      <c r="L71" s="1292"/>
      <c r="M71" s="1292"/>
      <c r="N71" s="28"/>
      <c r="O71" s="28"/>
    </row>
    <row r="72" spans="1:15" ht="12" customHeight="1" x14ac:dyDescent="0.25">
      <c r="A72" s="814"/>
      <c r="B72" s="1280" t="s">
        <v>4958</v>
      </c>
      <c r="C72" s="1281">
        <v>-30</v>
      </c>
      <c r="D72" s="1282">
        <v>30</v>
      </c>
      <c r="E72" s="408"/>
      <c r="F72" s="221"/>
      <c r="G72" s="599"/>
      <c r="H72" s="877"/>
      <c r="I72" s="877"/>
      <c r="J72" s="877"/>
      <c r="L72" s="1292"/>
      <c r="M72" s="1292"/>
      <c r="N72" s="28"/>
      <c r="O72" s="28"/>
    </row>
    <row r="73" spans="1:15" ht="12" customHeight="1" x14ac:dyDescent="0.25">
      <c r="A73" s="814"/>
      <c r="B73" s="1280" t="s">
        <v>4938</v>
      </c>
      <c r="C73" s="1281">
        <v>-80</v>
      </c>
      <c r="D73" s="1282">
        <v>80</v>
      </c>
      <c r="E73" s="408"/>
      <c r="F73" s="221"/>
      <c r="G73" s="599"/>
      <c r="H73" s="877"/>
      <c r="I73" s="877"/>
      <c r="J73" s="877"/>
      <c r="L73" s="1292"/>
      <c r="M73" s="1292"/>
      <c r="N73" s="28"/>
      <c r="O73" s="28"/>
    </row>
    <row r="74" spans="1:15" ht="12" customHeight="1" x14ac:dyDescent="0.25">
      <c r="A74" s="814"/>
      <c r="B74" s="1280" t="s">
        <v>4979</v>
      </c>
      <c r="C74" s="1281">
        <v>-98</v>
      </c>
      <c r="D74" s="1282">
        <v>98</v>
      </c>
      <c r="E74" s="408"/>
      <c r="F74" s="221"/>
      <c r="G74" s="599"/>
      <c r="H74" s="877"/>
      <c r="I74" s="877"/>
      <c r="J74" s="877"/>
      <c r="L74" s="1292"/>
      <c r="M74" s="1292"/>
      <c r="N74" s="28"/>
      <c r="O74" s="28"/>
    </row>
    <row r="75" spans="1:15" ht="12" customHeight="1" x14ac:dyDescent="0.25">
      <c r="A75" s="814"/>
      <c r="B75" s="1280" t="s">
        <v>4939</v>
      </c>
      <c r="C75" s="1281">
        <v>-95</v>
      </c>
      <c r="D75" s="1282">
        <v>95</v>
      </c>
      <c r="E75" s="408"/>
      <c r="F75" s="221"/>
      <c r="G75" s="599"/>
      <c r="H75" s="877"/>
      <c r="I75" s="877"/>
      <c r="J75" s="877"/>
      <c r="L75" s="1292"/>
      <c r="M75" s="1292"/>
      <c r="N75" s="28"/>
      <c r="O75" s="28"/>
    </row>
    <row r="76" spans="1:15" ht="12" customHeight="1" x14ac:dyDescent="0.25">
      <c r="A76" s="814"/>
      <c r="B76" s="1280" t="s">
        <v>4940</v>
      </c>
      <c r="C76" s="1281">
        <v>-147</v>
      </c>
      <c r="D76" s="1282">
        <v>147</v>
      </c>
      <c r="E76" s="408"/>
      <c r="F76" s="221"/>
      <c r="G76" s="599"/>
      <c r="H76" s="877"/>
      <c r="I76" s="877"/>
      <c r="J76" s="877"/>
      <c r="L76" s="1292"/>
      <c r="M76" s="1292"/>
      <c r="N76" s="1292"/>
      <c r="O76" s="28"/>
    </row>
    <row r="77" spans="1:15" ht="12" customHeight="1" x14ac:dyDescent="0.25">
      <c r="A77" s="814"/>
      <c r="B77" s="1280" t="s">
        <v>4941</v>
      </c>
      <c r="C77" s="1281">
        <v>-110</v>
      </c>
      <c r="D77" s="1282">
        <v>110</v>
      </c>
      <c r="E77" s="408"/>
      <c r="F77" s="221"/>
      <c r="G77" s="599"/>
      <c r="H77" s="877"/>
      <c r="I77" s="877"/>
      <c r="J77" s="877"/>
      <c r="L77" s="193"/>
      <c r="M77" s="28"/>
      <c r="N77" s="28"/>
      <c r="O77" s="28"/>
    </row>
    <row r="78" spans="1:15" ht="12" customHeight="1" x14ac:dyDescent="0.25">
      <c r="A78" s="814"/>
      <c r="B78" s="1280" t="s">
        <v>4944</v>
      </c>
      <c r="C78" s="1281">
        <v>-90</v>
      </c>
      <c r="D78" s="1282">
        <v>90</v>
      </c>
      <c r="E78" s="408"/>
      <c r="F78" s="221"/>
      <c r="G78" s="599"/>
      <c r="H78" s="877"/>
      <c r="I78" s="877"/>
      <c r="J78" s="877"/>
      <c r="L78" s="28"/>
      <c r="M78" s="28"/>
      <c r="N78" s="28"/>
      <c r="O78" s="28"/>
    </row>
    <row r="79" spans="1:15" ht="12" customHeight="1" x14ac:dyDescent="0.25">
      <c r="A79" s="814"/>
      <c r="B79" s="1280" t="s">
        <v>4945</v>
      </c>
      <c r="C79" s="1281">
        <v>-120</v>
      </c>
      <c r="D79" s="1282">
        <v>120</v>
      </c>
      <c r="E79" s="408"/>
      <c r="F79" s="221"/>
      <c r="G79" s="599"/>
      <c r="H79" s="877"/>
    </row>
    <row r="80" spans="1:15" ht="12" customHeight="1" x14ac:dyDescent="0.25">
      <c r="A80" s="814"/>
      <c r="B80" s="1280" t="s">
        <v>4951</v>
      </c>
      <c r="C80" s="1281">
        <v>-95</v>
      </c>
      <c r="D80" s="1282">
        <v>95</v>
      </c>
      <c r="E80" s="408"/>
      <c r="F80" s="221"/>
      <c r="G80" s="599"/>
    </row>
    <row r="81" spans="1:7" ht="12" customHeight="1" x14ac:dyDescent="0.25">
      <c r="A81" s="814"/>
      <c r="B81" s="1280" t="s">
        <v>4956</v>
      </c>
      <c r="C81" s="1281">
        <v>-100</v>
      </c>
      <c r="D81" s="1282">
        <v>100</v>
      </c>
      <c r="E81" s="408"/>
      <c r="F81" s="221"/>
      <c r="G81" s="599"/>
    </row>
    <row r="82" spans="1:7" ht="12" customHeight="1" x14ac:dyDescent="0.25">
      <c r="A82" s="814"/>
      <c r="B82" s="1280" t="s">
        <v>4955</v>
      </c>
      <c r="C82" s="1281">
        <v>-120</v>
      </c>
      <c r="D82" s="1282">
        <v>120</v>
      </c>
      <c r="E82" s="408"/>
      <c r="F82" s="221"/>
      <c r="G82" s="599"/>
    </row>
    <row r="83" spans="1:7" ht="12" customHeight="1" x14ac:dyDescent="0.25">
      <c r="A83" s="814"/>
      <c r="B83" s="1280" t="s">
        <v>4957</v>
      </c>
      <c r="C83" s="1281">
        <v>-120</v>
      </c>
      <c r="D83" s="1282">
        <v>120</v>
      </c>
      <c r="E83" s="408"/>
      <c r="F83" s="221"/>
      <c r="G83" s="599"/>
    </row>
    <row r="84" spans="1:7" ht="12" customHeight="1" x14ac:dyDescent="0.25">
      <c r="A84" s="814"/>
      <c r="B84" s="1280" t="s">
        <v>4972</v>
      </c>
      <c r="C84" s="1281">
        <v>-95</v>
      </c>
      <c r="D84" s="1282">
        <v>95</v>
      </c>
      <c r="E84" s="408"/>
      <c r="F84" s="221"/>
      <c r="G84" s="599"/>
    </row>
    <row r="85" spans="1:7" ht="12" customHeight="1" x14ac:dyDescent="0.25">
      <c r="A85" s="814"/>
      <c r="B85" s="1280" t="s">
        <v>4971</v>
      </c>
      <c r="C85" s="1281">
        <v>-120</v>
      </c>
      <c r="D85" s="1282">
        <v>120</v>
      </c>
      <c r="E85" s="408"/>
      <c r="F85" s="221"/>
      <c r="G85" s="599"/>
    </row>
    <row r="86" spans="1:7" ht="12" customHeight="1" x14ac:dyDescent="0.25">
      <c r="A86" s="814"/>
      <c r="B86" s="1280" t="s">
        <v>2606</v>
      </c>
      <c r="C86" s="1281">
        <v>-140</v>
      </c>
      <c r="D86" s="1282">
        <v>140</v>
      </c>
      <c r="E86" s="408"/>
      <c r="F86" s="221"/>
      <c r="G86" s="599"/>
    </row>
    <row r="87" spans="1:7" ht="12" customHeight="1" x14ac:dyDescent="0.25">
      <c r="A87" s="814"/>
      <c r="B87" s="1280" t="s">
        <v>4550</v>
      </c>
      <c r="C87" s="1281">
        <v>-474</v>
      </c>
      <c r="D87" s="1282">
        <v>474</v>
      </c>
      <c r="E87" s="408"/>
      <c r="F87" s="221"/>
      <c r="G87" s="599"/>
    </row>
    <row r="88" spans="1:7" ht="12" customHeight="1" x14ac:dyDescent="0.25">
      <c r="A88" s="814"/>
      <c r="B88" s="1280" t="s">
        <v>4949</v>
      </c>
      <c r="C88" s="1281">
        <v>-176</v>
      </c>
      <c r="D88" s="1282">
        <v>176</v>
      </c>
      <c r="E88" s="408"/>
      <c r="F88" s="221"/>
      <c r="G88" s="599"/>
    </row>
    <row r="89" spans="1:7" ht="12" customHeight="1" x14ac:dyDescent="0.25">
      <c r="A89" s="814"/>
      <c r="B89" s="1280" t="s">
        <v>4970</v>
      </c>
      <c r="C89" s="1281">
        <v>-70</v>
      </c>
      <c r="D89" s="1282">
        <v>70</v>
      </c>
      <c r="E89" s="408"/>
      <c r="F89" s="221"/>
      <c r="G89" s="599"/>
    </row>
    <row r="90" spans="1:7" ht="12" customHeight="1" x14ac:dyDescent="0.25">
      <c r="A90" s="814"/>
      <c r="B90" s="1280" t="s">
        <v>4950</v>
      </c>
      <c r="C90" s="1281">
        <v>-220</v>
      </c>
      <c r="D90" s="1282">
        <v>220</v>
      </c>
      <c r="E90" s="408"/>
      <c r="F90" s="221"/>
      <c r="G90" s="599"/>
    </row>
    <row r="91" spans="1:7" ht="12" customHeight="1" x14ac:dyDescent="0.25">
      <c r="A91" s="814"/>
      <c r="B91" s="1280" t="s">
        <v>4959</v>
      </c>
      <c r="C91" s="1281">
        <v>-35</v>
      </c>
      <c r="D91" s="1282">
        <v>35</v>
      </c>
      <c r="E91" s="408"/>
      <c r="F91" s="221"/>
      <c r="G91" s="599"/>
    </row>
    <row r="92" spans="1:7" ht="12" customHeight="1" thickBot="1" x14ac:dyDescent="0.3">
      <c r="A92" s="814"/>
      <c r="B92" s="1295"/>
      <c r="C92" s="1170"/>
      <c r="D92" s="1170"/>
      <c r="E92" s="240">
        <f>SUM(D59:D92)</f>
        <v>4357</v>
      </c>
      <c r="F92" s="221"/>
    </row>
    <row r="93" spans="1:7" ht="20.25" customHeight="1" thickBot="1" x14ac:dyDescent="0.45">
      <c r="B93" s="50" t="s">
        <v>1198</v>
      </c>
      <c r="C93" s="49">
        <f>SUM(C2:C57)</f>
        <v>0</v>
      </c>
      <c r="D93" s="432">
        <f>SUM(D9:D57)</f>
        <v>28330</v>
      </c>
      <c r="E93" s="353"/>
    </row>
    <row r="94" spans="1:7" ht="12" customHeight="1" x14ac:dyDescent="0.4">
      <c r="B94" s="28"/>
      <c r="C94" s="211"/>
      <c r="D94" s="1293"/>
      <c r="E94" s="353"/>
    </row>
    <row r="96" spans="1:7" x14ac:dyDescent="0.2">
      <c r="B96" s="193"/>
      <c r="C96" s="193"/>
      <c r="D96" s="28"/>
      <c r="E96" s="193"/>
      <c r="F96" s="193"/>
      <c r="G96" s="28"/>
    </row>
    <row r="97" spans="2:7" x14ac:dyDescent="0.2">
      <c r="B97" s="193"/>
      <c r="C97" s="193"/>
      <c r="D97" s="193"/>
      <c r="E97" s="793"/>
      <c r="F97" s="28"/>
      <c r="G97" s="28"/>
    </row>
    <row r="98" spans="2:7" x14ac:dyDescent="0.2">
      <c r="B98" s="193"/>
      <c r="C98" s="193"/>
      <c r="D98" s="193"/>
      <c r="E98" s="343"/>
      <c r="F98" s="28"/>
      <c r="G98" s="193"/>
    </row>
    <row r="99" spans="2:7" x14ac:dyDescent="0.2">
      <c r="B99" s="193"/>
      <c r="C99" s="193"/>
      <c r="D99" s="193"/>
      <c r="E99" s="230"/>
      <c r="F99" s="193"/>
      <c r="G99" s="193"/>
    </row>
    <row r="100" spans="2:7" x14ac:dyDescent="0.2">
      <c r="B100" s="193"/>
      <c r="C100" s="193"/>
      <c r="D100" s="193"/>
      <c r="E100" s="230"/>
      <c r="F100" s="193"/>
      <c r="G100" s="193"/>
    </row>
    <row r="101" spans="2:7" ht="13.2" x14ac:dyDescent="0.25">
      <c r="C101" s="193"/>
      <c r="D101" s="193"/>
      <c r="E101" s="799"/>
      <c r="F101" s="193"/>
      <c r="G101" s="193"/>
    </row>
    <row r="102" spans="2:7" ht="13.2" x14ac:dyDescent="0.25">
      <c r="C102" s="231"/>
      <c r="D102" s="28"/>
      <c r="E102" s="799"/>
      <c r="F102" s="193"/>
      <c r="G102" s="193"/>
    </row>
    <row r="103" spans="2:7" ht="13.2" x14ac:dyDescent="0.25">
      <c r="C103" s="193"/>
      <c r="D103" s="28"/>
      <c r="E103" s="799"/>
      <c r="F103" s="193"/>
      <c r="G103" s="193"/>
    </row>
    <row r="104" spans="2:7" x14ac:dyDescent="0.2">
      <c r="B104" s="28"/>
      <c r="F104" s="193"/>
      <c r="G104" s="193"/>
    </row>
    <row r="105" spans="2:7" x14ac:dyDescent="0.2">
      <c r="B105" s="28"/>
      <c r="F105" s="193"/>
      <c r="G105" s="221"/>
    </row>
    <row r="106" spans="2:7" x14ac:dyDescent="0.2">
      <c r="F106" s="221"/>
    </row>
  </sheetData>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topLeftCell="A66" zoomScale="80" zoomScaleNormal="80" workbookViewId="0">
      <selection activeCell="C65" sqref="C65"/>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9.6640625" style="3" customWidth="1"/>
    <col min="6" max="6" width="1.109375" style="3" customWidth="1"/>
    <col min="7" max="7" width="4.88671875" style="3" customWidth="1"/>
    <col min="8" max="8" width="4.109375" style="3" customWidth="1"/>
    <col min="9" max="9" width="11.44140625" style="3"/>
    <col min="10" max="10" width="28.109375" style="3" customWidth="1"/>
    <col min="11" max="16384" width="11.44140625" style="3"/>
  </cols>
  <sheetData>
    <row r="1" spans="1:11" ht="12" thickBot="1" x14ac:dyDescent="0.25">
      <c r="B1" s="50"/>
      <c r="C1" s="54" t="s">
        <v>1230</v>
      </c>
      <c r="D1" s="54" t="s">
        <v>1228</v>
      </c>
      <c r="E1" s="221"/>
      <c r="F1" s="260"/>
      <c r="G1" s="221"/>
    </row>
    <row r="2" spans="1:11" x14ac:dyDescent="0.2">
      <c r="A2" s="16"/>
      <c r="B2" s="28" t="s">
        <v>1192</v>
      </c>
      <c r="C2" s="1211">
        <v>34304</v>
      </c>
      <c r="D2" s="1211"/>
      <c r="F2" s="630"/>
    </row>
    <row r="3" spans="1:11" ht="13.5" customHeight="1" x14ac:dyDescent="0.2">
      <c r="A3" s="16"/>
      <c r="B3" s="3" t="s">
        <v>1194</v>
      </c>
      <c r="C3" s="875"/>
      <c r="D3" s="875"/>
    </row>
    <row r="4" spans="1:11" ht="12" x14ac:dyDescent="0.25">
      <c r="A4" s="16"/>
      <c r="B4" s="3" t="s">
        <v>3597</v>
      </c>
      <c r="C4" s="875">
        <v>3000</v>
      </c>
      <c r="D4" s="875">
        <v>-3000</v>
      </c>
      <c r="E4" s="23"/>
    </row>
    <row r="5" spans="1:11" ht="12" x14ac:dyDescent="0.25">
      <c r="A5" s="16"/>
      <c r="B5" s="3" t="s">
        <v>3743</v>
      </c>
      <c r="C5" s="875">
        <v>0</v>
      </c>
      <c r="D5" s="875">
        <v>0</v>
      </c>
      <c r="E5" s="23"/>
    </row>
    <row r="6" spans="1:11" x14ac:dyDescent="0.2">
      <c r="A6" s="16"/>
      <c r="B6" s="221" t="s">
        <v>393</v>
      </c>
      <c r="C6" s="875">
        <v>213</v>
      </c>
      <c r="D6" s="875">
        <v>-213</v>
      </c>
    </row>
    <row r="7" spans="1:11" ht="12" x14ac:dyDescent="0.25">
      <c r="A7" s="16"/>
      <c r="B7" s="221" t="s">
        <v>4880</v>
      </c>
      <c r="C7" s="875">
        <v>2153</v>
      </c>
      <c r="D7" s="875">
        <v>-2153</v>
      </c>
      <c r="E7" s="23">
        <f>SUM(C2:C7)</f>
        <v>39670</v>
      </c>
      <c r="I7" s="1278" t="s">
        <v>4879</v>
      </c>
      <c r="J7" s="1278"/>
    </row>
    <row r="8" spans="1:11" ht="3.75" customHeight="1" x14ac:dyDescent="0.2">
      <c r="A8" s="4"/>
      <c r="B8" s="51"/>
      <c r="C8" s="41"/>
      <c r="D8" s="45"/>
      <c r="E8" s="4"/>
    </row>
    <row r="9" spans="1:11" x14ac:dyDescent="0.2">
      <c r="A9" s="14">
        <v>1</v>
      </c>
      <c r="B9" s="581" t="s">
        <v>1145</v>
      </c>
      <c r="C9" s="819">
        <v>-50</v>
      </c>
      <c r="D9" s="1057">
        <v>50</v>
      </c>
      <c r="F9" s="221"/>
      <c r="G9" s="221"/>
      <c r="I9" s="673">
        <v>-500</v>
      </c>
      <c r="J9" s="673" t="s">
        <v>4828</v>
      </c>
      <c r="K9" s="193" t="s">
        <v>4876</v>
      </c>
    </row>
    <row r="10" spans="1:11" x14ac:dyDescent="0.2">
      <c r="A10" s="14">
        <v>2</v>
      </c>
      <c r="B10" s="581" t="s">
        <v>791</v>
      </c>
      <c r="C10" s="819">
        <v>-246</v>
      </c>
      <c r="D10" s="1057">
        <v>246</v>
      </c>
      <c r="E10" s="260"/>
      <c r="F10" s="221"/>
      <c r="G10" s="285"/>
      <c r="I10" s="673">
        <v>-10</v>
      </c>
      <c r="J10" s="673" t="s">
        <v>4816</v>
      </c>
      <c r="K10" s="193" t="s">
        <v>4876</v>
      </c>
    </row>
    <row r="11" spans="1:11" ht="13.5" customHeight="1" x14ac:dyDescent="0.2">
      <c r="A11" s="14">
        <v>3</v>
      </c>
      <c r="B11" s="581" t="s">
        <v>3786</v>
      </c>
      <c r="C11" s="819">
        <f>-C58</f>
        <v>-10824</v>
      </c>
      <c r="D11" s="1057">
        <f>E92</f>
        <v>10824</v>
      </c>
      <c r="F11" s="221"/>
      <c r="G11" s="221"/>
      <c r="I11" s="673">
        <v>-165</v>
      </c>
      <c r="J11" s="673" t="s">
        <v>4829</v>
      </c>
      <c r="K11" s="221" t="s">
        <v>4876</v>
      </c>
    </row>
    <row r="12" spans="1:11" x14ac:dyDescent="0.2">
      <c r="A12" s="14">
        <v>4</v>
      </c>
      <c r="B12" s="581" t="s">
        <v>4558</v>
      </c>
      <c r="C12" s="819">
        <v>0</v>
      </c>
      <c r="D12" s="1057">
        <v>0</v>
      </c>
      <c r="F12" s="221"/>
      <c r="G12" s="221"/>
      <c r="I12" s="673">
        <v>-87</v>
      </c>
      <c r="J12" s="673" t="s">
        <v>4838</v>
      </c>
      <c r="K12" s="3" t="s">
        <v>4876</v>
      </c>
    </row>
    <row r="13" spans="1:11" x14ac:dyDescent="0.2">
      <c r="A13" s="14">
        <v>5</v>
      </c>
      <c r="B13" s="581" t="s">
        <v>3781</v>
      </c>
      <c r="C13" s="819">
        <v>0</v>
      </c>
      <c r="D13" s="1057">
        <v>0</v>
      </c>
      <c r="F13" s="221"/>
      <c r="G13" s="221"/>
      <c r="I13" s="673">
        <v>-160</v>
      </c>
      <c r="J13" s="673" t="s">
        <v>4839</v>
      </c>
      <c r="K13" s="3" t="s">
        <v>4876</v>
      </c>
    </row>
    <row r="14" spans="1:11" x14ac:dyDescent="0.2">
      <c r="A14" s="14">
        <v>6</v>
      </c>
      <c r="B14" s="581" t="s">
        <v>1433</v>
      </c>
      <c r="C14" s="819">
        <v>-170</v>
      </c>
      <c r="D14" s="1057">
        <v>170</v>
      </c>
      <c r="F14" s="221"/>
      <c r="G14" s="221"/>
      <c r="I14" s="673">
        <v>-50</v>
      </c>
      <c r="J14" s="673" t="s">
        <v>4840</v>
      </c>
      <c r="K14" s="3" t="s">
        <v>4876</v>
      </c>
    </row>
    <row r="15" spans="1:11" ht="12" x14ac:dyDescent="0.25">
      <c r="A15" s="14">
        <v>7</v>
      </c>
      <c r="B15" s="581" t="s">
        <v>3785</v>
      </c>
      <c r="C15" s="819">
        <v>0</v>
      </c>
      <c r="D15" s="1057">
        <v>0</v>
      </c>
      <c r="F15" s="221"/>
      <c r="G15" s="827"/>
      <c r="I15" s="673">
        <v>-250</v>
      </c>
      <c r="J15" s="673" t="s">
        <v>4841</v>
      </c>
      <c r="K15" s="3" t="s">
        <v>4876</v>
      </c>
    </row>
    <row r="16" spans="1:11" ht="12" x14ac:dyDescent="0.25">
      <c r="A16" s="14">
        <v>8</v>
      </c>
      <c r="B16" s="581" t="s">
        <v>4794</v>
      </c>
      <c r="C16" s="819">
        <v>-800</v>
      </c>
      <c r="D16" s="1057">
        <v>800</v>
      </c>
      <c r="F16" s="221"/>
      <c r="G16" s="827"/>
      <c r="I16" s="673">
        <v>-20</v>
      </c>
      <c r="J16" s="673" t="s">
        <v>4842</v>
      </c>
      <c r="K16" s="3" t="s">
        <v>4876</v>
      </c>
    </row>
    <row r="17" spans="1:11" ht="12" x14ac:dyDescent="0.25">
      <c r="A17" s="14">
        <v>9</v>
      </c>
      <c r="B17" s="581" t="s">
        <v>4765</v>
      </c>
      <c r="C17" s="819">
        <v>-400</v>
      </c>
      <c r="D17" s="1057">
        <v>400</v>
      </c>
      <c r="F17" s="221"/>
      <c r="G17" s="827"/>
      <c r="I17" s="673">
        <v>-170</v>
      </c>
      <c r="J17" s="673" t="s">
        <v>4843</v>
      </c>
      <c r="K17" s="3" t="s">
        <v>4876</v>
      </c>
    </row>
    <row r="18" spans="1:11" ht="12" x14ac:dyDescent="0.25">
      <c r="A18" s="14">
        <v>10</v>
      </c>
      <c r="B18" s="581" t="s">
        <v>4811</v>
      </c>
      <c r="C18" s="819">
        <v>-400</v>
      </c>
      <c r="D18" s="1057">
        <v>400</v>
      </c>
      <c r="F18" s="221"/>
      <c r="G18" s="820"/>
      <c r="I18" s="673">
        <v>-230</v>
      </c>
      <c r="J18" s="673" t="s">
        <v>4844</v>
      </c>
      <c r="K18" s="3" t="s">
        <v>4876</v>
      </c>
    </row>
    <row r="19" spans="1:11" x14ac:dyDescent="0.2">
      <c r="A19" s="14">
        <v>11</v>
      </c>
      <c r="B19" s="581" t="s">
        <v>4837</v>
      </c>
      <c r="C19" s="819">
        <v>-400</v>
      </c>
      <c r="D19" s="1057">
        <v>400</v>
      </c>
      <c r="F19" s="221"/>
      <c r="G19" s="221"/>
      <c r="I19" s="673">
        <v>-140</v>
      </c>
      <c r="J19" s="673" t="s">
        <v>4845</v>
      </c>
      <c r="K19" s="3" t="s">
        <v>4876</v>
      </c>
    </row>
    <row r="20" spans="1:11" x14ac:dyDescent="0.2">
      <c r="A20" s="14">
        <v>12</v>
      </c>
      <c r="B20" s="581" t="s">
        <v>4812</v>
      </c>
      <c r="C20" s="819">
        <v>-400</v>
      </c>
      <c r="D20" s="1057">
        <v>400</v>
      </c>
      <c r="F20" s="221"/>
      <c r="G20" s="221"/>
      <c r="I20" s="673">
        <v>-60</v>
      </c>
      <c r="J20" s="673" t="s">
        <v>880</v>
      </c>
      <c r="K20" s="3" t="s">
        <v>4876</v>
      </c>
    </row>
    <row r="21" spans="1:11" x14ac:dyDescent="0.2">
      <c r="A21" s="14">
        <v>13</v>
      </c>
      <c r="B21" s="581" t="s">
        <v>4882</v>
      </c>
      <c r="C21" s="819">
        <v>-400</v>
      </c>
      <c r="D21" s="1057">
        <v>400</v>
      </c>
      <c r="F21" s="221"/>
      <c r="G21" s="221"/>
      <c r="I21" s="673">
        <v>-10</v>
      </c>
      <c r="J21" s="673" t="s">
        <v>4842</v>
      </c>
      <c r="K21" s="3" t="s">
        <v>4876</v>
      </c>
    </row>
    <row r="22" spans="1:11" x14ac:dyDescent="0.2">
      <c r="A22" s="14">
        <v>14</v>
      </c>
      <c r="B22" s="581" t="s">
        <v>3164</v>
      </c>
      <c r="C22" s="819">
        <v>-833</v>
      </c>
      <c r="D22" s="1057">
        <v>833</v>
      </c>
      <c r="F22" s="221"/>
      <c r="G22" s="221"/>
      <c r="I22" s="673">
        <v>-15</v>
      </c>
      <c r="J22" s="673" t="s">
        <v>4848</v>
      </c>
      <c r="K22" s="3" t="s">
        <v>4876</v>
      </c>
    </row>
    <row r="23" spans="1:11" x14ac:dyDescent="0.2">
      <c r="A23" s="14">
        <v>15</v>
      </c>
      <c r="B23" s="581" t="s">
        <v>1154</v>
      </c>
      <c r="C23" s="819">
        <v>-66</v>
      </c>
      <c r="D23" s="1057">
        <v>66</v>
      </c>
      <c r="F23" s="221"/>
      <c r="G23" s="221"/>
      <c r="I23" s="673">
        <v>-100</v>
      </c>
      <c r="J23" s="673" t="s">
        <v>4849</v>
      </c>
      <c r="K23" s="3" t="s">
        <v>4876</v>
      </c>
    </row>
    <row r="24" spans="1:11" x14ac:dyDescent="0.2">
      <c r="A24" s="14">
        <v>16</v>
      </c>
      <c r="B24" s="581" t="s">
        <v>1155</v>
      </c>
      <c r="C24" s="819">
        <v>0</v>
      </c>
      <c r="D24" s="1057">
        <v>0</v>
      </c>
      <c r="F24" s="221"/>
      <c r="G24" s="221"/>
      <c r="I24" s="673">
        <v>-10</v>
      </c>
      <c r="J24" s="673" t="s">
        <v>4850</v>
      </c>
      <c r="K24" s="3" t="s">
        <v>4876</v>
      </c>
    </row>
    <row r="25" spans="1:11" x14ac:dyDescent="0.2">
      <c r="A25" s="14">
        <v>17</v>
      </c>
      <c r="B25" s="581" t="s">
        <v>3439</v>
      </c>
      <c r="C25" s="819">
        <v>-171</v>
      </c>
      <c r="D25" s="1057">
        <v>171</v>
      </c>
      <c r="F25" s="221"/>
      <c r="G25" s="221"/>
      <c r="I25" s="673">
        <v>-10</v>
      </c>
      <c r="J25" s="673" t="s">
        <v>4857</v>
      </c>
      <c r="K25" s="3" t="s">
        <v>4876</v>
      </c>
    </row>
    <row r="26" spans="1:11" x14ac:dyDescent="0.2">
      <c r="A26" s="14">
        <v>18</v>
      </c>
      <c r="B26" s="581" t="s">
        <v>4183</v>
      </c>
      <c r="C26" s="819">
        <v>-50</v>
      </c>
      <c r="D26" s="1057">
        <v>50</v>
      </c>
      <c r="F26" s="221"/>
      <c r="G26" s="221"/>
      <c r="I26" s="673">
        <v>-300</v>
      </c>
      <c r="J26" s="673" t="s">
        <v>4856</v>
      </c>
      <c r="K26" s="3" t="s">
        <v>4876</v>
      </c>
    </row>
    <row r="27" spans="1:11" x14ac:dyDescent="0.2">
      <c r="A27" s="14">
        <v>19</v>
      </c>
      <c r="B27" s="581" t="s">
        <v>4184</v>
      </c>
      <c r="C27" s="819">
        <v>-145</v>
      </c>
      <c r="D27" s="1057">
        <v>145</v>
      </c>
      <c r="F27" s="221"/>
      <c r="G27" s="221"/>
      <c r="I27" s="673">
        <v>-3400</v>
      </c>
      <c r="J27" s="673" t="s">
        <v>4859</v>
      </c>
      <c r="K27" s="3" t="s">
        <v>4876</v>
      </c>
    </row>
    <row r="28" spans="1:11" x14ac:dyDescent="0.2">
      <c r="A28" s="14">
        <v>20</v>
      </c>
      <c r="B28" s="581" t="s">
        <v>3793</v>
      </c>
      <c r="C28" s="819">
        <v>-458</v>
      </c>
      <c r="D28" s="1057">
        <v>458</v>
      </c>
      <c r="F28" s="221"/>
      <c r="G28" s="221"/>
      <c r="I28" s="673">
        <v>-607</v>
      </c>
      <c r="J28" s="673" t="s">
        <v>4830</v>
      </c>
      <c r="K28" s="3" t="s">
        <v>4877</v>
      </c>
    </row>
    <row r="29" spans="1:11" x14ac:dyDescent="0.2">
      <c r="A29" s="14">
        <v>21</v>
      </c>
      <c r="B29" s="581" t="s">
        <v>3427</v>
      </c>
      <c r="C29" s="819">
        <v>-300</v>
      </c>
      <c r="D29" s="1057">
        <v>300</v>
      </c>
      <c r="E29" s="353"/>
      <c r="F29" s="221"/>
      <c r="G29" s="221"/>
      <c r="I29" s="1276">
        <v>-150</v>
      </c>
      <c r="J29" s="673" t="s">
        <v>4831</v>
      </c>
      <c r="K29" s="3" t="s">
        <v>4877</v>
      </c>
    </row>
    <row r="30" spans="1:11" ht="12" x14ac:dyDescent="0.25">
      <c r="A30" s="14">
        <v>22</v>
      </c>
      <c r="B30" s="670" t="s">
        <v>5010</v>
      </c>
      <c r="C30" s="672">
        <v>-188</v>
      </c>
      <c r="D30" s="672">
        <v>188</v>
      </c>
      <c r="E30" s="240">
        <f>SUM(D9:D30)</f>
        <v>16301</v>
      </c>
      <c r="F30" s="221"/>
      <c r="G30" s="221"/>
      <c r="I30" s="673">
        <v>-470</v>
      </c>
      <c r="J30" s="673" t="s">
        <v>4853</v>
      </c>
      <c r="K30" s="3" t="s">
        <v>4877</v>
      </c>
    </row>
    <row r="31" spans="1:11" ht="2.25" customHeight="1" x14ac:dyDescent="0.2">
      <c r="A31" s="4"/>
      <c r="B31" s="51"/>
      <c r="C31" s="41"/>
      <c r="D31" s="45"/>
      <c r="E31" s="4"/>
      <c r="F31" s="221"/>
      <c r="G31" s="221"/>
    </row>
    <row r="32" spans="1:11" ht="12" x14ac:dyDescent="0.25">
      <c r="A32" s="15"/>
      <c r="B32" s="594" t="s">
        <v>62</v>
      </c>
      <c r="C32" s="501">
        <v>-11275</v>
      </c>
      <c r="D32" s="652">
        <v>11275</v>
      </c>
      <c r="E32" s="240">
        <f>D32</f>
        <v>11275</v>
      </c>
      <c r="F32" s="221"/>
      <c r="G32" s="193"/>
      <c r="I32" s="673">
        <v>-640</v>
      </c>
      <c r="J32" s="1277" t="s">
        <v>4851</v>
      </c>
      <c r="K32" s="3" t="s">
        <v>4877</v>
      </c>
    </row>
    <row r="33" spans="1:11" ht="12" x14ac:dyDescent="0.25">
      <c r="A33" s="15"/>
      <c r="B33" s="1233" t="s">
        <v>4770</v>
      </c>
      <c r="C33" s="1234">
        <v>-2000</v>
      </c>
      <c r="D33" s="1235">
        <v>2000</v>
      </c>
      <c r="E33" s="240"/>
      <c r="F33" s="221"/>
      <c r="G33" s="193"/>
      <c r="I33" s="673">
        <v>-196</v>
      </c>
      <c r="J33" s="1277" t="s">
        <v>4852</v>
      </c>
      <c r="K33" s="3" t="s">
        <v>4877</v>
      </c>
    </row>
    <row r="34" spans="1:11" ht="2.25" customHeight="1" x14ac:dyDescent="0.2">
      <c r="A34" s="4"/>
      <c r="B34" s="357"/>
      <c r="C34" s="41"/>
      <c r="D34" s="45"/>
      <c r="E34" s="4"/>
      <c r="F34" s="221"/>
      <c r="G34" s="221"/>
    </row>
    <row r="35" spans="1:11" ht="12" customHeight="1" x14ac:dyDescent="0.2">
      <c r="A35" s="813"/>
      <c r="B35" s="581" t="s">
        <v>4262</v>
      </c>
      <c r="C35" s="819">
        <v>0</v>
      </c>
      <c r="D35" s="1057">
        <v>0</v>
      </c>
      <c r="E35" s="390"/>
      <c r="F35" s="221"/>
      <c r="G35" s="599"/>
      <c r="I35" s="673">
        <v>-250</v>
      </c>
      <c r="J35" s="673" t="s">
        <v>4851</v>
      </c>
      <c r="K35" s="3" t="s">
        <v>4877</v>
      </c>
    </row>
    <row r="36" spans="1:11" ht="12" customHeight="1" x14ac:dyDescent="0.2">
      <c r="A36" s="813" t="s">
        <v>3558</v>
      </c>
      <c r="B36" s="581" t="s">
        <v>3081</v>
      </c>
      <c r="C36" s="819">
        <v>-349</v>
      </c>
      <c r="D36" s="1057">
        <v>349</v>
      </c>
      <c r="E36" s="390"/>
      <c r="F36" s="221"/>
      <c r="G36" s="323"/>
      <c r="I36" s="499">
        <f>SUM(I8:I35)</f>
        <v>-8000</v>
      </c>
      <c r="J36" s="3" t="s">
        <v>5094</v>
      </c>
    </row>
    <row r="37" spans="1:11" ht="12" customHeight="1" x14ac:dyDescent="0.2">
      <c r="A37" s="813" t="s">
        <v>3559</v>
      </c>
      <c r="B37" s="581" t="s">
        <v>4798</v>
      </c>
      <c r="C37" s="819">
        <v>-1616</v>
      </c>
      <c r="D37" s="1057">
        <v>1616</v>
      </c>
      <c r="E37" s="390"/>
      <c r="F37" s="221"/>
      <c r="G37" s="323"/>
    </row>
    <row r="38" spans="1:11" ht="12" customHeight="1" x14ac:dyDescent="0.2">
      <c r="A38" s="813" t="s">
        <v>2856</v>
      </c>
      <c r="B38" s="581" t="s">
        <v>4805</v>
      </c>
      <c r="C38" s="819">
        <v>-478</v>
      </c>
      <c r="D38" s="1057">
        <v>478</v>
      </c>
      <c r="E38" s="390"/>
      <c r="F38" s="221"/>
      <c r="G38" s="221"/>
    </row>
    <row r="39" spans="1:11" ht="12" customHeight="1" x14ac:dyDescent="0.2">
      <c r="A39" s="813" t="s">
        <v>3558</v>
      </c>
      <c r="B39" s="581" t="s">
        <v>4821</v>
      </c>
      <c r="C39" s="819">
        <v>-220</v>
      </c>
      <c r="D39" s="1057">
        <v>220</v>
      </c>
      <c r="E39" s="390"/>
      <c r="F39" s="221"/>
      <c r="G39" s="221"/>
    </row>
    <row r="40" spans="1:11" ht="12" customHeight="1" x14ac:dyDescent="0.2">
      <c r="A40" s="813" t="s">
        <v>3560</v>
      </c>
      <c r="B40" s="581" t="s">
        <v>21</v>
      </c>
      <c r="C40" s="819">
        <v>-150</v>
      </c>
      <c r="D40" s="1057">
        <v>150</v>
      </c>
      <c r="E40" s="390"/>
      <c r="F40" s="221"/>
      <c r="G40" s="221"/>
    </row>
    <row r="41" spans="1:11" ht="12" customHeight="1" x14ac:dyDescent="0.2">
      <c r="A41" s="813"/>
      <c r="B41" s="581" t="s">
        <v>4810</v>
      </c>
      <c r="C41" s="819">
        <v>-4320</v>
      </c>
      <c r="D41" s="1057">
        <v>4320</v>
      </c>
      <c r="E41" s="390"/>
      <c r="F41" s="221"/>
      <c r="G41" s="221"/>
    </row>
    <row r="42" spans="1:11" ht="12" customHeight="1" x14ac:dyDescent="0.2">
      <c r="A42" s="813"/>
      <c r="B42" s="581" t="s">
        <v>4818</v>
      </c>
      <c r="C42" s="819">
        <v>-400</v>
      </c>
      <c r="D42" s="1057">
        <v>400</v>
      </c>
      <c r="E42" s="390"/>
      <c r="F42" s="221"/>
      <c r="G42" s="221"/>
      <c r="I42" s="193"/>
    </row>
    <row r="43" spans="1:11" ht="12" customHeight="1" x14ac:dyDescent="0.2">
      <c r="A43" s="813"/>
      <c r="B43" s="581" t="s">
        <v>4819</v>
      </c>
      <c r="C43" s="819">
        <v>-628</v>
      </c>
      <c r="D43" s="1057">
        <v>628</v>
      </c>
      <c r="E43" s="390"/>
      <c r="F43" s="221"/>
      <c r="G43" s="221"/>
    </row>
    <row r="44" spans="1:11" ht="12" customHeight="1" x14ac:dyDescent="0.2">
      <c r="A44" s="813"/>
      <c r="B44" s="581" t="s">
        <v>4835</v>
      </c>
      <c r="C44" s="819">
        <v>-430</v>
      </c>
      <c r="D44" s="1057">
        <v>430</v>
      </c>
      <c r="E44" s="390"/>
      <c r="F44" s="221"/>
      <c r="G44" s="221"/>
    </row>
    <row r="45" spans="1:11" ht="12" customHeight="1" x14ac:dyDescent="0.2">
      <c r="A45" s="813"/>
      <c r="B45" s="581" t="s">
        <v>4832</v>
      </c>
      <c r="C45" s="819">
        <v>-298</v>
      </c>
      <c r="D45" s="1057">
        <v>298</v>
      </c>
      <c r="E45" s="390"/>
      <c r="F45" s="221"/>
      <c r="G45" s="221"/>
    </row>
    <row r="46" spans="1:11" ht="12" customHeight="1" x14ac:dyDescent="0.2">
      <c r="A46" s="813"/>
      <c r="B46" s="581" t="s">
        <v>4815</v>
      </c>
      <c r="C46" s="819">
        <v>-70</v>
      </c>
      <c r="D46" s="1057">
        <v>70</v>
      </c>
      <c r="E46" s="390"/>
      <c r="F46" s="221"/>
      <c r="G46" s="221"/>
    </row>
    <row r="47" spans="1:11" ht="12" customHeight="1" x14ac:dyDescent="0.2">
      <c r="A47" s="813"/>
      <c r="B47" s="581" t="s">
        <v>4814</v>
      </c>
      <c r="C47" s="819">
        <v>-30</v>
      </c>
      <c r="D47" s="1057">
        <v>30</v>
      </c>
      <c r="E47" s="390"/>
      <c r="F47" s="221"/>
      <c r="G47" s="221"/>
    </row>
    <row r="48" spans="1:11" ht="12" customHeight="1" x14ac:dyDescent="0.2">
      <c r="A48" s="813"/>
      <c r="B48" s="581" t="s">
        <v>4816</v>
      </c>
      <c r="C48" s="819">
        <v>-11</v>
      </c>
      <c r="D48" s="1057">
        <v>11</v>
      </c>
      <c r="E48" s="390"/>
      <c r="F48" s="221"/>
      <c r="G48" s="221"/>
    </row>
    <row r="49" spans="1:7" ht="12" customHeight="1" x14ac:dyDescent="0.2">
      <c r="A49" s="813"/>
      <c r="B49" s="581" t="s">
        <v>4846</v>
      </c>
      <c r="C49" s="819">
        <v>-245</v>
      </c>
      <c r="D49" s="1057">
        <v>245</v>
      </c>
      <c r="E49" s="390"/>
      <c r="F49" s="221"/>
      <c r="G49" s="221"/>
    </row>
    <row r="50" spans="1:7" ht="12" customHeight="1" x14ac:dyDescent="0.2">
      <c r="A50" s="813"/>
      <c r="B50" s="581" t="s">
        <v>4855</v>
      </c>
      <c r="C50" s="819">
        <v>-100</v>
      </c>
      <c r="D50" s="1057">
        <v>100</v>
      </c>
      <c r="E50" s="390"/>
      <c r="F50" s="221"/>
      <c r="G50" s="221"/>
    </row>
    <row r="51" spans="1:7" ht="12" customHeight="1" x14ac:dyDescent="0.2">
      <c r="A51" s="813"/>
      <c r="B51" s="581" t="s">
        <v>4858</v>
      </c>
      <c r="C51" s="819">
        <v>-100</v>
      </c>
      <c r="D51" s="1057">
        <v>100</v>
      </c>
      <c r="E51" s="390"/>
      <c r="F51" s="221"/>
      <c r="G51" s="221"/>
    </row>
    <row r="52" spans="1:7" ht="12" customHeight="1" x14ac:dyDescent="0.2">
      <c r="A52" s="813"/>
      <c r="B52" s="581" t="s">
        <v>4860</v>
      </c>
      <c r="C52" s="819">
        <v>-335</v>
      </c>
      <c r="D52" s="1057">
        <v>335</v>
      </c>
      <c r="E52" s="390"/>
      <c r="F52" s="221"/>
      <c r="G52" s="221"/>
    </row>
    <row r="53" spans="1:7" ht="12" customHeight="1" x14ac:dyDescent="0.2">
      <c r="A53" s="813"/>
      <c r="B53" s="581" t="s">
        <v>4863</v>
      </c>
      <c r="C53" s="819">
        <v>-112</v>
      </c>
      <c r="D53" s="1057">
        <v>112</v>
      </c>
      <c r="E53" s="390"/>
      <c r="F53" s="221"/>
      <c r="G53" s="221"/>
    </row>
    <row r="54" spans="1:7" ht="12" customHeight="1" x14ac:dyDescent="0.2">
      <c r="A54" s="813"/>
      <c r="B54" s="581" t="s">
        <v>4864</v>
      </c>
      <c r="C54" s="819">
        <v>-2</v>
      </c>
      <c r="D54" s="1057">
        <v>2</v>
      </c>
      <c r="E54" s="390"/>
      <c r="F54" s="221"/>
      <c r="G54" s="221"/>
    </row>
    <row r="55" spans="1:7" ht="12" customHeight="1" x14ac:dyDescent="0.2">
      <c r="A55" s="813"/>
      <c r="B55" s="581" t="s">
        <v>4866</v>
      </c>
      <c r="C55" s="819">
        <v>-200</v>
      </c>
      <c r="D55" s="1057">
        <v>200</v>
      </c>
      <c r="E55" s="390"/>
      <c r="F55" s="221"/>
      <c r="G55" s="221"/>
    </row>
    <row r="56" spans="1:7" ht="12" customHeight="1" x14ac:dyDescent="0.25">
      <c r="A56" s="813"/>
      <c r="B56" s="221"/>
      <c r="C56" s="302"/>
      <c r="D56" s="303"/>
      <c r="E56" s="240">
        <f>SUM(D35:D56)</f>
        <v>10094</v>
      </c>
      <c r="F56" s="221"/>
      <c r="G56" s="221"/>
    </row>
    <row r="57" spans="1:7" ht="3" customHeight="1" x14ac:dyDescent="0.2">
      <c r="A57" s="659"/>
      <c r="B57" s="659"/>
      <c r="C57" s="795"/>
      <c r="D57" s="660"/>
      <c r="E57" s="801"/>
      <c r="F57" s="221"/>
      <c r="G57" s="221"/>
    </row>
    <row r="58" spans="1:7" ht="12" customHeight="1" x14ac:dyDescent="0.2">
      <c r="A58" s="814"/>
      <c r="B58" s="826" t="s">
        <v>3787</v>
      </c>
      <c r="C58" s="604">
        <v>10824</v>
      </c>
      <c r="D58" s="46"/>
      <c r="E58" s="390"/>
      <c r="F58" s="221"/>
      <c r="G58" s="599"/>
    </row>
    <row r="59" spans="1:7" ht="12" customHeight="1" x14ac:dyDescent="0.25">
      <c r="A59" s="814" t="s">
        <v>3560</v>
      </c>
      <c r="B59" s="581" t="s">
        <v>4804</v>
      </c>
      <c r="C59" s="819">
        <v>-833</v>
      </c>
      <c r="D59" s="1057">
        <v>833</v>
      </c>
      <c r="E59" s="408"/>
      <c r="F59" s="221"/>
      <c r="G59" s="599"/>
    </row>
    <row r="60" spans="1:7" ht="12" customHeight="1" x14ac:dyDescent="0.25">
      <c r="A60" s="814" t="s">
        <v>3788</v>
      </c>
      <c r="B60" s="581" t="s">
        <v>4806</v>
      </c>
      <c r="C60" s="819">
        <v>-110</v>
      </c>
      <c r="D60" s="1057">
        <v>110</v>
      </c>
      <c r="E60" s="408"/>
      <c r="F60" s="221"/>
      <c r="G60" s="599"/>
    </row>
    <row r="61" spans="1:7" ht="12" customHeight="1" x14ac:dyDescent="0.25">
      <c r="A61" s="814" t="s">
        <v>3789</v>
      </c>
      <c r="B61" s="581" t="s">
        <v>4807</v>
      </c>
      <c r="C61" s="819">
        <v>-112</v>
      </c>
      <c r="D61" s="1057">
        <v>112</v>
      </c>
      <c r="E61" s="408"/>
      <c r="F61" s="221"/>
      <c r="G61" s="599"/>
    </row>
    <row r="62" spans="1:7" ht="12" customHeight="1" x14ac:dyDescent="0.25">
      <c r="A62" s="814" t="s">
        <v>2855</v>
      </c>
      <c r="B62" s="581" t="s">
        <v>4800</v>
      </c>
      <c r="C62" s="819">
        <v>-40</v>
      </c>
      <c r="D62" s="1057">
        <v>40</v>
      </c>
      <c r="E62" s="408"/>
      <c r="F62" s="221"/>
      <c r="G62" s="599"/>
    </row>
    <row r="63" spans="1:7" ht="12" customHeight="1" x14ac:dyDescent="0.25">
      <c r="A63" s="814" t="s">
        <v>2856</v>
      </c>
      <c r="B63" s="581" t="s">
        <v>4802</v>
      </c>
      <c r="C63" s="819">
        <v>-330</v>
      </c>
      <c r="D63" s="1057">
        <v>330</v>
      </c>
      <c r="E63" s="408"/>
      <c r="F63" s="221"/>
      <c r="G63" s="599"/>
    </row>
    <row r="64" spans="1:7" ht="12" customHeight="1" x14ac:dyDescent="0.25">
      <c r="A64" s="814" t="s">
        <v>3790</v>
      </c>
      <c r="B64" s="581" t="s">
        <v>4801</v>
      </c>
      <c r="C64" s="819">
        <v>-350</v>
      </c>
      <c r="D64" s="1057">
        <v>350</v>
      </c>
      <c r="E64" s="860"/>
      <c r="F64" s="221"/>
      <c r="G64" s="599"/>
    </row>
    <row r="65" spans="1:7" ht="12" customHeight="1" x14ac:dyDescent="0.25">
      <c r="A65" s="814" t="s">
        <v>2855</v>
      </c>
      <c r="B65" s="581" t="s">
        <v>4873</v>
      </c>
      <c r="C65" s="819">
        <v>-4641</v>
      </c>
      <c r="D65" s="1057">
        <v>4641</v>
      </c>
      <c r="E65" s="860"/>
      <c r="F65" s="221"/>
      <c r="G65" s="599"/>
    </row>
    <row r="66" spans="1:7" ht="12" customHeight="1" x14ac:dyDescent="0.25">
      <c r="A66" s="814" t="s">
        <v>2856</v>
      </c>
      <c r="B66" s="581" t="s">
        <v>4874</v>
      </c>
      <c r="C66" s="819">
        <v>-120</v>
      </c>
      <c r="D66" s="1057">
        <v>120</v>
      </c>
      <c r="E66" s="860"/>
      <c r="F66" s="221"/>
      <c r="G66" s="193"/>
    </row>
    <row r="67" spans="1:7" ht="12" customHeight="1" x14ac:dyDescent="0.25">
      <c r="A67" s="814" t="s">
        <v>1327</v>
      </c>
      <c r="B67" s="581" t="s">
        <v>4875</v>
      </c>
      <c r="C67" s="819">
        <v>-616</v>
      </c>
      <c r="D67" s="1057">
        <v>616</v>
      </c>
      <c r="E67" s="408"/>
      <c r="F67" s="221"/>
      <c r="G67" s="193"/>
    </row>
    <row r="68" spans="1:7" ht="12" customHeight="1" x14ac:dyDescent="0.25">
      <c r="A68" s="814" t="s">
        <v>3556</v>
      </c>
      <c r="B68" s="581" t="s">
        <v>4808</v>
      </c>
      <c r="C68" s="819">
        <v>-110</v>
      </c>
      <c r="D68" s="1057">
        <v>110</v>
      </c>
      <c r="E68" s="408"/>
      <c r="F68" s="221"/>
      <c r="G68" s="599"/>
    </row>
    <row r="69" spans="1:7" ht="12" customHeight="1" x14ac:dyDescent="0.25">
      <c r="A69" s="814" t="s">
        <v>3791</v>
      </c>
      <c r="B69" s="581" t="s">
        <v>4660</v>
      </c>
      <c r="C69" s="819">
        <v>-385</v>
      </c>
      <c r="D69" s="1057">
        <v>385</v>
      </c>
      <c r="E69" s="408"/>
      <c r="F69" s="221"/>
      <c r="G69" s="193"/>
    </row>
    <row r="70" spans="1:7" ht="12" customHeight="1" x14ac:dyDescent="0.25">
      <c r="A70" s="814" t="s">
        <v>3558</v>
      </c>
      <c r="B70" s="581" t="s">
        <v>4809</v>
      </c>
      <c r="C70" s="819">
        <v>-131</v>
      </c>
      <c r="D70" s="1057">
        <v>131</v>
      </c>
      <c r="E70" s="408"/>
      <c r="F70" s="221"/>
      <c r="G70" s="599"/>
    </row>
    <row r="71" spans="1:7" ht="12" customHeight="1" x14ac:dyDescent="0.25">
      <c r="A71" s="814"/>
      <c r="B71" s="581" t="s">
        <v>4820</v>
      </c>
      <c r="C71" s="819">
        <v>-90</v>
      </c>
      <c r="D71" s="1057">
        <v>90</v>
      </c>
      <c r="E71" s="408"/>
      <c r="F71" s="221"/>
      <c r="G71" s="193"/>
    </row>
    <row r="72" spans="1:7" ht="12" customHeight="1" x14ac:dyDescent="0.25">
      <c r="A72" s="814"/>
      <c r="B72" s="581" t="s">
        <v>4834</v>
      </c>
      <c r="C72" s="819">
        <v>-90</v>
      </c>
      <c r="D72" s="1057">
        <v>90</v>
      </c>
      <c r="E72" s="408"/>
      <c r="F72" s="221"/>
      <c r="G72" s="193"/>
    </row>
    <row r="73" spans="1:7" ht="12" customHeight="1" x14ac:dyDescent="0.25">
      <c r="A73" s="814"/>
      <c r="B73" s="581" t="s">
        <v>4833</v>
      </c>
      <c r="C73" s="819">
        <v>-148</v>
      </c>
      <c r="D73" s="1057">
        <v>148</v>
      </c>
      <c r="E73" s="408"/>
      <c r="F73" s="221"/>
      <c r="G73" s="193"/>
    </row>
    <row r="74" spans="1:7" ht="12" customHeight="1" x14ac:dyDescent="0.25">
      <c r="A74" s="814"/>
      <c r="B74" s="581" t="s">
        <v>4836</v>
      </c>
      <c r="C74" s="819">
        <v>-269</v>
      </c>
      <c r="D74" s="1057">
        <v>269</v>
      </c>
      <c r="E74" s="408"/>
      <c r="F74" s="221"/>
      <c r="G74" s="599"/>
    </row>
    <row r="75" spans="1:7" ht="12" customHeight="1" x14ac:dyDescent="0.25">
      <c r="A75" s="814"/>
      <c r="B75" s="581" t="s">
        <v>4746</v>
      </c>
      <c r="C75" s="819">
        <v>-558</v>
      </c>
      <c r="D75" s="1057">
        <v>558</v>
      </c>
      <c r="E75" s="408"/>
      <c r="F75" s="221"/>
      <c r="G75" s="193"/>
    </row>
    <row r="76" spans="1:7" ht="12" customHeight="1" x14ac:dyDescent="0.25">
      <c r="A76" s="814"/>
      <c r="B76" s="581" t="s">
        <v>4813</v>
      </c>
      <c r="C76" s="819">
        <v>-68</v>
      </c>
      <c r="D76" s="1057">
        <v>68</v>
      </c>
      <c r="E76" s="408"/>
      <c r="F76" s="221"/>
      <c r="G76" s="599"/>
    </row>
    <row r="77" spans="1:7" ht="12" customHeight="1" x14ac:dyDescent="0.25">
      <c r="A77" s="814"/>
      <c r="B77" s="581" t="s">
        <v>4817</v>
      </c>
      <c r="C77" s="819">
        <v>-70</v>
      </c>
      <c r="D77" s="1057">
        <v>70</v>
      </c>
      <c r="E77" s="408"/>
      <c r="F77" s="221"/>
      <c r="G77" s="193"/>
    </row>
    <row r="78" spans="1:7" ht="12" customHeight="1" x14ac:dyDescent="0.25">
      <c r="A78" s="814"/>
      <c r="B78" s="581" t="s">
        <v>4847</v>
      </c>
      <c r="C78" s="819">
        <v>-100</v>
      </c>
      <c r="D78" s="1057">
        <v>100</v>
      </c>
      <c r="E78" s="408"/>
      <c r="F78" s="221"/>
      <c r="G78" s="193"/>
    </row>
    <row r="79" spans="1:7" ht="12" customHeight="1" x14ac:dyDescent="0.25">
      <c r="A79" s="814"/>
      <c r="B79" s="581" t="s">
        <v>4854</v>
      </c>
      <c r="C79" s="819">
        <v>-190</v>
      </c>
      <c r="D79" s="1057">
        <v>190</v>
      </c>
      <c r="E79" s="408"/>
      <c r="F79" s="221"/>
      <c r="G79" s="599"/>
    </row>
    <row r="80" spans="1:7" ht="12" customHeight="1" x14ac:dyDescent="0.25">
      <c r="A80" s="814"/>
      <c r="B80" s="581" t="s">
        <v>3251</v>
      </c>
      <c r="C80" s="819">
        <v>-158</v>
      </c>
      <c r="D80" s="1057">
        <v>158</v>
      </c>
      <c r="E80" s="408"/>
      <c r="F80" s="221"/>
      <c r="G80" s="193"/>
    </row>
    <row r="81" spans="1:11" ht="12" customHeight="1" x14ac:dyDescent="0.25">
      <c r="A81" s="814"/>
      <c r="B81" s="581" t="s">
        <v>4861</v>
      </c>
      <c r="C81" s="819">
        <v>-60</v>
      </c>
      <c r="D81" s="1057">
        <v>60</v>
      </c>
      <c r="E81" s="408"/>
      <c r="F81" s="221"/>
      <c r="G81" s="599"/>
    </row>
    <row r="82" spans="1:11" ht="12" customHeight="1" x14ac:dyDescent="0.25">
      <c r="A82" s="814"/>
      <c r="B82" s="581" t="s">
        <v>4862</v>
      </c>
      <c r="C82" s="819">
        <v>-70</v>
      </c>
      <c r="D82" s="1057">
        <v>70</v>
      </c>
      <c r="E82" s="408"/>
      <c r="F82" s="221"/>
      <c r="G82" s="193"/>
    </row>
    <row r="83" spans="1:11" ht="12" customHeight="1" x14ac:dyDescent="0.25">
      <c r="A83" s="814"/>
      <c r="B83" s="581" t="s">
        <v>4865</v>
      </c>
      <c r="C83" s="819">
        <v>-18</v>
      </c>
      <c r="D83" s="1057">
        <v>18</v>
      </c>
      <c r="E83" s="408"/>
      <c r="F83" s="221"/>
      <c r="G83" s="193"/>
    </row>
    <row r="84" spans="1:11" ht="12" customHeight="1" x14ac:dyDescent="0.25">
      <c r="A84" s="814"/>
      <c r="B84" s="1289" t="s">
        <v>4881</v>
      </c>
      <c r="C84" s="819">
        <v>-120</v>
      </c>
      <c r="D84" s="1057">
        <v>120</v>
      </c>
      <c r="E84" s="408"/>
      <c r="F84" s="221"/>
      <c r="G84" s="599"/>
      <c r="I84" s="221"/>
      <c r="J84" s="221"/>
      <c r="K84" s="221"/>
    </row>
    <row r="85" spans="1:11" ht="12" customHeight="1" x14ac:dyDescent="0.25">
      <c r="A85" s="814"/>
      <c r="B85" s="1289" t="s">
        <v>4904</v>
      </c>
      <c r="C85" s="819">
        <v>-115</v>
      </c>
      <c r="D85" s="1057">
        <v>115</v>
      </c>
      <c r="E85" s="408"/>
      <c r="F85" s="221"/>
      <c r="G85" s="193"/>
      <c r="I85" s="221"/>
      <c r="J85" s="221"/>
      <c r="K85" s="221"/>
    </row>
    <row r="86" spans="1:11" ht="12" customHeight="1" x14ac:dyDescent="0.25">
      <c r="A86" s="814"/>
      <c r="B86" s="1289" t="s">
        <v>4905</v>
      </c>
      <c r="C86" s="819">
        <v>-15</v>
      </c>
      <c r="D86" s="1057">
        <v>15</v>
      </c>
      <c r="E86" s="408"/>
      <c r="G86" s="193"/>
      <c r="I86" s="221"/>
      <c r="J86" s="221"/>
      <c r="K86" s="221"/>
    </row>
    <row r="87" spans="1:11" ht="12" customHeight="1" x14ac:dyDescent="0.25">
      <c r="A87" s="814"/>
      <c r="B87" s="1289" t="s">
        <v>4906</v>
      </c>
      <c r="C87" s="819">
        <v>-80</v>
      </c>
      <c r="D87" s="1057">
        <v>80</v>
      </c>
      <c r="E87" s="408"/>
      <c r="F87" s="221"/>
      <c r="G87" s="193"/>
      <c r="I87" s="221"/>
      <c r="J87" s="221"/>
    </row>
    <row r="88" spans="1:11" ht="12" customHeight="1" x14ac:dyDescent="0.25">
      <c r="A88" s="814"/>
      <c r="B88" s="1289" t="s">
        <v>4746</v>
      </c>
      <c r="C88" s="819">
        <v>-462</v>
      </c>
      <c r="D88" s="1057">
        <v>462</v>
      </c>
      <c r="E88" s="408"/>
      <c r="F88" s="221"/>
      <c r="G88" s="193"/>
      <c r="I88" s="221"/>
      <c r="J88" s="221"/>
    </row>
    <row r="89" spans="1:11" ht="12" customHeight="1" x14ac:dyDescent="0.25">
      <c r="A89" s="814"/>
      <c r="B89" s="1289" t="s">
        <v>4915</v>
      </c>
      <c r="C89" s="819">
        <v>-80</v>
      </c>
      <c r="D89" s="1057">
        <v>80</v>
      </c>
      <c r="E89" s="408"/>
      <c r="F89" s="221"/>
      <c r="G89" s="193"/>
      <c r="I89" s="221"/>
      <c r="J89" s="221"/>
    </row>
    <row r="90" spans="1:11" ht="12" customHeight="1" x14ac:dyDescent="0.25">
      <c r="A90" s="814"/>
      <c r="B90" s="1289" t="s">
        <v>4916</v>
      </c>
      <c r="C90" s="819">
        <v>-190</v>
      </c>
      <c r="D90" s="1057">
        <v>190</v>
      </c>
      <c r="E90" s="408"/>
      <c r="F90" s="221"/>
      <c r="G90" s="193"/>
    </row>
    <row r="91" spans="1:11" ht="12" customHeight="1" x14ac:dyDescent="0.25">
      <c r="A91" s="814"/>
      <c r="B91" s="1289" t="s">
        <v>4908</v>
      </c>
      <c r="C91" s="819">
        <v>-95</v>
      </c>
      <c r="D91" s="1057">
        <v>95</v>
      </c>
      <c r="E91" s="408"/>
      <c r="F91" s="221"/>
      <c r="G91" s="193"/>
    </row>
    <row r="92" spans="1:11" ht="12" customHeight="1" thickBot="1" x14ac:dyDescent="0.3">
      <c r="A92" s="814"/>
      <c r="B92" s="599"/>
      <c r="C92" s="1169"/>
      <c r="D92" s="1170"/>
      <c r="E92" s="240">
        <f>SUM(D58:D92)</f>
        <v>10824</v>
      </c>
      <c r="F92" s="221"/>
    </row>
    <row r="93" spans="1:11" ht="20.25" customHeight="1" thickBot="1" x14ac:dyDescent="0.45">
      <c r="B93" s="50" t="s">
        <v>1198</v>
      </c>
      <c r="C93" s="49">
        <f>SUM(C2:C56)</f>
        <v>0</v>
      </c>
      <c r="D93" s="432">
        <f>SUM(D9:D56)</f>
        <v>39670</v>
      </c>
      <c r="E93" s="353"/>
    </row>
    <row r="95" spans="1:11" x14ac:dyDescent="0.2">
      <c r="B95" s="193"/>
      <c r="C95" s="193"/>
      <c r="D95" s="193"/>
      <c r="E95" s="343"/>
      <c r="F95" s="28"/>
      <c r="G95" s="193"/>
    </row>
    <row r="96" spans="1:11" x14ac:dyDescent="0.2">
      <c r="B96" s="193"/>
      <c r="C96" s="193"/>
      <c r="D96" s="193"/>
      <c r="E96" s="230"/>
      <c r="F96" s="193"/>
      <c r="G96" s="193"/>
    </row>
    <row r="97" spans="2:7" x14ac:dyDescent="0.2">
      <c r="B97" s="193"/>
      <c r="C97" s="193"/>
      <c r="D97" s="193"/>
      <c r="E97" s="230"/>
      <c r="F97" s="193"/>
      <c r="G97" s="193"/>
    </row>
    <row r="98" spans="2:7" ht="13.2" x14ac:dyDescent="0.25">
      <c r="C98" s="193"/>
      <c r="D98" s="193"/>
      <c r="E98" s="799"/>
      <c r="F98" s="193"/>
      <c r="G98" s="193"/>
    </row>
    <row r="99" spans="2:7" ht="13.2" x14ac:dyDescent="0.25">
      <c r="C99" s="231"/>
      <c r="D99" s="28"/>
      <c r="E99" s="799"/>
      <c r="F99" s="193"/>
      <c r="G99" s="193"/>
    </row>
    <row r="100" spans="2:7" ht="13.2" x14ac:dyDescent="0.25">
      <c r="C100" s="193"/>
      <c r="D100" s="28"/>
      <c r="E100" s="799"/>
      <c r="F100" s="193"/>
      <c r="G100" s="193"/>
    </row>
    <row r="101" spans="2:7" x14ac:dyDescent="0.2">
      <c r="B101" s="28"/>
      <c r="F101" s="193"/>
      <c r="G101" s="193"/>
    </row>
    <row r="102" spans="2:7" x14ac:dyDescent="0.2">
      <c r="B102" s="28"/>
      <c r="F102" s="193"/>
      <c r="G102" s="221"/>
    </row>
    <row r="103" spans="2:7" x14ac:dyDescent="0.2">
      <c r="F103" s="221"/>
    </row>
  </sheetData>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
  <sheetViews>
    <sheetView topLeftCell="A17" zoomScale="80" zoomScaleNormal="80" workbookViewId="0">
      <selection activeCell="O64" sqref="O64"/>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9" style="3" customWidth="1"/>
    <col min="6" max="6" width="1.109375" style="3" customWidth="1"/>
    <col min="7" max="7" width="4.88671875" style="3" bestFit="1" customWidth="1"/>
    <col min="8" max="16384" width="11.44140625" style="3"/>
  </cols>
  <sheetData>
    <row r="1" spans="1:7" ht="12" thickBot="1" x14ac:dyDescent="0.25">
      <c r="B1" s="50"/>
      <c r="C1" s="54" t="s">
        <v>1230</v>
      </c>
      <c r="D1" s="54" t="s">
        <v>1228</v>
      </c>
      <c r="E1" s="221"/>
      <c r="F1" s="260"/>
    </row>
    <row r="2" spans="1:7" ht="13.2" x14ac:dyDescent="0.25">
      <c r="A2" s="16"/>
      <c r="B2" s="28" t="s">
        <v>1192</v>
      </c>
      <c r="C2" s="1211">
        <v>25052</v>
      </c>
      <c r="D2" s="1211"/>
      <c r="F2" s="630"/>
      <c r="G2" s="83"/>
    </row>
    <row r="3" spans="1:7" ht="13.5" customHeight="1" x14ac:dyDescent="0.25">
      <c r="A3" s="16"/>
      <c r="B3" s="3" t="s">
        <v>1194</v>
      </c>
      <c r="C3" s="875"/>
      <c r="D3" s="875"/>
      <c r="G3" s="83"/>
    </row>
    <row r="4" spans="1:7" ht="13.2" x14ac:dyDescent="0.25">
      <c r="A4" s="16"/>
      <c r="B4" s="3" t="s">
        <v>3597</v>
      </c>
      <c r="C4" s="875">
        <v>2500</v>
      </c>
      <c r="D4" s="875">
        <v>-2500</v>
      </c>
      <c r="E4" s="23"/>
      <c r="G4" s="83"/>
    </row>
    <row r="5" spans="1:7" ht="12" x14ac:dyDescent="0.25">
      <c r="A5" s="16"/>
      <c r="B5" s="3" t="s">
        <v>3743</v>
      </c>
      <c r="C5" s="875">
        <v>0</v>
      </c>
      <c r="D5" s="875">
        <v>0</v>
      </c>
      <c r="E5" s="23"/>
    </row>
    <row r="6" spans="1:7" ht="12" x14ac:dyDescent="0.25">
      <c r="A6" s="16"/>
      <c r="B6" s="221" t="s">
        <v>393</v>
      </c>
      <c r="C6" s="875">
        <v>232</v>
      </c>
      <c r="D6" s="875">
        <v>-232</v>
      </c>
      <c r="E6" s="23">
        <f>SUM(C2:C6)</f>
        <v>27784</v>
      </c>
    </row>
    <row r="7" spans="1:7" ht="3.75" customHeight="1" x14ac:dyDescent="0.2">
      <c r="A7" s="4"/>
      <c r="B7" s="51"/>
      <c r="C7" s="41"/>
      <c r="D7" s="45"/>
      <c r="E7" s="4"/>
    </row>
    <row r="8" spans="1:7" x14ac:dyDescent="0.2">
      <c r="A8" s="14">
        <v>1</v>
      </c>
      <c r="B8" s="748" t="s">
        <v>1145</v>
      </c>
      <c r="C8" s="1004">
        <v>-50</v>
      </c>
      <c r="D8" s="1005">
        <v>50</v>
      </c>
      <c r="F8" s="221"/>
    </row>
    <row r="9" spans="1:7" x14ac:dyDescent="0.2">
      <c r="A9" s="14">
        <v>2</v>
      </c>
      <c r="B9" s="748" t="s">
        <v>791</v>
      </c>
      <c r="C9" s="1004">
        <v>-198</v>
      </c>
      <c r="D9" s="1005">
        <v>198</v>
      </c>
      <c r="E9" s="260"/>
      <c r="F9" s="221"/>
    </row>
    <row r="10" spans="1:7" ht="13.5" customHeight="1" x14ac:dyDescent="0.2">
      <c r="A10" s="14">
        <v>3</v>
      </c>
      <c r="B10" s="748" t="s">
        <v>3786</v>
      </c>
      <c r="C10" s="1004">
        <v>-3378</v>
      </c>
      <c r="D10" s="1005">
        <f>E69</f>
        <v>3378</v>
      </c>
      <c r="F10" s="221"/>
    </row>
    <row r="11" spans="1:7" x14ac:dyDescent="0.2">
      <c r="A11" s="14">
        <v>4</v>
      </c>
      <c r="B11" s="748" t="s">
        <v>4558</v>
      </c>
      <c r="C11" s="1004">
        <v>-2025</v>
      </c>
      <c r="D11" s="1005">
        <v>2025</v>
      </c>
      <c r="F11" s="221"/>
    </row>
    <row r="12" spans="1:7" x14ac:dyDescent="0.2">
      <c r="A12" s="14">
        <v>5</v>
      </c>
      <c r="B12" s="748" t="s">
        <v>4787</v>
      </c>
      <c r="C12" s="1004">
        <v>-1045</v>
      </c>
      <c r="D12" s="1005">
        <v>1045</v>
      </c>
      <c r="F12" s="221"/>
    </row>
    <row r="13" spans="1:7" x14ac:dyDescent="0.2">
      <c r="A13" s="14">
        <v>6</v>
      </c>
      <c r="B13" s="748" t="s">
        <v>1433</v>
      </c>
      <c r="C13" s="1004">
        <v>-170</v>
      </c>
      <c r="D13" s="1005">
        <v>170</v>
      </c>
      <c r="F13" s="221"/>
    </row>
    <row r="14" spans="1:7" x14ac:dyDescent="0.2">
      <c r="A14" s="14">
        <v>7</v>
      </c>
      <c r="B14" s="748" t="s">
        <v>3785</v>
      </c>
      <c r="C14" s="1004">
        <v>0</v>
      </c>
      <c r="D14" s="1005">
        <v>0</v>
      </c>
      <c r="F14" s="221"/>
    </row>
    <row r="15" spans="1:7" x14ac:dyDescent="0.2">
      <c r="A15" s="14">
        <v>8</v>
      </c>
      <c r="B15" s="748" t="s">
        <v>4762</v>
      </c>
      <c r="C15" s="1004">
        <v>0</v>
      </c>
      <c r="D15" s="1005">
        <v>0</v>
      </c>
      <c r="F15" s="221"/>
    </row>
    <row r="16" spans="1:7" x14ac:dyDescent="0.2">
      <c r="A16" s="14">
        <v>9</v>
      </c>
      <c r="B16" s="748" t="s">
        <v>4763</v>
      </c>
      <c r="C16" s="1004">
        <v>-400</v>
      </c>
      <c r="D16" s="1005">
        <v>400</v>
      </c>
      <c r="F16" s="221"/>
    </row>
    <row r="17" spans="1:8" x14ac:dyDescent="0.2">
      <c r="A17" s="14">
        <v>10</v>
      </c>
      <c r="B17" s="748" t="s">
        <v>4764</v>
      </c>
      <c r="C17" s="1004">
        <v>-400</v>
      </c>
      <c r="D17" s="1005">
        <v>400</v>
      </c>
      <c r="F17" s="221"/>
    </row>
    <row r="18" spans="1:8" x14ac:dyDescent="0.2">
      <c r="A18" s="14">
        <v>11</v>
      </c>
      <c r="B18" s="748" t="s">
        <v>4765</v>
      </c>
      <c r="C18" s="1004">
        <v>0</v>
      </c>
      <c r="D18" s="1005">
        <v>0</v>
      </c>
      <c r="F18" s="221"/>
    </row>
    <row r="19" spans="1:8" x14ac:dyDescent="0.2">
      <c r="A19" s="14">
        <v>12</v>
      </c>
      <c r="B19" s="748" t="s">
        <v>3164</v>
      </c>
      <c r="C19" s="1004">
        <v>-739</v>
      </c>
      <c r="D19" s="1005">
        <v>739</v>
      </c>
      <c r="F19" s="221"/>
    </row>
    <row r="20" spans="1:8" x14ac:dyDescent="0.2">
      <c r="A20" s="14">
        <v>13</v>
      </c>
      <c r="B20" s="748" t="s">
        <v>1154</v>
      </c>
      <c r="C20" s="1004">
        <v>-74</v>
      </c>
      <c r="D20" s="1005">
        <v>74</v>
      </c>
      <c r="F20" s="221"/>
    </row>
    <row r="21" spans="1:8" x14ac:dyDescent="0.2">
      <c r="A21" s="14">
        <v>14</v>
      </c>
      <c r="B21" s="748" t="s">
        <v>1155</v>
      </c>
      <c r="C21" s="1004">
        <v>-26</v>
      </c>
      <c r="D21" s="1005">
        <v>26</v>
      </c>
      <c r="F21" s="221"/>
    </row>
    <row r="22" spans="1:8" x14ac:dyDescent="0.2">
      <c r="A22" s="14">
        <v>15</v>
      </c>
      <c r="B22" s="748" t="s">
        <v>3439</v>
      </c>
      <c r="C22" s="1004">
        <v>-166</v>
      </c>
      <c r="D22" s="1005">
        <v>166</v>
      </c>
      <c r="F22" s="221"/>
    </row>
    <row r="23" spans="1:8" x14ac:dyDescent="0.2">
      <c r="A23" s="14">
        <v>16</v>
      </c>
      <c r="B23" s="748" t="s">
        <v>4183</v>
      </c>
      <c r="C23" s="1004">
        <v>-40</v>
      </c>
      <c r="D23" s="1005">
        <v>40</v>
      </c>
      <c r="F23" s="221"/>
    </row>
    <row r="24" spans="1:8" x14ac:dyDescent="0.2">
      <c r="A24" s="14">
        <v>17</v>
      </c>
      <c r="B24" s="748" t="s">
        <v>4184</v>
      </c>
      <c r="C24" s="1004">
        <v>-110</v>
      </c>
      <c r="D24" s="1005">
        <v>110</v>
      </c>
      <c r="F24" s="221"/>
    </row>
    <row r="25" spans="1:8" x14ac:dyDescent="0.2">
      <c r="A25" s="14">
        <v>18</v>
      </c>
      <c r="B25" s="748" t="s">
        <v>3793</v>
      </c>
      <c r="C25" s="1004">
        <v>-371</v>
      </c>
      <c r="D25" s="1005">
        <v>371</v>
      </c>
      <c r="F25" s="221"/>
    </row>
    <row r="26" spans="1:8" x14ac:dyDescent="0.2">
      <c r="A26" s="14">
        <v>19</v>
      </c>
      <c r="B26" s="748" t="s">
        <v>3427</v>
      </c>
      <c r="C26" s="1004">
        <v>-600</v>
      </c>
      <c r="D26" s="1005">
        <v>600</v>
      </c>
      <c r="E26" s="353"/>
      <c r="F26" s="221"/>
    </row>
    <row r="27" spans="1:8" ht="12" x14ac:dyDescent="0.25">
      <c r="A27" s="14">
        <v>20</v>
      </c>
      <c r="B27" s="670" t="s">
        <v>5009</v>
      </c>
      <c r="C27" s="672">
        <v>-188</v>
      </c>
      <c r="D27" s="672">
        <v>188</v>
      </c>
      <c r="E27" s="240">
        <f>SUM(D8:D27)</f>
        <v>9980</v>
      </c>
      <c r="F27" s="221"/>
    </row>
    <row r="28" spans="1:8" ht="3" customHeight="1" x14ac:dyDescent="0.2">
      <c r="A28" s="4"/>
      <c r="B28" s="51"/>
      <c r="C28" s="41"/>
      <c r="D28" s="45"/>
      <c r="E28" s="4"/>
      <c r="F28" s="221"/>
    </row>
    <row r="29" spans="1:8" ht="12" x14ac:dyDescent="0.25">
      <c r="A29" s="15"/>
      <c r="B29" s="594" t="s">
        <v>62</v>
      </c>
      <c r="C29" s="501">
        <v>-14314</v>
      </c>
      <c r="D29" s="652">
        <v>14314</v>
      </c>
      <c r="E29" s="240">
        <f>D29</f>
        <v>14314</v>
      </c>
      <c r="F29" s="221"/>
      <c r="G29" s="193"/>
      <c r="H29" s="193"/>
    </row>
    <row r="30" spans="1:8" ht="12" x14ac:dyDescent="0.25">
      <c r="A30" s="15"/>
      <c r="B30" s="1233" t="s">
        <v>4770</v>
      </c>
      <c r="C30" s="1234">
        <v>-2000</v>
      </c>
      <c r="D30" s="1235">
        <v>2000</v>
      </c>
      <c r="E30" s="240"/>
      <c r="F30" s="221"/>
      <c r="G30" s="193"/>
      <c r="H30" s="193"/>
    </row>
    <row r="31" spans="1:8" ht="3" customHeight="1" x14ac:dyDescent="0.2">
      <c r="A31" s="4"/>
      <c r="B31" s="357"/>
      <c r="C31" s="41"/>
      <c r="D31" s="45"/>
      <c r="E31" s="4"/>
      <c r="F31" s="221"/>
      <c r="G31" s="193"/>
      <c r="H31" s="193"/>
    </row>
    <row r="32" spans="1:8" ht="12" customHeight="1" x14ac:dyDescent="0.2">
      <c r="A32" s="813"/>
      <c r="B32" s="748" t="s">
        <v>4122</v>
      </c>
      <c r="C32" s="1004">
        <v>0</v>
      </c>
      <c r="D32" s="1005">
        <v>0</v>
      </c>
      <c r="E32" s="390"/>
      <c r="F32" s="221"/>
      <c r="G32" s="193"/>
      <c r="H32" s="193"/>
    </row>
    <row r="33" spans="1:8" ht="12" customHeight="1" x14ac:dyDescent="0.2">
      <c r="A33" s="813" t="s">
        <v>3558</v>
      </c>
      <c r="B33" s="748" t="s">
        <v>3081</v>
      </c>
      <c r="C33" s="1004">
        <v>-276</v>
      </c>
      <c r="D33" s="1005">
        <v>276</v>
      </c>
      <c r="E33" s="390"/>
      <c r="F33" s="221"/>
      <c r="G33" s="193"/>
      <c r="H33" s="193"/>
    </row>
    <row r="34" spans="1:8" ht="12" customHeight="1" x14ac:dyDescent="0.2">
      <c r="A34" s="813" t="s">
        <v>3559</v>
      </c>
      <c r="B34" s="748" t="s">
        <v>4761</v>
      </c>
      <c r="C34" s="1004">
        <v>-120</v>
      </c>
      <c r="D34" s="1005">
        <v>120</v>
      </c>
      <c r="E34" s="390"/>
      <c r="F34" s="221"/>
      <c r="G34" s="193"/>
      <c r="H34" s="193"/>
    </row>
    <row r="35" spans="1:8" ht="12" customHeight="1" x14ac:dyDescent="0.2">
      <c r="A35" s="813" t="s">
        <v>2856</v>
      </c>
      <c r="B35" s="748" t="s">
        <v>4781</v>
      </c>
      <c r="C35" s="1004">
        <v>-384</v>
      </c>
      <c r="D35" s="1005">
        <v>384</v>
      </c>
      <c r="E35" s="390"/>
      <c r="F35" s="221"/>
      <c r="G35" s="193"/>
      <c r="H35" s="193"/>
    </row>
    <row r="36" spans="1:8" ht="12" customHeight="1" x14ac:dyDescent="0.2">
      <c r="A36" s="813" t="s">
        <v>3558</v>
      </c>
      <c r="B36" s="748" t="s">
        <v>4783</v>
      </c>
      <c r="C36" s="1004">
        <v>-100</v>
      </c>
      <c r="D36" s="1005">
        <v>100</v>
      </c>
      <c r="E36" s="390"/>
      <c r="F36" s="221"/>
      <c r="G36" s="193"/>
      <c r="H36" s="193"/>
    </row>
    <row r="37" spans="1:8" ht="12" customHeight="1" x14ac:dyDescent="0.2">
      <c r="A37" s="813" t="s">
        <v>3560</v>
      </c>
      <c r="B37" s="748" t="s">
        <v>4797</v>
      </c>
      <c r="C37" s="1004">
        <v>-150</v>
      </c>
      <c r="D37" s="1005">
        <v>150</v>
      </c>
      <c r="E37" s="390"/>
      <c r="F37" s="221"/>
      <c r="G37" s="193"/>
      <c r="H37" s="193"/>
    </row>
    <row r="38" spans="1:8" ht="12" customHeight="1" x14ac:dyDescent="0.2">
      <c r="A38" s="813"/>
      <c r="B38" s="748" t="s">
        <v>4793</v>
      </c>
      <c r="C38" s="1004">
        <v>-60</v>
      </c>
      <c r="D38" s="1005">
        <v>60</v>
      </c>
      <c r="E38" s="390"/>
      <c r="F38" s="221"/>
      <c r="G38" s="193"/>
      <c r="H38" s="193"/>
    </row>
    <row r="39" spans="1:8" ht="12" customHeight="1" x14ac:dyDescent="0.2">
      <c r="A39" s="813"/>
      <c r="B39" s="748" t="s">
        <v>4791</v>
      </c>
      <c r="C39" s="1004">
        <v>-400</v>
      </c>
      <c r="D39" s="1005">
        <v>400</v>
      </c>
      <c r="E39" s="390"/>
      <c r="F39" s="221"/>
      <c r="G39" s="193"/>
      <c r="H39" s="193"/>
    </row>
    <row r="40" spans="1:8" ht="12" customHeight="1" x14ac:dyDescent="0.25">
      <c r="A40" s="813"/>
      <c r="B40" s="221"/>
      <c r="C40" s="302"/>
      <c r="D40" s="303"/>
      <c r="E40" s="240">
        <f>SUM(D32:D40)</f>
        <v>1490</v>
      </c>
      <c r="F40" s="221"/>
      <c r="G40" s="193"/>
      <c r="H40" s="193"/>
    </row>
    <row r="41" spans="1:8" ht="3" customHeight="1" x14ac:dyDescent="0.2">
      <c r="A41" s="659"/>
      <c r="B41" s="659"/>
      <c r="C41" s="795"/>
      <c r="D41" s="660"/>
      <c r="E41" s="801"/>
      <c r="F41" s="221"/>
      <c r="G41" s="193"/>
      <c r="H41" s="193"/>
    </row>
    <row r="42" spans="1:8" ht="12" customHeight="1" x14ac:dyDescent="0.2">
      <c r="A42" s="814"/>
      <c r="B42" s="826" t="s">
        <v>3787</v>
      </c>
      <c r="C42" s="604">
        <v>6000</v>
      </c>
      <c r="D42" s="46"/>
      <c r="E42" s="390"/>
      <c r="F42" s="221"/>
      <c r="G42" s="193"/>
      <c r="H42" s="193"/>
    </row>
    <row r="43" spans="1:8" ht="12" customHeight="1" x14ac:dyDescent="0.25">
      <c r="A43" s="814" t="s">
        <v>3560</v>
      </c>
      <c r="B43" s="748" t="s">
        <v>4760</v>
      </c>
      <c r="C43" s="1004">
        <v>-128</v>
      </c>
      <c r="D43" s="1005">
        <v>128</v>
      </c>
      <c r="E43" s="408"/>
      <c r="F43" s="221"/>
      <c r="G43" s="221"/>
      <c r="H43" s="193"/>
    </row>
    <row r="44" spans="1:8" ht="12" customHeight="1" x14ac:dyDescent="0.25">
      <c r="A44" s="814" t="s">
        <v>3788</v>
      </c>
      <c r="B44" s="748" t="s">
        <v>3754</v>
      </c>
      <c r="C44" s="1004">
        <v>-180</v>
      </c>
      <c r="D44" s="1005">
        <v>180</v>
      </c>
      <c r="E44" s="408"/>
      <c r="F44" s="221"/>
      <c r="G44" s="221"/>
      <c r="H44" s="193"/>
    </row>
    <row r="45" spans="1:8" ht="12" customHeight="1" x14ac:dyDescent="0.25">
      <c r="A45" s="814" t="s">
        <v>3789</v>
      </c>
      <c r="B45" s="748" t="s">
        <v>4766</v>
      </c>
      <c r="C45" s="1004">
        <v>-65</v>
      </c>
      <c r="D45" s="1005">
        <v>65</v>
      </c>
      <c r="E45" s="408"/>
      <c r="F45" s="221"/>
      <c r="G45" s="1236"/>
      <c r="H45" s="193"/>
    </row>
    <row r="46" spans="1:8" ht="12" customHeight="1" x14ac:dyDescent="0.25">
      <c r="A46" s="814" t="s">
        <v>2855</v>
      </c>
      <c r="B46" s="748" t="s">
        <v>4771</v>
      </c>
      <c r="C46" s="1004">
        <v>-240</v>
      </c>
      <c r="D46" s="1005">
        <v>240</v>
      </c>
      <c r="E46" s="408"/>
      <c r="F46" s="221"/>
      <c r="G46" s="1236"/>
      <c r="H46" s="193"/>
    </row>
    <row r="47" spans="1:8" ht="12" customHeight="1" x14ac:dyDescent="0.25">
      <c r="A47" s="814" t="s">
        <v>2856</v>
      </c>
      <c r="B47" s="748" t="s">
        <v>4772</v>
      </c>
      <c r="C47" s="1004">
        <v>-90</v>
      </c>
      <c r="D47" s="1005">
        <v>90</v>
      </c>
      <c r="E47" s="408"/>
      <c r="F47" s="221"/>
      <c r="G47" s="221"/>
      <c r="H47" s="193"/>
    </row>
    <row r="48" spans="1:8" ht="12" customHeight="1" x14ac:dyDescent="0.25">
      <c r="A48" s="814" t="s">
        <v>3790</v>
      </c>
      <c r="B48" s="748" t="s">
        <v>4773</v>
      </c>
      <c r="C48" s="1004">
        <v>-85</v>
      </c>
      <c r="D48" s="1005">
        <v>85</v>
      </c>
      <c r="E48" s="860"/>
      <c r="F48" s="221"/>
      <c r="G48" s="193"/>
      <c r="H48" s="193"/>
    </row>
    <row r="49" spans="1:8" ht="12" customHeight="1" x14ac:dyDescent="0.25">
      <c r="A49" s="814" t="s">
        <v>2855</v>
      </c>
      <c r="B49" s="748" t="s">
        <v>4774</v>
      </c>
      <c r="C49" s="1004">
        <v>-163</v>
      </c>
      <c r="D49" s="1005">
        <v>163</v>
      </c>
      <c r="E49" s="860"/>
      <c r="F49" s="221"/>
      <c r="G49" s="221"/>
      <c r="H49" s="193"/>
    </row>
    <row r="50" spans="1:8" ht="12" customHeight="1" x14ac:dyDescent="0.25">
      <c r="A50" s="814" t="s">
        <v>2856</v>
      </c>
      <c r="B50" s="748" t="s">
        <v>4775</v>
      </c>
      <c r="C50" s="1004">
        <v>-69</v>
      </c>
      <c r="D50" s="1005">
        <v>69</v>
      </c>
      <c r="E50" s="860"/>
      <c r="F50" s="221"/>
      <c r="G50" s="221"/>
      <c r="H50" s="193"/>
    </row>
    <row r="51" spans="1:8" ht="12" customHeight="1" x14ac:dyDescent="0.25">
      <c r="A51" s="814" t="s">
        <v>1327</v>
      </c>
      <c r="B51" s="748" t="s">
        <v>4776</v>
      </c>
      <c r="C51" s="1004">
        <v>-150</v>
      </c>
      <c r="D51" s="1005">
        <v>150</v>
      </c>
      <c r="E51" s="408"/>
      <c r="F51" s="221"/>
      <c r="G51" s="877"/>
      <c r="H51" s="193"/>
    </row>
    <row r="52" spans="1:8" ht="12" customHeight="1" x14ac:dyDescent="0.25">
      <c r="A52" s="814"/>
      <c r="B52" s="748" t="s">
        <v>4777</v>
      </c>
      <c r="C52" s="1004">
        <v>-18</v>
      </c>
      <c r="D52" s="1005">
        <v>18</v>
      </c>
      <c r="E52" s="408"/>
      <c r="F52" s="221"/>
      <c r="G52" s="877"/>
      <c r="H52" s="193"/>
    </row>
    <row r="53" spans="1:8" ht="12" customHeight="1" x14ac:dyDescent="0.25">
      <c r="A53" s="814"/>
      <c r="B53" s="748" t="s">
        <v>4779</v>
      </c>
      <c r="C53" s="1004">
        <v>-165</v>
      </c>
      <c r="D53" s="1005">
        <v>165</v>
      </c>
      <c r="E53" s="408"/>
      <c r="F53" s="221"/>
      <c r="G53" s="877"/>
      <c r="H53" s="193"/>
    </row>
    <row r="54" spans="1:8" ht="12" customHeight="1" x14ac:dyDescent="0.25">
      <c r="A54" s="814"/>
      <c r="B54" s="748" t="s">
        <v>4780</v>
      </c>
      <c r="C54" s="1004">
        <v>-100</v>
      </c>
      <c r="D54" s="1005">
        <v>100</v>
      </c>
      <c r="E54" s="408"/>
      <c r="F54" s="221"/>
      <c r="G54" s="877"/>
      <c r="H54" s="193"/>
    </row>
    <row r="55" spans="1:8" ht="12" customHeight="1" x14ac:dyDescent="0.25">
      <c r="A55" s="814"/>
      <c r="B55" s="748" t="s">
        <v>4782</v>
      </c>
      <c r="C55" s="1004">
        <v>-89</v>
      </c>
      <c r="D55" s="1005">
        <v>89</v>
      </c>
      <c r="E55" s="408"/>
      <c r="F55" s="221"/>
      <c r="G55" s="877"/>
      <c r="H55" s="193"/>
    </row>
    <row r="56" spans="1:8" ht="12" customHeight="1" x14ac:dyDescent="0.25">
      <c r="A56" s="814"/>
      <c r="B56" s="748" t="s">
        <v>4778</v>
      </c>
      <c r="C56" s="1004">
        <v>-190</v>
      </c>
      <c r="D56" s="1005">
        <v>190</v>
      </c>
      <c r="E56" s="408"/>
      <c r="F56" s="221"/>
      <c r="G56" s="877"/>
      <c r="H56" s="193"/>
    </row>
    <row r="57" spans="1:8" ht="12" customHeight="1" x14ac:dyDescent="0.25">
      <c r="A57" s="814"/>
      <c r="B57" s="748" t="s">
        <v>4663</v>
      </c>
      <c r="C57" s="1004">
        <v>-250</v>
      </c>
      <c r="D57" s="1005">
        <v>250</v>
      </c>
      <c r="E57" s="408"/>
      <c r="F57" s="221"/>
      <c r="G57" s="877"/>
      <c r="H57" s="193"/>
    </row>
    <row r="58" spans="1:8" ht="12" customHeight="1" x14ac:dyDescent="0.25">
      <c r="A58" s="814"/>
      <c r="B58" s="748" t="s">
        <v>4786</v>
      </c>
      <c r="C58" s="1004">
        <v>-68</v>
      </c>
      <c r="D58" s="1005">
        <v>68</v>
      </c>
      <c r="E58" s="408"/>
      <c r="F58" s="193"/>
      <c r="G58" s="877"/>
      <c r="H58" s="221"/>
    </row>
    <row r="59" spans="1:8" ht="12" customHeight="1" x14ac:dyDescent="0.25">
      <c r="A59" s="814"/>
      <c r="B59" s="748" t="s">
        <v>4795</v>
      </c>
      <c r="C59" s="1004">
        <v>-90</v>
      </c>
      <c r="D59" s="1005">
        <v>90</v>
      </c>
      <c r="E59" s="408"/>
      <c r="F59" s="193"/>
      <c r="G59" s="877"/>
      <c r="H59" s="221"/>
    </row>
    <row r="60" spans="1:8" ht="12" customHeight="1" x14ac:dyDescent="0.25">
      <c r="A60" s="814"/>
      <c r="B60" s="748" t="s">
        <v>4789</v>
      </c>
      <c r="C60" s="1004">
        <v>-110</v>
      </c>
      <c r="D60" s="1005">
        <v>110</v>
      </c>
      <c r="E60" s="408"/>
      <c r="F60" s="193"/>
      <c r="G60" s="877"/>
      <c r="H60" s="221"/>
    </row>
    <row r="61" spans="1:8" ht="12" customHeight="1" x14ac:dyDescent="0.25">
      <c r="A61" s="814"/>
      <c r="B61" s="748" t="s">
        <v>4790</v>
      </c>
      <c r="C61" s="1004">
        <v>-65</v>
      </c>
      <c r="D61" s="1005">
        <v>65</v>
      </c>
      <c r="E61" s="408"/>
      <c r="F61" s="193"/>
      <c r="G61" s="877"/>
      <c r="H61" s="221"/>
    </row>
    <row r="62" spans="1:8" ht="12" customHeight="1" x14ac:dyDescent="0.25">
      <c r="A62" s="814"/>
      <c r="B62" s="748" t="s">
        <v>4792</v>
      </c>
      <c r="C62" s="1004">
        <v>-70</v>
      </c>
      <c r="D62" s="1005">
        <v>70</v>
      </c>
      <c r="E62" s="408"/>
      <c r="F62" s="193"/>
      <c r="G62" s="877"/>
      <c r="H62" s="221"/>
    </row>
    <row r="63" spans="1:8" ht="12" customHeight="1" x14ac:dyDescent="0.25">
      <c r="A63" s="814"/>
      <c r="B63" s="748" t="s">
        <v>4788</v>
      </c>
      <c r="C63" s="1004">
        <v>-140</v>
      </c>
      <c r="D63" s="1005">
        <v>140</v>
      </c>
      <c r="E63" s="408"/>
      <c r="F63" s="193"/>
      <c r="G63" s="877"/>
      <c r="H63" s="221"/>
    </row>
    <row r="64" spans="1:8" ht="12" customHeight="1" x14ac:dyDescent="0.25">
      <c r="A64" s="814"/>
      <c r="B64" s="748" t="s">
        <v>761</v>
      </c>
      <c r="C64" s="1004">
        <v>-190</v>
      </c>
      <c r="D64" s="1005">
        <v>190</v>
      </c>
      <c r="E64" s="408"/>
      <c r="F64" s="221"/>
      <c r="G64" s="877"/>
      <c r="H64" s="221"/>
    </row>
    <row r="65" spans="1:8" ht="12" customHeight="1" x14ac:dyDescent="0.25">
      <c r="A65" s="814"/>
      <c r="B65" s="748" t="s">
        <v>8</v>
      </c>
      <c r="C65" s="1004">
        <v>-120</v>
      </c>
      <c r="D65" s="1005">
        <v>120</v>
      </c>
      <c r="E65" s="408"/>
      <c r="F65" s="221"/>
      <c r="G65" s="877"/>
      <c r="H65" s="221"/>
    </row>
    <row r="66" spans="1:8" ht="12" customHeight="1" x14ac:dyDescent="0.25">
      <c r="A66" s="814"/>
      <c r="B66" s="748" t="s">
        <v>4796</v>
      </c>
      <c r="C66" s="1004">
        <v>-216</v>
      </c>
      <c r="D66" s="1005">
        <v>216</v>
      </c>
      <c r="E66" s="408"/>
      <c r="F66" s="221"/>
      <c r="G66" s="877"/>
      <c r="H66" s="221"/>
    </row>
    <row r="67" spans="1:8" ht="12" customHeight="1" x14ac:dyDescent="0.25">
      <c r="A67" s="814"/>
      <c r="B67" s="748" t="s">
        <v>1724</v>
      </c>
      <c r="C67" s="1004">
        <v>-292</v>
      </c>
      <c r="D67" s="1005">
        <v>292</v>
      </c>
      <c r="E67" s="408"/>
      <c r="F67" s="221"/>
      <c r="G67" s="877"/>
      <c r="H67" s="221"/>
    </row>
    <row r="68" spans="1:8" ht="12" customHeight="1" x14ac:dyDescent="0.25">
      <c r="A68" s="814"/>
      <c r="B68" s="748" t="s">
        <v>4803</v>
      </c>
      <c r="C68" s="1004">
        <v>-35</v>
      </c>
      <c r="D68" s="1005">
        <v>35</v>
      </c>
      <c r="E68" s="408"/>
      <c r="F68" s="221"/>
      <c r="G68" s="877"/>
      <c r="H68" s="221"/>
    </row>
    <row r="69" spans="1:8" ht="12" customHeight="1" thickBot="1" x14ac:dyDescent="0.3">
      <c r="A69" s="814"/>
      <c r="B69" s="599"/>
      <c r="C69" s="1169"/>
      <c r="D69" s="1170"/>
      <c r="E69" s="240">
        <f>SUM(D42:D69)</f>
        <v>3378</v>
      </c>
      <c r="F69" s="221"/>
      <c r="G69" s="221"/>
      <c r="H69" s="221"/>
    </row>
    <row r="70" spans="1:8" ht="20.25" customHeight="1" thickBot="1" x14ac:dyDescent="0.45">
      <c r="B70" s="50" t="s">
        <v>1198</v>
      </c>
      <c r="C70" s="49">
        <f>SUM(C2:C40)</f>
        <v>0</v>
      </c>
      <c r="D70" s="432">
        <f>SUM(D8:D40)</f>
        <v>27784</v>
      </c>
      <c r="E70" s="353"/>
      <c r="G70" s="221"/>
      <c r="H70" s="221"/>
    </row>
    <row r="71" spans="1:8" x14ac:dyDescent="0.2">
      <c r="G71" s="221"/>
      <c r="H71" s="221"/>
    </row>
    <row r="72" spans="1:8" x14ac:dyDescent="0.2">
      <c r="B72" s="193"/>
      <c r="C72" s="193"/>
      <c r="D72" s="193"/>
      <c r="E72" s="343"/>
      <c r="F72" s="28"/>
      <c r="G72" s="221"/>
      <c r="H72" s="221"/>
    </row>
    <row r="73" spans="1:8" x14ac:dyDescent="0.2">
      <c r="B73" s="193"/>
      <c r="C73" s="193"/>
      <c r="D73" s="193"/>
      <c r="E73" s="230"/>
      <c r="F73" s="193"/>
      <c r="G73" s="221"/>
      <c r="H73" s="221"/>
    </row>
    <row r="74" spans="1:8" x14ac:dyDescent="0.2">
      <c r="B74" s="193"/>
      <c r="C74" s="193"/>
      <c r="D74" s="193"/>
      <c r="E74" s="230"/>
      <c r="F74" s="193"/>
      <c r="G74" s="221"/>
      <c r="H74" s="221"/>
    </row>
    <row r="75" spans="1:8" ht="13.2" x14ac:dyDescent="0.25">
      <c r="C75" s="193"/>
      <c r="D75" s="193"/>
      <c r="E75" s="799"/>
      <c r="F75" s="193"/>
      <c r="G75" s="221"/>
      <c r="H75" s="221"/>
    </row>
    <row r="76" spans="1:8" ht="13.2" x14ac:dyDescent="0.25">
      <c r="C76" s="231"/>
      <c r="D76" s="28"/>
      <c r="E76" s="799"/>
      <c r="F76" s="193"/>
      <c r="G76" s="221"/>
      <c r="H76" s="221"/>
    </row>
    <row r="77" spans="1:8" ht="13.2" x14ac:dyDescent="0.25">
      <c r="C77" s="193"/>
      <c r="D77" s="28"/>
      <c r="E77" s="799"/>
      <c r="F77" s="193"/>
      <c r="G77" s="221"/>
      <c r="H77" s="221"/>
    </row>
    <row r="78" spans="1:8" x14ac:dyDescent="0.2">
      <c r="B78" s="28"/>
      <c r="C78" s="193"/>
      <c r="D78" s="28"/>
      <c r="E78" s="193"/>
      <c r="F78" s="193"/>
      <c r="G78" s="221"/>
      <c r="H78" s="221"/>
    </row>
    <row r="79" spans="1:8" x14ac:dyDescent="0.2">
      <c r="B79" s="28"/>
      <c r="C79" s="231"/>
      <c r="D79" s="28"/>
      <c r="E79" s="193"/>
      <c r="F79" s="193"/>
      <c r="G79" s="221"/>
      <c r="H79" s="221"/>
    </row>
    <row r="80" spans="1:8" x14ac:dyDescent="0.2">
      <c r="E80" s="221"/>
      <c r="F80" s="221"/>
      <c r="G80" s="221"/>
      <c r="H80" s="221"/>
    </row>
    <row r="81" spans="7:8" x14ac:dyDescent="0.2">
      <c r="G81" s="221"/>
      <c r="H81" s="221"/>
    </row>
    <row r="82" spans="7:8" x14ac:dyDescent="0.2">
      <c r="G82" s="221"/>
      <c r="H82" s="221"/>
    </row>
    <row r="83" spans="7:8" x14ac:dyDescent="0.2">
      <c r="G83" s="221"/>
      <c r="H83" s="221"/>
    </row>
    <row r="84" spans="7:8" x14ac:dyDescent="0.2">
      <c r="G84" s="221"/>
      <c r="H84" s="221"/>
    </row>
    <row r="85" spans="7:8" x14ac:dyDescent="0.2">
      <c r="G85" s="221"/>
      <c r="H85" s="221"/>
    </row>
    <row r="86" spans="7:8" x14ac:dyDescent="0.2">
      <c r="G86" s="221"/>
      <c r="H86" s="221"/>
    </row>
    <row r="87" spans="7:8" x14ac:dyDescent="0.2">
      <c r="G87" s="221"/>
      <c r="H87" s="221"/>
    </row>
    <row r="88" spans="7:8" x14ac:dyDescent="0.2">
      <c r="G88" s="221"/>
      <c r="H88" s="221"/>
    </row>
    <row r="89" spans="7:8" x14ac:dyDescent="0.2">
      <c r="G89" s="221"/>
      <c r="H89" s="221"/>
    </row>
    <row r="90" spans="7:8" x14ac:dyDescent="0.2">
      <c r="G90" s="221"/>
      <c r="H90" s="221"/>
    </row>
  </sheetData>
  <pageMargins left="0.7"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
  <sheetViews>
    <sheetView topLeftCell="A27" zoomScale="80" zoomScaleNormal="80" workbookViewId="0">
      <selection activeCell="L92" sqref="L92"/>
    </sheetView>
  </sheetViews>
  <sheetFormatPr baseColWidth="10" defaultColWidth="11.44140625" defaultRowHeight="11.4" x14ac:dyDescent="0.2"/>
  <cols>
    <col min="1" max="1" width="3.6640625" style="3" customWidth="1"/>
    <col min="2" max="2" width="24.109375" style="3" customWidth="1"/>
    <col min="3" max="3" width="9.109375" style="5" bestFit="1" customWidth="1"/>
    <col min="4" max="5" width="9.88671875" style="3" bestFit="1" customWidth="1"/>
    <col min="6" max="6" width="1.109375" style="3" customWidth="1"/>
    <col min="7" max="16384" width="11.44140625" style="3"/>
  </cols>
  <sheetData>
    <row r="1" spans="1:6" ht="12" thickBot="1" x14ac:dyDescent="0.25">
      <c r="B1" s="50"/>
      <c r="C1" s="54" t="s">
        <v>1230</v>
      </c>
      <c r="D1" s="54" t="s">
        <v>1228</v>
      </c>
      <c r="E1" s="221"/>
      <c r="F1" s="260"/>
    </row>
    <row r="2" spans="1:6" x14ac:dyDescent="0.2">
      <c r="A2" s="16"/>
      <c r="B2" s="28" t="s">
        <v>1192</v>
      </c>
      <c r="C2" s="1211">
        <v>23531</v>
      </c>
      <c r="D2" s="1211"/>
      <c r="F2" s="630"/>
    </row>
    <row r="3" spans="1:6" ht="13.5" customHeight="1" x14ac:dyDescent="0.2">
      <c r="A3" s="16"/>
      <c r="B3" s="3" t="s">
        <v>1194</v>
      </c>
      <c r="C3" s="875"/>
      <c r="D3" s="875"/>
    </row>
    <row r="4" spans="1:6" ht="12" x14ac:dyDescent="0.25">
      <c r="A4" s="16"/>
      <c r="B4" s="3" t="s">
        <v>3597</v>
      </c>
      <c r="C4" s="875">
        <v>2500</v>
      </c>
      <c r="D4" s="875">
        <v>-2500</v>
      </c>
      <c r="E4" s="23"/>
    </row>
    <row r="5" spans="1:6" ht="12" x14ac:dyDescent="0.25">
      <c r="A5" s="16"/>
      <c r="B5" s="3" t="s">
        <v>3743</v>
      </c>
      <c r="C5" s="875">
        <v>0</v>
      </c>
      <c r="D5" s="875">
        <v>0</v>
      </c>
      <c r="E5" s="23"/>
    </row>
    <row r="6" spans="1:6" ht="12" x14ac:dyDescent="0.25">
      <c r="A6" s="16"/>
      <c r="B6" s="221" t="s">
        <v>393</v>
      </c>
      <c r="C6" s="875">
        <v>202</v>
      </c>
      <c r="D6" s="875">
        <v>-202</v>
      </c>
      <c r="E6" s="23">
        <f>SUM(C2:C6)</f>
        <v>26233</v>
      </c>
    </row>
    <row r="7" spans="1:6" ht="3.75" customHeight="1" x14ac:dyDescent="0.2">
      <c r="A7" s="4"/>
      <c r="B7" s="51"/>
      <c r="C7" s="41"/>
      <c r="D7" s="45"/>
      <c r="E7" s="4"/>
    </row>
    <row r="8" spans="1:6" x14ac:dyDescent="0.2">
      <c r="A8" s="14">
        <v>1</v>
      </c>
      <c r="B8" s="550" t="s">
        <v>1145</v>
      </c>
      <c r="C8" s="551">
        <v>-50</v>
      </c>
      <c r="D8" s="1230">
        <v>50</v>
      </c>
      <c r="F8" s="221"/>
    </row>
    <row r="9" spans="1:6" x14ac:dyDescent="0.2">
      <c r="A9" s="14">
        <v>2</v>
      </c>
      <c r="B9" s="550" t="s">
        <v>791</v>
      </c>
      <c r="C9" s="551">
        <v>-292</v>
      </c>
      <c r="D9" s="1230">
        <v>292</v>
      </c>
      <c r="E9" s="260"/>
      <c r="F9" s="221"/>
    </row>
    <row r="10" spans="1:6" ht="13.5" customHeight="1" x14ac:dyDescent="0.2">
      <c r="A10" s="14">
        <v>3</v>
      </c>
      <c r="B10" s="550" t="s">
        <v>3786</v>
      </c>
      <c r="C10" s="551">
        <v>-4155</v>
      </c>
      <c r="D10" s="1230">
        <f>E95</f>
        <v>4155</v>
      </c>
      <c r="F10" s="221"/>
    </row>
    <row r="11" spans="1:6" x14ac:dyDescent="0.2">
      <c r="A11" s="14">
        <v>4</v>
      </c>
      <c r="B11" s="550" t="s">
        <v>4558</v>
      </c>
      <c r="C11" s="551">
        <v>0</v>
      </c>
      <c r="D11" s="1230">
        <v>0</v>
      </c>
      <c r="F11" s="221"/>
    </row>
    <row r="12" spans="1:6" x14ac:dyDescent="0.2">
      <c r="A12" s="14">
        <v>5</v>
      </c>
      <c r="B12" s="550" t="s">
        <v>4748</v>
      </c>
      <c r="C12" s="551">
        <v>-590</v>
      </c>
      <c r="D12" s="1230">
        <v>590</v>
      </c>
      <c r="F12" s="221"/>
    </row>
    <row r="13" spans="1:6" x14ac:dyDescent="0.2">
      <c r="A13" s="14">
        <v>6</v>
      </c>
      <c r="B13" s="550" t="s">
        <v>1433</v>
      </c>
      <c r="C13" s="551">
        <v>0</v>
      </c>
      <c r="D13" s="1230">
        <v>0</v>
      </c>
      <c r="F13" s="221"/>
    </row>
    <row r="14" spans="1:6" x14ac:dyDescent="0.2">
      <c r="A14" s="14">
        <v>7</v>
      </c>
      <c r="B14" s="550" t="s">
        <v>3785</v>
      </c>
      <c r="C14" s="551">
        <v>0</v>
      </c>
      <c r="D14" s="1230">
        <v>0</v>
      </c>
      <c r="F14" s="221"/>
    </row>
    <row r="15" spans="1:6" x14ac:dyDescent="0.2">
      <c r="A15" s="14">
        <v>8</v>
      </c>
      <c r="B15" s="550" t="s">
        <v>4700</v>
      </c>
      <c r="C15" s="551">
        <v>-300</v>
      </c>
      <c r="D15" s="1230">
        <v>300</v>
      </c>
      <c r="F15" s="221"/>
    </row>
    <row r="16" spans="1:6" x14ac:dyDescent="0.2">
      <c r="A16" s="14">
        <v>9</v>
      </c>
      <c r="B16" s="550" t="s">
        <v>4701</v>
      </c>
      <c r="C16" s="551">
        <v>-400</v>
      </c>
      <c r="D16" s="1230">
        <v>400</v>
      </c>
      <c r="F16" s="221"/>
    </row>
    <row r="17" spans="1:6" x14ac:dyDescent="0.2">
      <c r="A17" s="14">
        <v>10</v>
      </c>
      <c r="B17" s="550" t="s">
        <v>4702</v>
      </c>
      <c r="C17" s="551">
        <v>-400</v>
      </c>
      <c r="D17" s="1230">
        <v>400</v>
      </c>
      <c r="F17" s="221"/>
    </row>
    <row r="18" spans="1:6" x14ac:dyDescent="0.2">
      <c r="A18" s="14">
        <v>11</v>
      </c>
      <c r="B18" s="550" t="s">
        <v>4703</v>
      </c>
      <c r="C18" s="551">
        <v>-400</v>
      </c>
      <c r="D18" s="1230">
        <v>400</v>
      </c>
      <c r="F18" s="221"/>
    </row>
    <row r="19" spans="1:6" x14ac:dyDescent="0.2">
      <c r="A19" s="14">
        <v>12</v>
      </c>
      <c r="B19" s="550" t="s">
        <v>3164</v>
      </c>
      <c r="C19" s="551">
        <v>-739</v>
      </c>
      <c r="D19" s="1230">
        <v>739</v>
      </c>
      <c r="F19" s="221"/>
    </row>
    <row r="20" spans="1:6" x14ac:dyDescent="0.2">
      <c r="A20" s="14">
        <v>13</v>
      </c>
      <c r="B20" s="550" t="s">
        <v>1154</v>
      </c>
      <c r="C20" s="551">
        <v>-76</v>
      </c>
      <c r="D20" s="1230">
        <v>76</v>
      </c>
      <c r="F20" s="221"/>
    </row>
    <row r="21" spans="1:6" x14ac:dyDescent="0.2">
      <c r="A21" s="14">
        <v>14</v>
      </c>
      <c r="B21" s="550" t="s">
        <v>1155</v>
      </c>
      <c r="C21" s="551">
        <v>0</v>
      </c>
      <c r="D21" s="1230">
        <v>0</v>
      </c>
      <c r="F21" s="221"/>
    </row>
    <row r="22" spans="1:6" x14ac:dyDescent="0.2">
      <c r="A22" s="14">
        <v>15</v>
      </c>
      <c r="B22" s="550" t="s">
        <v>3439</v>
      </c>
      <c r="C22" s="551">
        <v>-72</v>
      </c>
      <c r="D22" s="1230">
        <v>72</v>
      </c>
      <c r="F22" s="221"/>
    </row>
    <row r="23" spans="1:6" x14ac:dyDescent="0.2">
      <c r="A23" s="14">
        <v>16</v>
      </c>
      <c r="B23" s="550" t="s">
        <v>4183</v>
      </c>
      <c r="C23" s="551">
        <v>-40</v>
      </c>
      <c r="D23" s="1230">
        <v>40</v>
      </c>
      <c r="F23" s="221"/>
    </row>
    <row r="24" spans="1:6" x14ac:dyDescent="0.2">
      <c r="A24" s="14">
        <v>17</v>
      </c>
      <c r="B24" s="550" t="s">
        <v>4184</v>
      </c>
      <c r="C24" s="551">
        <v>-110</v>
      </c>
      <c r="D24" s="1230">
        <v>110</v>
      </c>
      <c r="F24" s="221"/>
    </row>
    <row r="25" spans="1:6" x14ac:dyDescent="0.2">
      <c r="A25" s="14">
        <v>18</v>
      </c>
      <c r="B25" s="550" t="s">
        <v>3793</v>
      </c>
      <c r="C25" s="551">
        <v>-371</v>
      </c>
      <c r="D25" s="1230">
        <v>371</v>
      </c>
      <c r="F25" s="221"/>
    </row>
    <row r="26" spans="1:6" x14ac:dyDescent="0.2">
      <c r="A26" s="14">
        <v>19</v>
      </c>
      <c r="B26" s="550" t="s">
        <v>3427</v>
      </c>
      <c r="C26" s="551">
        <v>-600</v>
      </c>
      <c r="D26" s="1230">
        <v>600</v>
      </c>
      <c r="E26" s="353"/>
      <c r="F26" s="221"/>
    </row>
    <row r="27" spans="1:6" ht="12" x14ac:dyDescent="0.25">
      <c r="A27" s="14">
        <v>20</v>
      </c>
      <c r="B27" s="670" t="s">
        <v>5008</v>
      </c>
      <c r="C27" s="672">
        <v>-252</v>
      </c>
      <c r="D27" s="672">
        <v>252</v>
      </c>
      <c r="E27" s="240">
        <f>SUM(D8:D27)</f>
        <v>8847</v>
      </c>
      <c r="F27" s="221"/>
    </row>
    <row r="28" spans="1:6" ht="3" customHeight="1" x14ac:dyDescent="0.2">
      <c r="A28" s="4"/>
      <c r="B28" s="51"/>
      <c r="C28" s="41"/>
      <c r="D28" s="45"/>
      <c r="E28" s="4"/>
      <c r="F28" s="221"/>
    </row>
    <row r="29" spans="1:6" ht="12" x14ac:dyDescent="0.25">
      <c r="A29" s="15"/>
      <c r="B29" s="594" t="s">
        <v>62</v>
      </c>
      <c r="C29" s="501">
        <v>-10543</v>
      </c>
      <c r="D29" s="652">
        <v>10543</v>
      </c>
      <c r="E29" s="240">
        <f>D29</f>
        <v>10543</v>
      </c>
      <c r="F29" s="221"/>
    </row>
    <row r="30" spans="1:6" ht="12" x14ac:dyDescent="0.25">
      <c r="A30" s="15"/>
      <c r="B30" s="1233" t="s">
        <v>4770</v>
      </c>
      <c r="C30" s="1234">
        <v>-2000</v>
      </c>
      <c r="D30" s="1235">
        <v>2000</v>
      </c>
      <c r="E30" s="240"/>
      <c r="F30" s="221"/>
    </row>
    <row r="31" spans="1:6" ht="3" customHeight="1" x14ac:dyDescent="0.2">
      <c r="A31" s="4"/>
      <c r="B31" s="357"/>
      <c r="C31" s="41"/>
      <c r="D31" s="45"/>
      <c r="E31" s="4"/>
      <c r="F31" s="221"/>
    </row>
    <row r="32" spans="1:6" ht="12" customHeight="1" x14ac:dyDescent="0.2">
      <c r="A32" s="813"/>
      <c r="B32" s="550" t="s">
        <v>4732</v>
      </c>
      <c r="C32" s="551">
        <v>-510</v>
      </c>
      <c r="D32" s="1230">
        <v>510</v>
      </c>
      <c r="E32" s="390"/>
      <c r="F32" s="221"/>
    </row>
    <row r="33" spans="1:6" ht="12" customHeight="1" x14ac:dyDescent="0.2">
      <c r="A33" s="813" t="s">
        <v>3558</v>
      </c>
      <c r="B33" s="550" t="s">
        <v>3081</v>
      </c>
      <c r="C33" s="551">
        <v>-276</v>
      </c>
      <c r="D33" s="1230">
        <v>276</v>
      </c>
      <c r="E33" s="390"/>
      <c r="F33" s="221"/>
    </row>
    <row r="34" spans="1:6" ht="12" customHeight="1" x14ac:dyDescent="0.2">
      <c r="A34" s="813" t="s">
        <v>3559</v>
      </c>
      <c r="B34" s="550" t="s">
        <v>4697</v>
      </c>
      <c r="C34" s="551">
        <v>-40</v>
      </c>
      <c r="D34" s="1230">
        <v>40</v>
      </c>
      <c r="E34" s="390"/>
      <c r="F34" s="221"/>
    </row>
    <row r="35" spans="1:6" ht="12" customHeight="1" x14ac:dyDescent="0.2">
      <c r="A35" s="813" t="s">
        <v>2856</v>
      </c>
      <c r="B35" s="550" t="s">
        <v>4704</v>
      </c>
      <c r="C35" s="551">
        <v>-480</v>
      </c>
      <c r="D35" s="1230">
        <v>480</v>
      </c>
      <c r="E35" s="390"/>
      <c r="F35" s="221"/>
    </row>
    <row r="36" spans="1:6" ht="12" customHeight="1" x14ac:dyDescent="0.2">
      <c r="A36" s="813" t="s">
        <v>3558</v>
      </c>
      <c r="B36" s="550" t="s">
        <v>4705</v>
      </c>
      <c r="C36" s="551">
        <v>-13</v>
      </c>
      <c r="D36" s="1230">
        <v>13</v>
      </c>
      <c r="E36" s="390"/>
      <c r="F36" s="221"/>
    </row>
    <row r="37" spans="1:6" ht="12" customHeight="1" x14ac:dyDescent="0.2">
      <c r="A37" s="813" t="s">
        <v>3560</v>
      </c>
      <c r="B37" s="550" t="s">
        <v>4706</v>
      </c>
      <c r="C37" s="551">
        <v>-240</v>
      </c>
      <c r="D37" s="1230">
        <v>240</v>
      </c>
      <c r="E37" s="390"/>
      <c r="F37" s="221"/>
    </row>
    <row r="38" spans="1:6" ht="12" customHeight="1" x14ac:dyDescent="0.2">
      <c r="A38" s="813"/>
      <c r="B38" s="550" t="s">
        <v>4724</v>
      </c>
      <c r="C38" s="551">
        <v>-350</v>
      </c>
      <c r="D38" s="1230">
        <v>350</v>
      </c>
      <c r="E38" s="390"/>
      <c r="F38" s="221"/>
    </row>
    <row r="39" spans="1:6" ht="12" customHeight="1" x14ac:dyDescent="0.2">
      <c r="A39" s="813"/>
      <c r="B39" s="550" t="s">
        <v>4725</v>
      </c>
      <c r="C39" s="551">
        <v>-440</v>
      </c>
      <c r="D39" s="1230">
        <v>440</v>
      </c>
      <c r="E39" s="390"/>
      <c r="F39" s="221"/>
    </row>
    <row r="40" spans="1:6" ht="12" customHeight="1" x14ac:dyDescent="0.2">
      <c r="A40" s="813"/>
      <c r="B40" s="550" t="s">
        <v>4726</v>
      </c>
      <c r="C40" s="551">
        <v>-5</v>
      </c>
      <c r="D40" s="1230">
        <v>5</v>
      </c>
      <c r="E40" s="390"/>
      <c r="F40" s="221"/>
    </row>
    <row r="41" spans="1:6" ht="12" customHeight="1" x14ac:dyDescent="0.2">
      <c r="A41" s="813"/>
      <c r="B41" s="550" t="s">
        <v>4727</v>
      </c>
      <c r="C41" s="551">
        <v>-42</v>
      </c>
      <c r="D41" s="1230">
        <v>42</v>
      </c>
      <c r="E41" s="390"/>
      <c r="F41" s="221"/>
    </row>
    <row r="42" spans="1:6" ht="12" customHeight="1" x14ac:dyDescent="0.2">
      <c r="A42" s="813"/>
      <c r="B42" s="550" t="s">
        <v>4728</v>
      </c>
      <c r="C42" s="551">
        <v>-10</v>
      </c>
      <c r="D42" s="1230">
        <v>10</v>
      </c>
      <c r="E42" s="390"/>
      <c r="F42" s="221"/>
    </row>
    <row r="43" spans="1:6" ht="12" customHeight="1" x14ac:dyDescent="0.2">
      <c r="A43" s="813"/>
      <c r="B43" s="550" t="s">
        <v>4729</v>
      </c>
      <c r="C43" s="551">
        <v>-949</v>
      </c>
      <c r="D43" s="1230">
        <v>949</v>
      </c>
      <c r="E43" s="390"/>
      <c r="F43" s="221"/>
    </row>
    <row r="44" spans="1:6" ht="12" customHeight="1" x14ac:dyDescent="0.2">
      <c r="A44" s="813"/>
      <c r="B44" s="550" t="s">
        <v>4738</v>
      </c>
      <c r="C44" s="551">
        <v>-153</v>
      </c>
      <c r="D44" s="1230">
        <v>153</v>
      </c>
      <c r="E44" s="390"/>
      <c r="F44" s="221"/>
    </row>
    <row r="45" spans="1:6" ht="12" customHeight="1" x14ac:dyDescent="0.2">
      <c r="A45" s="813"/>
      <c r="B45" s="550" t="s">
        <v>4731</v>
      </c>
      <c r="C45" s="551">
        <v>-12</v>
      </c>
      <c r="D45" s="1230">
        <v>12</v>
      </c>
      <c r="E45" s="390"/>
      <c r="F45" s="221"/>
    </row>
    <row r="46" spans="1:6" ht="12" customHeight="1" x14ac:dyDescent="0.2">
      <c r="A46" s="813"/>
      <c r="B46" s="550" t="s">
        <v>4737</v>
      </c>
      <c r="C46" s="551">
        <v>-114</v>
      </c>
      <c r="D46" s="1230">
        <v>114</v>
      </c>
      <c r="E46" s="390"/>
      <c r="F46" s="221"/>
    </row>
    <row r="47" spans="1:6" ht="12" customHeight="1" x14ac:dyDescent="0.2">
      <c r="A47" s="813"/>
      <c r="B47" s="550" t="s">
        <v>4736</v>
      </c>
      <c r="C47" s="551">
        <v>-63</v>
      </c>
      <c r="D47" s="1230">
        <v>63</v>
      </c>
      <c r="E47" s="390"/>
      <c r="F47" s="221"/>
    </row>
    <row r="48" spans="1:6" ht="12" customHeight="1" x14ac:dyDescent="0.2">
      <c r="A48" s="813"/>
      <c r="B48" s="550" t="s">
        <v>4739</v>
      </c>
      <c r="C48" s="551">
        <v>-100</v>
      </c>
      <c r="D48" s="1230">
        <v>100</v>
      </c>
      <c r="E48" s="390"/>
      <c r="F48" s="221"/>
    </row>
    <row r="49" spans="1:6" ht="12" customHeight="1" x14ac:dyDescent="0.2">
      <c r="A49" s="813"/>
      <c r="B49" s="550" t="s">
        <v>4743</v>
      </c>
      <c r="C49" s="551">
        <v>-100</v>
      </c>
      <c r="D49" s="1230">
        <v>100</v>
      </c>
      <c r="E49" s="390"/>
      <c r="F49" s="221"/>
    </row>
    <row r="50" spans="1:6" ht="12" customHeight="1" x14ac:dyDescent="0.2">
      <c r="A50" s="813"/>
      <c r="B50" s="550" t="s">
        <v>4744</v>
      </c>
      <c r="C50" s="551">
        <v>-100</v>
      </c>
      <c r="D50" s="1230">
        <v>100</v>
      </c>
      <c r="E50" s="390"/>
      <c r="F50" s="221"/>
    </row>
    <row r="51" spans="1:6" ht="12" customHeight="1" x14ac:dyDescent="0.2">
      <c r="A51" s="813"/>
      <c r="B51" s="550" t="s">
        <v>4745</v>
      </c>
      <c r="C51" s="551">
        <v>-490</v>
      </c>
      <c r="D51" s="1230">
        <v>490</v>
      </c>
      <c r="E51" s="390"/>
      <c r="F51" s="221"/>
    </row>
    <row r="52" spans="1:6" ht="12" customHeight="1" x14ac:dyDescent="0.2">
      <c r="A52" s="813"/>
      <c r="B52" s="550" t="s">
        <v>4756</v>
      </c>
      <c r="C52" s="551">
        <v>-10</v>
      </c>
      <c r="D52" s="1230">
        <v>10</v>
      </c>
      <c r="E52" s="390"/>
      <c r="F52" s="221"/>
    </row>
    <row r="53" spans="1:6" ht="12" customHeight="1" x14ac:dyDescent="0.2">
      <c r="A53" s="813"/>
      <c r="B53" s="550" t="s">
        <v>4757</v>
      </c>
      <c r="C53" s="551">
        <v>-48</v>
      </c>
      <c r="D53" s="1230">
        <v>48</v>
      </c>
      <c r="E53" s="390"/>
      <c r="F53" s="221"/>
    </row>
    <row r="54" spans="1:6" ht="12" customHeight="1" x14ac:dyDescent="0.2">
      <c r="A54" s="813"/>
      <c r="B54" s="550" t="s">
        <v>4758</v>
      </c>
      <c r="C54" s="551">
        <v>-145</v>
      </c>
      <c r="D54" s="1230">
        <v>145</v>
      </c>
      <c r="E54" s="390"/>
      <c r="F54" s="221"/>
    </row>
    <row r="55" spans="1:6" ht="12" customHeight="1" x14ac:dyDescent="0.2">
      <c r="A55" s="813"/>
      <c r="B55" s="550" t="s">
        <v>4759</v>
      </c>
      <c r="C55" s="551">
        <v>-153</v>
      </c>
      <c r="D55" s="1230">
        <v>153</v>
      </c>
      <c r="E55" s="390"/>
      <c r="F55" s="221"/>
    </row>
    <row r="56" spans="1:6" ht="12" customHeight="1" x14ac:dyDescent="0.25">
      <c r="A56" s="813"/>
      <c r="B56" s="221"/>
      <c r="C56" s="302"/>
      <c r="D56" s="303"/>
      <c r="E56" s="240">
        <f>SUM(D32:D56)</f>
        <v>4843</v>
      </c>
      <c r="F56" s="221"/>
    </row>
    <row r="57" spans="1:6" ht="3" customHeight="1" x14ac:dyDescent="0.2">
      <c r="A57" s="659"/>
      <c r="B57" s="659"/>
      <c r="C57" s="795"/>
      <c r="D57" s="660"/>
      <c r="E57" s="801"/>
      <c r="F57" s="221"/>
    </row>
    <row r="58" spans="1:6" ht="12" customHeight="1" x14ac:dyDescent="0.2">
      <c r="A58" s="814"/>
      <c r="B58" s="826" t="s">
        <v>3787</v>
      </c>
      <c r="C58" s="604">
        <v>6000</v>
      </c>
      <c r="D58" s="260"/>
      <c r="E58" s="390"/>
      <c r="F58" s="221"/>
    </row>
    <row r="59" spans="1:6" ht="12" customHeight="1" x14ac:dyDescent="0.25">
      <c r="A59" s="814" t="s">
        <v>3560</v>
      </c>
      <c r="B59" s="550" t="s">
        <v>4699</v>
      </c>
      <c r="C59" s="551">
        <v>-75</v>
      </c>
      <c r="D59" s="1230">
        <v>75</v>
      </c>
      <c r="E59" s="408"/>
      <c r="F59" s="221"/>
    </row>
    <row r="60" spans="1:6" ht="12" customHeight="1" x14ac:dyDescent="0.25">
      <c r="A60" s="814" t="s">
        <v>3788</v>
      </c>
      <c r="B60" s="550" t="s">
        <v>4734</v>
      </c>
      <c r="C60" s="551">
        <v>-130</v>
      </c>
      <c r="D60" s="1230">
        <v>130</v>
      </c>
      <c r="E60" s="408"/>
      <c r="F60" s="221"/>
    </row>
    <row r="61" spans="1:6" ht="12" customHeight="1" x14ac:dyDescent="0.25">
      <c r="A61" s="814" t="s">
        <v>3789</v>
      </c>
      <c r="B61" s="550" t="s">
        <v>4707</v>
      </c>
      <c r="C61" s="551">
        <v>-16</v>
      </c>
      <c r="D61" s="1230">
        <v>16</v>
      </c>
      <c r="E61" s="408"/>
      <c r="F61" s="221"/>
    </row>
    <row r="62" spans="1:6" ht="12" customHeight="1" x14ac:dyDescent="0.25">
      <c r="A62" s="814" t="s">
        <v>2855</v>
      </c>
      <c r="B62" s="550" t="s">
        <v>4708</v>
      </c>
      <c r="C62" s="551">
        <v>-123</v>
      </c>
      <c r="D62" s="1230">
        <v>123</v>
      </c>
      <c r="E62" s="408"/>
      <c r="F62" s="221"/>
    </row>
    <row r="63" spans="1:6" ht="12" customHeight="1" x14ac:dyDescent="0.25">
      <c r="A63" s="814" t="s">
        <v>2856</v>
      </c>
      <c r="B63" s="550" t="s">
        <v>4709</v>
      </c>
      <c r="C63" s="551">
        <v>-55</v>
      </c>
      <c r="D63" s="1230">
        <v>55</v>
      </c>
      <c r="E63" s="408"/>
      <c r="F63" s="221"/>
    </row>
    <row r="64" spans="1:6" ht="12" customHeight="1" x14ac:dyDescent="0.25">
      <c r="A64" s="814" t="s">
        <v>3790</v>
      </c>
      <c r="B64" s="550" t="s">
        <v>4713</v>
      </c>
      <c r="C64" s="551">
        <v>-85</v>
      </c>
      <c r="D64" s="1230">
        <v>85</v>
      </c>
      <c r="E64" s="860"/>
      <c r="F64" s="221"/>
    </row>
    <row r="65" spans="1:6" ht="12" customHeight="1" x14ac:dyDescent="0.25">
      <c r="A65" s="814" t="s">
        <v>2855</v>
      </c>
      <c r="B65" s="550" t="s">
        <v>4712</v>
      </c>
      <c r="C65" s="551">
        <v>-85</v>
      </c>
      <c r="D65" s="1230">
        <v>85</v>
      </c>
      <c r="E65" s="860"/>
      <c r="F65" s="221"/>
    </row>
    <row r="66" spans="1:6" ht="12" customHeight="1" x14ac:dyDescent="0.25">
      <c r="A66" s="814" t="s">
        <v>2856</v>
      </c>
      <c r="B66" s="550" t="s">
        <v>4730</v>
      </c>
      <c r="C66" s="551">
        <v>-130</v>
      </c>
      <c r="D66" s="1230">
        <v>130</v>
      </c>
      <c r="E66" s="860"/>
      <c r="F66" s="221"/>
    </row>
    <row r="67" spans="1:6" ht="12" customHeight="1" x14ac:dyDescent="0.25">
      <c r="A67" s="814" t="s">
        <v>1327</v>
      </c>
      <c r="B67" s="550" t="s">
        <v>4715</v>
      </c>
      <c r="C67" s="551">
        <v>-466</v>
      </c>
      <c r="D67" s="1230">
        <v>466</v>
      </c>
      <c r="E67" s="408"/>
      <c r="F67" s="221"/>
    </row>
    <row r="68" spans="1:6" ht="12" customHeight="1" x14ac:dyDescent="0.25">
      <c r="A68" s="814"/>
      <c r="B68" s="550" t="s">
        <v>4716</v>
      </c>
      <c r="C68" s="551">
        <v>-65</v>
      </c>
      <c r="D68" s="1230">
        <v>65</v>
      </c>
      <c r="E68" s="408"/>
      <c r="F68" s="221"/>
    </row>
    <row r="69" spans="1:6" ht="12" customHeight="1" x14ac:dyDescent="0.25">
      <c r="A69" s="814"/>
      <c r="B69" s="550" t="s">
        <v>4720</v>
      </c>
      <c r="C69" s="551">
        <v>-85</v>
      </c>
      <c r="D69" s="1230">
        <v>85</v>
      </c>
      <c r="E69" s="408"/>
      <c r="F69" s="221"/>
    </row>
    <row r="70" spans="1:6" ht="12" customHeight="1" x14ac:dyDescent="0.25">
      <c r="A70" s="814"/>
      <c r="B70" s="550" t="s">
        <v>4719</v>
      </c>
      <c r="C70" s="551">
        <v>-128</v>
      </c>
      <c r="D70" s="1230">
        <v>128</v>
      </c>
      <c r="E70" s="408"/>
      <c r="F70" s="221"/>
    </row>
    <row r="71" spans="1:6" ht="12" customHeight="1" x14ac:dyDescent="0.25">
      <c r="A71" s="814"/>
      <c r="B71" s="550" t="s">
        <v>4718</v>
      </c>
      <c r="C71" s="551">
        <v>-85</v>
      </c>
      <c r="D71" s="1230">
        <v>85</v>
      </c>
      <c r="E71" s="408"/>
      <c r="F71" s="221"/>
    </row>
    <row r="72" spans="1:6" ht="12" customHeight="1" x14ac:dyDescent="0.25">
      <c r="A72" s="814"/>
      <c r="B72" s="550" t="s">
        <v>4721</v>
      </c>
      <c r="C72" s="551">
        <v>-100</v>
      </c>
      <c r="D72" s="1230">
        <v>100</v>
      </c>
      <c r="E72" s="408"/>
      <c r="F72" s="221"/>
    </row>
    <row r="73" spans="1:6" ht="12" customHeight="1" x14ac:dyDescent="0.25">
      <c r="A73" s="814"/>
      <c r="B73" s="550" t="s">
        <v>4717</v>
      </c>
      <c r="C73" s="551">
        <v>-7</v>
      </c>
      <c r="D73" s="1230">
        <v>7</v>
      </c>
      <c r="E73" s="408"/>
      <c r="F73" s="221"/>
    </row>
    <row r="74" spans="1:6" ht="12" customHeight="1" x14ac:dyDescent="0.25">
      <c r="A74" s="814"/>
      <c r="B74" s="550" t="s">
        <v>4723</v>
      </c>
      <c r="C74" s="551">
        <v>-62</v>
      </c>
      <c r="D74" s="1230">
        <v>62</v>
      </c>
      <c r="E74" s="408"/>
      <c r="F74" s="221"/>
    </row>
    <row r="75" spans="1:6" ht="12" customHeight="1" x14ac:dyDescent="0.25">
      <c r="A75" s="814"/>
      <c r="B75" s="550" t="s">
        <v>4714</v>
      </c>
      <c r="C75" s="551">
        <v>-62</v>
      </c>
      <c r="D75" s="1230">
        <v>62</v>
      </c>
      <c r="E75" s="408"/>
      <c r="F75" s="221"/>
    </row>
    <row r="76" spans="1:6" ht="12" customHeight="1" x14ac:dyDescent="0.25">
      <c r="A76" s="814"/>
      <c r="B76" s="550" t="s">
        <v>4676</v>
      </c>
      <c r="C76" s="551">
        <v>-150</v>
      </c>
      <c r="D76" s="1230">
        <v>150</v>
      </c>
      <c r="E76" s="408"/>
      <c r="F76" s="221"/>
    </row>
    <row r="77" spans="1:6" ht="12" customHeight="1" x14ac:dyDescent="0.25">
      <c r="A77" s="814"/>
      <c r="B77" s="550" t="s">
        <v>4733</v>
      </c>
      <c r="C77" s="551">
        <v>-68</v>
      </c>
      <c r="D77" s="1230">
        <v>68</v>
      </c>
      <c r="E77" s="408"/>
      <c r="F77" s="221"/>
    </row>
    <row r="78" spans="1:6" ht="12" customHeight="1" x14ac:dyDescent="0.25">
      <c r="A78" s="814"/>
      <c r="B78" s="550" t="s">
        <v>4735</v>
      </c>
      <c r="C78" s="551">
        <v>-90</v>
      </c>
      <c r="D78" s="1230">
        <v>90</v>
      </c>
      <c r="E78" s="408"/>
      <c r="F78" s="221"/>
    </row>
    <row r="79" spans="1:6" ht="12" customHeight="1" x14ac:dyDescent="0.25">
      <c r="A79" s="814"/>
      <c r="B79" s="550" t="s">
        <v>3992</v>
      </c>
      <c r="C79" s="551">
        <v>-50</v>
      </c>
      <c r="D79" s="1230">
        <v>50</v>
      </c>
      <c r="E79" s="408"/>
      <c r="F79" s="221"/>
    </row>
    <row r="80" spans="1:6" ht="12" customHeight="1" x14ac:dyDescent="0.25">
      <c r="A80" s="814"/>
      <c r="B80" s="550" t="s">
        <v>3403</v>
      </c>
      <c r="C80" s="551">
        <v>-114</v>
      </c>
      <c r="D80" s="1230">
        <v>114</v>
      </c>
      <c r="E80" s="408"/>
      <c r="F80" s="221"/>
    </row>
    <row r="81" spans="1:6" ht="12" customHeight="1" x14ac:dyDescent="0.25">
      <c r="A81" s="814"/>
      <c r="B81" s="550" t="s">
        <v>4746</v>
      </c>
      <c r="C81" s="551">
        <v>-424</v>
      </c>
      <c r="D81" s="1230">
        <v>424</v>
      </c>
      <c r="E81" s="408"/>
      <c r="F81" s="221"/>
    </row>
    <row r="82" spans="1:6" ht="12" customHeight="1" x14ac:dyDescent="0.25">
      <c r="A82" s="814"/>
      <c r="B82" s="550" t="s">
        <v>4740</v>
      </c>
      <c r="C82" s="551">
        <v>-245</v>
      </c>
      <c r="D82" s="1230">
        <v>245</v>
      </c>
      <c r="E82" s="408"/>
      <c r="F82" s="221"/>
    </row>
    <row r="83" spans="1:6" ht="12" customHeight="1" x14ac:dyDescent="0.25">
      <c r="A83" s="814"/>
      <c r="B83" s="550" t="s">
        <v>4741</v>
      </c>
      <c r="C83" s="551">
        <v>-75</v>
      </c>
      <c r="D83" s="1230">
        <v>75</v>
      </c>
      <c r="E83" s="408"/>
      <c r="F83" s="221"/>
    </row>
    <row r="84" spans="1:6" ht="12" customHeight="1" x14ac:dyDescent="0.25">
      <c r="A84" s="814"/>
      <c r="B84" s="550" t="s">
        <v>4742</v>
      </c>
      <c r="C84" s="551">
        <v>-80</v>
      </c>
      <c r="D84" s="1230">
        <v>80</v>
      </c>
      <c r="E84" s="408"/>
      <c r="F84" s="221"/>
    </row>
    <row r="85" spans="1:6" ht="12" customHeight="1" x14ac:dyDescent="0.25">
      <c r="A85" s="814"/>
      <c r="B85" s="550" t="s">
        <v>4747</v>
      </c>
      <c r="C85" s="551">
        <v>-65</v>
      </c>
      <c r="D85" s="1230">
        <v>65</v>
      </c>
      <c r="E85" s="408"/>
      <c r="F85" s="221"/>
    </row>
    <row r="86" spans="1:6" ht="12" customHeight="1" x14ac:dyDescent="0.25">
      <c r="A86" s="814"/>
      <c r="B86" s="550" t="s">
        <v>4749</v>
      </c>
      <c r="C86" s="551">
        <v>-95</v>
      </c>
      <c r="D86" s="1230">
        <v>95</v>
      </c>
      <c r="E86" s="408"/>
      <c r="F86" s="221"/>
    </row>
    <row r="87" spans="1:6" ht="12" customHeight="1" x14ac:dyDescent="0.25">
      <c r="A87" s="814"/>
      <c r="B87" s="550" t="s">
        <v>4539</v>
      </c>
      <c r="C87" s="551">
        <v>-70</v>
      </c>
      <c r="D87" s="1230">
        <v>70</v>
      </c>
      <c r="E87" s="408"/>
      <c r="F87" s="221"/>
    </row>
    <row r="88" spans="1:6" ht="12" customHeight="1" x14ac:dyDescent="0.25">
      <c r="A88" s="814"/>
      <c r="B88" s="550" t="s">
        <v>4750</v>
      </c>
      <c r="C88" s="551">
        <v>-85</v>
      </c>
      <c r="D88" s="1230">
        <v>85</v>
      </c>
      <c r="E88" s="408"/>
      <c r="F88" s="221"/>
    </row>
    <row r="89" spans="1:6" ht="12" customHeight="1" x14ac:dyDescent="0.25">
      <c r="A89" s="814"/>
      <c r="B89" s="550" t="s">
        <v>4751</v>
      </c>
      <c r="C89" s="551">
        <v>-65</v>
      </c>
      <c r="D89" s="1230">
        <v>65</v>
      </c>
      <c r="E89" s="408"/>
      <c r="F89" s="221"/>
    </row>
    <row r="90" spans="1:6" ht="12" customHeight="1" x14ac:dyDescent="0.25">
      <c r="A90" s="814"/>
      <c r="B90" s="550" t="s">
        <v>4752</v>
      </c>
      <c r="C90" s="551">
        <v>-65</v>
      </c>
      <c r="D90" s="1230">
        <v>65</v>
      </c>
      <c r="E90" s="408"/>
      <c r="F90" s="221"/>
    </row>
    <row r="91" spans="1:6" ht="12" customHeight="1" x14ac:dyDescent="0.25">
      <c r="A91" s="814"/>
      <c r="B91" s="550" t="s">
        <v>4753</v>
      </c>
      <c r="C91" s="551">
        <v>-297</v>
      </c>
      <c r="D91" s="1230">
        <v>297</v>
      </c>
      <c r="E91" s="408"/>
      <c r="F91" s="221"/>
    </row>
    <row r="92" spans="1:6" ht="12" customHeight="1" x14ac:dyDescent="0.25">
      <c r="A92" s="814"/>
      <c r="B92" s="550" t="s">
        <v>4754</v>
      </c>
      <c r="C92" s="551">
        <v>-258</v>
      </c>
      <c r="D92" s="1230">
        <v>258</v>
      </c>
      <c r="E92" s="408"/>
      <c r="F92" s="221"/>
    </row>
    <row r="93" spans="1:6" ht="12" customHeight="1" x14ac:dyDescent="0.25">
      <c r="A93" s="814"/>
      <c r="B93" s="550" t="s">
        <v>4755</v>
      </c>
      <c r="C93" s="551">
        <v>-100</v>
      </c>
      <c r="D93" s="1230">
        <v>100</v>
      </c>
      <c r="E93" s="408"/>
      <c r="F93" s="221"/>
    </row>
    <row r="94" spans="1:6" ht="12" customHeight="1" x14ac:dyDescent="0.25">
      <c r="A94" s="814"/>
      <c r="B94" s="599"/>
      <c r="C94" s="1169"/>
      <c r="D94" s="1170"/>
      <c r="E94" s="408"/>
      <c r="F94" s="221"/>
    </row>
    <row r="95" spans="1:6" ht="12" customHeight="1" thickBot="1" x14ac:dyDescent="0.3">
      <c r="A95" s="814"/>
      <c r="B95" s="599"/>
      <c r="C95" s="1169"/>
      <c r="D95" s="1170"/>
      <c r="E95" s="240">
        <f>SUM(D58:D95)</f>
        <v>4155</v>
      </c>
      <c r="F95" s="221"/>
    </row>
    <row r="96" spans="1:6" ht="20.25" customHeight="1" thickBot="1" x14ac:dyDescent="0.45">
      <c r="B96" s="50" t="s">
        <v>1198</v>
      </c>
      <c r="C96" s="49">
        <f>SUM(C2:C56)</f>
        <v>0</v>
      </c>
      <c r="D96" s="432">
        <f>SUM(D8:D56)</f>
        <v>26233</v>
      </c>
      <c r="E96" s="353"/>
    </row>
    <row r="98" spans="2:6" x14ac:dyDescent="0.2">
      <c r="B98" s="193"/>
      <c r="C98" s="193"/>
      <c r="D98" s="193"/>
      <c r="E98" s="793"/>
      <c r="F98" s="28"/>
    </row>
    <row r="99" spans="2:6" x14ac:dyDescent="0.2">
      <c r="B99" s="193"/>
      <c r="C99" s="193"/>
      <c r="D99" s="193"/>
      <c r="E99" s="343"/>
      <c r="F99" s="28"/>
    </row>
    <row r="100" spans="2:6" x14ac:dyDescent="0.2">
      <c r="B100" s="193"/>
      <c r="C100" s="193"/>
      <c r="D100" s="193"/>
      <c r="E100" s="230"/>
      <c r="F100" s="193"/>
    </row>
    <row r="101" spans="2:6" x14ac:dyDescent="0.2">
      <c r="B101" s="193"/>
      <c r="C101" s="193"/>
      <c r="D101" s="193"/>
      <c r="E101" s="230"/>
      <c r="F101" s="193"/>
    </row>
    <row r="102" spans="2:6" ht="13.2" x14ac:dyDescent="0.25">
      <c r="C102" s="193"/>
      <c r="D102" s="193"/>
      <c r="E102" s="799"/>
      <c r="F102" s="193"/>
    </row>
    <row r="103" spans="2:6" ht="13.2" x14ac:dyDescent="0.25">
      <c r="C103" s="231"/>
      <c r="D103" s="28"/>
      <c r="E103" s="799"/>
      <c r="F103" s="193"/>
    </row>
    <row r="104" spans="2:6" ht="13.2" x14ac:dyDescent="0.25">
      <c r="C104" s="193"/>
      <c r="D104" s="28"/>
      <c r="E104" s="799"/>
      <c r="F104" s="193"/>
    </row>
    <row r="105" spans="2:6" x14ac:dyDescent="0.2">
      <c r="B105" s="28"/>
      <c r="C105" s="193"/>
      <c r="D105" s="28"/>
      <c r="E105" s="193"/>
      <c r="F105" s="193"/>
    </row>
    <row r="106" spans="2:6" x14ac:dyDescent="0.2">
      <c r="B106" s="28"/>
      <c r="C106" s="231"/>
      <c r="D106" s="28"/>
      <c r="E106" s="193"/>
      <c r="F106" s="193"/>
    </row>
    <row r="107" spans="2:6" x14ac:dyDescent="0.2">
      <c r="E107" s="221"/>
      <c r="F107" s="221"/>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8"/>
  <sheetViews>
    <sheetView zoomScale="80" zoomScaleNormal="80" zoomScaleSheetLayoutView="70" workbookViewId="0">
      <selection activeCell="H39" sqref="H39"/>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9.88671875" style="3" customWidth="1"/>
    <col min="6" max="6" width="1.109375" style="3" customWidth="1"/>
    <col min="7" max="7" width="7.6640625" style="3" customWidth="1"/>
    <col min="8" max="16384" width="11.44140625" style="3"/>
  </cols>
  <sheetData>
    <row r="1" spans="1:8" ht="12" thickBot="1" x14ac:dyDescent="0.25">
      <c r="B1" s="50"/>
      <c r="C1" s="54" t="s">
        <v>1230</v>
      </c>
      <c r="D1" s="54" t="s">
        <v>1228</v>
      </c>
      <c r="E1" s="221"/>
      <c r="F1" s="260"/>
      <c r="G1" s="221"/>
    </row>
    <row r="2" spans="1:8" ht="13.2" x14ac:dyDescent="0.25">
      <c r="A2" s="16"/>
      <c r="B2" s="28" t="s">
        <v>1192</v>
      </c>
      <c r="C2" s="1211">
        <v>28139</v>
      </c>
      <c r="D2" s="1211"/>
      <c r="E2" s="83"/>
      <c r="F2" s="630"/>
      <c r="H2" s="83"/>
    </row>
    <row r="3" spans="1:8" ht="13.5" customHeight="1" x14ac:dyDescent="0.25">
      <c r="A3" s="16"/>
      <c r="B3" s="3" t="s">
        <v>1194</v>
      </c>
      <c r="C3" s="875"/>
      <c r="D3" s="875"/>
      <c r="E3" s="83"/>
      <c r="H3" s="83"/>
    </row>
    <row r="4" spans="1:8" ht="13.2" x14ac:dyDescent="0.25">
      <c r="A4" s="16"/>
      <c r="B4" s="3" t="s">
        <v>3597</v>
      </c>
      <c r="C4" s="875">
        <v>2500</v>
      </c>
      <c r="D4" s="875">
        <v>-2500</v>
      </c>
      <c r="E4" s="23"/>
      <c r="H4" s="83"/>
    </row>
    <row r="5" spans="1:8" ht="12" x14ac:dyDescent="0.25">
      <c r="A5" s="16"/>
      <c r="B5" s="3" t="s">
        <v>3743</v>
      </c>
      <c r="C5" s="875">
        <v>0</v>
      </c>
      <c r="D5" s="875">
        <v>0</v>
      </c>
      <c r="E5" s="23"/>
    </row>
    <row r="6" spans="1:8" ht="12" x14ac:dyDescent="0.25">
      <c r="A6" s="16"/>
      <c r="B6" s="221" t="s">
        <v>393</v>
      </c>
      <c r="C6" s="875">
        <v>171</v>
      </c>
      <c r="D6" s="875">
        <v>-171</v>
      </c>
      <c r="E6" s="23">
        <f>SUM(C2:C6)</f>
        <v>30810</v>
      </c>
    </row>
    <row r="7" spans="1:8" ht="3.75" customHeight="1" x14ac:dyDescent="0.2">
      <c r="A7" s="4"/>
      <c r="B7" s="51"/>
      <c r="C7" s="41"/>
      <c r="D7" s="45"/>
      <c r="E7" s="4"/>
    </row>
    <row r="8" spans="1:8" x14ac:dyDescent="0.2">
      <c r="A8" s="14">
        <v>1</v>
      </c>
      <c r="B8" s="1225" t="s">
        <v>1145</v>
      </c>
      <c r="C8" s="1226">
        <v>-50</v>
      </c>
      <c r="D8" s="1227">
        <v>50</v>
      </c>
      <c r="F8" s="221"/>
      <c r="G8" s="221"/>
    </row>
    <row r="9" spans="1:8" x14ac:dyDescent="0.2">
      <c r="A9" s="14">
        <v>2</v>
      </c>
      <c r="B9" s="1225" t="s">
        <v>791</v>
      </c>
      <c r="C9" s="1226">
        <v>0</v>
      </c>
      <c r="D9" s="1227">
        <v>0</v>
      </c>
      <c r="E9" s="260"/>
      <c r="F9" s="221"/>
      <c r="G9" s="285"/>
    </row>
    <row r="10" spans="1:8" ht="13.5" customHeight="1" x14ac:dyDescent="0.2">
      <c r="A10" s="14">
        <v>3</v>
      </c>
      <c r="B10" s="1225" t="s">
        <v>3786</v>
      </c>
      <c r="C10" s="1226">
        <v>-6183</v>
      </c>
      <c r="D10" s="1227">
        <f>E89</f>
        <v>6183</v>
      </c>
      <c r="F10" s="221"/>
    </row>
    <row r="11" spans="1:8" x14ac:dyDescent="0.2">
      <c r="A11" s="14">
        <v>4</v>
      </c>
      <c r="B11" s="1225" t="s">
        <v>4558</v>
      </c>
      <c r="C11" s="1226">
        <v>0</v>
      </c>
      <c r="D11" s="1227">
        <v>0</v>
      </c>
      <c r="F11" s="221"/>
    </row>
    <row r="12" spans="1:8" x14ac:dyDescent="0.2">
      <c r="A12" s="14">
        <v>5</v>
      </c>
      <c r="B12" s="1225" t="s">
        <v>4696</v>
      </c>
      <c r="C12" s="1226">
        <v>-570</v>
      </c>
      <c r="D12" s="1227">
        <v>570</v>
      </c>
      <c r="F12" s="221"/>
    </row>
    <row r="13" spans="1:8" x14ac:dyDescent="0.2">
      <c r="A13" s="14">
        <v>6</v>
      </c>
      <c r="B13" s="1225" t="s">
        <v>1433</v>
      </c>
      <c r="C13" s="1226">
        <v>0</v>
      </c>
      <c r="D13" s="1227">
        <v>0</v>
      </c>
      <c r="F13" s="221"/>
    </row>
    <row r="14" spans="1:8" ht="12" x14ac:dyDescent="0.25">
      <c r="A14" s="14">
        <v>7</v>
      </c>
      <c r="B14" s="1225" t="s">
        <v>3785</v>
      </c>
      <c r="C14" s="1226">
        <v>0</v>
      </c>
      <c r="D14" s="1227">
        <v>0</v>
      </c>
      <c r="F14" s="221"/>
      <c r="G14" s="827"/>
    </row>
    <row r="15" spans="1:8" ht="12" x14ac:dyDescent="0.25">
      <c r="A15" s="14">
        <v>8</v>
      </c>
      <c r="B15" s="1225" t="s">
        <v>4637</v>
      </c>
      <c r="C15" s="1226">
        <v>-400</v>
      </c>
      <c r="D15" s="1227">
        <v>400</v>
      </c>
      <c r="F15" s="221"/>
      <c r="G15" s="827"/>
    </row>
    <row r="16" spans="1:8" ht="12" x14ac:dyDescent="0.25">
      <c r="A16" s="14">
        <v>9</v>
      </c>
      <c r="B16" s="1225" t="s">
        <v>4638</v>
      </c>
      <c r="C16" s="1226">
        <v>-400</v>
      </c>
      <c r="D16" s="1227">
        <v>400</v>
      </c>
      <c r="F16" s="221"/>
      <c r="G16" s="820"/>
    </row>
    <row r="17" spans="1:9" x14ac:dyDescent="0.2">
      <c r="A17" s="14">
        <v>10</v>
      </c>
      <c r="B17" s="1225" t="s">
        <v>4639</v>
      </c>
      <c r="C17" s="1226">
        <v>-400</v>
      </c>
      <c r="D17" s="1227">
        <v>400</v>
      </c>
      <c r="F17" s="221"/>
      <c r="G17" s="221"/>
    </row>
    <row r="18" spans="1:9" x14ac:dyDescent="0.2">
      <c r="A18" s="14">
        <v>11</v>
      </c>
      <c r="B18" s="1225" t="s">
        <v>4640</v>
      </c>
      <c r="C18" s="1226">
        <v>0</v>
      </c>
      <c r="D18" s="1227">
        <v>0</v>
      </c>
      <c r="F18" s="221"/>
      <c r="G18" s="221"/>
    </row>
    <row r="19" spans="1:9" x14ac:dyDescent="0.2">
      <c r="A19" s="14">
        <v>12</v>
      </c>
      <c r="B19" s="1225" t="s">
        <v>4641</v>
      </c>
      <c r="C19" s="1226">
        <v>-400</v>
      </c>
      <c r="D19" s="1227">
        <v>400</v>
      </c>
      <c r="F19" s="221"/>
      <c r="G19" s="221"/>
    </row>
    <row r="20" spans="1:9" x14ac:dyDescent="0.2">
      <c r="A20" s="14">
        <v>13</v>
      </c>
      <c r="B20" s="1225" t="s">
        <v>3164</v>
      </c>
      <c r="C20" s="1226">
        <v>-739</v>
      </c>
      <c r="D20" s="1227">
        <v>739</v>
      </c>
      <c r="F20" s="221"/>
      <c r="G20" s="221"/>
    </row>
    <row r="21" spans="1:9" x14ac:dyDescent="0.2">
      <c r="A21" s="14">
        <v>14</v>
      </c>
      <c r="B21" s="1225" t="s">
        <v>1154</v>
      </c>
      <c r="C21" s="1226">
        <v>-81</v>
      </c>
      <c r="D21" s="1227">
        <v>81</v>
      </c>
      <c r="F21" s="221"/>
      <c r="G21" s="221"/>
    </row>
    <row r="22" spans="1:9" x14ac:dyDescent="0.2">
      <c r="A22" s="14">
        <v>15</v>
      </c>
      <c r="B22" s="1225" t="s">
        <v>1155</v>
      </c>
      <c r="C22" s="1226">
        <v>-30</v>
      </c>
      <c r="D22" s="1227">
        <v>30</v>
      </c>
      <c r="F22" s="221"/>
      <c r="G22" s="221"/>
    </row>
    <row r="23" spans="1:9" x14ac:dyDescent="0.2">
      <c r="A23" s="14">
        <v>16</v>
      </c>
      <c r="B23" s="1225" t="s">
        <v>3439</v>
      </c>
      <c r="C23" s="1226">
        <v>-40</v>
      </c>
      <c r="D23" s="1227">
        <v>40</v>
      </c>
      <c r="F23" s="221"/>
      <c r="G23" s="221"/>
    </row>
    <row r="24" spans="1:9" x14ac:dyDescent="0.2">
      <c r="A24" s="14">
        <v>17</v>
      </c>
      <c r="B24" s="1225" t="s">
        <v>4183</v>
      </c>
      <c r="C24" s="1226">
        <v>-40</v>
      </c>
      <c r="D24" s="1226">
        <v>40</v>
      </c>
      <c r="F24" s="221"/>
      <c r="G24" s="221"/>
    </row>
    <row r="25" spans="1:9" x14ac:dyDescent="0.2">
      <c r="A25" s="14">
        <v>18</v>
      </c>
      <c r="B25" s="1225" t="s">
        <v>4184</v>
      </c>
      <c r="C25" s="1226">
        <v>-110</v>
      </c>
      <c r="D25" s="1227">
        <v>110</v>
      </c>
      <c r="F25" s="221"/>
      <c r="G25" s="221"/>
    </row>
    <row r="26" spans="1:9" x14ac:dyDescent="0.2">
      <c r="A26" s="14">
        <v>19</v>
      </c>
      <c r="B26" s="1225" t="s">
        <v>3793</v>
      </c>
      <c r="C26" s="1226">
        <v>-371</v>
      </c>
      <c r="D26" s="1227">
        <v>371</v>
      </c>
      <c r="F26" s="221"/>
      <c r="G26" s="221"/>
    </row>
    <row r="27" spans="1:9" x14ac:dyDescent="0.2">
      <c r="A27" s="14">
        <v>20</v>
      </c>
      <c r="B27" s="1225" t="s">
        <v>3427</v>
      </c>
      <c r="C27" s="1226">
        <v>-1000</v>
      </c>
      <c r="D27" s="1227">
        <v>1000</v>
      </c>
      <c r="E27" s="353"/>
      <c r="F27" s="221"/>
      <c r="G27" s="221"/>
    </row>
    <row r="28" spans="1:9" ht="12" x14ac:dyDescent="0.25">
      <c r="A28" s="14">
        <v>21</v>
      </c>
      <c r="B28" s="670" t="s">
        <v>5007</v>
      </c>
      <c r="C28" s="672">
        <v>-280</v>
      </c>
      <c r="D28" s="672">
        <v>280</v>
      </c>
      <c r="E28" s="240">
        <f>SUM(D8:D28)</f>
        <v>11094</v>
      </c>
      <c r="F28" s="221"/>
      <c r="G28" s="221"/>
    </row>
    <row r="29" spans="1:9" ht="3" customHeight="1" x14ac:dyDescent="0.2">
      <c r="A29" s="4"/>
      <c r="B29" s="51"/>
      <c r="C29" s="41"/>
      <c r="D29" s="45"/>
      <c r="E29" s="4"/>
      <c r="F29" s="221"/>
      <c r="G29" s="221"/>
    </row>
    <row r="30" spans="1:9" ht="12" x14ac:dyDescent="0.25">
      <c r="A30" s="15"/>
      <c r="B30" s="594" t="s">
        <v>62</v>
      </c>
      <c r="C30" s="501">
        <v>-12680</v>
      </c>
      <c r="D30" s="652">
        <v>12680</v>
      </c>
      <c r="E30" s="240">
        <f>D30</f>
        <v>12680</v>
      </c>
      <c r="F30" s="221"/>
      <c r="G30" s="193"/>
      <c r="H30" s="193"/>
      <c r="I30" s="193"/>
    </row>
    <row r="31" spans="1:9" ht="3" customHeight="1" x14ac:dyDescent="0.2">
      <c r="A31" s="4"/>
      <c r="B31" s="357"/>
      <c r="C31" s="41"/>
      <c r="D31" s="45"/>
      <c r="E31" s="4"/>
      <c r="F31" s="221"/>
      <c r="G31" s="221"/>
      <c r="H31" s="193"/>
      <c r="I31" s="193"/>
    </row>
    <row r="32" spans="1:9" ht="12" customHeight="1" x14ac:dyDescent="0.2">
      <c r="A32" s="813"/>
      <c r="B32" s="1225" t="s">
        <v>3981</v>
      </c>
      <c r="C32" s="1226">
        <v>-560</v>
      </c>
      <c r="D32" s="1227">
        <v>560</v>
      </c>
      <c r="E32" s="390"/>
      <c r="F32" s="221"/>
      <c r="G32" s="599"/>
      <c r="H32" s="193"/>
      <c r="I32" s="193"/>
    </row>
    <row r="33" spans="1:9" ht="12" customHeight="1" x14ac:dyDescent="0.2">
      <c r="A33" s="813" t="s">
        <v>3558</v>
      </c>
      <c r="B33" s="1225" t="s">
        <v>3081</v>
      </c>
      <c r="C33" s="1226">
        <v>-276</v>
      </c>
      <c r="D33" s="1227">
        <v>276</v>
      </c>
      <c r="E33" s="390"/>
      <c r="F33" s="221"/>
      <c r="G33" s="323"/>
      <c r="H33" s="193"/>
      <c r="I33" s="193"/>
    </row>
    <row r="34" spans="1:9" ht="12" customHeight="1" x14ac:dyDescent="0.2">
      <c r="A34" s="813" t="s">
        <v>3559</v>
      </c>
      <c r="B34" s="1225" t="s">
        <v>4644</v>
      </c>
      <c r="C34" s="1226">
        <v>-210</v>
      </c>
      <c r="D34" s="1227">
        <v>210</v>
      </c>
      <c r="E34" s="390"/>
      <c r="F34" s="221"/>
      <c r="G34" s="323"/>
      <c r="H34" s="193"/>
      <c r="I34" s="193"/>
    </row>
    <row r="35" spans="1:9" ht="12" customHeight="1" x14ac:dyDescent="0.2">
      <c r="A35" s="813" t="s">
        <v>2856</v>
      </c>
      <c r="B35" s="1225" t="s">
        <v>4646</v>
      </c>
      <c r="C35" s="1226">
        <v>-440</v>
      </c>
      <c r="D35" s="1227">
        <v>440</v>
      </c>
      <c r="E35" s="390"/>
      <c r="F35" s="221"/>
      <c r="G35" s="221"/>
      <c r="H35" s="193"/>
      <c r="I35" s="193"/>
    </row>
    <row r="36" spans="1:9" ht="12" customHeight="1" x14ac:dyDescent="0.2">
      <c r="A36" s="813" t="s">
        <v>3558</v>
      </c>
      <c r="B36" s="1225" t="s">
        <v>4648</v>
      </c>
      <c r="C36" s="1226">
        <v>-255</v>
      </c>
      <c r="D36" s="1227">
        <v>255</v>
      </c>
      <c r="E36" s="390"/>
      <c r="F36" s="221"/>
      <c r="G36" s="221"/>
      <c r="H36" s="193"/>
      <c r="I36" s="193"/>
    </row>
    <row r="37" spans="1:9" ht="12" customHeight="1" x14ac:dyDescent="0.2">
      <c r="A37" s="813" t="s">
        <v>3560</v>
      </c>
      <c r="B37" s="1225" t="s">
        <v>4651</v>
      </c>
      <c r="C37" s="1226">
        <v>-250</v>
      </c>
      <c r="D37" s="1227">
        <v>250</v>
      </c>
      <c r="E37" s="390"/>
      <c r="F37" s="221"/>
      <c r="G37" s="221"/>
      <c r="H37" s="193"/>
      <c r="I37" s="193"/>
    </row>
    <row r="38" spans="1:9" ht="12" customHeight="1" x14ac:dyDescent="0.2">
      <c r="A38" s="813"/>
      <c r="B38" s="1225" t="s">
        <v>4652</v>
      </c>
      <c r="C38" s="1226">
        <v>-100</v>
      </c>
      <c r="D38" s="1227">
        <v>100</v>
      </c>
      <c r="E38" s="390"/>
      <c r="F38" s="221"/>
      <c r="G38" s="221"/>
      <c r="H38" s="193"/>
      <c r="I38" s="193"/>
    </row>
    <row r="39" spans="1:9" ht="12" customHeight="1" x14ac:dyDescent="0.2">
      <c r="A39" s="813"/>
      <c r="B39" s="1225" t="s">
        <v>4664</v>
      </c>
      <c r="C39" s="1226">
        <v>-140</v>
      </c>
      <c r="D39" s="1227">
        <v>140</v>
      </c>
      <c r="E39" s="390"/>
      <c r="F39" s="221"/>
      <c r="G39" s="221"/>
      <c r="H39" s="193"/>
      <c r="I39" s="193"/>
    </row>
    <row r="40" spans="1:9" ht="12" customHeight="1" x14ac:dyDescent="0.2">
      <c r="A40" s="813"/>
      <c r="B40" s="1225" t="s">
        <v>4678</v>
      </c>
      <c r="C40" s="1226">
        <v>-15</v>
      </c>
      <c r="D40" s="1227">
        <v>15</v>
      </c>
      <c r="E40" s="390"/>
      <c r="F40" s="221"/>
      <c r="G40" s="221"/>
      <c r="H40" s="193"/>
      <c r="I40" s="193"/>
    </row>
    <row r="41" spans="1:9" ht="12" customHeight="1" x14ac:dyDescent="0.2">
      <c r="A41" s="813"/>
      <c r="B41" s="1225" t="s">
        <v>4679</v>
      </c>
      <c r="C41" s="1226">
        <v>-60</v>
      </c>
      <c r="D41" s="1227">
        <v>60</v>
      </c>
      <c r="E41" s="390"/>
      <c r="F41" s="221"/>
      <c r="G41" s="221"/>
      <c r="H41" s="193"/>
      <c r="I41" s="193"/>
    </row>
    <row r="42" spans="1:9" ht="12" customHeight="1" x14ac:dyDescent="0.2">
      <c r="A42" s="813"/>
      <c r="B42" s="1225" t="s">
        <v>4680</v>
      </c>
      <c r="C42" s="1226">
        <v>-460</v>
      </c>
      <c r="D42" s="1227">
        <v>460</v>
      </c>
      <c r="E42" s="390"/>
      <c r="F42" s="221"/>
      <c r="G42" s="221"/>
      <c r="H42" s="193"/>
      <c r="I42" s="193"/>
    </row>
    <row r="43" spans="1:9" ht="12" customHeight="1" x14ac:dyDescent="0.2">
      <c r="A43" s="813"/>
      <c r="B43" s="1225" t="s">
        <v>4682</v>
      </c>
      <c r="C43" s="1226">
        <v>-1500</v>
      </c>
      <c r="D43" s="1227">
        <v>1500</v>
      </c>
      <c r="E43" s="390"/>
      <c r="F43" s="221"/>
      <c r="G43" s="221"/>
      <c r="H43" s="193"/>
      <c r="I43" s="193"/>
    </row>
    <row r="44" spans="1:9" ht="12" customHeight="1" x14ac:dyDescent="0.2">
      <c r="A44" s="813"/>
      <c r="B44" s="1225" t="s">
        <v>4693</v>
      </c>
      <c r="C44" s="1226">
        <v>-150</v>
      </c>
      <c r="D44" s="1227">
        <v>150</v>
      </c>
      <c r="E44" s="390"/>
      <c r="F44" s="221"/>
      <c r="G44" s="221"/>
      <c r="H44" s="193"/>
      <c r="I44" s="193"/>
    </row>
    <row r="45" spans="1:9" ht="12" customHeight="1" x14ac:dyDescent="0.2">
      <c r="A45" s="813"/>
      <c r="B45" s="1225" t="s">
        <v>4698</v>
      </c>
      <c r="C45" s="1226">
        <v>-2620</v>
      </c>
      <c r="D45" s="1227">
        <v>2620</v>
      </c>
      <c r="E45" s="390"/>
      <c r="F45" s="221"/>
      <c r="G45" s="221"/>
      <c r="H45" s="193"/>
      <c r="I45" s="193"/>
    </row>
    <row r="46" spans="1:9" ht="12" customHeight="1" x14ac:dyDescent="0.25">
      <c r="A46" s="813"/>
      <c r="B46" s="221"/>
      <c r="C46" s="302"/>
      <c r="D46" s="303"/>
      <c r="E46" s="240">
        <f>SUM(D32:D46)</f>
        <v>7036</v>
      </c>
      <c r="F46" s="221"/>
      <c r="G46" s="221"/>
      <c r="H46" s="193"/>
      <c r="I46" s="193"/>
    </row>
    <row r="47" spans="1:9" ht="3" customHeight="1" x14ac:dyDescent="0.2">
      <c r="A47" s="659"/>
      <c r="B47" s="659"/>
      <c r="C47" s="795"/>
      <c r="D47" s="660"/>
      <c r="E47" s="801"/>
      <c r="F47" s="221"/>
      <c r="G47" s="221"/>
      <c r="H47" s="193"/>
      <c r="I47" s="193"/>
    </row>
    <row r="48" spans="1:9" ht="12" customHeight="1" x14ac:dyDescent="0.2">
      <c r="A48" s="814"/>
      <c r="B48" s="826" t="s">
        <v>3787</v>
      </c>
      <c r="C48" s="604">
        <v>6000</v>
      </c>
      <c r="D48" s="46"/>
      <c r="E48" s="390"/>
      <c r="F48" s="221"/>
      <c r="G48" s="221"/>
      <c r="H48" s="193"/>
      <c r="I48" s="193"/>
    </row>
    <row r="49" spans="1:9" ht="12" customHeight="1" x14ac:dyDescent="0.25">
      <c r="A49" s="814" t="s">
        <v>3560</v>
      </c>
      <c r="B49" s="1225" t="s">
        <v>4647</v>
      </c>
      <c r="C49" s="1226">
        <v>-85</v>
      </c>
      <c r="D49" s="1227">
        <v>85</v>
      </c>
      <c r="E49" s="408"/>
      <c r="F49" s="221"/>
      <c r="H49" s="193"/>
      <c r="I49" s="193"/>
    </row>
    <row r="50" spans="1:9" ht="12" customHeight="1" x14ac:dyDescent="0.25">
      <c r="A50" s="814" t="s">
        <v>3788</v>
      </c>
      <c r="B50" s="1225" t="s">
        <v>4650</v>
      </c>
      <c r="C50" s="1226">
        <v>-78</v>
      </c>
      <c r="D50" s="1227">
        <v>78</v>
      </c>
      <c r="E50" s="408"/>
      <c r="F50" s="221"/>
      <c r="G50" s="221"/>
      <c r="H50" s="193"/>
      <c r="I50" s="193"/>
    </row>
    <row r="51" spans="1:9" ht="12" customHeight="1" x14ac:dyDescent="0.25">
      <c r="A51" s="814" t="s">
        <v>3789</v>
      </c>
      <c r="B51" s="1225" t="s">
        <v>4649</v>
      </c>
      <c r="C51" s="1226">
        <v>-12</v>
      </c>
      <c r="D51" s="1227">
        <v>12</v>
      </c>
      <c r="E51" s="408"/>
      <c r="F51" s="221"/>
      <c r="G51" s="221"/>
      <c r="H51" s="193"/>
      <c r="I51" s="193"/>
    </row>
    <row r="52" spans="1:9" ht="12" customHeight="1" x14ac:dyDescent="0.25">
      <c r="A52" s="814" t="s">
        <v>2855</v>
      </c>
      <c r="B52" s="1225" t="s">
        <v>4653</v>
      </c>
      <c r="C52" s="1226">
        <v>-60</v>
      </c>
      <c r="D52" s="1227">
        <v>60</v>
      </c>
      <c r="E52" s="408"/>
      <c r="F52" s="221"/>
      <c r="G52" s="221"/>
      <c r="I52" s="193"/>
    </row>
    <row r="53" spans="1:9" ht="12" customHeight="1" x14ac:dyDescent="0.25">
      <c r="A53" s="814" t="s">
        <v>2856</v>
      </c>
      <c r="B53" s="1225" t="s">
        <v>4654</v>
      </c>
      <c r="C53" s="1226">
        <v>-138</v>
      </c>
      <c r="D53" s="1227">
        <v>138</v>
      </c>
      <c r="E53" s="408"/>
      <c r="F53" s="221"/>
      <c r="G53" s="221"/>
      <c r="H53" s="193"/>
      <c r="I53" s="193"/>
    </row>
    <row r="54" spans="1:9" ht="12" customHeight="1" x14ac:dyDescent="0.25">
      <c r="A54" s="814" t="s">
        <v>3790</v>
      </c>
      <c r="B54" s="1225" t="s">
        <v>4657</v>
      </c>
      <c r="C54" s="1226">
        <v>-84</v>
      </c>
      <c r="D54" s="1227">
        <v>84</v>
      </c>
      <c r="E54" s="860"/>
      <c r="F54" s="221"/>
      <c r="G54" s="221"/>
      <c r="H54" s="193"/>
      <c r="I54" s="193"/>
    </row>
    <row r="55" spans="1:9" ht="12" customHeight="1" x14ac:dyDescent="0.25">
      <c r="A55" s="814" t="s">
        <v>2855</v>
      </c>
      <c r="B55" s="1225" t="s">
        <v>4428</v>
      </c>
      <c r="C55" s="1226">
        <v>-60</v>
      </c>
      <c r="D55" s="1227">
        <v>60</v>
      </c>
      <c r="E55" s="860"/>
      <c r="F55" s="221"/>
      <c r="G55" s="221"/>
      <c r="H55" s="193"/>
      <c r="I55" s="193"/>
    </row>
    <row r="56" spans="1:9" ht="12" customHeight="1" x14ac:dyDescent="0.25">
      <c r="A56" s="814" t="s">
        <v>2856</v>
      </c>
      <c r="B56" s="1225" t="s">
        <v>4663</v>
      </c>
      <c r="C56" s="1226">
        <v>-200</v>
      </c>
      <c r="D56" s="1227">
        <v>200</v>
      </c>
      <c r="E56" s="860"/>
      <c r="F56" s="221"/>
      <c r="G56" s="221"/>
      <c r="H56" s="193"/>
      <c r="I56" s="193"/>
    </row>
    <row r="57" spans="1:9" ht="12" customHeight="1" x14ac:dyDescent="0.25">
      <c r="A57" s="814" t="s">
        <v>1327</v>
      </c>
      <c r="B57" s="1225" t="s">
        <v>4662</v>
      </c>
      <c r="C57" s="1226">
        <v>-101</v>
      </c>
      <c r="D57" s="1227">
        <v>101</v>
      </c>
      <c r="E57" s="408"/>
      <c r="F57" s="221"/>
      <c r="G57" s="221"/>
      <c r="H57" s="193"/>
      <c r="I57" s="193"/>
    </row>
    <row r="58" spans="1:9" ht="12" customHeight="1" x14ac:dyDescent="0.25">
      <c r="A58" s="814"/>
      <c r="B58" s="1225" t="s">
        <v>4668</v>
      </c>
      <c r="C58" s="1226">
        <v>-95</v>
      </c>
      <c r="D58" s="1227">
        <v>95</v>
      </c>
      <c r="E58" s="408"/>
      <c r="F58" s="221"/>
      <c r="G58" s="221"/>
      <c r="H58" s="193"/>
      <c r="I58" s="193"/>
    </row>
    <row r="59" spans="1:9" ht="12" customHeight="1" x14ac:dyDescent="0.25">
      <c r="A59" s="814"/>
      <c r="B59" s="1225" t="s">
        <v>4658</v>
      </c>
      <c r="C59" s="1226">
        <v>-65</v>
      </c>
      <c r="D59" s="1227">
        <v>65</v>
      </c>
      <c r="E59" s="408"/>
      <c r="F59" s="221"/>
      <c r="G59" s="221"/>
      <c r="H59" s="193"/>
      <c r="I59" s="193"/>
    </row>
    <row r="60" spans="1:9" ht="12" customHeight="1" x14ac:dyDescent="0.25">
      <c r="A60" s="814"/>
      <c r="B60" s="1225" t="s">
        <v>4659</v>
      </c>
      <c r="C60" s="1226">
        <v>-80</v>
      </c>
      <c r="D60" s="1227">
        <v>80</v>
      </c>
      <c r="E60" s="408"/>
      <c r="F60" s="221"/>
      <c r="G60" s="221"/>
      <c r="H60" s="193"/>
      <c r="I60" s="193"/>
    </row>
    <row r="61" spans="1:9" ht="12" customHeight="1" x14ac:dyDescent="0.25">
      <c r="A61" s="814"/>
      <c r="B61" s="1225" t="s">
        <v>4550</v>
      </c>
      <c r="C61" s="1226">
        <v>-298</v>
      </c>
      <c r="D61" s="1227">
        <v>298</v>
      </c>
      <c r="E61" s="408"/>
      <c r="F61" s="221"/>
      <c r="G61" s="221"/>
    </row>
    <row r="62" spans="1:9" ht="12" customHeight="1" x14ac:dyDescent="0.25">
      <c r="A62" s="814"/>
      <c r="B62" s="1225" t="s">
        <v>4660</v>
      </c>
      <c r="C62" s="1226">
        <v>-240</v>
      </c>
      <c r="D62" s="1227">
        <v>240</v>
      </c>
      <c r="E62" s="408"/>
      <c r="F62" s="221"/>
      <c r="G62" s="221"/>
    </row>
    <row r="63" spans="1:9" ht="12" customHeight="1" x14ac:dyDescent="0.25">
      <c r="A63" s="814"/>
      <c r="B63" s="1225" t="s">
        <v>4661</v>
      </c>
      <c r="C63" s="1226">
        <v>-43</v>
      </c>
      <c r="D63" s="1227">
        <v>43</v>
      </c>
      <c r="E63" s="408"/>
      <c r="F63" s="221"/>
      <c r="G63" s="221"/>
    </row>
    <row r="64" spans="1:9" ht="12" customHeight="1" x14ac:dyDescent="0.25">
      <c r="A64" s="814"/>
      <c r="B64" s="1225" t="s">
        <v>4550</v>
      </c>
      <c r="C64" s="1226">
        <v>-199</v>
      </c>
      <c r="D64" s="1227">
        <v>199</v>
      </c>
      <c r="E64" s="408"/>
      <c r="F64" s="221"/>
      <c r="G64" s="221"/>
    </row>
    <row r="65" spans="1:12" ht="12" customHeight="1" x14ac:dyDescent="0.25">
      <c r="A65" s="814"/>
      <c r="B65" s="1225" t="s">
        <v>4665</v>
      </c>
      <c r="C65" s="1226">
        <v>-190</v>
      </c>
      <c r="D65" s="1227">
        <v>190</v>
      </c>
      <c r="E65" s="408"/>
      <c r="F65" s="221"/>
      <c r="G65" s="221"/>
    </row>
    <row r="66" spans="1:12" ht="12" customHeight="1" x14ac:dyDescent="0.25">
      <c r="A66" s="814"/>
      <c r="B66" s="1225" t="s">
        <v>4666</v>
      </c>
      <c r="C66" s="1226">
        <v>-110</v>
      </c>
      <c r="D66" s="1227">
        <v>110</v>
      </c>
      <c r="E66" s="408"/>
      <c r="F66" s="221"/>
      <c r="G66" s="221"/>
    </row>
    <row r="67" spans="1:12" ht="12" customHeight="1" x14ac:dyDescent="0.25">
      <c r="A67" s="814"/>
      <c r="B67" s="1225" t="s">
        <v>4667</v>
      </c>
      <c r="C67" s="1226">
        <v>-75</v>
      </c>
      <c r="D67" s="1227">
        <v>75</v>
      </c>
      <c r="E67" s="408"/>
      <c r="F67" s="221"/>
      <c r="G67" s="221"/>
    </row>
    <row r="68" spans="1:12" ht="12" customHeight="1" x14ac:dyDescent="0.25">
      <c r="A68" s="814"/>
      <c r="B68" s="1225" t="s">
        <v>4093</v>
      </c>
      <c r="C68" s="1226">
        <v>-280</v>
      </c>
      <c r="D68" s="1227">
        <v>280</v>
      </c>
      <c r="E68" s="408"/>
      <c r="F68" s="221"/>
      <c r="G68" s="221"/>
    </row>
    <row r="69" spans="1:12" ht="12" customHeight="1" x14ac:dyDescent="0.25">
      <c r="A69" s="814"/>
      <c r="B69" s="1225" t="s">
        <v>4669</v>
      </c>
      <c r="C69" s="1226">
        <v>-77</v>
      </c>
      <c r="D69" s="1227">
        <v>77</v>
      </c>
      <c r="E69" s="408"/>
      <c r="F69" s="221"/>
      <c r="G69" s="221"/>
    </row>
    <row r="70" spans="1:12" ht="12" customHeight="1" x14ac:dyDescent="0.25">
      <c r="A70" s="814"/>
      <c r="B70" s="1225" t="s">
        <v>4670</v>
      </c>
      <c r="C70" s="1226">
        <v>-60</v>
      </c>
      <c r="D70" s="1227">
        <v>60</v>
      </c>
      <c r="E70" s="408"/>
      <c r="F70" s="221"/>
      <c r="G70" s="221"/>
      <c r="K70" s="28"/>
      <c r="L70" s="28"/>
    </row>
    <row r="71" spans="1:12" ht="12" customHeight="1" x14ac:dyDescent="0.25">
      <c r="A71" s="814"/>
      <c r="B71" s="1225" t="s">
        <v>4676</v>
      </c>
      <c r="C71" s="1226">
        <v>-160</v>
      </c>
      <c r="D71" s="1227">
        <v>160</v>
      </c>
      <c r="E71" s="408"/>
      <c r="F71" s="221"/>
      <c r="G71" s="221"/>
      <c r="K71" s="28"/>
      <c r="L71" s="28"/>
    </row>
    <row r="72" spans="1:12" ht="12" customHeight="1" x14ac:dyDescent="0.25">
      <c r="A72" s="814"/>
      <c r="B72" s="1225" t="s">
        <v>4671</v>
      </c>
      <c r="C72" s="1226">
        <v>-60</v>
      </c>
      <c r="D72" s="1227">
        <v>60</v>
      </c>
      <c r="E72" s="408"/>
      <c r="F72" s="221"/>
      <c r="G72" s="221"/>
      <c r="K72" s="1228"/>
      <c r="L72" s="28"/>
    </row>
    <row r="73" spans="1:12" ht="12" customHeight="1" x14ac:dyDescent="0.25">
      <c r="A73" s="814"/>
      <c r="B73" s="1225" t="s">
        <v>4673</v>
      </c>
      <c r="C73" s="1226">
        <v>-213</v>
      </c>
      <c r="D73" s="1227">
        <v>213</v>
      </c>
      <c r="E73" s="408"/>
      <c r="F73" s="221"/>
      <c r="G73" s="221"/>
      <c r="K73" s="1228"/>
      <c r="L73" s="28"/>
    </row>
    <row r="74" spans="1:12" ht="12" customHeight="1" x14ac:dyDescent="0.25">
      <c r="A74" s="814"/>
      <c r="B74" s="1225" t="s">
        <v>4672</v>
      </c>
      <c r="C74" s="1226">
        <v>-137</v>
      </c>
      <c r="D74" s="1227">
        <v>137</v>
      </c>
      <c r="E74" s="408"/>
      <c r="F74" s="221"/>
      <c r="G74" s="221"/>
      <c r="K74" s="1228"/>
      <c r="L74" s="28"/>
    </row>
    <row r="75" spans="1:12" ht="12" customHeight="1" x14ac:dyDescent="0.25">
      <c r="A75" s="814"/>
      <c r="B75" s="1225" t="s">
        <v>4674</v>
      </c>
      <c r="C75" s="1226">
        <v>-167</v>
      </c>
      <c r="D75" s="1227">
        <v>167</v>
      </c>
      <c r="E75" s="408"/>
      <c r="F75" s="221"/>
      <c r="G75" s="221"/>
      <c r="K75" s="1228"/>
      <c r="L75" s="28"/>
    </row>
    <row r="76" spans="1:12" ht="12" customHeight="1" x14ac:dyDescent="0.25">
      <c r="A76" s="814"/>
      <c r="B76" s="1225" t="s">
        <v>4675</v>
      </c>
      <c r="C76" s="1226">
        <v>-211</v>
      </c>
      <c r="D76" s="1227">
        <v>211</v>
      </c>
      <c r="E76" s="408"/>
      <c r="F76" s="221"/>
      <c r="G76" s="221"/>
      <c r="K76" s="1228"/>
      <c r="L76" s="28"/>
    </row>
    <row r="77" spans="1:12" ht="12" customHeight="1" x14ac:dyDescent="0.25">
      <c r="A77" s="814"/>
      <c r="B77" s="1225" t="s">
        <v>4677</v>
      </c>
      <c r="C77" s="1226">
        <v>-100</v>
      </c>
      <c r="D77" s="1227">
        <v>100</v>
      </c>
      <c r="E77" s="408"/>
      <c r="F77" s="221"/>
      <c r="G77" s="221"/>
      <c r="K77" s="1228"/>
      <c r="L77" s="28"/>
    </row>
    <row r="78" spans="1:12" ht="12" customHeight="1" x14ac:dyDescent="0.25">
      <c r="A78" s="814"/>
      <c r="B78" s="1225" t="s">
        <v>4683</v>
      </c>
      <c r="C78" s="1226">
        <v>-85</v>
      </c>
      <c r="D78" s="1227">
        <v>85</v>
      </c>
      <c r="E78" s="408"/>
      <c r="F78" s="221"/>
      <c r="G78" s="221"/>
      <c r="K78" s="1228"/>
      <c r="L78" s="28"/>
    </row>
    <row r="79" spans="1:12" ht="12" customHeight="1" x14ac:dyDescent="0.25">
      <c r="A79" s="814"/>
      <c r="B79" s="1225" t="s">
        <v>4684</v>
      </c>
      <c r="C79" s="1226">
        <v>-95</v>
      </c>
      <c r="D79" s="1227">
        <v>95</v>
      </c>
      <c r="E79" s="408"/>
      <c r="F79" s="221"/>
      <c r="G79" s="221"/>
      <c r="K79" s="1228"/>
      <c r="L79" s="28"/>
    </row>
    <row r="80" spans="1:12" ht="12" customHeight="1" x14ac:dyDescent="0.25">
      <c r="A80" s="814"/>
      <c r="B80" s="1225" t="s">
        <v>4685</v>
      </c>
      <c r="C80" s="1226">
        <v>-248</v>
      </c>
      <c r="D80" s="1227">
        <v>248</v>
      </c>
      <c r="E80" s="408"/>
      <c r="F80" s="221"/>
      <c r="G80" s="221"/>
      <c r="K80" s="1228"/>
      <c r="L80" s="28"/>
    </row>
    <row r="81" spans="1:12" ht="12" customHeight="1" x14ac:dyDescent="0.25">
      <c r="A81" s="814"/>
      <c r="B81" s="1225" t="s">
        <v>4686</v>
      </c>
      <c r="C81" s="1226">
        <v>-781</v>
      </c>
      <c r="D81" s="1227">
        <v>781</v>
      </c>
      <c r="E81" s="408"/>
      <c r="F81" s="221"/>
      <c r="G81" s="221"/>
      <c r="K81" s="1228"/>
      <c r="L81" s="28"/>
    </row>
    <row r="82" spans="1:12" ht="12" customHeight="1" x14ac:dyDescent="0.25">
      <c r="A82" s="814"/>
      <c r="B82" s="1225" t="s">
        <v>4687</v>
      </c>
      <c r="C82" s="1226">
        <v>-70</v>
      </c>
      <c r="D82" s="1227">
        <v>70</v>
      </c>
      <c r="E82" s="408"/>
      <c r="F82" s="221"/>
      <c r="G82" s="221"/>
      <c r="K82" s="1228"/>
      <c r="L82" s="28"/>
    </row>
    <row r="83" spans="1:12" ht="12" customHeight="1" x14ac:dyDescent="0.25">
      <c r="A83" s="814"/>
      <c r="B83" s="1225" t="s">
        <v>4691</v>
      </c>
      <c r="C83" s="1226">
        <v>-65</v>
      </c>
      <c r="D83" s="1227">
        <v>65</v>
      </c>
      <c r="E83" s="408"/>
      <c r="F83" s="221"/>
      <c r="G83" s="221"/>
      <c r="K83" s="1228"/>
      <c r="L83" s="28"/>
    </row>
    <row r="84" spans="1:12" ht="12" customHeight="1" x14ac:dyDescent="0.25">
      <c r="A84" s="814"/>
      <c r="B84" s="1225" t="s">
        <v>4694</v>
      </c>
      <c r="C84" s="1226">
        <v>-223</v>
      </c>
      <c r="D84" s="1227">
        <v>223</v>
      </c>
      <c r="E84" s="408"/>
      <c r="F84" s="221"/>
      <c r="G84" s="221"/>
      <c r="K84" s="1228"/>
      <c r="L84" s="28"/>
    </row>
    <row r="85" spans="1:12" ht="12" customHeight="1" x14ac:dyDescent="0.25">
      <c r="A85" s="814"/>
      <c r="B85" s="1225" t="s">
        <v>4695</v>
      </c>
      <c r="C85" s="1226">
        <v>-85</v>
      </c>
      <c r="D85" s="1227">
        <v>85</v>
      </c>
      <c r="E85" s="408"/>
      <c r="F85" s="221"/>
      <c r="G85" s="221"/>
      <c r="K85" s="1228"/>
      <c r="L85" s="28"/>
    </row>
    <row r="86" spans="1:12" ht="12" customHeight="1" x14ac:dyDescent="0.25">
      <c r="A86" s="814"/>
      <c r="B86" s="1225" t="s">
        <v>4681</v>
      </c>
      <c r="C86" s="1226">
        <v>-60</v>
      </c>
      <c r="D86" s="1227">
        <v>60</v>
      </c>
      <c r="E86" s="408"/>
      <c r="F86" s="221"/>
      <c r="G86" s="221"/>
      <c r="K86" s="1228"/>
      <c r="L86" s="28"/>
    </row>
    <row r="87" spans="1:12" ht="12" customHeight="1" x14ac:dyDescent="0.25">
      <c r="A87" s="814"/>
      <c r="B87" s="1225" t="s">
        <v>4688</v>
      </c>
      <c r="C87" s="1226">
        <v>-490</v>
      </c>
      <c r="D87" s="1227">
        <v>490</v>
      </c>
      <c r="E87" s="408"/>
      <c r="F87" s="221"/>
      <c r="G87" s="221"/>
      <c r="K87" s="1228"/>
      <c r="L87" s="28"/>
    </row>
    <row r="88" spans="1:12" ht="12" customHeight="1" x14ac:dyDescent="0.25">
      <c r="A88" s="814"/>
      <c r="B88" s="1225" t="s">
        <v>4692</v>
      </c>
      <c r="C88" s="1226">
        <v>-303</v>
      </c>
      <c r="D88" s="1227">
        <v>303</v>
      </c>
      <c r="E88" s="408"/>
      <c r="G88" s="221"/>
      <c r="K88" s="1228"/>
      <c r="L88" s="28"/>
    </row>
    <row r="89" spans="1:12" ht="12" customHeight="1" thickBot="1" x14ac:dyDescent="0.3">
      <c r="A89" s="814"/>
      <c r="B89" s="599"/>
      <c r="C89" s="1169"/>
      <c r="D89" s="1170"/>
      <c r="E89" s="240">
        <f>SUM(D48:D89)</f>
        <v>6183</v>
      </c>
      <c r="K89" s="28"/>
      <c r="L89" s="28"/>
    </row>
    <row r="90" spans="1:12" ht="20.25" customHeight="1" thickBot="1" x14ac:dyDescent="0.45">
      <c r="B90" s="50" t="s">
        <v>1198</v>
      </c>
      <c r="C90" s="49">
        <f>SUM(C2:C46)</f>
        <v>0</v>
      </c>
      <c r="D90" s="432">
        <f>SUM(D8:D46)</f>
        <v>30810</v>
      </c>
      <c r="E90" s="353"/>
      <c r="K90" s="28"/>
      <c r="L90" s="28"/>
    </row>
    <row r="92" spans="1:12" x14ac:dyDescent="0.2">
      <c r="B92" s="193"/>
      <c r="C92" s="193"/>
      <c r="D92" s="193"/>
      <c r="E92" s="230"/>
      <c r="F92" s="193"/>
      <c r="G92" s="193"/>
    </row>
    <row r="93" spans="1:12" ht="13.2" x14ac:dyDescent="0.25">
      <c r="C93" s="193"/>
      <c r="D93" s="193"/>
      <c r="E93" s="799"/>
      <c r="F93" s="193"/>
      <c r="G93" s="193"/>
    </row>
    <row r="94" spans="1:12" ht="13.2" x14ac:dyDescent="0.25">
      <c r="C94" s="231"/>
      <c r="D94" s="28"/>
      <c r="E94" s="799"/>
      <c r="F94" s="193"/>
      <c r="G94" s="193"/>
    </row>
    <row r="95" spans="1:12" ht="13.2" x14ac:dyDescent="0.25">
      <c r="C95" s="193"/>
      <c r="D95" s="28"/>
      <c r="E95" s="799"/>
      <c r="F95" s="193"/>
      <c r="G95" s="193"/>
    </row>
    <row r="96" spans="1:12" x14ac:dyDescent="0.2">
      <c r="B96" s="28"/>
      <c r="C96" s="193"/>
      <c r="D96" s="28"/>
      <c r="E96" s="193"/>
      <c r="F96" s="193"/>
      <c r="G96" s="193"/>
    </row>
    <row r="97" spans="2:7" x14ac:dyDescent="0.2">
      <c r="B97" s="28"/>
      <c r="C97" s="231"/>
      <c r="D97" s="28"/>
      <c r="E97" s="193"/>
      <c r="F97" s="193"/>
      <c r="G97" s="221"/>
    </row>
    <row r="98" spans="2:7" x14ac:dyDescent="0.2">
      <c r="E98" s="221"/>
      <c r="F98" s="22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showGridLines="0" topLeftCell="A19" zoomScaleNormal="100" workbookViewId="0">
      <selection activeCell="H38" sqref="H38"/>
    </sheetView>
  </sheetViews>
  <sheetFormatPr baseColWidth="10" defaultRowHeight="13.2" x14ac:dyDescent="0.25"/>
  <cols>
    <col min="1" max="1" width="15.88671875" bestFit="1" customWidth="1"/>
    <col min="2" max="2" width="9.88671875" bestFit="1" customWidth="1"/>
    <col min="3" max="3" width="12.33203125" bestFit="1" customWidth="1"/>
    <col min="4" max="4" width="12.6640625" bestFit="1" customWidth="1"/>
    <col min="5" max="5" width="15.33203125" bestFit="1" customWidth="1"/>
    <col min="6" max="6" width="9" bestFit="1" customWidth="1"/>
    <col min="7" max="7" width="1" customWidth="1"/>
    <col min="8" max="8" width="30.33203125" bestFit="1" customWidth="1"/>
    <col min="9" max="9" width="10.44140625" customWidth="1"/>
    <col min="10" max="10" width="12.5546875" customWidth="1"/>
  </cols>
  <sheetData>
    <row r="1" spans="1:8" x14ac:dyDescent="0.25">
      <c r="A1" s="1033" t="s">
        <v>4285</v>
      </c>
      <c r="B1" s="1033" t="s">
        <v>3055</v>
      </c>
      <c r="C1" s="1033" t="s">
        <v>4286</v>
      </c>
      <c r="D1" s="1033" t="s">
        <v>4287</v>
      </c>
      <c r="E1" s="1033" t="s">
        <v>4288</v>
      </c>
      <c r="F1" s="1033" t="s">
        <v>4289</v>
      </c>
    </row>
    <row r="2" spans="1:8" x14ac:dyDescent="0.25">
      <c r="A2" s="1182">
        <v>42189</v>
      </c>
      <c r="B2" s="1183">
        <v>1000</v>
      </c>
      <c r="C2" s="1183">
        <v>9.15</v>
      </c>
      <c r="D2" s="1183">
        <f t="shared" ref="D2:D7" si="0">B2*C2</f>
        <v>9150</v>
      </c>
      <c r="E2" s="1183">
        <f t="shared" ref="E2:E7" si="1">D2*0.2</f>
        <v>1830</v>
      </c>
      <c r="F2" s="1184">
        <f>SUM(D2:E2)</f>
        <v>10980</v>
      </c>
      <c r="G2" s="520"/>
      <c r="H2" s="520" t="s">
        <v>4483</v>
      </c>
    </row>
    <row r="3" spans="1:8" x14ac:dyDescent="0.25">
      <c r="A3" s="382">
        <v>42059</v>
      </c>
      <c r="B3" s="88">
        <v>255</v>
      </c>
      <c r="C3" s="88">
        <v>8.81</v>
      </c>
      <c r="D3" s="88">
        <f t="shared" si="0"/>
        <v>2246.5500000000002</v>
      </c>
      <c r="E3" s="88">
        <f t="shared" si="1"/>
        <v>449.31000000000006</v>
      </c>
      <c r="F3" s="101">
        <f t="shared" ref="F3:F10" si="2">D3+E3</f>
        <v>2695.86</v>
      </c>
    </row>
    <row r="4" spans="1:8" x14ac:dyDescent="0.25">
      <c r="A4" s="382">
        <v>42090</v>
      </c>
      <c r="B4" s="88">
        <v>540</v>
      </c>
      <c r="C4" s="88">
        <v>8.89</v>
      </c>
      <c r="D4" s="88">
        <f t="shared" si="0"/>
        <v>4800.6000000000004</v>
      </c>
      <c r="E4" s="88">
        <f t="shared" si="1"/>
        <v>960.12000000000012</v>
      </c>
      <c r="F4" s="101">
        <f t="shared" si="2"/>
        <v>5760.72</v>
      </c>
    </row>
    <row r="5" spans="1:8" x14ac:dyDescent="0.25">
      <c r="A5" s="382">
        <v>42124</v>
      </c>
      <c r="B5" s="88">
        <v>550</v>
      </c>
      <c r="C5" s="88">
        <v>8.99</v>
      </c>
      <c r="D5" s="88">
        <f t="shared" si="0"/>
        <v>4944.5</v>
      </c>
      <c r="E5" s="88">
        <f t="shared" si="1"/>
        <v>988.90000000000009</v>
      </c>
      <c r="F5" s="101">
        <f t="shared" si="2"/>
        <v>5933.4</v>
      </c>
    </row>
    <row r="6" spans="1:8" x14ac:dyDescent="0.25">
      <c r="A6" s="382">
        <v>42153</v>
      </c>
      <c r="B6" s="88">
        <v>560</v>
      </c>
      <c r="C6" s="88">
        <v>9.08</v>
      </c>
      <c r="D6" s="88">
        <f t="shared" si="0"/>
        <v>5084.8</v>
      </c>
      <c r="E6" s="88">
        <f t="shared" si="1"/>
        <v>1016.96</v>
      </c>
      <c r="F6" s="101">
        <f t="shared" si="2"/>
        <v>6101.76</v>
      </c>
    </row>
    <row r="7" spans="1:8" x14ac:dyDescent="0.25">
      <c r="A7" s="382">
        <v>42179</v>
      </c>
      <c r="B7" s="88">
        <v>570</v>
      </c>
      <c r="C7" s="88">
        <v>9.15</v>
      </c>
      <c r="D7" s="88">
        <f t="shared" si="0"/>
        <v>5215.5</v>
      </c>
      <c r="E7" s="88">
        <f t="shared" si="1"/>
        <v>1043.1000000000001</v>
      </c>
      <c r="F7" s="101">
        <f t="shared" si="2"/>
        <v>6258.6</v>
      </c>
    </row>
    <row r="8" spans="1:8" x14ac:dyDescent="0.25">
      <c r="A8" s="382">
        <v>42209</v>
      </c>
      <c r="B8" s="88">
        <v>590</v>
      </c>
      <c r="C8" s="88">
        <v>9.26</v>
      </c>
      <c r="D8" s="88">
        <f>B8*C8</f>
        <v>5463.4</v>
      </c>
      <c r="E8" s="88">
        <f t="shared" ref="E8:E13" si="3">D8*0.2</f>
        <v>1092.68</v>
      </c>
      <c r="F8" s="101">
        <f t="shared" si="2"/>
        <v>6556.08</v>
      </c>
    </row>
    <row r="9" spans="1:8" x14ac:dyDescent="0.25">
      <c r="A9" s="382">
        <v>42227</v>
      </c>
      <c r="B9" s="88">
        <v>600</v>
      </c>
      <c r="C9" s="88">
        <v>9.33</v>
      </c>
      <c r="D9" s="88">
        <f>B9*C9</f>
        <v>5598</v>
      </c>
      <c r="E9" s="88">
        <f t="shared" si="3"/>
        <v>1119.6000000000001</v>
      </c>
      <c r="F9" s="101">
        <f t="shared" si="2"/>
        <v>6717.6</v>
      </c>
    </row>
    <row r="10" spans="1:8" x14ac:dyDescent="0.25">
      <c r="A10" s="382">
        <v>42249</v>
      </c>
      <c r="B10" s="88">
        <v>600</v>
      </c>
      <c r="C10" s="88">
        <v>9.4049999999999994</v>
      </c>
      <c r="D10" s="88">
        <f>B10*C10</f>
        <v>5643</v>
      </c>
      <c r="E10" s="88">
        <f t="shared" si="3"/>
        <v>1128.6000000000001</v>
      </c>
      <c r="F10" s="101">
        <f t="shared" si="2"/>
        <v>6771.6</v>
      </c>
    </row>
    <row r="11" spans="1:8" x14ac:dyDescent="0.25">
      <c r="A11" s="382">
        <v>42258</v>
      </c>
      <c r="B11" s="88">
        <v>800</v>
      </c>
      <c r="C11" s="88">
        <v>9.44</v>
      </c>
      <c r="D11" s="88">
        <v>7552</v>
      </c>
      <c r="E11" s="88">
        <f t="shared" si="3"/>
        <v>1510.4</v>
      </c>
      <c r="F11" s="101">
        <f>D11+E11</f>
        <v>9062.4</v>
      </c>
      <c r="H11" s="520" t="s">
        <v>4621</v>
      </c>
    </row>
    <row r="12" spans="1:8" x14ac:dyDescent="0.25">
      <c r="A12" s="382">
        <v>42279</v>
      </c>
      <c r="B12" s="88">
        <v>600</v>
      </c>
      <c r="C12" s="88">
        <v>9.5299999999999994</v>
      </c>
      <c r="D12" s="88">
        <f>B12*C12</f>
        <v>5718</v>
      </c>
      <c r="E12" s="88">
        <f t="shared" si="3"/>
        <v>1143.6000000000001</v>
      </c>
      <c r="F12" s="101">
        <f>D12+E12</f>
        <v>6861.6</v>
      </c>
      <c r="H12" s="520"/>
    </row>
    <row r="13" spans="1:8" x14ac:dyDescent="0.25">
      <c r="A13" s="382">
        <v>42310</v>
      </c>
      <c r="B13" s="88">
        <v>600</v>
      </c>
      <c r="C13" s="88">
        <v>9.67</v>
      </c>
      <c r="D13" s="88">
        <f>B13*C13</f>
        <v>5802</v>
      </c>
      <c r="E13" s="88">
        <f t="shared" si="3"/>
        <v>1160.4000000000001</v>
      </c>
      <c r="F13" s="101">
        <f>D13+E13</f>
        <v>6962.4</v>
      </c>
      <c r="H13" s="520"/>
    </row>
    <row r="14" spans="1:8" x14ac:dyDescent="0.25">
      <c r="A14" s="382">
        <v>42348</v>
      </c>
      <c r="B14" s="88">
        <v>655</v>
      </c>
      <c r="C14" s="88">
        <v>9.85</v>
      </c>
      <c r="D14" s="88">
        <f>B14*C14</f>
        <v>6451.75</v>
      </c>
      <c r="E14" s="88"/>
      <c r="F14" s="89">
        <f>D14+E14</f>
        <v>6451.75</v>
      </c>
    </row>
    <row r="15" spans="1:8" x14ac:dyDescent="0.25">
      <c r="A15" s="382"/>
      <c r="B15" s="752">
        <v>-650</v>
      </c>
      <c r="C15" s="88"/>
      <c r="D15" s="88"/>
      <c r="E15" s="88"/>
      <c r="F15" s="89"/>
      <c r="H15" s="631" t="s">
        <v>5240</v>
      </c>
    </row>
    <row r="16" spans="1:8" x14ac:dyDescent="0.25">
      <c r="A16" s="382">
        <v>42912</v>
      </c>
      <c r="B16" s="752">
        <v>-684</v>
      </c>
      <c r="C16" s="88"/>
      <c r="D16" s="88"/>
      <c r="E16" s="88"/>
      <c r="F16" s="89"/>
      <c r="H16" s="631" t="s">
        <v>5997</v>
      </c>
    </row>
    <row r="17" spans="1:8" x14ac:dyDescent="0.25">
      <c r="A17" s="382">
        <v>43115</v>
      </c>
      <c r="B17" s="88">
        <v>450</v>
      </c>
      <c r="C17" s="88"/>
      <c r="D17" s="88"/>
      <c r="E17" s="88"/>
      <c r="F17" s="89"/>
    </row>
    <row r="18" spans="1:8" x14ac:dyDescent="0.25">
      <c r="A18" s="382">
        <v>43259</v>
      </c>
      <c r="B18" s="88">
        <v>2345</v>
      </c>
      <c r="C18" s="88">
        <v>26.09</v>
      </c>
      <c r="D18" s="88"/>
      <c r="E18" s="88"/>
      <c r="F18" s="89"/>
    </row>
    <row r="19" spans="1:8" x14ac:dyDescent="0.25">
      <c r="A19" s="382">
        <v>43263</v>
      </c>
      <c r="B19" s="88">
        <v>3000</v>
      </c>
      <c r="C19" s="88">
        <v>26.34</v>
      </c>
      <c r="D19" s="88"/>
      <c r="E19" s="88"/>
      <c r="F19" s="89"/>
    </row>
    <row r="20" spans="1:8" x14ac:dyDescent="0.25">
      <c r="A20" s="382">
        <v>43265</v>
      </c>
      <c r="B20" s="88">
        <v>3000</v>
      </c>
      <c r="C20" s="88">
        <v>27.69</v>
      </c>
      <c r="D20" s="88"/>
      <c r="E20" s="88"/>
      <c r="F20" s="89"/>
    </row>
    <row r="21" spans="1:8" x14ac:dyDescent="0.25">
      <c r="A21" s="382">
        <v>43280</v>
      </c>
      <c r="B21" s="88">
        <v>3000</v>
      </c>
      <c r="C21" s="88">
        <v>29.69</v>
      </c>
      <c r="D21" s="88"/>
      <c r="E21" s="88"/>
      <c r="F21" s="89"/>
    </row>
    <row r="22" spans="1:8" x14ac:dyDescent="0.25">
      <c r="A22" s="382">
        <v>43339</v>
      </c>
      <c r="B22" s="752">
        <v>-3300</v>
      </c>
      <c r="C22" s="88">
        <v>30.3</v>
      </c>
      <c r="D22" s="88"/>
      <c r="E22" s="88"/>
      <c r="F22" s="89"/>
      <c r="H22" s="631" t="s">
        <v>6825</v>
      </c>
    </row>
    <row r="23" spans="1:8" x14ac:dyDescent="0.25">
      <c r="A23" s="382">
        <v>43370</v>
      </c>
      <c r="B23" s="88">
        <v>500</v>
      </c>
      <c r="C23" s="88">
        <v>40.270000000000003</v>
      </c>
      <c r="D23" s="88"/>
      <c r="E23" s="88"/>
      <c r="F23" s="89"/>
    </row>
    <row r="24" spans="1:8" x14ac:dyDescent="0.25">
      <c r="A24" s="382">
        <v>43404</v>
      </c>
      <c r="B24" s="88">
        <v>500</v>
      </c>
      <c r="C24" s="88">
        <v>37.619999999999997</v>
      </c>
      <c r="D24" s="88"/>
      <c r="E24" s="88"/>
      <c r="F24" s="89"/>
    </row>
    <row r="25" spans="1:8" x14ac:dyDescent="0.25">
      <c r="A25" s="382">
        <v>43432</v>
      </c>
      <c r="B25" s="88">
        <v>700</v>
      </c>
      <c r="C25" s="88">
        <v>39.770000000000003</v>
      </c>
      <c r="D25" s="88"/>
      <c r="E25" s="88"/>
      <c r="F25" s="89"/>
    </row>
    <row r="26" spans="1:8" x14ac:dyDescent="0.25">
      <c r="A26" s="382">
        <v>43452</v>
      </c>
      <c r="B26" s="88">
        <v>600</v>
      </c>
      <c r="C26" s="88">
        <v>39.32</v>
      </c>
      <c r="D26" s="88">
        <f>B26*C26</f>
        <v>23592</v>
      </c>
      <c r="E26" s="88"/>
      <c r="F26" s="89"/>
    </row>
    <row r="27" spans="1:8" x14ac:dyDescent="0.25">
      <c r="A27" s="382">
        <v>43494</v>
      </c>
      <c r="B27" s="88">
        <v>900</v>
      </c>
      <c r="C27" s="88">
        <v>38.270000000000003</v>
      </c>
      <c r="D27" s="88">
        <f t="shared" ref="D27:D35" si="4">B27*C27</f>
        <v>34443</v>
      </c>
      <c r="E27" s="88"/>
      <c r="F27" s="89"/>
    </row>
    <row r="28" spans="1:8" x14ac:dyDescent="0.25">
      <c r="A28" s="382">
        <v>43523</v>
      </c>
      <c r="B28" s="88">
        <v>900</v>
      </c>
      <c r="C28" s="88">
        <v>39.72</v>
      </c>
      <c r="D28" s="88">
        <f t="shared" si="4"/>
        <v>35748</v>
      </c>
      <c r="E28" s="88"/>
      <c r="F28" s="89"/>
    </row>
    <row r="29" spans="1:8" x14ac:dyDescent="0.25">
      <c r="A29" s="382">
        <v>43527</v>
      </c>
      <c r="B29" s="752">
        <v>-100</v>
      </c>
      <c r="C29" s="88"/>
      <c r="D29" s="88"/>
      <c r="E29" s="88"/>
      <c r="F29" s="89"/>
      <c r="H29" s="1357" t="s">
        <v>7314</v>
      </c>
    </row>
    <row r="30" spans="1:8" x14ac:dyDescent="0.25">
      <c r="A30" s="382">
        <v>43551</v>
      </c>
      <c r="B30" s="88">
        <v>1000</v>
      </c>
      <c r="C30" s="88">
        <v>44.07</v>
      </c>
      <c r="D30" s="88">
        <f t="shared" si="4"/>
        <v>44070</v>
      </c>
      <c r="E30" s="88"/>
      <c r="F30" s="89"/>
    </row>
    <row r="31" spans="1:8" x14ac:dyDescent="0.25">
      <c r="A31" s="382">
        <v>43581</v>
      </c>
      <c r="B31" s="88">
        <v>700</v>
      </c>
      <c r="C31" s="88">
        <v>46.02</v>
      </c>
      <c r="D31" s="88">
        <f t="shared" si="4"/>
        <v>32214.000000000004</v>
      </c>
      <c r="E31" s="88"/>
      <c r="F31" s="89"/>
    </row>
    <row r="32" spans="1:8" x14ac:dyDescent="0.25">
      <c r="A32" s="382">
        <v>43615</v>
      </c>
      <c r="B32" s="88">
        <v>1000</v>
      </c>
      <c r="C32" s="88">
        <v>45.97</v>
      </c>
      <c r="D32" s="88">
        <f t="shared" si="4"/>
        <v>45970</v>
      </c>
      <c r="E32" s="88"/>
      <c r="F32" s="89"/>
    </row>
    <row r="33" spans="1:9" x14ac:dyDescent="0.25">
      <c r="A33" s="382">
        <v>43648</v>
      </c>
      <c r="B33" s="88">
        <v>1100</v>
      </c>
      <c r="C33" s="88">
        <v>43.82</v>
      </c>
      <c r="D33" s="88">
        <f t="shared" si="4"/>
        <v>48202</v>
      </c>
      <c r="E33" s="88"/>
      <c r="F33" s="89"/>
    </row>
    <row r="34" spans="1:9" x14ac:dyDescent="0.25">
      <c r="A34" s="382">
        <v>43705</v>
      </c>
      <c r="B34" s="88">
        <v>300</v>
      </c>
      <c r="C34" s="88">
        <v>60.53</v>
      </c>
      <c r="D34" s="88">
        <f t="shared" si="4"/>
        <v>18159</v>
      </c>
      <c r="E34" s="88"/>
      <c r="F34" s="89"/>
    </row>
    <row r="35" spans="1:9" x14ac:dyDescent="0.25">
      <c r="A35" s="382">
        <v>43734</v>
      </c>
      <c r="B35" s="88">
        <v>800</v>
      </c>
      <c r="C35" s="88">
        <v>59.55</v>
      </c>
      <c r="D35" s="88">
        <f t="shared" si="4"/>
        <v>47640</v>
      </c>
      <c r="E35" s="88"/>
      <c r="F35" s="89"/>
    </row>
    <row r="36" spans="1:9" x14ac:dyDescent="0.25">
      <c r="A36" s="382">
        <v>43767</v>
      </c>
      <c r="B36" s="88">
        <v>200</v>
      </c>
      <c r="C36" s="88">
        <v>62.45</v>
      </c>
      <c r="D36" s="88">
        <v>12490</v>
      </c>
      <c r="E36" s="88"/>
      <c r="F36" s="89"/>
    </row>
    <row r="37" spans="1:9" x14ac:dyDescent="0.25">
      <c r="A37" s="382">
        <v>43796</v>
      </c>
      <c r="B37" s="88">
        <v>200</v>
      </c>
      <c r="C37" s="88">
        <v>62.99</v>
      </c>
      <c r="D37" s="88">
        <v>12598</v>
      </c>
      <c r="E37" s="88"/>
      <c r="F37" s="89"/>
    </row>
    <row r="38" spans="1:9" x14ac:dyDescent="0.25">
      <c r="A38" s="382">
        <v>43816</v>
      </c>
      <c r="B38" s="88">
        <v>200</v>
      </c>
      <c r="C38" s="88">
        <v>62.99</v>
      </c>
      <c r="D38" s="88">
        <v>12598</v>
      </c>
      <c r="E38" s="88"/>
      <c r="F38" s="89"/>
    </row>
    <row r="39" spans="1:9" x14ac:dyDescent="0.25">
      <c r="A39" s="382">
        <v>43822</v>
      </c>
      <c r="B39" s="752">
        <v>-24550</v>
      </c>
      <c r="C39" s="88"/>
      <c r="D39" s="88"/>
      <c r="E39" s="88"/>
      <c r="F39" s="89"/>
      <c r="H39" s="1357" t="s">
        <v>7801</v>
      </c>
    </row>
    <row r="40" spans="1:9" x14ac:dyDescent="0.25">
      <c r="A40" s="382">
        <v>43824</v>
      </c>
      <c r="B40" s="88">
        <v>200</v>
      </c>
      <c r="C40" s="88"/>
      <c r="D40" s="88"/>
      <c r="E40" s="88"/>
      <c r="F40" s="89"/>
      <c r="H40" s="1357" t="s">
        <v>7800</v>
      </c>
    </row>
    <row r="41" spans="1:9" x14ac:dyDescent="0.25">
      <c r="A41" s="382">
        <v>43861</v>
      </c>
      <c r="B41" s="88">
        <v>100</v>
      </c>
      <c r="C41" s="1840">
        <v>76</v>
      </c>
      <c r="D41" s="88">
        <f>B41*C41</f>
        <v>7600</v>
      </c>
      <c r="E41" s="88"/>
      <c r="F41" s="89"/>
      <c r="H41" s="1357" t="s">
        <v>7937</v>
      </c>
    </row>
    <row r="42" spans="1:9" x14ac:dyDescent="0.25">
      <c r="A42" s="382">
        <v>43861</v>
      </c>
      <c r="B42" s="88">
        <v>400</v>
      </c>
      <c r="C42" s="1840"/>
      <c r="D42" s="88"/>
      <c r="E42" s="88"/>
      <c r="F42" s="89"/>
      <c r="H42" s="1357" t="s">
        <v>7938</v>
      </c>
    </row>
    <row r="43" spans="1:9" x14ac:dyDescent="0.25">
      <c r="A43" s="382">
        <v>43885</v>
      </c>
      <c r="B43" s="752">
        <v>-300</v>
      </c>
      <c r="C43" s="1840"/>
      <c r="D43" s="88"/>
      <c r="E43" s="88"/>
      <c r="F43" s="89"/>
      <c r="H43" s="1357" t="s">
        <v>7939</v>
      </c>
    </row>
    <row r="44" spans="1:9" x14ac:dyDescent="0.25">
      <c r="A44" s="382"/>
      <c r="B44" s="88"/>
      <c r="C44" s="88"/>
      <c r="D44" s="88"/>
      <c r="E44" s="88"/>
      <c r="F44" s="89"/>
    </row>
    <row r="45" spans="1:9" ht="15.6" x14ac:dyDescent="0.3">
      <c r="B45" s="1627">
        <f>SUM(B2:B43)</f>
        <v>431</v>
      </c>
      <c r="D45" s="1196">
        <f>SUM(D2:D44)</f>
        <v>448994.1</v>
      </c>
      <c r="E45" s="1197">
        <f>SUM(E2:E16)</f>
        <v>13443.67</v>
      </c>
      <c r="F45" s="1198">
        <f>D45+E45</f>
        <v>462437.76999999996</v>
      </c>
    </row>
    <row r="48" spans="1:9" ht="13.8" thickBot="1" x14ac:dyDescent="0.3">
      <c r="I48" t="s">
        <v>7788</v>
      </c>
    </row>
    <row r="49" spans="3:10" x14ac:dyDescent="0.25">
      <c r="I49" s="1829">
        <v>10000</v>
      </c>
      <c r="J49" s="1827" t="s">
        <v>7785</v>
      </c>
    </row>
    <row r="50" spans="3:10" x14ac:dyDescent="0.25">
      <c r="D50">
        <v>36300</v>
      </c>
      <c r="E50" t="s">
        <v>7541</v>
      </c>
      <c r="I50" s="1830">
        <v>35850</v>
      </c>
      <c r="J50" s="1828" t="s">
        <v>2701</v>
      </c>
    </row>
    <row r="51" spans="3:10" x14ac:dyDescent="0.25">
      <c r="D51">
        <v>2500</v>
      </c>
      <c r="E51" t="s">
        <v>7542</v>
      </c>
      <c r="I51" s="1830">
        <v>24550</v>
      </c>
      <c r="J51" s="1828" t="s">
        <v>3997</v>
      </c>
    </row>
    <row r="52" spans="3:10" x14ac:dyDescent="0.25">
      <c r="D52">
        <v>1000</v>
      </c>
      <c r="E52" t="s">
        <v>7543</v>
      </c>
      <c r="I52" s="1832">
        <v>26600</v>
      </c>
      <c r="J52" s="1828" t="s">
        <v>7786</v>
      </c>
    </row>
    <row r="53" spans="3:10" ht="13.8" thickBot="1" x14ac:dyDescent="0.3">
      <c r="D53">
        <v>700</v>
      </c>
      <c r="E53" t="s">
        <v>7544</v>
      </c>
      <c r="I53" s="1831">
        <f>SUM(I49:I52)</f>
        <v>97000</v>
      </c>
      <c r="J53" s="13"/>
    </row>
    <row r="54" spans="3:10" x14ac:dyDescent="0.25">
      <c r="D54">
        <v>200</v>
      </c>
      <c r="E54" s="1357" t="s">
        <v>7546</v>
      </c>
    </row>
    <row r="55" spans="3:10" x14ac:dyDescent="0.25">
      <c r="D55">
        <v>800</v>
      </c>
      <c r="E55" s="1357" t="s">
        <v>7549</v>
      </c>
    </row>
    <row r="56" spans="3:10" x14ac:dyDescent="0.25">
      <c r="D56">
        <v>1600</v>
      </c>
      <c r="E56" s="1357" t="s">
        <v>7548</v>
      </c>
    </row>
    <row r="57" spans="3:10" x14ac:dyDescent="0.25">
      <c r="D57">
        <v>1000</v>
      </c>
      <c r="E57" s="1357" t="s">
        <v>7588</v>
      </c>
    </row>
    <row r="58" spans="3:10" x14ac:dyDescent="0.25">
      <c r="D58">
        <v>200</v>
      </c>
      <c r="E58" s="1357" t="s">
        <v>7655</v>
      </c>
    </row>
    <row r="59" spans="3:10" x14ac:dyDescent="0.25">
      <c r="D59">
        <v>200</v>
      </c>
      <c r="E59" s="1357" t="s">
        <v>7676</v>
      </c>
    </row>
    <row r="60" spans="3:10" x14ac:dyDescent="0.25">
      <c r="D60">
        <v>200</v>
      </c>
      <c r="E60" s="1357" t="s">
        <v>7743</v>
      </c>
    </row>
    <row r="61" spans="3:10" ht="13.8" thickBot="1" x14ac:dyDescent="0.3">
      <c r="C61" s="12">
        <f>SUM(D50:D61)</f>
        <v>46100</v>
      </c>
      <c r="D61" s="12">
        <v>1400</v>
      </c>
      <c r="E61" s="1357" t="s">
        <v>7758</v>
      </c>
    </row>
    <row r="62" spans="3:10" x14ac:dyDescent="0.25">
      <c r="E62" s="1357"/>
    </row>
    <row r="63" spans="3:10" x14ac:dyDescent="0.25">
      <c r="D63">
        <v>24600</v>
      </c>
      <c r="E63" t="s">
        <v>776</v>
      </c>
    </row>
    <row r="64" spans="3:10" x14ac:dyDescent="0.25">
      <c r="E64" t="s">
        <v>7545</v>
      </c>
    </row>
    <row r="65" spans="4:4" x14ac:dyDescent="0.25">
      <c r="D65">
        <f>SUM(D50:D64)</f>
        <v>70700</v>
      </c>
    </row>
  </sheetData>
  <pageMargins left="0.7" right="0.7" top="0.75" bottom="0.75" header="0.3" footer="0.3"/>
  <pageSetup paperSize="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8"/>
  <sheetViews>
    <sheetView zoomScale="80" zoomScaleNormal="80" workbookViewId="0">
      <selection activeCell="G52" sqref="G52"/>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10.33203125" style="3" customWidth="1"/>
    <col min="6" max="6" width="1.109375" style="3" customWidth="1"/>
    <col min="7" max="16384" width="11.44140625" style="3"/>
  </cols>
  <sheetData>
    <row r="1" spans="1:6" ht="12" thickBot="1" x14ac:dyDescent="0.25">
      <c r="B1" s="50"/>
      <c r="C1" s="54" t="s">
        <v>1230</v>
      </c>
      <c r="D1" s="54" t="s">
        <v>1228</v>
      </c>
      <c r="E1" s="221"/>
      <c r="F1" s="260"/>
    </row>
    <row r="2" spans="1:6" x14ac:dyDescent="0.2">
      <c r="A2" s="16"/>
      <c r="B2" s="193" t="s">
        <v>1192</v>
      </c>
      <c r="C2" s="1211">
        <v>25423</v>
      </c>
      <c r="D2" s="1211"/>
      <c r="F2" s="630"/>
    </row>
    <row r="3" spans="1:6" ht="13.5" customHeight="1" x14ac:dyDescent="0.2">
      <c r="A3" s="16"/>
      <c r="B3" s="221" t="s">
        <v>1194</v>
      </c>
      <c r="C3" s="875"/>
      <c r="D3" s="875"/>
    </row>
    <row r="4" spans="1:6" ht="12" x14ac:dyDescent="0.25">
      <c r="A4" s="16"/>
      <c r="B4" s="221" t="s">
        <v>3597</v>
      </c>
      <c r="C4" s="875">
        <v>2500</v>
      </c>
      <c r="D4" s="875">
        <v>2500</v>
      </c>
      <c r="E4" s="23"/>
    </row>
    <row r="5" spans="1:6" ht="12" x14ac:dyDescent="0.25">
      <c r="A5" s="16"/>
      <c r="B5" s="221" t="s">
        <v>3743</v>
      </c>
      <c r="C5" s="875">
        <v>0</v>
      </c>
      <c r="D5" s="875">
        <v>0</v>
      </c>
      <c r="E5" s="23"/>
    </row>
    <row r="6" spans="1:6" x14ac:dyDescent="0.2">
      <c r="A6" s="16"/>
      <c r="B6" s="221" t="s">
        <v>393</v>
      </c>
      <c r="C6" s="875">
        <v>166</v>
      </c>
      <c r="D6" s="875">
        <v>-166</v>
      </c>
    </row>
    <row r="7" spans="1:6" ht="12" x14ac:dyDescent="0.25">
      <c r="A7" s="16"/>
      <c r="B7" s="221" t="s">
        <v>4631</v>
      </c>
      <c r="C7" s="875">
        <v>455</v>
      </c>
      <c r="D7" s="875">
        <v>-455</v>
      </c>
      <c r="E7" s="23">
        <f>SUM(C2:C7)</f>
        <v>28544</v>
      </c>
    </row>
    <row r="8" spans="1:6" ht="3.75" customHeight="1" x14ac:dyDescent="0.2">
      <c r="A8" s="4"/>
      <c r="B8" s="51"/>
      <c r="C8" s="41"/>
      <c r="D8" s="45"/>
      <c r="E8" s="4"/>
    </row>
    <row r="9" spans="1:6" x14ac:dyDescent="0.2">
      <c r="A9" s="14">
        <v>1</v>
      </c>
      <c r="B9" s="1214" t="s">
        <v>1145</v>
      </c>
      <c r="C9" s="1215">
        <v>-50</v>
      </c>
      <c r="D9" s="1216">
        <v>50</v>
      </c>
      <c r="F9" s="221"/>
    </row>
    <row r="10" spans="1:6" x14ac:dyDescent="0.2">
      <c r="A10" s="14">
        <v>2</v>
      </c>
      <c r="B10" s="1214" t="s">
        <v>791</v>
      </c>
      <c r="C10" s="1215">
        <v>-195</v>
      </c>
      <c r="D10" s="1216">
        <v>195</v>
      </c>
      <c r="E10" s="260"/>
      <c r="F10" s="221"/>
    </row>
    <row r="11" spans="1:6" ht="13.5" customHeight="1" x14ac:dyDescent="0.2">
      <c r="A11" s="14">
        <v>3</v>
      </c>
      <c r="B11" s="1214" t="s">
        <v>3786</v>
      </c>
      <c r="C11" s="1215">
        <v>-3675</v>
      </c>
      <c r="D11" s="1216">
        <f>E91</f>
        <v>3675</v>
      </c>
      <c r="F11" s="221"/>
    </row>
    <row r="12" spans="1:6" x14ac:dyDescent="0.2">
      <c r="A12" s="14">
        <v>4</v>
      </c>
      <c r="B12" s="1214" t="s">
        <v>4558</v>
      </c>
      <c r="C12" s="1215">
        <v>0</v>
      </c>
      <c r="D12" s="1216">
        <v>0</v>
      </c>
      <c r="F12" s="221"/>
    </row>
    <row r="13" spans="1:6" x14ac:dyDescent="0.2">
      <c r="A13" s="14">
        <v>5</v>
      </c>
      <c r="B13" s="1214" t="s">
        <v>3781</v>
      </c>
      <c r="C13" s="1215">
        <v>0</v>
      </c>
      <c r="D13" s="1216">
        <v>0</v>
      </c>
      <c r="F13" s="221"/>
    </row>
    <row r="14" spans="1:6" x14ac:dyDescent="0.2">
      <c r="A14" s="14">
        <v>6</v>
      </c>
      <c r="B14" s="1214" t="s">
        <v>1433</v>
      </c>
      <c r="C14" s="1215">
        <v>-160</v>
      </c>
      <c r="D14" s="1216">
        <v>160</v>
      </c>
      <c r="F14" s="221"/>
    </row>
    <row r="15" spans="1:6" x14ac:dyDescent="0.2">
      <c r="A15" s="14">
        <v>7</v>
      </c>
      <c r="B15" s="1214" t="s">
        <v>4534</v>
      </c>
      <c r="C15" s="1215">
        <v>0</v>
      </c>
      <c r="D15" s="1216">
        <v>0</v>
      </c>
      <c r="F15" s="221"/>
    </row>
    <row r="16" spans="1:6" x14ac:dyDescent="0.2">
      <c r="A16" s="14">
        <v>8</v>
      </c>
      <c r="B16" s="1214" t="s">
        <v>4570</v>
      </c>
      <c r="C16" s="1215">
        <v>-400</v>
      </c>
      <c r="D16" s="1216">
        <v>400</v>
      </c>
      <c r="F16" s="221"/>
    </row>
    <row r="17" spans="1:6" x14ac:dyDescent="0.2">
      <c r="A17" s="14">
        <v>9</v>
      </c>
      <c r="B17" s="1214" t="s">
        <v>4571</v>
      </c>
      <c r="C17" s="1215">
        <v>-400</v>
      </c>
      <c r="D17" s="1216">
        <v>400</v>
      </c>
      <c r="F17" s="221"/>
    </row>
    <row r="18" spans="1:6" x14ac:dyDescent="0.2">
      <c r="A18" s="14">
        <v>10</v>
      </c>
      <c r="B18" s="1214" t="s">
        <v>4572</v>
      </c>
      <c r="C18" s="1215">
        <v>-400</v>
      </c>
      <c r="D18" s="1216">
        <v>400</v>
      </c>
      <c r="F18" s="221"/>
    </row>
    <row r="19" spans="1:6" x14ac:dyDescent="0.2">
      <c r="A19" s="14">
        <v>11</v>
      </c>
      <c r="B19" s="1214" t="s">
        <v>4573</v>
      </c>
      <c r="C19" s="1215">
        <v>-400</v>
      </c>
      <c r="D19" s="1216">
        <v>400</v>
      </c>
      <c r="F19" s="221"/>
    </row>
    <row r="20" spans="1:6" x14ac:dyDescent="0.2">
      <c r="A20" s="14">
        <v>12</v>
      </c>
      <c r="B20" s="1214" t="s">
        <v>4574</v>
      </c>
      <c r="C20" s="1215">
        <v>-400</v>
      </c>
      <c r="D20" s="1216">
        <v>400</v>
      </c>
      <c r="F20" s="221"/>
    </row>
    <row r="21" spans="1:6" x14ac:dyDescent="0.2">
      <c r="A21" s="14">
        <v>13</v>
      </c>
      <c r="B21" s="1214" t="s">
        <v>3164</v>
      </c>
      <c r="C21" s="1215">
        <v>-739</v>
      </c>
      <c r="D21" s="1216">
        <v>739</v>
      </c>
      <c r="F21" s="221"/>
    </row>
    <row r="22" spans="1:6" x14ac:dyDescent="0.2">
      <c r="A22" s="14">
        <v>14</v>
      </c>
      <c r="B22" s="1214" t="s">
        <v>1154</v>
      </c>
      <c r="C22" s="1215">
        <v>-79</v>
      </c>
      <c r="D22" s="1216">
        <v>79</v>
      </c>
      <c r="F22" s="221"/>
    </row>
    <row r="23" spans="1:6" x14ac:dyDescent="0.2">
      <c r="A23" s="14">
        <v>15</v>
      </c>
      <c r="B23" s="1214" t="s">
        <v>1155</v>
      </c>
      <c r="C23" s="1215">
        <v>0</v>
      </c>
      <c r="D23" s="1216">
        <v>0</v>
      </c>
      <c r="F23" s="221"/>
    </row>
    <row r="24" spans="1:6" x14ac:dyDescent="0.2">
      <c r="A24" s="14">
        <v>16</v>
      </c>
      <c r="B24" s="1214" t="s">
        <v>3439</v>
      </c>
      <c r="C24" s="1215">
        <v>-63</v>
      </c>
      <c r="D24" s="1216">
        <v>63</v>
      </c>
      <c r="F24" s="221"/>
    </row>
    <row r="25" spans="1:6" x14ac:dyDescent="0.2">
      <c r="A25" s="14">
        <v>17</v>
      </c>
      <c r="B25" s="1214" t="s">
        <v>4183</v>
      </c>
      <c r="C25" s="1215">
        <v>-40</v>
      </c>
      <c r="D25" s="1215">
        <v>40</v>
      </c>
      <c r="F25" s="221"/>
    </row>
    <row r="26" spans="1:6" x14ac:dyDescent="0.2">
      <c r="A26" s="14">
        <v>18</v>
      </c>
      <c r="B26" s="1214" t="s">
        <v>4184</v>
      </c>
      <c r="C26" s="1215">
        <v>-110</v>
      </c>
      <c r="D26" s="1216">
        <v>110</v>
      </c>
      <c r="F26" s="221"/>
    </row>
    <row r="27" spans="1:6" x14ac:dyDescent="0.2">
      <c r="A27" s="14">
        <v>19</v>
      </c>
      <c r="B27" s="1214" t="s">
        <v>3793</v>
      </c>
      <c r="C27" s="1215">
        <v>-371</v>
      </c>
      <c r="D27" s="1216">
        <v>371</v>
      </c>
      <c r="F27" s="221"/>
    </row>
    <row r="28" spans="1:6" x14ac:dyDescent="0.2">
      <c r="A28" s="14">
        <v>20</v>
      </c>
      <c r="B28" s="1214" t="s">
        <v>3427</v>
      </c>
      <c r="C28" s="1215">
        <v>-600</v>
      </c>
      <c r="D28" s="1216">
        <v>600</v>
      </c>
      <c r="E28" s="353"/>
      <c r="F28" s="221"/>
    </row>
    <row r="29" spans="1:6" ht="12" x14ac:dyDescent="0.25">
      <c r="A29" s="14">
        <v>21</v>
      </c>
      <c r="B29" s="670" t="s">
        <v>5006</v>
      </c>
      <c r="C29" s="672">
        <v>-220</v>
      </c>
      <c r="D29" s="672">
        <v>220</v>
      </c>
      <c r="E29" s="240">
        <f>SUM(D9:D29)</f>
        <v>8302</v>
      </c>
      <c r="F29" s="221"/>
    </row>
    <row r="30" spans="1:6" ht="3" customHeight="1" x14ac:dyDescent="0.2">
      <c r="A30" s="4"/>
      <c r="B30" s="51"/>
      <c r="C30" s="41"/>
      <c r="D30" s="45"/>
      <c r="E30" s="4"/>
      <c r="F30" s="221"/>
    </row>
    <row r="31" spans="1:6" ht="12" x14ac:dyDescent="0.25">
      <c r="A31" s="15"/>
      <c r="B31" s="594" t="s">
        <v>62</v>
      </c>
      <c r="C31" s="501">
        <v>-14595</v>
      </c>
      <c r="D31" s="652">
        <v>14595</v>
      </c>
      <c r="E31" s="240">
        <f>D31</f>
        <v>14595</v>
      </c>
      <c r="F31" s="221"/>
    </row>
    <row r="32" spans="1:6" ht="3" customHeight="1" x14ac:dyDescent="0.2">
      <c r="A32" s="4"/>
      <c r="B32" s="357"/>
      <c r="C32" s="41"/>
      <c r="D32" s="45"/>
      <c r="E32" s="4"/>
      <c r="F32" s="221"/>
    </row>
    <row r="33" spans="1:6" ht="12" customHeight="1" x14ac:dyDescent="0.2">
      <c r="A33" s="813"/>
      <c r="B33" s="1214" t="s">
        <v>3885</v>
      </c>
      <c r="C33" s="1215">
        <v>0</v>
      </c>
      <c r="D33" s="1216">
        <v>0</v>
      </c>
      <c r="E33" s="390"/>
      <c r="F33" s="221"/>
    </row>
    <row r="34" spans="1:6" ht="12" customHeight="1" x14ac:dyDescent="0.2">
      <c r="A34" s="813" t="s">
        <v>3558</v>
      </c>
      <c r="B34" s="1214" t="s">
        <v>4635</v>
      </c>
      <c r="C34" s="1215">
        <v>-560</v>
      </c>
      <c r="D34" s="1216">
        <v>560</v>
      </c>
      <c r="E34" s="390"/>
      <c r="F34" s="221"/>
    </row>
    <row r="35" spans="1:6" ht="12" customHeight="1" x14ac:dyDescent="0.2">
      <c r="A35" s="813" t="s">
        <v>3559</v>
      </c>
      <c r="B35" s="1214" t="s">
        <v>3081</v>
      </c>
      <c r="C35" s="1215">
        <v>-276</v>
      </c>
      <c r="D35" s="1216">
        <v>276</v>
      </c>
      <c r="E35" s="390"/>
      <c r="F35" s="221"/>
    </row>
    <row r="36" spans="1:6" ht="12" customHeight="1" x14ac:dyDescent="0.2">
      <c r="A36" s="813" t="s">
        <v>2856</v>
      </c>
      <c r="B36" s="1214" t="s">
        <v>4575</v>
      </c>
      <c r="C36" s="1215">
        <v>-160</v>
      </c>
      <c r="D36" s="1216">
        <v>160</v>
      </c>
      <c r="E36" s="390"/>
      <c r="F36" s="221"/>
    </row>
    <row r="37" spans="1:6" ht="12" customHeight="1" x14ac:dyDescent="0.2">
      <c r="A37" s="813" t="s">
        <v>3558</v>
      </c>
      <c r="B37" s="1214" t="s">
        <v>4576</v>
      </c>
      <c r="C37" s="1215">
        <v>-160</v>
      </c>
      <c r="D37" s="1216">
        <v>160</v>
      </c>
      <c r="E37" s="390"/>
      <c r="F37" s="221"/>
    </row>
    <row r="38" spans="1:6" ht="12" customHeight="1" x14ac:dyDescent="0.2">
      <c r="A38" s="813" t="s">
        <v>3560</v>
      </c>
      <c r="B38" s="1214" t="s">
        <v>4582</v>
      </c>
      <c r="C38" s="1215">
        <v>-441</v>
      </c>
      <c r="D38" s="1216">
        <v>441</v>
      </c>
      <c r="E38" s="390"/>
      <c r="F38" s="221"/>
    </row>
    <row r="39" spans="1:6" ht="12" customHeight="1" x14ac:dyDescent="0.2">
      <c r="A39" s="813"/>
      <c r="B39" s="1214" t="s">
        <v>4583</v>
      </c>
      <c r="C39" s="1215">
        <v>-763</v>
      </c>
      <c r="D39" s="1216">
        <v>763</v>
      </c>
      <c r="E39" s="390"/>
      <c r="F39" s="221"/>
    </row>
    <row r="40" spans="1:6" ht="12" customHeight="1" x14ac:dyDescent="0.2">
      <c r="A40" s="813"/>
      <c r="B40" s="1214" t="s">
        <v>4584</v>
      </c>
      <c r="C40" s="1215">
        <v>-79</v>
      </c>
      <c r="D40" s="1216">
        <v>79</v>
      </c>
      <c r="E40" s="390"/>
      <c r="F40" s="221"/>
    </row>
    <row r="41" spans="1:6" ht="12" customHeight="1" x14ac:dyDescent="0.2">
      <c r="A41" s="813"/>
      <c r="B41" s="1214" t="s">
        <v>4585</v>
      </c>
      <c r="C41" s="1215">
        <v>-170</v>
      </c>
      <c r="D41" s="1216">
        <v>170</v>
      </c>
      <c r="E41" s="390"/>
      <c r="F41" s="221"/>
    </row>
    <row r="42" spans="1:6" ht="12" customHeight="1" x14ac:dyDescent="0.2">
      <c r="A42" s="813"/>
      <c r="B42" s="1214" t="s">
        <v>4586</v>
      </c>
      <c r="C42" s="1215">
        <v>-200</v>
      </c>
      <c r="D42" s="1216">
        <v>200</v>
      </c>
      <c r="E42" s="390"/>
      <c r="F42" s="221"/>
    </row>
    <row r="43" spans="1:6" ht="12" customHeight="1" x14ac:dyDescent="0.2">
      <c r="A43" s="813"/>
      <c r="B43" s="1214" t="s">
        <v>4588</v>
      </c>
      <c r="C43" s="1215">
        <v>-501</v>
      </c>
      <c r="D43" s="1216">
        <v>501</v>
      </c>
      <c r="E43" s="390"/>
      <c r="F43" s="221"/>
    </row>
    <row r="44" spans="1:6" ht="12" customHeight="1" x14ac:dyDescent="0.2">
      <c r="A44" s="813"/>
      <c r="B44" s="1214" t="s">
        <v>4589</v>
      </c>
      <c r="C44" s="1215">
        <v>-85</v>
      </c>
      <c r="D44" s="1216">
        <v>85</v>
      </c>
      <c r="E44" s="390"/>
      <c r="F44" s="221"/>
    </row>
    <row r="45" spans="1:6" ht="12" customHeight="1" x14ac:dyDescent="0.2">
      <c r="A45" s="813"/>
      <c r="B45" s="1214" t="s">
        <v>4590</v>
      </c>
      <c r="C45" s="1215">
        <v>-175</v>
      </c>
      <c r="D45" s="1216">
        <v>175</v>
      </c>
      <c r="E45" s="390"/>
      <c r="F45" s="221"/>
    </row>
    <row r="46" spans="1:6" ht="12" customHeight="1" x14ac:dyDescent="0.2">
      <c r="A46" s="813"/>
      <c r="B46" s="1214" t="s">
        <v>4591</v>
      </c>
      <c r="C46" s="1215">
        <v>-10</v>
      </c>
      <c r="D46" s="1216">
        <v>10</v>
      </c>
      <c r="E46" s="390"/>
      <c r="F46" s="221"/>
    </row>
    <row r="47" spans="1:6" ht="12" customHeight="1" x14ac:dyDescent="0.2">
      <c r="A47" s="813"/>
      <c r="B47" s="1214" t="s">
        <v>4602</v>
      </c>
      <c r="C47" s="1215">
        <v>-60</v>
      </c>
      <c r="D47" s="1216">
        <v>60</v>
      </c>
      <c r="E47" s="390"/>
      <c r="F47" s="221"/>
    </row>
    <row r="48" spans="1:6" ht="12" customHeight="1" x14ac:dyDescent="0.2">
      <c r="A48" s="813"/>
      <c r="B48" s="1214" t="s">
        <v>4603</v>
      </c>
      <c r="C48" s="1215">
        <v>-159</v>
      </c>
      <c r="D48" s="1216">
        <v>159</v>
      </c>
      <c r="E48" s="390"/>
      <c r="F48" s="221"/>
    </row>
    <row r="49" spans="1:6" ht="12" customHeight="1" x14ac:dyDescent="0.2">
      <c r="A49" s="813"/>
      <c r="B49" s="1214" t="s">
        <v>4604</v>
      </c>
      <c r="C49" s="1215">
        <v>-289</v>
      </c>
      <c r="D49" s="1216">
        <v>289</v>
      </c>
      <c r="E49" s="390"/>
      <c r="F49" s="221"/>
    </row>
    <row r="50" spans="1:6" ht="12" customHeight="1" x14ac:dyDescent="0.2">
      <c r="A50" s="813"/>
      <c r="B50" s="1214" t="s">
        <v>4606</v>
      </c>
      <c r="C50" s="1215">
        <v>-238</v>
      </c>
      <c r="D50" s="1216">
        <v>238</v>
      </c>
      <c r="E50" s="390"/>
      <c r="F50" s="221"/>
    </row>
    <row r="51" spans="1:6" ht="12" customHeight="1" x14ac:dyDescent="0.2">
      <c r="A51" s="813"/>
      <c r="B51" s="1214" t="s">
        <v>4607</v>
      </c>
      <c r="C51" s="1215">
        <v>-239</v>
      </c>
      <c r="D51" s="1216">
        <v>239</v>
      </c>
      <c r="E51" s="390"/>
      <c r="F51" s="221"/>
    </row>
    <row r="52" spans="1:6" ht="12.75" customHeight="1" x14ac:dyDescent="0.2">
      <c r="A52" s="813"/>
      <c r="B52" s="1214" t="s">
        <v>4617</v>
      </c>
      <c r="C52" s="1215">
        <v>-16</v>
      </c>
      <c r="D52" s="1216">
        <v>16</v>
      </c>
      <c r="E52" s="390"/>
      <c r="F52" s="221"/>
    </row>
    <row r="53" spans="1:6" ht="12.75" customHeight="1" x14ac:dyDescent="0.2">
      <c r="A53" s="813"/>
      <c r="B53" s="1214" t="s">
        <v>4622</v>
      </c>
      <c r="C53" s="1215">
        <v>-150</v>
      </c>
      <c r="D53" s="1216">
        <v>150</v>
      </c>
      <c r="E53" s="390"/>
      <c r="F53" s="221"/>
    </row>
    <row r="54" spans="1:6" ht="12.75" customHeight="1" x14ac:dyDescent="0.2">
      <c r="A54" s="813"/>
      <c r="B54" s="1214" t="s">
        <v>4623</v>
      </c>
      <c r="C54" s="1215">
        <v>-438</v>
      </c>
      <c r="D54" s="1216">
        <v>438</v>
      </c>
      <c r="E54" s="390"/>
      <c r="F54" s="221"/>
    </row>
    <row r="55" spans="1:6" ht="12.75" customHeight="1" x14ac:dyDescent="0.2">
      <c r="A55" s="813"/>
      <c r="B55" s="1214" t="s">
        <v>4628</v>
      </c>
      <c r="C55" s="1215">
        <v>-18</v>
      </c>
      <c r="D55" s="1216">
        <v>18</v>
      </c>
      <c r="E55" s="390"/>
      <c r="F55" s="221"/>
    </row>
    <row r="56" spans="1:6" ht="12.75" customHeight="1" x14ac:dyDescent="0.2">
      <c r="A56" s="813"/>
      <c r="B56" s="1214" t="s">
        <v>4627</v>
      </c>
      <c r="C56" s="1215">
        <v>-310</v>
      </c>
      <c r="D56" s="1216">
        <v>310</v>
      </c>
      <c r="E56" s="390"/>
      <c r="F56" s="221"/>
    </row>
    <row r="57" spans="1:6" ht="12.75" customHeight="1" x14ac:dyDescent="0.2">
      <c r="A57" s="813"/>
      <c r="B57" s="1214" t="s">
        <v>4630</v>
      </c>
      <c r="C57" s="1215">
        <v>-50</v>
      </c>
      <c r="D57" s="1216">
        <v>50</v>
      </c>
      <c r="E57" s="390"/>
      <c r="F57" s="221"/>
    </row>
    <row r="58" spans="1:6" ht="12.75" customHeight="1" x14ac:dyDescent="0.2">
      <c r="A58" s="813"/>
      <c r="B58" s="1214" t="s">
        <v>4634</v>
      </c>
      <c r="C58" s="1215">
        <v>-100</v>
      </c>
      <c r="D58" s="1216">
        <v>100</v>
      </c>
      <c r="E58" s="390"/>
      <c r="F58" s="221"/>
    </row>
    <row r="59" spans="1:6" ht="12" customHeight="1" x14ac:dyDescent="0.25">
      <c r="A59" s="813"/>
      <c r="B59" s="221"/>
      <c r="C59" s="302"/>
      <c r="D59" s="303"/>
      <c r="E59" s="240">
        <f>SUM(D33:D59)</f>
        <v>5647</v>
      </c>
      <c r="F59" s="221"/>
    </row>
    <row r="60" spans="1:6" ht="3" customHeight="1" x14ac:dyDescent="0.2">
      <c r="A60" s="659"/>
      <c r="B60" s="659"/>
      <c r="C60" s="795"/>
      <c r="D60" s="660"/>
      <c r="E60" s="801"/>
      <c r="F60" s="221"/>
    </row>
    <row r="61" spans="1:6" ht="12" customHeight="1" x14ac:dyDescent="0.2">
      <c r="A61" s="814"/>
      <c r="B61" s="826" t="s">
        <v>3787</v>
      </c>
      <c r="C61" s="604">
        <v>6000</v>
      </c>
      <c r="D61" s="46"/>
      <c r="E61" s="390"/>
      <c r="F61" s="221"/>
    </row>
    <row r="62" spans="1:6" ht="12" customHeight="1" x14ac:dyDescent="0.25">
      <c r="A62" s="814" t="s">
        <v>3560</v>
      </c>
      <c r="B62" s="1214" t="s">
        <v>4587</v>
      </c>
      <c r="C62" s="1215">
        <v>-140</v>
      </c>
      <c r="D62" s="1216">
        <v>140</v>
      </c>
      <c r="E62" s="408"/>
      <c r="F62" s="221"/>
    </row>
    <row r="63" spans="1:6" ht="12" customHeight="1" x14ac:dyDescent="0.25">
      <c r="A63" s="814" t="s">
        <v>3788</v>
      </c>
      <c r="B63" s="1214" t="s">
        <v>4581</v>
      </c>
      <c r="C63" s="1215">
        <v>-80</v>
      </c>
      <c r="D63" s="1216">
        <v>80</v>
      </c>
      <c r="E63" s="408"/>
      <c r="F63" s="221"/>
    </row>
    <row r="64" spans="1:6" ht="12" customHeight="1" x14ac:dyDescent="0.25">
      <c r="A64" s="814" t="s">
        <v>3789</v>
      </c>
      <c r="B64" s="1214" t="s">
        <v>4592</v>
      </c>
      <c r="C64" s="1215">
        <v>-315</v>
      </c>
      <c r="D64" s="1216">
        <v>315</v>
      </c>
      <c r="E64" s="408"/>
      <c r="F64" s="221"/>
    </row>
    <row r="65" spans="1:6" ht="12" customHeight="1" x14ac:dyDescent="0.25">
      <c r="A65" s="814" t="s">
        <v>2855</v>
      </c>
      <c r="B65" s="1214" t="s">
        <v>4593</v>
      </c>
      <c r="C65" s="1215">
        <v>-80</v>
      </c>
      <c r="D65" s="1216">
        <v>80</v>
      </c>
      <c r="E65" s="408"/>
      <c r="F65" s="221"/>
    </row>
    <row r="66" spans="1:6" ht="12" customHeight="1" x14ac:dyDescent="0.25">
      <c r="A66" s="814" t="s">
        <v>2856</v>
      </c>
      <c r="B66" s="1214" t="s">
        <v>4598</v>
      </c>
      <c r="C66" s="1215">
        <v>-45</v>
      </c>
      <c r="D66" s="1216">
        <v>45</v>
      </c>
      <c r="E66" s="408"/>
      <c r="F66" s="221"/>
    </row>
    <row r="67" spans="1:6" ht="12" customHeight="1" x14ac:dyDescent="0.25">
      <c r="A67" s="814" t="s">
        <v>3790</v>
      </c>
      <c r="B67" s="1214" t="s">
        <v>4594</v>
      </c>
      <c r="C67" s="1215">
        <v>-164</v>
      </c>
      <c r="D67" s="1216">
        <v>164</v>
      </c>
      <c r="E67" s="860"/>
      <c r="F67" s="221"/>
    </row>
    <row r="68" spans="1:6" ht="12" customHeight="1" x14ac:dyDescent="0.25">
      <c r="A68" s="814" t="s">
        <v>2855</v>
      </c>
      <c r="B68" s="1214" t="s">
        <v>4597</v>
      </c>
      <c r="C68" s="1215">
        <v>-80</v>
      </c>
      <c r="D68" s="1216">
        <v>80</v>
      </c>
      <c r="E68" s="860"/>
      <c r="F68" s="221"/>
    </row>
    <row r="69" spans="1:6" ht="12" customHeight="1" x14ac:dyDescent="0.25">
      <c r="A69" s="814" t="s">
        <v>2856</v>
      </c>
      <c r="B69" s="1214" t="s">
        <v>4601</v>
      </c>
      <c r="C69" s="1215">
        <v>-234</v>
      </c>
      <c r="D69" s="1216">
        <v>234</v>
      </c>
      <c r="E69" s="860"/>
      <c r="F69" s="221"/>
    </row>
    <row r="70" spans="1:6" ht="12" customHeight="1" x14ac:dyDescent="0.25">
      <c r="A70" s="814" t="s">
        <v>1327</v>
      </c>
      <c r="B70" s="1214" t="s">
        <v>4599</v>
      </c>
      <c r="C70" s="1215">
        <v>-80</v>
      </c>
      <c r="D70" s="1216">
        <v>80</v>
      </c>
      <c r="E70" s="408"/>
      <c r="F70" s="221"/>
    </row>
    <row r="71" spans="1:6" ht="12" customHeight="1" x14ac:dyDescent="0.25">
      <c r="A71" s="814"/>
      <c r="B71" s="1214" t="s">
        <v>4608</v>
      </c>
      <c r="C71" s="1215">
        <v>-13</v>
      </c>
      <c r="D71" s="1216">
        <v>13</v>
      </c>
      <c r="E71" s="408"/>
      <c r="F71" s="221"/>
    </row>
    <row r="72" spans="1:6" ht="12" customHeight="1" x14ac:dyDescent="0.25">
      <c r="A72" s="814"/>
      <c r="B72" s="1214" t="s">
        <v>4609</v>
      </c>
      <c r="C72" s="1215">
        <v>-167</v>
      </c>
      <c r="D72" s="1216">
        <v>167</v>
      </c>
      <c r="E72" s="408"/>
      <c r="F72" s="221"/>
    </row>
    <row r="73" spans="1:6" ht="12" customHeight="1" x14ac:dyDescent="0.25">
      <c r="A73" s="814"/>
      <c r="B73" s="1214" t="s">
        <v>4610</v>
      </c>
      <c r="C73" s="1215">
        <v>-220</v>
      </c>
      <c r="D73" s="1216">
        <v>220</v>
      </c>
      <c r="E73" s="408"/>
      <c r="F73" s="221"/>
    </row>
    <row r="74" spans="1:6" ht="12" customHeight="1" x14ac:dyDescent="0.25">
      <c r="A74" s="814"/>
      <c r="B74" s="1214" t="s">
        <v>4611</v>
      </c>
      <c r="C74" s="1215">
        <v>-60</v>
      </c>
      <c r="D74" s="1216">
        <v>60</v>
      </c>
      <c r="E74" s="408"/>
      <c r="F74" s="221"/>
    </row>
    <row r="75" spans="1:6" ht="12" customHeight="1" x14ac:dyDescent="0.25">
      <c r="A75" s="814"/>
      <c r="B75" s="1214" t="s">
        <v>4614</v>
      </c>
      <c r="C75" s="1215">
        <v>-80</v>
      </c>
      <c r="D75" s="1216">
        <v>80</v>
      </c>
      <c r="E75" s="408"/>
      <c r="F75" s="221"/>
    </row>
    <row r="76" spans="1:6" ht="12" customHeight="1" x14ac:dyDescent="0.25">
      <c r="A76" s="814"/>
      <c r="B76" s="1214" t="s">
        <v>4615</v>
      </c>
      <c r="C76" s="1215">
        <v>-178</v>
      </c>
      <c r="D76" s="1216">
        <v>178</v>
      </c>
      <c r="E76" s="408"/>
      <c r="F76" s="221"/>
    </row>
    <row r="77" spans="1:6" ht="12" customHeight="1" x14ac:dyDescent="0.25">
      <c r="A77" s="814"/>
      <c r="B77" s="1214" t="s">
        <v>4616</v>
      </c>
      <c r="C77" s="1215">
        <v>-80</v>
      </c>
      <c r="D77" s="1216">
        <v>80</v>
      </c>
      <c r="E77" s="408"/>
      <c r="F77" s="221"/>
    </row>
    <row r="78" spans="1:6" ht="12" customHeight="1" x14ac:dyDescent="0.25">
      <c r="A78" s="814"/>
      <c r="B78" s="1214" t="s">
        <v>4618</v>
      </c>
      <c r="C78" s="1215">
        <v>-65</v>
      </c>
      <c r="D78" s="1216">
        <v>65</v>
      </c>
      <c r="E78" s="408"/>
      <c r="F78" s="221"/>
    </row>
    <row r="79" spans="1:6" ht="12" customHeight="1" x14ac:dyDescent="0.25">
      <c r="A79" s="814"/>
      <c r="B79" s="1214" t="s">
        <v>4619</v>
      </c>
      <c r="C79" s="1215">
        <v>-75</v>
      </c>
      <c r="D79" s="1216">
        <v>75</v>
      </c>
      <c r="E79" s="408"/>
      <c r="F79" s="221"/>
    </row>
    <row r="80" spans="1:6" ht="12" customHeight="1" x14ac:dyDescent="0.25">
      <c r="A80" s="814"/>
      <c r="B80" s="1214" t="s">
        <v>4259</v>
      </c>
      <c r="C80" s="1215">
        <v>-228</v>
      </c>
      <c r="D80" s="1216">
        <v>228</v>
      </c>
      <c r="E80" s="408"/>
      <c r="F80" s="221"/>
    </row>
    <row r="81" spans="1:6" ht="12" customHeight="1" x14ac:dyDescent="0.25">
      <c r="A81" s="814"/>
      <c r="B81" s="1214" t="s">
        <v>4259</v>
      </c>
      <c r="C81" s="1215">
        <v>-609</v>
      </c>
      <c r="D81" s="1216">
        <v>609</v>
      </c>
      <c r="E81" s="408"/>
      <c r="F81" s="221"/>
    </row>
    <row r="82" spans="1:6" ht="12" customHeight="1" x14ac:dyDescent="0.25">
      <c r="A82" s="814"/>
      <c r="B82" s="1214" t="s">
        <v>4624</v>
      </c>
      <c r="C82" s="1215">
        <v>-80</v>
      </c>
      <c r="D82" s="1216">
        <v>80</v>
      </c>
      <c r="E82" s="408"/>
      <c r="F82" s="221"/>
    </row>
    <row r="83" spans="1:6" ht="12" customHeight="1" x14ac:dyDescent="0.25">
      <c r="A83" s="814"/>
      <c r="B83" s="1214" t="s">
        <v>4625</v>
      </c>
      <c r="C83" s="1215">
        <v>-60</v>
      </c>
      <c r="D83" s="1216">
        <v>60</v>
      </c>
      <c r="E83" s="408"/>
      <c r="F83" s="221"/>
    </row>
    <row r="84" spans="1:6" ht="12" customHeight="1" x14ac:dyDescent="0.25">
      <c r="A84" s="814"/>
      <c r="B84" s="1214" t="s">
        <v>4626</v>
      </c>
      <c r="C84" s="1215">
        <v>-60</v>
      </c>
      <c r="D84" s="1216">
        <v>60</v>
      </c>
      <c r="E84" s="408"/>
      <c r="F84" s="221"/>
    </row>
    <row r="85" spans="1:6" ht="12" customHeight="1" x14ac:dyDescent="0.25">
      <c r="A85" s="814"/>
      <c r="B85" s="1214" t="s">
        <v>4629</v>
      </c>
      <c r="C85" s="1215">
        <v>-80</v>
      </c>
      <c r="D85" s="1216">
        <v>80</v>
      </c>
      <c r="E85" s="408"/>
      <c r="F85" s="221"/>
    </row>
    <row r="86" spans="1:6" ht="12" customHeight="1" x14ac:dyDescent="0.25">
      <c r="A86" s="814"/>
      <c r="B86" s="1214" t="s">
        <v>4633</v>
      </c>
      <c r="C86" s="1215">
        <v>-80</v>
      </c>
      <c r="D86" s="1216">
        <v>80</v>
      </c>
      <c r="E86" s="408"/>
      <c r="F86" s="221"/>
    </row>
    <row r="87" spans="1:6" ht="12" customHeight="1" x14ac:dyDescent="0.25">
      <c r="A87" s="814"/>
      <c r="B87" s="1214" t="s">
        <v>4632</v>
      </c>
      <c r="C87" s="1215">
        <v>-90</v>
      </c>
      <c r="D87" s="1216">
        <v>90</v>
      </c>
      <c r="E87" s="408"/>
      <c r="F87" s="221"/>
    </row>
    <row r="88" spans="1:6" ht="12" customHeight="1" x14ac:dyDescent="0.25">
      <c r="A88" s="814"/>
      <c r="B88" s="1214" t="s">
        <v>4636</v>
      </c>
      <c r="C88" s="1215">
        <v>-80</v>
      </c>
      <c r="D88" s="1216">
        <v>80</v>
      </c>
      <c r="E88" s="408"/>
      <c r="F88" s="221"/>
    </row>
    <row r="89" spans="1:6" ht="12" customHeight="1" x14ac:dyDescent="0.25">
      <c r="A89" s="814"/>
      <c r="B89" s="1214" t="s">
        <v>4643</v>
      </c>
      <c r="C89" s="1215">
        <v>-70</v>
      </c>
      <c r="D89" s="1216">
        <v>70</v>
      </c>
      <c r="E89" s="408"/>
      <c r="F89" s="221"/>
    </row>
    <row r="90" spans="1:6" ht="12" customHeight="1" x14ac:dyDescent="0.25">
      <c r="A90" s="814"/>
      <c r="B90" s="1214" t="s">
        <v>4642</v>
      </c>
      <c r="C90" s="1215">
        <v>-82</v>
      </c>
      <c r="D90" s="1216">
        <v>82</v>
      </c>
      <c r="E90" s="408"/>
      <c r="F90" s="221"/>
    </row>
    <row r="91" spans="1:6" ht="12" customHeight="1" thickBot="1" x14ac:dyDescent="0.3">
      <c r="A91" s="814"/>
      <c r="B91" s="221"/>
      <c r="C91" s="302"/>
      <c r="D91" s="303"/>
      <c r="E91" s="240">
        <f>SUM(D61:D91)</f>
        <v>3675</v>
      </c>
    </row>
    <row r="92" spans="1:6" ht="20.25" customHeight="1" thickBot="1" x14ac:dyDescent="0.45">
      <c r="B92" s="50" t="s">
        <v>1198</v>
      </c>
      <c r="C92" s="49">
        <f>SUM(C2:C59)</f>
        <v>0</v>
      </c>
      <c r="D92" s="432">
        <f>SUM(D9:D59)</f>
        <v>28544</v>
      </c>
      <c r="E92" s="353"/>
    </row>
    <row r="94" spans="1:6" ht="13.2" x14ac:dyDescent="0.25">
      <c r="C94" s="231"/>
      <c r="D94" s="28"/>
      <c r="E94" s="799"/>
      <c r="F94" s="193"/>
    </row>
    <row r="95" spans="1:6" ht="13.2" x14ac:dyDescent="0.25">
      <c r="C95" s="193"/>
      <c r="D95" s="28"/>
      <c r="E95" s="799"/>
      <c r="F95" s="193"/>
    </row>
    <row r="96" spans="1:6" x14ac:dyDescent="0.2">
      <c r="B96" s="28"/>
      <c r="C96" s="193"/>
      <c r="D96" s="28"/>
      <c r="E96" s="193"/>
      <c r="F96" s="193"/>
    </row>
    <row r="97" spans="2:6" x14ac:dyDescent="0.2">
      <c r="B97" s="28"/>
      <c r="C97" s="231"/>
      <c r="D97" s="28"/>
      <c r="E97" s="193"/>
      <c r="F97" s="193"/>
    </row>
    <row r="98" spans="2:6" x14ac:dyDescent="0.2">
      <c r="E98" s="221"/>
      <c r="F98" s="221"/>
    </row>
  </sheetData>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topLeftCell="A7" zoomScale="80" zoomScaleNormal="80" workbookViewId="0">
      <selection activeCell="J63" sqref="J63"/>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9.88671875" style="3" bestFit="1" customWidth="1"/>
    <col min="6" max="6" width="1.109375" style="3" customWidth="1"/>
    <col min="7" max="7" width="7.6640625" style="3" customWidth="1"/>
    <col min="8" max="16384" width="11.44140625" style="3"/>
  </cols>
  <sheetData>
    <row r="1" spans="1:7" ht="12" thickBot="1" x14ac:dyDescent="0.25">
      <c r="B1" s="50"/>
      <c r="C1" s="54" t="s">
        <v>1230</v>
      </c>
      <c r="D1" s="54" t="s">
        <v>1228</v>
      </c>
      <c r="E1" s="221"/>
      <c r="F1" s="260"/>
      <c r="G1" s="221"/>
    </row>
    <row r="2" spans="1:7" x14ac:dyDescent="0.2">
      <c r="A2" s="16"/>
      <c r="B2" s="193" t="s">
        <v>1192</v>
      </c>
      <c r="C2" s="1211">
        <v>23324</v>
      </c>
      <c r="D2" s="1211"/>
      <c r="F2" s="630"/>
    </row>
    <row r="3" spans="1:7" ht="13.5" customHeight="1" x14ac:dyDescent="0.2">
      <c r="A3" s="16"/>
      <c r="B3" s="221" t="s">
        <v>1194</v>
      </c>
      <c r="C3" s="875"/>
      <c r="D3" s="875"/>
    </row>
    <row r="4" spans="1:7" ht="12" x14ac:dyDescent="0.25">
      <c r="A4" s="16"/>
      <c r="B4" s="221" t="s">
        <v>3597</v>
      </c>
      <c r="C4" s="875">
        <v>2500</v>
      </c>
      <c r="D4" s="875">
        <v>2500</v>
      </c>
      <c r="E4" s="23"/>
    </row>
    <row r="5" spans="1:7" ht="12" x14ac:dyDescent="0.25">
      <c r="A5" s="16"/>
      <c r="B5" s="221" t="s">
        <v>3743</v>
      </c>
      <c r="C5" s="875">
        <v>0</v>
      </c>
      <c r="D5" s="875">
        <v>0</v>
      </c>
      <c r="E5" s="23"/>
    </row>
    <row r="6" spans="1:7" ht="12" x14ac:dyDescent="0.25">
      <c r="A6" s="16"/>
      <c r="B6" s="221" t="s">
        <v>393</v>
      </c>
      <c r="C6" s="875">
        <v>172</v>
      </c>
      <c r="D6" s="875">
        <v>-172</v>
      </c>
      <c r="E6" s="23">
        <f>SUM(C2:C6)</f>
        <v>25996</v>
      </c>
    </row>
    <row r="7" spans="1:7" ht="3.75" customHeight="1" x14ac:dyDescent="0.2">
      <c r="A7" s="4"/>
      <c r="B7" s="51"/>
      <c r="C7" s="41"/>
      <c r="D7" s="45"/>
      <c r="E7" s="4"/>
    </row>
    <row r="8" spans="1:7" x14ac:dyDescent="0.2">
      <c r="A8" s="14">
        <v>1</v>
      </c>
      <c r="B8" s="1199" t="s">
        <v>1145</v>
      </c>
      <c r="C8" s="1200">
        <v>-50</v>
      </c>
      <c r="D8" s="1201">
        <v>50</v>
      </c>
      <c r="F8" s="221"/>
      <c r="G8" s="221"/>
    </row>
    <row r="9" spans="1:7" x14ac:dyDescent="0.2">
      <c r="A9" s="14">
        <v>2</v>
      </c>
      <c r="B9" s="1199" t="s">
        <v>791</v>
      </c>
      <c r="C9" s="1200">
        <v>-196</v>
      </c>
      <c r="D9" s="1201">
        <v>196</v>
      </c>
      <c r="E9" s="260"/>
      <c r="F9" s="221"/>
      <c r="G9" s="285"/>
    </row>
    <row r="10" spans="1:7" ht="13.5" customHeight="1" x14ac:dyDescent="0.2">
      <c r="A10" s="14">
        <v>3</v>
      </c>
      <c r="B10" s="1199" t="s">
        <v>3786</v>
      </c>
      <c r="C10" s="1200">
        <v>-5308</v>
      </c>
      <c r="D10" s="1201">
        <f>E96</f>
        <v>5308</v>
      </c>
      <c r="F10" s="221"/>
    </row>
    <row r="11" spans="1:7" x14ac:dyDescent="0.2">
      <c r="A11" s="14">
        <v>4</v>
      </c>
      <c r="B11" s="1199" t="s">
        <v>4558</v>
      </c>
      <c r="C11" s="1200">
        <v>-1950</v>
      </c>
      <c r="D11" s="1201">
        <v>1950</v>
      </c>
      <c r="F11" s="221"/>
    </row>
    <row r="12" spans="1:7" x14ac:dyDescent="0.2">
      <c r="A12" s="14">
        <v>5</v>
      </c>
      <c r="B12" s="1199" t="s">
        <v>3781</v>
      </c>
      <c r="C12" s="1200">
        <v>0</v>
      </c>
      <c r="D12" s="1201">
        <v>0</v>
      </c>
      <c r="F12" s="221"/>
    </row>
    <row r="13" spans="1:7" x14ac:dyDescent="0.2">
      <c r="A13" s="14">
        <v>6</v>
      </c>
      <c r="B13" s="1199" t="s">
        <v>1433</v>
      </c>
      <c r="C13" s="1200">
        <v>-160</v>
      </c>
      <c r="D13" s="1201">
        <v>160</v>
      </c>
      <c r="F13" s="221"/>
    </row>
    <row r="14" spans="1:7" ht="12" x14ac:dyDescent="0.25">
      <c r="A14" s="14">
        <v>7</v>
      </c>
      <c r="B14" s="1199" t="s">
        <v>4534</v>
      </c>
      <c r="C14" s="1200">
        <v>-19</v>
      </c>
      <c r="D14" s="1201">
        <v>19</v>
      </c>
      <c r="F14" s="221"/>
      <c r="G14" s="827"/>
    </row>
    <row r="15" spans="1:7" ht="12" x14ac:dyDescent="0.25">
      <c r="A15" s="14">
        <v>8</v>
      </c>
      <c r="B15" s="1199" t="s">
        <v>4453</v>
      </c>
      <c r="C15" s="1200">
        <v>-300</v>
      </c>
      <c r="D15" s="1201">
        <v>300</v>
      </c>
      <c r="F15" s="221"/>
      <c r="G15" s="827"/>
    </row>
    <row r="16" spans="1:7" ht="12" x14ac:dyDescent="0.25">
      <c r="A16" s="14">
        <v>9</v>
      </c>
      <c r="B16" s="1199" t="s">
        <v>4505</v>
      </c>
      <c r="C16" s="1200">
        <v>-400</v>
      </c>
      <c r="D16" s="1201">
        <v>400</v>
      </c>
      <c r="F16" s="221"/>
      <c r="G16" s="820"/>
    </row>
    <row r="17" spans="1:7" x14ac:dyDescent="0.2">
      <c r="A17" s="14">
        <v>10</v>
      </c>
      <c r="B17" s="1199" t="s">
        <v>4506</v>
      </c>
      <c r="C17" s="1200">
        <v>-400</v>
      </c>
      <c r="D17" s="1201">
        <v>400</v>
      </c>
      <c r="F17" s="221"/>
      <c r="G17" s="221"/>
    </row>
    <row r="18" spans="1:7" x14ac:dyDescent="0.2">
      <c r="A18" s="14">
        <v>11</v>
      </c>
      <c r="B18" s="1199" t="s">
        <v>4507</v>
      </c>
      <c r="C18" s="1200">
        <v>-400</v>
      </c>
      <c r="D18" s="1201">
        <v>400</v>
      </c>
      <c r="F18" s="221"/>
      <c r="G18" s="221"/>
    </row>
    <row r="19" spans="1:7" x14ac:dyDescent="0.2">
      <c r="A19" s="14">
        <v>12</v>
      </c>
      <c r="B19" s="1199" t="s">
        <v>3164</v>
      </c>
      <c r="C19" s="1200">
        <v>-740</v>
      </c>
      <c r="D19" s="1201">
        <v>740</v>
      </c>
      <c r="F19" s="221"/>
      <c r="G19" s="221"/>
    </row>
    <row r="20" spans="1:7" x14ac:dyDescent="0.2">
      <c r="A20" s="14">
        <v>13</v>
      </c>
      <c r="B20" s="1199" t="s">
        <v>1154</v>
      </c>
      <c r="C20" s="1200">
        <v>-95</v>
      </c>
      <c r="D20" s="1201">
        <v>95</v>
      </c>
      <c r="F20" s="221"/>
      <c r="G20" s="221"/>
    </row>
    <row r="21" spans="1:7" x14ac:dyDescent="0.2">
      <c r="A21" s="14">
        <v>14</v>
      </c>
      <c r="B21" s="1199" t="s">
        <v>1155</v>
      </c>
      <c r="C21" s="1200">
        <v>-32</v>
      </c>
      <c r="D21" s="1201">
        <v>32</v>
      </c>
      <c r="F21" s="221"/>
      <c r="G21" s="221"/>
    </row>
    <row r="22" spans="1:7" x14ac:dyDescent="0.2">
      <c r="A22" s="14">
        <v>15</v>
      </c>
      <c r="B22" s="1199" t="s">
        <v>3439</v>
      </c>
      <c r="C22" s="1200">
        <v>-42</v>
      </c>
      <c r="D22" s="1201">
        <v>42</v>
      </c>
      <c r="F22" s="221"/>
      <c r="G22" s="221"/>
    </row>
    <row r="23" spans="1:7" x14ac:dyDescent="0.2">
      <c r="A23" s="14">
        <v>16</v>
      </c>
      <c r="B23" s="1199" t="s">
        <v>4183</v>
      </c>
      <c r="C23" s="1200">
        <v>-40</v>
      </c>
      <c r="D23" s="1200">
        <v>40</v>
      </c>
      <c r="F23" s="221"/>
      <c r="G23" s="221"/>
    </row>
    <row r="24" spans="1:7" x14ac:dyDescent="0.2">
      <c r="A24" s="14">
        <v>17</v>
      </c>
      <c r="B24" s="1199" t="s">
        <v>4184</v>
      </c>
      <c r="C24" s="1200">
        <v>-110</v>
      </c>
      <c r="D24" s="1201">
        <v>110</v>
      </c>
      <c r="F24" s="221"/>
      <c r="G24" s="221"/>
    </row>
    <row r="25" spans="1:7" x14ac:dyDescent="0.2">
      <c r="A25" s="14">
        <v>18</v>
      </c>
      <c r="B25" s="1199" t="s">
        <v>3793</v>
      </c>
      <c r="C25" s="1200">
        <v>-370</v>
      </c>
      <c r="D25" s="1201">
        <v>370</v>
      </c>
      <c r="F25" s="221"/>
      <c r="G25" s="221"/>
    </row>
    <row r="26" spans="1:7" x14ac:dyDescent="0.2">
      <c r="A26" s="14">
        <v>19</v>
      </c>
      <c r="B26" s="1199" t="s">
        <v>3427</v>
      </c>
      <c r="C26" s="1200">
        <v>-481</v>
      </c>
      <c r="D26" s="1201">
        <v>481</v>
      </c>
      <c r="E26" s="353"/>
      <c r="F26" s="221"/>
      <c r="G26" s="221"/>
    </row>
    <row r="27" spans="1:7" ht="12" x14ac:dyDescent="0.25">
      <c r="A27" s="14">
        <v>20</v>
      </c>
      <c r="B27" s="670" t="s">
        <v>5005</v>
      </c>
      <c r="C27" s="672">
        <v>-300</v>
      </c>
      <c r="D27" s="672">
        <v>300</v>
      </c>
      <c r="E27" s="240">
        <f>SUM(D8:D27)</f>
        <v>11393</v>
      </c>
      <c r="F27" s="221"/>
      <c r="G27" s="221"/>
    </row>
    <row r="28" spans="1:7" ht="3" customHeight="1" x14ac:dyDescent="0.2">
      <c r="A28" s="4"/>
      <c r="B28" s="51"/>
      <c r="C28" s="41"/>
      <c r="D28" s="45"/>
      <c r="E28" s="4"/>
      <c r="F28" s="221"/>
      <c r="G28" s="221"/>
    </row>
    <row r="29" spans="1:7" ht="12" x14ac:dyDescent="0.25">
      <c r="A29" s="15"/>
      <c r="B29" s="594" t="s">
        <v>62</v>
      </c>
      <c r="C29" s="501">
        <v>-10850</v>
      </c>
      <c r="D29" s="652">
        <v>10850</v>
      </c>
      <c r="E29" s="240">
        <f>D29</f>
        <v>10850</v>
      </c>
      <c r="F29" s="221"/>
      <c r="G29" s="193"/>
    </row>
    <row r="30" spans="1:7" ht="3" customHeight="1" x14ac:dyDescent="0.2">
      <c r="A30" s="4"/>
      <c r="B30" s="357"/>
      <c r="C30" s="41"/>
      <c r="D30" s="45"/>
      <c r="E30" s="4"/>
      <c r="F30" s="221"/>
      <c r="G30" s="221"/>
    </row>
    <row r="31" spans="1:7" ht="12" customHeight="1" x14ac:dyDescent="0.2">
      <c r="A31" s="813"/>
      <c r="B31" s="1199" t="s">
        <v>3885</v>
      </c>
      <c r="C31" s="1200">
        <v>0</v>
      </c>
      <c r="D31" s="1201">
        <v>0</v>
      </c>
      <c r="E31" s="390"/>
      <c r="F31" s="221"/>
      <c r="G31" s="221"/>
    </row>
    <row r="32" spans="1:7" ht="12" customHeight="1" x14ac:dyDescent="0.2">
      <c r="A32" s="813" t="s">
        <v>3558</v>
      </c>
      <c r="B32" s="1199" t="s">
        <v>3901</v>
      </c>
      <c r="C32" s="1200">
        <v>-560</v>
      </c>
      <c r="D32" s="1201">
        <v>560</v>
      </c>
      <c r="E32" s="390"/>
      <c r="F32" s="221"/>
      <c r="G32" s="599"/>
    </row>
    <row r="33" spans="1:7" ht="12" customHeight="1" x14ac:dyDescent="0.2">
      <c r="A33" s="813" t="s">
        <v>3559</v>
      </c>
      <c r="B33" s="1199" t="s">
        <v>2971</v>
      </c>
      <c r="C33" s="1200">
        <v>-270</v>
      </c>
      <c r="D33" s="1201">
        <v>270</v>
      </c>
      <c r="E33" s="390"/>
      <c r="F33" s="221"/>
      <c r="G33" s="323"/>
    </row>
    <row r="34" spans="1:7" ht="12" customHeight="1" x14ac:dyDescent="0.2">
      <c r="A34" s="813" t="s">
        <v>2856</v>
      </c>
      <c r="B34" s="1199" t="s">
        <v>4508</v>
      </c>
      <c r="C34" s="1200">
        <v>-160</v>
      </c>
      <c r="D34" s="1201">
        <v>160</v>
      </c>
      <c r="E34" s="390"/>
      <c r="F34" s="221"/>
      <c r="G34" s="323"/>
    </row>
    <row r="35" spans="1:7" ht="12" customHeight="1" x14ac:dyDescent="0.2">
      <c r="A35" s="813" t="s">
        <v>3558</v>
      </c>
      <c r="B35" s="1199" t="s">
        <v>4512</v>
      </c>
      <c r="C35" s="1200">
        <v>-400</v>
      </c>
      <c r="D35" s="1201">
        <v>400</v>
      </c>
      <c r="E35" s="390"/>
      <c r="F35" s="221"/>
      <c r="G35" s="221"/>
    </row>
    <row r="36" spans="1:7" ht="12" customHeight="1" x14ac:dyDescent="0.2">
      <c r="A36" s="813" t="s">
        <v>3560</v>
      </c>
      <c r="B36" s="1199" t="s">
        <v>4527</v>
      </c>
      <c r="C36" s="1200">
        <v>-100</v>
      </c>
      <c r="D36" s="1201">
        <v>100</v>
      </c>
      <c r="E36" s="390"/>
      <c r="F36" s="221"/>
      <c r="G36" s="221"/>
    </row>
    <row r="37" spans="1:7" ht="12" customHeight="1" x14ac:dyDescent="0.2">
      <c r="A37" s="813"/>
      <c r="B37" s="1199" t="s">
        <v>4531</v>
      </c>
      <c r="C37" s="1200">
        <v>-178</v>
      </c>
      <c r="D37" s="1201">
        <v>178</v>
      </c>
      <c r="E37" s="390"/>
      <c r="F37" s="221"/>
      <c r="G37" s="221"/>
    </row>
    <row r="38" spans="1:7" ht="12" customHeight="1" x14ac:dyDescent="0.2">
      <c r="A38" s="813"/>
      <c r="B38" s="1199" t="s">
        <v>4536</v>
      </c>
      <c r="C38" s="1200">
        <v>-80</v>
      </c>
      <c r="D38" s="1201">
        <v>80</v>
      </c>
      <c r="E38" s="390"/>
      <c r="F38" s="221"/>
      <c r="G38" s="221"/>
    </row>
    <row r="39" spans="1:7" ht="12" customHeight="1" x14ac:dyDescent="0.2">
      <c r="A39" s="813"/>
      <c r="B39" s="1199" t="s">
        <v>4537</v>
      </c>
      <c r="C39" s="1200">
        <v>-95</v>
      </c>
      <c r="D39" s="1201">
        <v>95</v>
      </c>
      <c r="E39" s="390"/>
      <c r="F39" s="221"/>
      <c r="G39" s="221"/>
    </row>
    <row r="40" spans="1:7" ht="12" customHeight="1" x14ac:dyDescent="0.2">
      <c r="A40" s="813"/>
      <c r="B40" s="1199" t="s">
        <v>4546</v>
      </c>
      <c r="C40" s="1200">
        <v>-68</v>
      </c>
      <c r="D40" s="1201">
        <v>68</v>
      </c>
      <c r="E40" s="390"/>
      <c r="F40" s="221"/>
      <c r="G40" s="221"/>
    </row>
    <row r="41" spans="1:7" ht="12" customHeight="1" x14ac:dyDescent="0.2">
      <c r="A41" s="813"/>
      <c r="B41" s="1199" t="s">
        <v>4559</v>
      </c>
      <c r="C41" s="1200">
        <v>-270</v>
      </c>
      <c r="D41" s="1201">
        <v>270</v>
      </c>
      <c r="E41" s="390"/>
      <c r="F41" s="221"/>
      <c r="G41" s="221"/>
    </row>
    <row r="42" spans="1:7" ht="12" customHeight="1" x14ac:dyDescent="0.2">
      <c r="A42" s="813"/>
      <c r="B42" s="1199" t="s">
        <v>4540</v>
      </c>
      <c r="C42" s="1200">
        <v>-215</v>
      </c>
      <c r="D42" s="1201">
        <v>215</v>
      </c>
      <c r="E42" s="390"/>
      <c r="F42" s="221"/>
      <c r="G42" s="221"/>
    </row>
    <row r="43" spans="1:7" ht="12" customHeight="1" x14ac:dyDescent="0.2">
      <c r="A43" s="813"/>
      <c r="B43" s="1199" t="s">
        <v>4548</v>
      </c>
      <c r="C43" s="1200">
        <v>-330</v>
      </c>
      <c r="D43" s="1201">
        <v>330</v>
      </c>
      <c r="E43" s="390"/>
      <c r="F43" s="221"/>
      <c r="G43" s="221"/>
    </row>
    <row r="44" spans="1:7" ht="12" customHeight="1" x14ac:dyDescent="0.2">
      <c r="A44" s="813"/>
      <c r="B44" s="1199" t="s">
        <v>4562</v>
      </c>
      <c r="C44" s="1200">
        <v>-497</v>
      </c>
      <c r="D44" s="1201">
        <v>497</v>
      </c>
      <c r="E44" s="390"/>
      <c r="F44" s="221"/>
      <c r="G44" s="221"/>
    </row>
    <row r="45" spans="1:7" ht="12" customHeight="1" x14ac:dyDescent="0.2">
      <c r="A45" s="813"/>
      <c r="B45" s="1199" t="s">
        <v>4557</v>
      </c>
      <c r="C45" s="1200">
        <v>-115</v>
      </c>
      <c r="D45" s="1201">
        <v>115</v>
      </c>
      <c r="E45" s="390"/>
      <c r="F45" s="221"/>
      <c r="G45" s="221"/>
    </row>
    <row r="46" spans="1:7" ht="12" customHeight="1" x14ac:dyDescent="0.2">
      <c r="A46" s="813"/>
      <c r="B46" s="1199" t="s">
        <v>4549</v>
      </c>
      <c r="C46" s="1200">
        <v>-100</v>
      </c>
      <c r="D46" s="1201">
        <v>100</v>
      </c>
      <c r="E46" s="390"/>
      <c r="F46" s="221"/>
      <c r="G46" s="221"/>
    </row>
    <row r="47" spans="1:7" ht="12" customHeight="1" x14ac:dyDescent="0.2">
      <c r="A47" s="813"/>
      <c r="B47" s="1199" t="s">
        <v>4564</v>
      </c>
      <c r="C47" s="1200">
        <v>-195</v>
      </c>
      <c r="D47" s="1201">
        <v>195</v>
      </c>
      <c r="E47" s="390"/>
      <c r="F47" s="221"/>
      <c r="G47" s="221"/>
    </row>
    <row r="48" spans="1:7" ht="12" customHeight="1" x14ac:dyDescent="0.2">
      <c r="A48" s="813"/>
      <c r="B48" s="1199" t="s">
        <v>4565</v>
      </c>
      <c r="C48" s="1200">
        <v>-120</v>
      </c>
      <c r="D48" s="1201">
        <v>120</v>
      </c>
      <c r="E48" s="390"/>
      <c r="F48" s="221"/>
      <c r="G48" s="221"/>
    </row>
    <row r="49" spans="1:7" ht="12" customHeight="1" x14ac:dyDescent="0.25">
      <c r="A49" s="813"/>
      <c r="B49" s="221"/>
      <c r="C49" s="302"/>
      <c r="D49" s="303"/>
      <c r="E49" s="240">
        <f>SUM(D31:D49)</f>
        <v>3753</v>
      </c>
      <c r="F49" s="221"/>
      <c r="G49" s="221"/>
    </row>
    <row r="50" spans="1:7" ht="3" customHeight="1" x14ac:dyDescent="0.2">
      <c r="A50" s="659"/>
      <c r="B50" s="659"/>
      <c r="C50" s="795"/>
      <c r="D50" s="660"/>
      <c r="E50" s="801"/>
      <c r="F50" s="221"/>
      <c r="G50" s="221"/>
    </row>
    <row r="51" spans="1:7" ht="12" customHeight="1" x14ac:dyDescent="0.2">
      <c r="A51" s="814"/>
      <c r="B51" s="826" t="s">
        <v>3787</v>
      </c>
      <c r="C51" s="604">
        <v>6000</v>
      </c>
      <c r="D51" s="46"/>
      <c r="E51" s="390"/>
      <c r="F51" s="221"/>
      <c r="G51" s="221"/>
    </row>
    <row r="52" spans="1:7" ht="12" customHeight="1" x14ac:dyDescent="0.25">
      <c r="A52" s="814" t="s">
        <v>3560</v>
      </c>
      <c r="B52" s="1199" t="s">
        <v>4510</v>
      </c>
      <c r="C52" s="1200">
        <v>-50</v>
      </c>
      <c r="D52" s="1201">
        <v>50</v>
      </c>
      <c r="E52" s="408"/>
      <c r="F52" s="221"/>
      <c r="G52" s="221"/>
    </row>
    <row r="53" spans="1:7" ht="12" customHeight="1" x14ac:dyDescent="0.25">
      <c r="A53" s="814" t="s">
        <v>3788</v>
      </c>
      <c r="B53" s="1199" t="s">
        <v>4517</v>
      </c>
      <c r="C53" s="1200">
        <v>-75</v>
      </c>
      <c r="D53" s="1201">
        <v>75</v>
      </c>
      <c r="E53" s="408"/>
      <c r="F53" s="221"/>
      <c r="G53" s="221"/>
    </row>
    <row r="54" spans="1:7" ht="12" customHeight="1" x14ac:dyDescent="0.25">
      <c r="A54" s="814" t="s">
        <v>3789</v>
      </c>
      <c r="B54" s="1199" t="s">
        <v>4518</v>
      </c>
      <c r="C54" s="1200">
        <v>-460</v>
      </c>
      <c r="D54" s="1201">
        <v>460</v>
      </c>
      <c r="E54" s="408"/>
      <c r="F54" s="221"/>
      <c r="G54" s="221"/>
    </row>
    <row r="55" spans="1:7" ht="12" customHeight="1" x14ac:dyDescent="0.25">
      <c r="A55" s="814" t="s">
        <v>2855</v>
      </c>
      <c r="B55" s="1199" t="s">
        <v>4519</v>
      </c>
      <c r="C55" s="1200">
        <v>-60</v>
      </c>
      <c r="D55" s="1201">
        <v>60</v>
      </c>
      <c r="E55" s="408"/>
      <c r="F55" s="221"/>
      <c r="G55" s="221"/>
    </row>
    <row r="56" spans="1:7" ht="12" customHeight="1" x14ac:dyDescent="0.25">
      <c r="A56" s="814" t="s">
        <v>2856</v>
      </c>
      <c r="B56" s="1199" t="s">
        <v>4520</v>
      </c>
      <c r="C56" s="1200">
        <v>-123</v>
      </c>
      <c r="D56" s="1201">
        <v>123</v>
      </c>
      <c r="E56" s="408"/>
      <c r="F56" s="221"/>
      <c r="G56" s="221"/>
    </row>
    <row r="57" spans="1:7" ht="12" customHeight="1" x14ac:dyDescent="0.25">
      <c r="A57" s="814" t="s">
        <v>3790</v>
      </c>
      <c r="B57" s="1199" t="s">
        <v>4522</v>
      </c>
      <c r="C57" s="1200">
        <v>-60</v>
      </c>
      <c r="D57" s="1201">
        <v>60</v>
      </c>
      <c r="E57" s="860"/>
      <c r="F57" s="221"/>
      <c r="G57" s="221"/>
    </row>
    <row r="58" spans="1:7" ht="12" customHeight="1" x14ac:dyDescent="0.25">
      <c r="A58" s="814" t="s">
        <v>2855</v>
      </c>
      <c r="B58" s="1199" t="s">
        <v>4259</v>
      </c>
      <c r="C58" s="1200">
        <v>-406</v>
      </c>
      <c r="D58" s="1201">
        <v>406</v>
      </c>
      <c r="E58" s="860"/>
      <c r="F58" s="221"/>
      <c r="G58" s="221"/>
    </row>
    <row r="59" spans="1:7" ht="12" customHeight="1" x14ac:dyDescent="0.25">
      <c r="A59" s="814" t="s">
        <v>2856</v>
      </c>
      <c r="B59" s="1199" t="s">
        <v>4521</v>
      </c>
      <c r="C59" s="1200">
        <v>-91</v>
      </c>
      <c r="D59" s="1201">
        <v>91</v>
      </c>
      <c r="E59" s="860"/>
      <c r="F59" s="221"/>
      <c r="G59" s="221"/>
    </row>
    <row r="60" spans="1:7" ht="12" customHeight="1" x14ac:dyDescent="0.25">
      <c r="A60" s="814" t="s">
        <v>1327</v>
      </c>
      <c r="B60" s="1199" t="s">
        <v>4526</v>
      </c>
      <c r="C60" s="1200">
        <v>-202</v>
      </c>
      <c r="D60" s="1201">
        <v>202</v>
      </c>
      <c r="E60" s="408"/>
      <c r="F60" s="221"/>
      <c r="G60" s="221"/>
    </row>
    <row r="61" spans="1:7" ht="12" customHeight="1" x14ac:dyDescent="0.25">
      <c r="A61" s="814"/>
      <c r="B61" s="1199" t="s">
        <v>4525</v>
      </c>
      <c r="C61" s="1200">
        <v>-90</v>
      </c>
      <c r="D61" s="1201">
        <v>90</v>
      </c>
      <c r="E61" s="408"/>
      <c r="F61" s="221"/>
      <c r="G61" s="221"/>
    </row>
    <row r="62" spans="1:7" ht="12" customHeight="1" x14ac:dyDescent="0.25">
      <c r="A62" s="814"/>
      <c r="B62" s="1199" t="s">
        <v>4523</v>
      </c>
      <c r="C62" s="1200">
        <v>-57</v>
      </c>
      <c r="D62" s="1201">
        <v>57</v>
      </c>
      <c r="E62" s="408"/>
      <c r="F62" s="221"/>
      <c r="G62" s="221"/>
    </row>
    <row r="63" spans="1:7" ht="12" customHeight="1" x14ac:dyDescent="0.25">
      <c r="A63" s="814"/>
      <c r="B63" s="1199" t="s">
        <v>4524</v>
      </c>
      <c r="C63" s="1200">
        <v>-46</v>
      </c>
      <c r="D63" s="1201">
        <v>46</v>
      </c>
      <c r="E63" s="408"/>
      <c r="F63" s="221"/>
      <c r="G63" s="221"/>
    </row>
    <row r="64" spans="1:7" ht="12" customHeight="1" x14ac:dyDescent="0.25">
      <c r="A64" s="814"/>
      <c r="B64" s="1199" t="s">
        <v>4528</v>
      </c>
      <c r="C64" s="1200">
        <v>-75</v>
      </c>
      <c r="D64" s="1201">
        <v>75</v>
      </c>
      <c r="E64" s="408"/>
      <c r="F64" s="221"/>
      <c r="G64" s="221"/>
    </row>
    <row r="65" spans="1:7" ht="12" customHeight="1" x14ac:dyDescent="0.25">
      <c r="A65" s="814"/>
      <c r="B65" s="1199" t="s">
        <v>4529</v>
      </c>
      <c r="C65" s="1200">
        <v>-100</v>
      </c>
      <c r="D65" s="1201">
        <v>100</v>
      </c>
      <c r="E65" s="408"/>
      <c r="F65" s="221"/>
      <c r="G65" s="221"/>
    </row>
    <row r="66" spans="1:7" ht="12" customHeight="1" x14ac:dyDescent="0.25">
      <c r="A66" s="814"/>
      <c r="B66" s="1199" t="s">
        <v>4259</v>
      </c>
      <c r="C66" s="1200">
        <v>-106</v>
      </c>
      <c r="D66" s="1201">
        <v>106</v>
      </c>
      <c r="E66" s="408"/>
      <c r="F66" s="221"/>
      <c r="G66" s="221"/>
    </row>
    <row r="67" spans="1:7" ht="12" customHeight="1" x14ac:dyDescent="0.25">
      <c r="A67" s="814"/>
      <c r="B67" s="1199" t="s">
        <v>4530</v>
      </c>
      <c r="C67" s="1200">
        <v>-106</v>
      </c>
      <c r="D67" s="1201">
        <v>106</v>
      </c>
      <c r="E67" s="408"/>
      <c r="F67" s="221"/>
      <c r="G67" s="221"/>
    </row>
    <row r="68" spans="1:7" ht="12" customHeight="1" x14ac:dyDescent="0.25">
      <c r="A68" s="814"/>
      <c r="B68" s="1199" t="s">
        <v>4532</v>
      </c>
      <c r="C68" s="1200">
        <v>-65</v>
      </c>
      <c r="D68" s="1201">
        <v>65</v>
      </c>
      <c r="E68" s="408"/>
      <c r="F68" s="221"/>
      <c r="G68" s="221"/>
    </row>
    <row r="69" spans="1:7" ht="12" customHeight="1" x14ac:dyDescent="0.25">
      <c r="A69" s="814"/>
      <c r="B69" s="1199" t="s">
        <v>4533</v>
      </c>
      <c r="C69" s="1200">
        <v>-55</v>
      </c>
      <c r="D69" s="1201">
        <v>55</v>
      </c>
      <c r="E69" s="408"/>
      <c r="F69" s="221"/>
      <c r="G69" s="221"/>
    </row>
    <row r="70" spans="1:7" ht="12" customHeight="1" x14ac:dyDescent="0.25">
      <c r="A70" s="814"/>
      <c r="B70" s="1199" t="s">
        <v>4535</v>
      </c>
      <c r="C70" s="1200">
        <v>-290</v>
      </c>
      <c r="D70" s="1201">
        <v>290</v>
      </c>
      <c r="E70" s="408"/>
      <c r="F70" s="221"/>
      <c r="G70" s="221"/>
    </row>
    <row r="71" spans="1:7" ht="12" customHeight="1" x14ac:dyDescent="0.25">
      <c r="A71" s="814"/>
      <c r="B71" s="1199" t="s">
        <v>4259</v>
      </c>
      <c r="C71" s="1200">
        <v>-90</v>
      </c>
      <c r="D71" s="1201">
        <v>90</v>
      </c>
      <c r="E71" s="408"/>
      <c r="F71" s="221"/>
      <c r="G71" s="221"/>
    </row>
    <row r="72" spans="1:7" ht="12" customHeight="1" x14ac:dyDescent="0.25">
      <c r="A72" s="814"/>
      <c r="B72" s="1199" t="s">
        <v>4538</v>
      </c>
      <c r="C72" s="1200">
        <v>-95</v>
      </c>
      <c r="D72" s="1201">
        <v>95</v>
      </c>
      <c r="E72" s="408"/>
      <c r="F72" s="221"/>
      <c r="G72" s="221"/>
    </row>
    <row r="73" spans="1:7" ht="12" customHeight="1" x14ac:dyDescent="0.25">
      <c r="A73" s="814"/>
      <c r="B73" s="1199" t="s">
        <v>4539</v>
      </c>
      <c r="C73" s="1200">
        <v>-60</v>
      </c>
      <c r="D73" s="1201">
        <v>60</v>
      </c>
      <c r="E73" s="408"/>
      <c r="F73" s="221"/>
      <c r="G73" s="221"/>
    </row>
    <row r="74" spans="1:7" ht="12" customHeight="1" x14ac:dyDescent="0.25">
      <c r="A74" s="814"/>
      <c r="B74" s="1199" t="s">
        <v>2783</v>
      </c>
      <c r="C74" s="1200">
        <v>-28</v>
      </c>
      <c r="D74" s="1201">
        <v>28</v>
      </c>
      <c r="E74" s="408"/>
      <c r="F74" s="221"/>
      <c r="G74" s="221"/>
    </row>
    <row r="75" spans="1:7" ht="12" customHeight="1" x14ac:dyDescent="0.25">
      <c r="A75" s="814"/>
      <c r="B75" s="1199" t="s">
        <v>4543</v>
      </c>
      <c r="C75" s="1200">
        <v>-75</v>
      </c>
      <c r="D75" s="1201">
        <v>75</v>
      </c>
      <c r="E75" s="408"/>
      <c r="F75" s="221"/>
      <c r="G75" s="221"/>
    </row>
    <row r="76" spans="1:7" ht="12" customHeight="1" x14ac:dyDescent="0.25">
      <c r="A76" s="814"/>
      <c r="B76" s="1199" t="s">
        <v>4542</v>
      </c>
      <c r="C76" s="1200">
        <v>-60</v>
      </c>
      <c r="D76" s="1201">
        <v>60</v>
      </c>
      <c r="E76" s="408"/>
      <c r="F76" s="221"/>
      <c r="G76" s="221"/>
    </row>
    <row r="77" spans="1:7" ht="12" customHeight="1" x14ac:dyDescent="0.25">
      <c r="A77" s="814"/>
      <c r="B77" s="1199" t="s">
        <v>4541</v>
      </c>
      <c r="C77" s="1200">
        <v>-60</v>
      </c>
      <c r="D77" s="1201">
        <v>60</v>
      </c>
      <c r="E77" s="408"/>
      <c r="F77" s="221"/>
      <c r="G77" s="221"/>
    </row>
    <row r="78" spans="1:7" ht="12" customHeight="1" x14ac:dyDescent="0.25">
      <c r="A78" s="814"/>
      <c r="B78" s="1199" t="s">
        <v>4259</v>
      </c>
      <c r="C78" s="1200">
        <v>-177</v>
      </c>
      <c r="D78" s="1201">
        <v>177</v>
      </c>
      <c r="E78" s="408"/>
      <c r="F78" s="221"/>
      <c r="G78" s="221"/>
    </row>
    <row r="79" spans="1:7" ht="12" customHeight="1" x14ac:dyDescent="0.25">
      <c r="A79" s="814"/>
      <c r="B79" s="1199" t="s">
        <v>4550</v>
      </c>
      <c r="C79" s="1200">
        <v>-295</v>
      </c>
      <c r="D79" s="1201">
        <v>295</v>
      </c>
      <c r="E79" s="408"/>
      <c r="F79" s="221"/>
      <c r="G79" s="221"/>
    </row>
    <row r="80" spans="1:7" ht="12" customHeight="1" x14ac:dyDescent="0.25">
      <c r="A80" s="814"/>
      <c r="B80" s="1199" t="s">
        <v>4554</v>
      </c>
      <c r="C80" s="1200">
        <v>-69</v>
      </c>
      <c r="D80" s="1201">
        <v>69</v>
      </c>
      <c r="E80" s="408"/>
      <c r="F80" s="221"/>
      <c r="G80" s="221"/>
    </row>
    <row r="81" spans="1:7" ht="12" customHeight="1" x14ac:dyDescent="0.25">
      <c r="A81" s="814"/>
      <c r="B81" s="1199" t="s">
        <v>4551</v>
      </c>
      <c r="C81" s="1200">
        <v>-75</v>
      </c>
      <c r="D81" s="1201">
        <v>75</v>
      </c>
      <c r="E81" s="408"/>
      <c r="F81" s="221"/>
      <c r="G81" s="221"/>
    </row>
    <row r="82" spans="1:7" ht="12" customHeight="1" x14ac:dyDescent="0.25">
      <c r="A82" s="814"/>
      <c r="B82" s="1199" t="s">
        <v>4552</v>
      </c>
      <c r="C82" s="1200">
        <v>-143</v>
      </c>
      <c r="D82" s="1201">
        <v>143</v>
      </c>
      <c r="E82" s="408"/>
      <c r="F82" s="221"/>
      <c r="G82" s="221"/>
    </row>
    <row r="83" spans="1:7" ht="12" customHeight="1" x14ac:dyDescent="0.25">
      <c r="A83" s="814"/>
      <c r="B83" s="1199" t="s">
        <v>4553</v>
      </c>
      <c r="C83" s="1200">
        <v>-55</v>
      </c>
      <c r="D83" s="1201">
        <v>55</v>
      </c>
      <c r="E83" s="408"/>
      <c r="F83" s="221"/>
      <c r="G83" s="221"/>
    </row>
    <row r="84" spans="1:7" ht="12" customHeight="1" x14ac:dyDescent="0.25">
      <c r="A84" s="814"/>
      <c r="B84" s="1199" t="s">
        <v>4556</v>
      </c>
      <c r="C84" s="1200">
        <v>-70</v>
      </c>
      <c r="D84" s="1201">
        <v>70</v>
      </c>
      <c r="E84" s="408"/>
      <c r="F84" s="221"/>
      <c r="G84" s="221"/>
    </row>
    <row r="85" spans="1:7" ht="12" customHeight="1" x14ac:dyDescent="0.25">
      <c r="A85" s="814"/>
      <c r="B85" s="1199" t="s">
        <v>4561</v>
      </c>
      <c r="C85" s="1200">
        <v>-322</v>
      </c>
      <c r="D85" s="1201">
        <v>322</v>
      </c>
      <c r="E85" s="408"/>
      <c r="F85" s="221"/>
      <c r="G85" s="221"/>
    </row>
    <row r="86" spans="1:7" ht="12" customHeight="1" x14ac:dyDescent="0.25">
      <c r="A86" s="814"/>
      <c r="B86" s="1199" t="s">
        <v>4555</v>
      </c>
      <c r="C86" s="1200">
        <v>-60</v>
      </c>
      <c r="D86" s="1201">
        <v>60</v>
      </c>
      <c r="E86" s="408"/>
      <c r="F86" s="221"/>
      <c r="G86" s="221"/>
    </row>
    <row r="87" spans="1:7" ht="12" customHeight="1" x14ac:dyDescent="0.25">
      <c r="A87" s="814"/>
      <c r="B87" s="1199" t="s">
        <v>4560</v>
      </c>
      <c r="C87" s="1200">
        <v>-46</v>
      </c>
      <c r="D87" s="1201">
        <v>46</v>
      </c>
      <c r="E87" s="408"/>
      <c r="F87" s="221"/>
      <c r="G87" s="221"/>
    </row>
    <row r="88" spans="1:7" ht="12" customHeight="1" x14ac:dyDescent="0.25">
      <c r="A88" s="814"/>
      <c r="B88" s="1199" t="s">
        <v>4563</v>
      </c>
      <c r="C88" s="1200">
        <v>-78</v>
      </c>
      <c r="D88" s="1201">
        <v>78</v>
      </c>
      <c r="E88" s="408"/>
      <c r="F88" s="221"/>
    </row>
    <row r="89" spans="1:7" ht="12" customHeight="1" x14ac:dyDescent="0.25">
      <c r="A89" s="814"/>
      <c r="B89" s="1199" t="s">
        <v>4259</v>
      </c>
      <c r="C89" s="1200">
        <v>-125</v>
      </c>
      <c r="D89" s="1201">
        <v>125</v>
      </c>
      <c r="E89" s="408"/>
      <c r="F89" s="221"/>
    </row>
    <row r="90" spans="1:7" ht="12" customHeight="1" x14ac:dyDescent="0.25">
      <c r="A90" s="814"/>
      <c r="B90" s="1199" t="s">
        <v>4578</v>
      </c>
      <c r="C90" s="1200">
        <v>-93</v>
      </c>
      <c r="D90" s="1201">
        <v>93</v>
      </c>
      <c r="E90" s="408"/>
      <c r="F90" s="221"/>
    </row>
    <row r="91" spans="1:7" ht="12" customHeight="1" x14ac:dyDescent="0.25">
      <c r="A91" s="814"/>
      <c r="B91" s="1199" t="s">
        <v>4566</v>
      </c>
      <c r="C91" s="1200">
        <v>-60</v>
      </c>
      <c r="D91" s="1201">
        <v>60</v>
      </c>
      <c r="E91" s="408"/>
      <c r="F91" s="221"/>
    </row>
    <row r="92" spans="1:7" ht="12" customHeight="1" x14ac:dyDescent="0.25">
      <c r="A92" s="814"/>
      <c r="B92" s="1199" t="s">
        <v>4577</v>
      </c>
      <c r="C92" s="1200">
        <v>-80</v>
      </c>
      <c r="D92" s="1201">
        <v>80</v>
      </c>
      <c r="E92" s="408"/>
      <c r="F92" s="221"/>
    </row>
    <row r="93" spans="1:7" ht="12" customHeight="1" x14ac:dyDescent="0.25">
      <c r="A93" s="814"/>
      <c r="B93" s="1199" t="s">
        <v>4580</v>
      </c>
      <c r="C93" s="1200">
        <v>-40</v>
      </c>
      <c r="D93" s="1201">
        <v>40</v>
      </c>
      <c r="E93" s="408"/>
      <c r="F93" s="221"/>
    </row>
    <row r="94" spans="1:7" ht="12" customHeight="1" x14ac:dyDescent="0.25">
      <c r="A94" s="814"/>
      <c r="B94" s="1199" t="s">
        <v>4579</v>
      </c>
      <c r="C94" s="1200">
        <v>-122</v>
      </c>
      <c r="D94" s="1201">
        <v>122</v>
      </c>
      <c r="E94" s="408"/>
      <c r="F94" s="221"/>
    </row>
    <row r="95" spans="1:7" ht="12" customHeight="1" x14ac:dyDescent="0.25">
      <c r="A95" s="814"/>
      <c r="B95" s="1199" t="s">
        <v>4535</v>
      </c>
      <c r="C95" s="1200">
        <v>-413</v>
      </c>
      <c r="D95" s="1201">
        <v>413</v>
      </c>
      <c r="E95" s="408"/>
      <c r="F95" s="221"/>
    </row>
    <row r="96" spans="1:7" ht="12" customHeight="1" thickBot="1" x14ac:dyDescent="0.3">
      <c r="A96" s="814"/>
      <c r="B96" s="221"/>
      <c r="C96" s="302"/>
      <c r="D96" s="303"/>
      <c r="E96" s="240">
        <f>SUM(D51:D96)</f>
        <v>5308</v>
      </c>
    </row>
    <row r="97" spans="2:7" ht="20.25" customHeight="1" thickBot="1" x14ac:dyDescent="0.45">
      <c r="B97" s="50" t="s">
        <v>1198</v>
      </c>
      <c r="C97" s="49">
        <f>SUM(C2:C49)</f>
        <v>0</v>
      </c>
      <c r="D97" s="432">
        <f>SUM(D8:D49)</f>
        <v>25996</v>
      </c>
      <c r="E97" s="353"/>
    </row>
    <row r="99" spans="2:7" ht="13.2" x14ac:dyDescent="0.25">
      <c r="C99" s="193"/>
      <c r="D99" s="28"/>
      <c r="E99" s="799"/>
      <c r="F99" s="193"/>
      <c r="G99" s="193"/>
    </row>
    <row r="100" spans="2:7" x14ac:dyDescent="0.2">
      <c r="B100" s="28"/>
      <c r="C100" s="193"/>
      <c r="D100" s="28"/>
      <c r="E100" s="193"/>
      <c r="F100" s="193"/>
      <c r="G100" s="193"/>
    </row>
    <row r="101" spans="2:7" x14ac:dyDescent="0.2">
      <c r="B101" s="28"/>
      <c r="C101" s="231"/>
      <c r="D101" s="28"/>
      <c r="E101" s="193"/>
      <c r="F101" s="193"/>
      <c r="G101" s="221"/>
    </row>
    <row r="102" spans="2:7" x14ac:dyDescent="0.2">
      <c r="E102" s="221"/>
      <c r="F102" s="221"/>
    </row>
  </sheetData>
  <pageMargins left="0.7" right="0.7" top="0.75" bottom="0.75" header="0.3" footer="0.3"/>
  <pageSetup paperSize="9"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zoomScale="75" zoomScaleNormal="75" workbookViewId="0">
      <selection activeCell="M91" sqref="M91"/>
    </sheetView>
  </sheetViews>
  <sheetFormatPr baseColWidth="10" defaultColWidth="11.44140625" defaultRowHeight="11.4" x14ac:dyDescent="0.2"/>
  <cols>
    <col min="1" max="1" width="3.6640625" style="3" customWidth="1"/>
    <col min="2" max="2" width="24.109375" style="3" customWidth="1"/>
    <col min="3" max="3" width="9.109375" style="5" bestFit="1" customWidth="1"/>
    <col min="4" max="4" width="9.33203125" style="3" bestFit="1" customWidth="1"/>
    <col min="5" max="5" width="9" style="3" customWidth="1"/>
    <col min="6" max="6" width="1.109375" style="3" customWidth="1"/>
    <col min="7" max="7" width="7.6640625" style="3" customWidth="1"/>
    <col min="8" max="16384" width="11.44140625" style="3"/>
  </cols>
  <sheetData>
    <row r="1" spans="1:7" ht="12" thickBot="1" x14ac:dyDescent="0.25">
      <c r="B1" s="50"/>
      <c r="C1" s="54" t="s">
        <v>1230</v>
      </c>
      <c r="D1" s="54" t="s">
        <v>1228</v>
      </c>
      <c r="E1" s="221"/>
      <c r="F1" s="260"/>
      <c r="G1" s="221"/>
    </row>
    <row r="2" spans="1:7" x14ac:dyDescent="0.2">
      <c r="A2" s="16"/>
      <c r="B2" s="28" t="s">
        <v>1192</v>
      </c>
      <c r="C2" s="1211">
        <v>30292</v>
      </c>
      <c r="D2" s="1211"/>
      <c r="F2" s="630"/>
    </row>
    <row r="3" spans="1:7" ht="13.5" customHeight="1" x14ac:dyDescent="0.2">
      <c r="A3" s="16"/>
      <c r="B3" s="3" t="s">
        <v>1194</v>
      </c>
      <c r="C3" s="875"/>
      <c r="D3" s="875"/>
    </row>
    <row r="4" spans="1:7" ht="12" x14ac:dyDescent="0.25">
      <c r="A4" s="16"/>
      <c r="B4" s="3" t="s">
        <v>3597</v>
      </c>
      <c r="C4" s="875">
        <v>2500</v>
      </c>
      <c r="D4" s="875">
        <v>-2500</v>
      </c>
      <c r="E4" s="23"/>
    </row>
    <row r="5" spans="1:7" ht="12" x14ac:dyDescent="0.25">
      <c r="A5" s="16"/>
      <c r="B5" s="3" t="s">
        <v>3743</v>
      </c>
      <c r="C5" s="875">
        <v>0</v>
      </c>
      <c r="D5" s="875">
        <v>0</v>
      </c>
      <c r="E5" s="23"/>
    </row>
    <row r="6" spans="1:7" ht="12" x14ac:dyDescent="0.25">
      <c r="A6" s="16"/>
      <c r="B6" s="221" t="s">
        <v>393</v>
      </c>
      <c r="C6" s="875">
        <v>180</v>
      </c>
      <c r="D6" s="875">
        <v>-180</v>
      </c>
      <c r="E6" s="23">
        <f>SUM(C2:C6)</f>
        <v>32972</v>
      </c>
    </row>
    <row r="7" spans="1:7" ht="3.75" customHeight="1" x14ac:dyDescent="0.2">
      <c r="A7" s="4"/>
      <c r="B7" s="51"/>
      <c r="C7" s="41"/>
      <c r="D7" s="45"/>
      <c r="E7" s="4"/>
    </row>
    <row r="8" spans="1:7" x14ac:dyDescent="0.2">
      <c r="A8" s="14">
        <v>1</v>
      </c>
      <c r="B8" s="1171" t="s">
        <v>1145</v>
      </c>
      <c r="C8" s="1172">
        <v>-50</v>
      </c>
      <c r="D8" s="1173">
        <v>50</v>
      </c>
      <c r="F8" s="221"/>
      <c r="G8" s="221"/>
    </row>
    <row r="9" spans="1:7" ht="12" thickBot="1" x14ac:dyDescent="0.25">
      <c r="A9" s="14">
        <v>2</v>
      </c>
      <c r="B9" s="1171" t="s">
        <v>791</v>
      </c>
      <c r="C9" s="1172">
        <v>-196</v>
      </c>
      <c r="D9" s="1173">
        <v>196</v>
      </c>
      <c r="E9" s="260"/>
      <c r="F9" s="221"/>
      <c r="G9" s="285"/>
    </row>
    <row r="10" spans="1:7" x14ac:dyDescent="0.2">
      <c r="A10" s="14">
        <v>3</v>
      </c>
      <c r="B10" s="1174" t="s">
        <v>2670</v>
      </c>
      <c r="C10" s="1175">
        <v>0</v>
      </c>
      <c r="D10" s="1176">
        <v>0</v>
      </c>
      <c r="E10" s="1909">
        <f>D10+D11</f>
        <v>6361</v>
      </c>
      <c r="F10" s="221"/>
      <c r="G10" s="285"/>
    </row>
    <row r="11" spans="1:7" ht="13.5" customHeight="1" thickBot="1" x14ac:dyDescent="0.25">
      <c r="A11" s="14">
        <v>4</v>
      </c>
      <c r="B11" s="1208" t="s">
        <v>3786</v>
      </c>
      <c r="C11" s="1209">
        <v>-6361</v>
      </c>
      <c r="D11" s="1210">
        <f>E97</f>
        <v>6361</v>
      </c>
      <c r="E11" s="1910"/>
      <c r="F11" s="221"/>
    </row>
    <row r="12" spans="1:7" x14ac:dyDescent="0.2">
      <c r="A12" s="14">
        <v>5</v>
      </c>
      <c r="B12" s="1171" t="s">
        <v>4473</v>
      </c>
      <c r="C12" s="1172">
        <v>-1573</v>
      </c>
      <c r="D12" s="1173">
        <v>1573</v>
      </c>
      <c r="F12" s="221"/>
    </row>
    <row r="13" spans="1:7" x14ac:dyDescent="0.2">
      <c r="A13" s="14">
        <v>6</v>
      </c>
      <c r="B13" s="1171" t="s">
        <v>3781</v>
      </c>
      <c r="C13" s="1172">
        <v>0</v>
      </c>
      <c r="D13" s="1173">
        <v>0</v>
      </c>
      <c r="F13" s="221"/>
    </row>
    <row r="14" spans="1:7" x14ac:dyDescent="0.2">
      <c r="A14" s="14">
        <v>7</v>
      </c>
      <c r="B14" s="1171" t="s">
        <v>1433</v>
      </c>
      <c r="C14" s="1172">
        <v>0</v>
      </c>
      <c r="D14" s="1173">
        <v>0</v>
      </c>
      <c r="F14" s="221"/>
    </row>
    <row r="15" spans="1:7" ht="12" x14ac:dyDescent="0.25">
      <c r="A15" s="14">
        <v>8</v>
      </c>
      <c r="B15" s="1171" t="s">
        <v>3785</v>
      </c>
      <c r="C15" s="1172">
        <v>0</v>
      </c>
      <c r="D15" s="1173">
        <v>0</v>
      </c>
      <c r="F15" s="221"/>
      <c r="G15" s="827"/>
    </row>
    <row r="16" spans="1:7" ht="12" x14ac:dyDescent="0.25">
      <c r="A16" s="14"/>
      <c r="B16" s="1171" t="s">
        <v>4464</v>
      </c>
      <c r="C16" s="1172">
        <v>-600</v>
      </c>
      <c r="D16" s="1173">
        <v>600</v>
      </c>
      <c r="F16" s="221"/>
      <c r="G16" s="827"/>
    </row>
    <row r="17" spans="1:7" ht="12" x14ac:dyDescent="0.25">
      <c r="A17" s="14">
        <v>9</v>
      </c>
      <c r="B17" s="1171" t="s">
        <v>4449</v>
      </c>
      <c r="C17" s="1172">
        <v>-300</v>
      </c>
      <c r="D17" s="1173">
        <v>300</v>
      </c>
      <c r="F17" s="221"/>
      <c r="G17" s="820"/>
    </row>
    <row r="18" spans="1:7" x14ac:dyDescent="0.2">
      <c r="A18" s="14">
        <v>10</v>
      </c>
      <c r="B18" s="1171" t="s">
        <v>4450</v>
      </c>
      <c r="C18" s="1172">
        <v>-300</v>
      </c>
      <c r="D18" s="1173">
        <v>300</v>
      </c>
      <c r="F18" s="221"/>
      <c r="G18" s="221"/>
    </row>
    <row r="19" spans="1:7" x14ac:dyDescent="0.2">
      <c r="A19" s="14">
        <v>11</v>
      </c>
      <c r="B19" s="1171" t="s">
        <v>4451</v>
      </c>
      <c r="C19" s="1172">
        <v>-300</v>
      </c>
      <c r="D19" s="1173">
        <v>300</v>
      </c>
      <c r="F19" s="221"/>
      <c r="G19" s="221"/>
    </row>
    <row r="20" spans="1:7" x14ac:dyDescent="0.2">
      <c r="A20" s="14">
        <v>12</v>
      </c>
      <c r="B20" s="1171" t="s">
        <v>4452</v>
      </c>
      <c r="C20" s="1172">
        <v>-300</v>
      </c>
      <c r="D20" s="1173">
        <v>300</v>
      </c>
      <c r="F20" s="221"/>
      <c r="G20" s="221"/>
    </row>
    <row r="21" spans="1:7" x14ac:dyDescent="0.2">
      <c r="A21" s="14">
        <v>14</v>
      </c>
      <c r="B21" s="1171" t="s">
        <v>3164</v>
      </c>
      <c r="C21" s="1172">
        <v>-740</v>
      </c>
      <c r="D21" s="1173">
        <v>740</v>
      </c>
      <c r="F21" s="221"/>
      <c r="G21" s="221"/>
    </row>
    <row r="22" spans="1:7" x14ac:dyDescent="0.2">
      <c r="A22" s="14">
        <v>15</v>
      </c>
      <c r="B22" s="1171" t="s">
        <v>1154</v>
      </c>
      <c r="C22" s="1172">
        <v>-87</v>
      </c>
      <c r="D22" s="1173">
        <v>87</v>
      </c>
      <c r="F22" s="221"/>
      <c r="G22" s="221"/>
    </row>
    <row r="23" spans="1:7" x14ac:dyDescent="0.2">
      <c r="A23" s="14">
        <v>16</v>
      </c>
      <c r="B23" s="1171" t="s">
        <v>1155</v>
      </c>
      <c r="C23" s="1172">
        <v>0</v>
      </c>
      <c r="D23" s="1173">
        <v>0</v>
      </c>
      <c r="F23" s="221"/>
      <c r="G23" s="221"/>
    </row>
    <row r="24" spans="1:7" x14ac:dyDescent="0.2">
      <c r="A24" s="14">
        <v>17</v>
      </c>
      <c r="B24" s="1171" t="s">
        <v>3439</v>
      </c>
      <c r="C24" s="1172">
        <v>-36</v>
      </c>
      <c r="D24" s="1173">
        <v>36</v>
      </c>
      <c r="F24" s="221"/>
      <c r="G24" s="221"/>
    </row>
    <row r="25" spans="1:7" x14ac:dyDescent="0.2">
      <c r="A25" s="14">
        <v>18</v>
      </c>
      <c r="B25" s="1171" t="s">
        <v>4183</v>
      </c>
      <c r="C25" s="1172">
        <v>-40</v>
      </c>
      <c r="D25" s="1172">
        <v>40</v>
      </c>
      <c r="F25" s="221"/>
      <c r="G25" s="221"/>
    </row>
    <row r="26" spans="1:7" x14ac:dyDescent="0.2">
      <c r="A26" s="14">
        <v>19</v>
      </c>
      <c r="B26" s="1171" t="s">
        <v>4184</v>
      </c>
      <c r="C26" s="1172">
        <v>-110</v>
      </c>
      <c r="D26" s="1173">
        <v>110</v>
      </c>
      <c r="F26" s="221"/>
      <c r="G26" s="221"/>
    </row>
    <row r="27" spans="1:7" x14ac:dyDescent="0.2">
      <c r="A27" s="14">
        <v>20</v>
      </c>
      <c r="B27" s="1171" t="s">
        <v>3793</v>
      </c>
      <c r="C27" s="1172">
        <v>-370</v>
      </c>
      <c r="D27" s="1173">
        <v>370</v>
      </c>
      <c r="F27" s="221"/>
      <c r="G27" s="221"/>
    </row>
    <row r="28" spans="1:7" x14ac:dyDescent="0.2">
      <c r="A28" s="14">
        <v>21</v>
      </c>
      <c r="B28" s="1171" t="s">
        <v>3427</v>
      </c>
      <c r="C28" s="1172">
        <v>-200</v>
      </c>
      <c r="D28" s="1173">
        <v>200</v>
      </c>
      <c r="E28" s="353"/>
      <c r="F28" s="221"/>
      <c r="G28" s="221"/>
    </row>
    <row r="29" spans="1:7" ht="12" x14ac:dyDescent="0.25">
      <c r="A29" s="14">
        <v>22</v>
      </c>
      <c r="B29" s="657" t="s">
        <v>2888</v>
      </c>
      <c r="C29" s="658">
        <v>0</v>
      </c>
      <c r="D29" s="658">
        <v>0</v>
      </c>
      <c r="E29" s="5"/>
      <c r="F29" s="221"/>
      <c r="G29" s="221"/>
    </row>
    <row r="30" spans="1:7" ht="12" x14ac:dyDescent="0.25">
      <c r="A30" s="14">
        <v>23</v>
      </c>
      <c r="B30" s="730" t="s">
        <v>4455</v>
      </c>
      <c r="C30" s="731">
        <v>0</v>
      </c>
      <c r="D30" s="731">
        <v>0</v>
      </c>
      <c r="F30" s="221"/>
      <c r="G30" s="221"/>
    </row>
    <row r="31" spans="1:7" ht="12" x14ac:dyDescent="0.25">
      <c r="A31" s="14">
        <v>24</v>
      </c>
      <c r="B31" s="670" t="s">
        <v>4484</v>
      </c>
      <c r="C31" s="672">
        <v>-293</v>
      </c>
      <c r="D31" s="672">
        <v>293</v>
      </c>
      <c r="E31" s="240">
        <f>SUM(D8:D31)</f>
        <v>11856</v>
      </c>
      <c r="F31" s="221"/>
      <c r="G31" s="221"/>
    </row>
    <row r="32" spans="1:7" ht="3" customHeight="1" x14ac:dyDescent="0.2">
      <c r="A32" s="4"/>
      <c r="B32" s="51"/>
      <c r="C32" s="41"/>
      <c r="D32" s="45"/>
      <c r="E32" s="4"/>
      <c r="F32" s="221"/>
      <c r="G32" s="221"/>
    </row>
    <row r="33" spans="1:7" ht="12" x14ac:dyDescent="0.25">
      <c r="A33" s="15"/>
      <c r="B33" s="594" t="s">
        <v>62</v>
      </c>
      <c r="C33" s="501">
        <v>-12632</v>
      </c>
      <c r="D33" s="652">
        <v>12632</v>
      </c>
      <c r="E33" s="240">
        <f>D33</f>
        <v>12632</v>
      </c>
      <c r="F33" s="221"/>
      <c r="G33" s="193"/>
    </row>
    <row r="34" spans="1:7" ht="3" customHeight="1" x14ac:dyDescent="0.2">
      <c r="A34" s="4"/>
      <c r="B34" s="357"/>
      <c r="C34" s="41"/>
      <c r="D34" s="45"/>
      <c r="E34" s="4"/>
      <c r="F34" s="221"/>
      <c r="G34" s="221"/>
    </row>
    <row r="35" spans="1:7" ht="12" customHeight="1" x14ac:dyDescent="0.2">
      <c r="A35" s="813"/>
      <c r="B35" s="1171" t="s">
        <v>3885</v>
      </c>
      <c r="C35" s="1172">
        <v>0</v>
      </c>
      <c r="D35" s="1173">
        <v>0</v>
      </c>
      <c r="E35" s="390"/>
      <c r="F35" s="221"/>
      <c r="G35" s="221"/>
    </row>
    <row r="36" spans="1:7" ht="12" customHeight="1" x14ac:dyDescent="0.2">
      <c r="A36" s="813" t="s">
        <v>3558</v>
      </c>
      <c r="B36" s="1171" t="s">
        <v>3824</v>
      </c>
      <c r="C36" s="1172">
        <v>0</v>
      </c>
      <c r="D36" s="1173">
        <v>0</v>
      </c>
      <c r="E36" s="390"/>
      <c r="F36" s="221"/>
      <c r="G36" s="599"/>
    </row>
    <row r="37" spans="1:7" ht="12" customHeight="1" x14ac:dyDescent="0.2">
      <c r="A37" s="813" t="s">
        <v>3559</v>
      </c>
      <c r="B37" s="1171" t="s">
        <v>2971</v>
      </c>
      <c r="C37" s="1172">
        <v>-161</v>
      </c>
      <c r="D37" s="1173">
        <v>161</v>
      </c>
      <c r="E37" s="390"/>
      <c r="F37" s="221"/>
      <c r="G37" s="323"/>
    </row>
    <row r="38" spans="1:7" ht="12" customHeight="1" x14ac:dyDescent="0.25">
      <c r="A38" s="813" t="s">
        <v>2856</v>
      </c>
      <c r="B38" s="1179" t="s">
        <v>4447</v>
      </c>
      <c r="C38" s="1180">
        <v>-1500</v>
      </c>
      <c r="D38" s="1181">
        <v>1500</v>
      </c>
      <c r="E38" s="390"/>
      <c r="F38" s="221"/>
      <c r="G38" s="323"/>
    </row>
    <row r="39" spans="1:7" ht="12" customHeight="1" x14ac:dyDescent="0.2">
      <c r="A39" s="813" t="s">
        <v>3558</v>
      </c>
      <c r="B39" s="1171" t="s">
        <v>4448</v>
      </c>
      <c r="C39" s="1172">
        <v>-250</v>
      </c>
      <c r="D39" s="1173">
        <v>250</v>
      </c>
      <c r="E39" s="390"/>
      <c r="F39" s="221"/>
      <c r="G39" s="221"/>
    </row>
    <row r="40" spans="1:7" ht="12" customHeight="1" x14ac:dyDescent="0.2">
      <c r="A40" s="813" t="s">
        <v>3560</v>
      </c>
      <c r="B40" s="1171" t="s">
        <v>4467</v>
      </c>
      <c r="C40" s="1172">
        <v>-250</v>
      </c>
      <c r="D40" s="1173">
        <v>250</v>
      </c>
      <c r="E40" s="390"/>
      <c r="F40" s="221"/>
      <c r="G40" s="221"/>
    </row>
    <row r="41" spans="1:7" ht="12" customHeight="1" x14ac:dyDescent="0.2">
      <c r="A41" s="813"/>
      <c r="B41" s="1171" t="s">
        <v>2269</v>
      </c>
      <c r="C41" s="1172">
        <v>-150</v>
      </c>
      <c r="D41" s="1173">
        <v>150</v>
      </c>
      <c r="E41" s="390"/>
      <c r="F41" s="221"/>
      <c r="G41" s="221"/>
    </row>
    <row r="42" spans="1:7" ht="12" customHeight="1" x14ac:dyDescent="0.25">
      <c r="A42" s="813"/>
      <c r="B42" s="1179" t="s">
        <v>4461</v>
      </c>
      <c r="C42" s="1180">
        <v>-2500</v>
      </c>
      <c r="D42" s="1181">
        <v>2500</v>
      </c>
      <c r="E42" s="390"/>
      <c r="F42" s="221"/>
      <c r="G42" s="221"/>
    </row>
    <row r="43" spans="1:7" ht="12" customHeight="1" x14ac:dyDescent="0.25">
      <c r="A43" s="813"/>
      <c r="B43" s="1179" t="s">
        <v>4547</v>
      </c>
      <c r="C43" s="1180">
        <v>-1300</v>
      </c>
      <c r="D43" s="1181">
        <v>1300</v>
      </c>
      <c r="E43" s="390"/>
      <c r="F43" s="221"/>
      <c r="G43" s="221"/>
    </row>
    <row r="44" spans="1:7" ht="12" customHeight="1" x14ac:dyDescent="0.2">
      <c r="A44" s="813"/>
      <c r="B44" s="1171" t="s">
        <v>4462</v>
      </c>
      <c r="C44" s="1172">
        <v>-150</v>
      </c>
      <c r="D44" s="1173">
        <v>150</v>
      </c>
      <c r="E44" s="390"/>
      <c r="F44" s="221"/>
      <c r="G44" s="221"/>
    </row>
    <row r="45" spans="1:7" ht="12" customHeight="1" x14ac:dyDescent="0.2">
      <c r="A45" s="813"/>
      <c r="B45" s="1171" t="s">
        <v>4463</v>
      </c>
      <c r="C45" s="1172">
        <v>-30</v>
      </c>
      <c r="D45" s="1173">
        <v>30</v>
      </c>
      <c r="E45" s="390"/>
      <c r="F45" s="221"/>
      <c r="G45" s="221"/>
    </row>
    <row r="46" spans="1:7" ht="12" customHeight="1" x14ac:dyDescent="0.2">
      <c r="A46" s="813"/>
      <c r="B46" s="1171" t="s">
        <v>4470</v>
      </c>
      <c r="C46" s="1172">
        <v>-300</v>
      </c>
      <c r="D46" s="1173">
        <v>300</v>
      </c>
      <c r="E46" s="390"/>
      <c r="F46" s="221"/>
      <c r="G46" s="221"/>
    </row>
    <row r="47" spans="1:7" ht="12" customHeight="1" x14ac:dyDescent="0.2">
      <c r="A47" s="813"/>
      <c r="B47" s="1171" t="s">
        <v>4471</v>
      </c>
      <c r="C47" s="1172">
        <v>-50</v>
      </c>
      <c r="D47" s="1173">
        <v>50</v>
      </c>
      <c r="E47" s="390"/>
      <c r="F47" s="221"/>
      <c r="G47" s="221"/>
    </row>
    <row r="48" spans="1:7" ht="12" customHeight="1" x14ac:dyDescent="0.2">
      <c r="A48" s="813"/>
      <c r="B48" s="1171" t="s">
        <v>4476</v>
      </c>
      <c r="C48" s="1172">
        <v>-87</v>
      </c>
      <c r="D48" s="1173">
        <v>87</v>
      </c>
      <c r="E48" s="390"/>
      <c r="F48" s="221"/>
      <c r="G48" s="221"/>
    </row>
    <row r="49" spans="1:10" ht="12" customHeight="1" x14ac:dyDescent="0.2">
      <c r="A49" s="813"/>
      <c r="B49" s="1171" t="s">
        <v>4482</v>
      </c>
      <c r="C49" s="1172">
        <v>-160</v>
      </c>
      <c r="D49" s="1173">
        <v>160</v>
      </c>
      <c r="E49" s="390"/>
      <c r="F49" s="221"/>
      <c r="G49" s="221"/>
      <c r="J49" s="704"/>
    </row>
    <row r="50" spans="1:10" ht="12" customHeight="1" x14ac:dyDescent="0.2">
      <c r="A50" s="813"/>
      <c r="B50" s="1171" t="s">
        <v>4481</v>
      </c>
      <c r="C50" s="1172">
        <v>-800</v>
      </c>
      <c r="D50" s="1173">
        <v>800</v>
      </c>
      <c r="E50" s="390"/>
      <c r="F50" s="221"/>
      <c r="G50" s="221"/>
    </row>
    <row r="51" spans="1:10" ht="12" customHeight="1" x14ac:dyDescent="0.2">
      <c r="A51" s="813"/>
      <c r="B51" s="1171" t="s">
        <v>4498</v>
      </c>
      <c r="C51" s="1172">
        <v>-110</v>
      </c>
      <c r="D51" s="1173">
        <v>110</v>
      </c>
      <c r="E51" s="390"/>
      <c r="F51" s="221"/>
      <c r="G51" s="221"/>
      <c r="J51" s="704"/>
    </row>
    <row r="52" spans="1:10" ht="12" customHeight="1" x14ac:dyDescent="0.2">
      <c r="A52" s="813"/>
      <c r="B52" s="1171" t="s">
        <v>4499</v>
      </c>
      <c r="C52" s="1172">
        <v>-125</v>
      </c>
      <c r="D52" s="1173">
        <v>125</v>
      </c>
      <c r="E52" s="390"/>
      <c r="F52" s="221"/>
      <c r="G52" s="221"/>
    </row>
    <row r="53" spans="1:10" ht="12" customHeight="1" x14ac:dyDescent="0.2">
      <c r="A53" s="813"/>
      <c r="B53" s="1171" t="s">
        <v>4514</v>
      </c>
      <c r="C53" s="1172">
        <v>-143</v>
      </c>
      <c r="D53" s="1173">
        <v>143</v>
      </c>
      <c r="E53" s="390"/>
      <c r="F53" s="221"/>
      <c r="G53" s="221"/>
    </row>
    <row r="54" spans="1:10" ht="12" customHeight="1" x14ac:dyDescent="0.2">
      <c r="A54" s="813"/>
      <c r="B54" s="1171" t="s">
        <v>4515</v>
      </c>
      <c r="C54" s="1172">
        <v>-38</v>
      </c>
      <c r="D54" s="1173">
        <v>38</v>
      </c>
      <c r="E54" s="390"/>
      <c r="F54" s="221"/>
      <c r="G54" s="221"/>
    </row>
    <row r="55" spans="1:10" ht="12" customHeight="1" x14ac:dyDescent="0.2">
      <c r="A55" s="813"/>
      <c r="B55" s="1171" t="s">
        <v>4516</v>
      </c>
      <c r="C55" s="1172">
        <v>-180</v>
      </c>
      <c r="D55" s="1173">
        <v>180</v>
      </c>
      <c r="E55" s="390"/>
      <c r="F55" s="221"/>
      <c r="G55" s="221"/>
    </row>
    <row r="56" spans="1:10" ht="12" customHeight="1" x14ac:dyDescent="0.2">
      <c r="A56" s="813"/>
      <c r="B56" s="1171" t="s">
        <v>4509</v>
      </c>
      <c r="C56" s="1172">
        <v>-200</v>
      </c>
      <c r="D56" s="1173">
        <v>200</v>
      </c>
      <c r="E56" s="390"/>
      <c r="F56" s="221"/>
      <c r="G56" s="221"/>
    </row>
    <row r="57" spans="1:10" ht="12" customHeight="1" x14ac:dyDescent="0.25">
      <c r="A57" s="813"/>
      <c r="B57" s="221"/>
      <c r="C57" s="302"/>
      <c r="D57" s="303"/>
      <c r="E57" s="240">
        <f>SUM(D35:D57)</f>
        <v>8484</v>
      </c>
      <c r="F57" s="221"/>
      <c r="G57" s="221"/>
    </row>
    <row r="58" spans="1:10" ht="3" customHeight="1" x14ac:dyDescent="0.2">
      <c r="A58" s="659"/>
      <c r="B58" s="659"/>
      <c r="C58" s="795"/>
      <c r="D58" s="660"/>
      <c r="E58" s="801"/>
      <c r="F58" s="221"/>
      <c r="G58" s="221"/>
    </row>
    <row r="59" spans="1:10" ht="12" customHeight="1" x14ac:dyDescent="0.2">
      <c r="A59" s="814"/>
      <c r="B59" s="826" t="s">
        <v>3787</v>
      </c>
      <c r="C59" s="604">
        <v>4500</v>
      </c>
      <c r="D59" s="46"/>
      <c r="E59" s="390"/>
      <c r="F59" s="221"/>
      <c r="G59" s="221"/>
    </row>
    <row r="60" spans="1:10" ht="12" customHeight="1" x14ac:dyDescent="0.25">
      <c r="A60" s="814" t="s">
        <v>3560</v>
      </c>
      <c r="B60" s="1171" t="s">
        <v>4201</v>
      </c>
      <c r="C60" s="1172">
        <v>-133</v>
      </c>
      <c r="D60" s="1173">
        <v>133</v>
      </c>
      <c r="E60" s="408"/>
      <c r="F60" s="221"/>
      <c r="G60" s="221"/>
    </row>
    <row r="61" spans="1:10" ht="12" customHeight="1" x14ac:dyDescent="0.25">
      <c r="A61" s="814" t="s">
        <v>3788</v>
      </c>
      <c r="B61" s="1171" t="s">
        <v>4459</v>
      </c>
      <c r="C61" s="1172">
        <v>-60</v>
      </c>
      <c r="D61" s="1173">
        <v>60</v>
      </c>
      <c r="E61" s="408"/>
      <c r="F61" s="221"/>
      <c r="G61" s="221"/>
    </row>
    <row r="62" spans="1:10" ht="12" customHeight="1" x14ac:dyDescent="0.25">
      <c r="A62" s="814" t="s">
        <v>3789</v>
      </c>
      <c r="B62" s="1171" t="s">
        <v>4466</v>
      </c>
      <c r="C62" s="1172">
        <v>-78</v>
      </c>
      <c r="D62" s="1173">
        <v>78</v>
      </c>
      <c r="E62" s="408"/>
      <c r="F62" s="221"/>
      <c r="G62" s="221"/>
    </row>
    <row r="63" spans="1:10" ht="12" customHeight="1" x14ac:dyDescent="0.25">
      <c r="A63" s="814" t="s">
        <v>2855</v>
      </c>
      <c r="B63" s="1171" t="s">
        <v>4465</v>
      </c>
      <c r="C63" s="1172">
        <v>-75</v>
      </c>
      <c r="D63" s="1173">
        <v>75</v>
      </c>
      <c r="E63" s="408"/>
      <c r="F63" s="221"/>
      <c r="G63" s="221"/>
    </row>
    <row r="64" spans="1:10" ht="12" customHeight="1" x14ac:dyDescent="0.25">
      <c r="A64" s="814" t="s">
        <v>2856</v>
      </c>
      <c r="B64" s="1171" t="s">
        <v>2204</v>
      </c>
      <c r="C64" s="1172">
        <v>-40</v>
      </c>
      <c r="D64" s="1173">
        <v>40</v>
      </c>
      <c r="E64" s="408"/>
      <c r="F64" s="221"/>
      <c r="G64" s="221"/>
    </row>
    <row r="65" spans="1:7" ht="12" customHeight="1" x14ac:dyDescent="0.25">
      <c r="A65" s="814" t="s">
        <v>3790</v>
      </c>
      <c r="B65" s="1171" t="s">
        <v>4468</v>
      </c>
      <c r="C65" s="1172">
        <v>-263</v>
      </c>
      <c r="D65" s="1173">
        <v>263</v>
      </c>
      <c r="E65" s="860"/>
      <c r="F65" s="221"/>
      <c r="G65" s="221"/>
    </row>
    <row r="66" spans="1:7" ht="12" customHeight="1" x14ac:dyDescent="0.25">
      <c r="A66" s="814" t="s">
        <v>2855</v>
      </c>
      <c r="B66" s="1171" t="s">
        <v>4201</v>
      </c>
      <c r="C66" s="1172">
        <v>-395</v>
      </c>
      <c r="D66" s="1173">
        <v>395</v>
      </c>
      <c r="E66" s="860"/>
      <c r="F66" s="221"/>
      <c r="G66" s="221"/>
    </row>
    <row r="67" spans="1:7" ht="12" customHeight="1" x14ac:dyDescent="0.25">
      <c r="A67" s="814" t="s">
        <v>2856</v>
      </c>
      <c r="B67" s="1171" t="s">
        <v>4469</v>
      </c>
      <c r="C67" s="1172">
        <v>-55</v>
      </c>
      <c r="D67" s="1173">
        <v>55</v>
      </c>
      <c r="E67" s="860"/>
      <c r="F67" s="221"/>
      <c r="G67" s="221"/>
    </row>
    <row r="68" spans="1:7" ht="12" customHeight="1" x14ac:dyDescent="0.25">
      <c r="A68" s="814" t="s">
        <v>1327</v>
      </c>
      <c r="B68" s="1171" t="s">
        <v>4472</v>
      </c>
      <c r="C68" s="1172">
        <v>-70</v>
      </c>
      <c r="D68" s="1173">
        <v>70</v>
      </c>
      <c r="E68" s="408"/>
      <c r="F68" s="221"/>
      <c r="G68" s="221"/>
    </row>
    <row r="69" spans="1:7" ht="12" customHeight="1" x14ac:dyDescent="0.25">
      <c r="A69" s="814"/>
      <c r="B69" s="1171" t="s">
        <v>4474</v>
      </c>
      <c r="C69" s="1172">
        <v>-78</v>
      </c>
      <c r="D69" s="1173">
        <v>78</v>
      </c>
      <c r="E69" s="408"/>
      <c r="F69" s="221"/>
      <c r="G69" s="221"/>
    </row>
    <row r="70" spans="1:7" ht="12" customHeight="1" x14ac:dyDescent="0.25">
      <c r="A70" s="814"/>
      <c r="B70" s="1171" t="s">
        <v>4475</v>
      </c>
      <c r="C70" s="1172">
        <v>-40</v>
      </c>
      <c r="D70" s="1173">
        <v>40</v>
      </c>
      <c r="E70" s="408"/>
      <c r="F70" s="221"/>
      <c r="G70" s="221"/>
    </row>
    <row r="71" spans="1:7" ht="12" customHeight="1" x14ac:dyDescent="0.25">
      <c r="A71" s="814"/>
      <c r="B71" s="1171" t="s">
        <v>4477</v>
      </c>
      <c r="C71" s="1172">
        <v>-78</v>
      </c>
      <c r="D71" s="1173">
        <v>78</v>
      </c>
      <c r="E71" s="408"/>
      <c r="F71" s="221"/>
      <c r="G71" s="221"/>
    </row>
    <row r="72" spans="1:7" ht="12" customHeight="1" x14ac:dyDescent="0.25">
      <c r="A72" s="814"/>
      <c r="B72" s="1171" t="s">
        <v>4201</v>
      </c>
      <c r="C72" s="1172">
        <v>-265</v>
      </c>
      <c r="D72" s="1173">
        <v>265</v>
      </c>
      <c r="E72" s="408"/>
      <c r="F72" s="221"/>
      <c r="G72" s="221"/>
    </row>
    <row r="73" spans="1:7" ht="12" customHeight="1" x14ac:dyDescent="0.25">
      <c r="A73" s="814"/>
      <c r="B73" s="1171" t="s">
        <v>4478</v>
      </c>
      <c r="C73" s="1172">
        <v>-55</v>
      </c>
      <c r="D73" s="1173">
        <v>55</v>
      </c>
      <c r="E73" s="408"/>
      <c r="F73" s="221"/>
      <c r="G73" s="221"/>
    </row>
    <row r="74" spans="1:7" ht="12" customHeight="1" x14ac:dyDescent="0.25">
      <c r="A74" s="814"/>
      <c r="B74" s="1171" t="s">
        <v>4479</v>
      </c>
      <c r="C74" s="1172">
        <v>-122</v>
      </c>
      <c r="D74" s="1173">
        <v>122</v>
      </c>
      <c r="E74" s="408"/>
      <c r="F74" s="221"/>
      <c r="G74" s="221"/>
    </row>
    <row r="75" spans="1:7" ht="12" customHeight="1" x14ac:dyDescent="0.25">
      <c r="A75" s="814"/>
      <c r="B75" s="1171" t="s">
        <v>4480</v>
      </c>
      <c r="C75" s="1172">
        <v>-175</v>
      </c>
      <c r="D75" s="1173">
        <v>175</v>
      </c>
      <c r="E75" s="408"/>
      <c r="F75" s="221"/>
      <c r="G75" s="221"/>
    </row>
    <row r="76" spans="1:7" ht="12" customHeight="1" x14ac:dyDescent="0.25">
      <c r="A76" s="814"/>
      <c r="B76" s="1171" t="s">
        <v>4486</v>
      </c>
      <c r="C76" s="1172">
        <v>-1580</v>
      </c>
      <c r="D76" s="1173">
        <v>1580</v>
      </c>
      <c r="E76" s="408"/>
      <c r="F76" s="221"/>
      <c r="G76" s="221"/>
    </row>
    <row r="77" spans="1:7" ht="12" customHeight="1" x14ac:dyDescent="0.25">
      <c r="A77" s="814"/>
      <c r="B77" s="1171" t="s">
        <v>4201</v>
      </c>
      <c r="C77" s="1172">
        <v>-337</v>
      </c>
      <c r="D77" s="1173">
        <v>337</v>
      </c>
      <c r="E77" s="408"/>
      <c r="F77" s="221"/>
      <c r="G77" s="221"/>
    </row>
    <row r="78" spans="1:7" ht="12" customHeight="1" x14ac:dyDescent="0.25">
      <c r="A78" s="814"/>
      <c r="B78" s="1171" t="s">
        <v>4485</v>
      </c>
      <c r="C78" s="1172">
        <v>-68</v>
      </c>
      <c r="D78" s="1173">
        <v>68</v>
      </c>
      <c r="E78" s="408"/>
      <c r="F78" s="221"/>
      <c r="G78" s="221"/>
    </row>
    <row r="79" spans="1:7" ht="12" customHeight="1" x14ac:dyDescent="0.25">
      <c r="A79" s="814"/>
      <c r="B79" s="1171" t="s">
        <v>3403</v>
      </c>
      <c r="C79" s="1172">
        <v>-237</v>
      </c>
      <c r="D79" s="1173">
        <v>237</v>
      </c>
      <c r="E79" s="408"/>
      <c r="F79" s="221"/>
      <c r="G79" s="221"/>
    </row>
    <row r="80" spans="1:7" ht="12" customHeight="1" x14ac:dyDescent="0.25">
      <c r="A80" s="814"/>
      <c r="B80" s="1171" t="s">
        <v>4487</v>
      </c>
      <c r="C80" s="1172">
        <v>-54</v>
      </c>
      <c r="D80" s="1173">
        <v>54</v>
      </c>
      <c r="E80" s="408"/>
      <c r="F80" s="221"/>
      <c r="G80" s="221"/>
    </row>
    <row r="81" spans="1:7" ht="12" customHeight="1" x14ac:dyDescent="0.25">
      <c r="A81" s="814"/>
      <c r="B81" s="1171" t="s">
        <v>4492</v>
      </c>
      <c r="C81" s="1172">
        <v>-110</v>
      </c>
      <c r="D81" s="1173">
        <v>110</v>
      </c>
      <c r="E81" s="408"/>
      <c r="F81" s="221"/>
      <c r="G81" s="221"/>
    </row>
    <row r="82" spans="1:7" ht="12" customHeight="1" x14ac:dyDescent="0.25">
      <c r="A82" s="814"/>
      <c r="B82" s="1171" t="s">
        <v>4493</v>
      </c>
      <c r="C82" s="1172">
        <v>-319</v>
      </c>
      <c r="D82" s="1173">
        <v>319</v>
      </c>
      <c r="E82" s="408"/>
      <c r="F82" s="221"/>
      <c r="G82" s="221"/>
    </row>
    <row r="83" spans="1:7" ht="12" customHeight="1" x14ac:dyDescent="0.25">
      <c r="A83" s="814"/>
      <c r="B83" s="1171" t="s">
        <v>4489</v>
      </c>
      <c r="C83" s="1172">
        <v>-55</v>
      </c>
      <c r="D83" s="1173">
        <v>55</v>
      </c>
      <c r="E83" s="408"/>
      <c r="F83" s="221"/>
      <c r="G83" s="221"/>
    </row>
    <row r="84" spans="1:7" ht="12" customHeight="1" x14ac:dyDescent="0.25">
      <c r="A84" s="814"/>
      <c r="B84" s="1171" t="s">
        <v>4488</v>
      </c>
      <c r="C84" s="1172">
        <v>-60</v>
      </c>
      <c r="D84" s="1173">
        <v>60</v>
      </c>
      <c r="E84" s="408"/>
      <c r="F84" s="221"/>
      <c r="G84" s="221"/>
    </row>
    <row r="85" spans="1:7" ht="12" customHeight="1" x14ac:dyDescent="0.25">
      <c r="A85" s="814"/>
      <c r="B85" s="1171" t="s">
        <v>4494</v>
      </c>
      <c r="C85" s="1172">
        <v>-50</v>
      </c>
      <c r="D85" s="1173">
        <v>50</v>
      </c>
      <c r="E85" s="408"/>
      <c r="F85" s="221"/>
      <c r="G85" s="221"/>
    </row>
    <row r="86" spans="1:7" ht="12" customHeight="1" x14ac:dyDescent="0.25">
      <c r="A86" s="814"/>
      <c r="B86" s="1171" t="s">
        <v>4495</v>
      </c>
      <c r="C86" s="1172">
        <v>-393</v>
      </c>
      <c r="D86" s="1173">
        <v>393</v>
      </c>
      <c r="E86" s="408"/>
      <c r="F86" s="221"/>
      <c r="G86" s="221"/>
    </row>
    <row r="87" spans="1:7" ht="12" customHeight="1" x14ac:dyDescent="0.25">
      <c r="A87" s="814"/>
      <c r="B87" s="1171" t="s">
        <v>4496</v>
      </c>
      <c r="C87" s="1172">
        <v>-351</v>
      </c>
      <c r="D87" s="1173">
        <v>351</v>
      </c>
      <c r="E87" s="408"/>
      <c r="F87" s="221"/>
      <c r="G87" s="221"/>
    </row>
    <row r="88" spans="1:7" ht="12" customHeight="1" x14ac:dyDescent="0.25">
      <c r="A88" s="814"/>
      <c r="B88" s="1171" t="s">
        <v>4497</v>
      </c>
      <c r="C88" s="1172">
        <v>-117</v>
      </c>
      <c r="D88" s="1173">
        <v>117</v>
      </c>
      <c r="E88" s="408"/>
      <c r="F88" s="221"/>
      <c r="G88" s="221"/>
    </row>
    <row r="89" spans="1:7" ht="12" customHeight="1" x14ac:dyDescent="0.25">
      <c r="A89" s="814"/>
      <c r="B89" s="1171" t="s">
        <v>4500</v>
      </c>
      <c r="C89" s="1172">
        <v>-55</v>
      </c>
      <c r="D89" s="1173">
        <v>55</v>
      </c>
      <c r="E89" s="408"/>
      <c r="F89" s="221"/>
      <c r="G89" s="221"/>
    </row>
    <row r="90" spans="1:7" ht="12" customHeight="1" x14ac:dyDescent="0.25">
      <c r="A90" s="814"/>
      <c r="B90" s="1171" t="s">
        <v>4501</v>
      </c>
      <c r="C90" s="1172">
        <v>-75</v>
      </c>
      <c r="D90" s="1173">
        <v>75</v>
      </c>
      <c r="E90" s="408"/>
      <c r="F90" s="221"/>
      <c r="G90" s="221"/>
    </row>
    <row r="91" spans="1:7" ht="12" customHeight="1" x14ac:dyDescent="0.25">
      <c r="A91" s="814"/>
      <c r="B91" s="1171" t="s">
        <v>4502</v>
      </c>
      <c r="C91" s="1172">
        <v>-45</v>
      </c>
      <c r="D91" s="1173">
        <v>45</v>
      </c>
      <c r="E91" s="408"/>
      <c r="F91" s="221"/>
      <c r="G91" s="221"/>
    </row>
    <row r="92" spans="1:7" ht="12" customHeight="1" x14ac:dyDescent="0.25">
      <c r="A92" s="814"/>
      <c r="B92" s="1171" t="s">
        <v>4503</v>
      </c>
      <c r="C92" s="1172">
        <v>-78</v>
      </c>
      <c r="D92" s="1173">
        <v>78</v>
      </c>
      <c r="E92" s="408"/>
      <c r="F92" s="221"/>
      <c r="G92" s="221"/>
    </row>
    <row r="93" spans="1:7" ht="12" customHeight="1" x14ac:dyDescent="0.25">
      <c r="A93" s="814"/>
      <c r="B93" s="1171" t="s">
        <v>4504</v>
      </c>
      <c r="C93" s="1172">
        <v>-78</v>
      </c>
      <c r="D93" s="1173">
        <v>78</v>
      </c>
      <c r="E93" s="408"/>
      <c r="F93" s="221"/>
      <c r="G93" s="221"/>
    </row>
    <row r="94" spans="1:7" ht="12" customHeight="1" x14ac:dyDescent="0.25">
      <c r="A94" s="814"/>
      <c r="B94" s="1171" t="s">
        <v>4259</v>
      </c>
      <c r="C94" s="1172">
        <v>-192</v>
      </c>
      <c r="D94" s="1173">
        <v>192</v>
      </c>
      <c r="E94" s="408"/>
      <c r="F94" s="221"/>
      <c r="G94" s="221"/>
    </row>
    <row r="95" spans="1:7" ht="12" customHeight="1" x14ac:dyDescent="0.25">
      <c r="A95" s="814"/>
      <c r="B95" s="1171" t="s">
        <v>4513</v>
      </c>
      <c r="C95" s="1172">
        <v>-60</v>
      </c>
      <c r="D95" s="1173">
        <v>60</v>
      </c>
      <c r="E95" s="408"/>
      <c r="F95" s="221"/>
      <c r="G95" s="221"/>
    </row>
    <row r="96" spans="1:7" ht="12" customHeight="1" x14ac:dyDescent="0.25">
      <c r="A96" s="814"/>
      <c r="B96" s="1171" t="s">
        <v>4511</v>
      </c>
      <c r="C96" s="1172">
        <v>-65</v>
      </c>
      <c r="D96" s="1173">
        <v>65</v>
      </c>
      <c r="E96" s="408"/>
      <c r="F96" s="221"/>
      <c r="G96" s="221"/>
    </row>
    <row r="97" spans="1:7" ht="12" customHeight="1" thickBot="1" x14ac:dyDescent="0.3">
      <c r="A97" s="814"/>
      <c r="B97" s="221"/>
      <c r="C97" s="302"/>
      <c r="D97" s="303"/>
      <c r="E97" s="240">
        <f>SUM(D59:D97)</f>
        <v>6361</v>
      </c>
    </row>
    <row r="98" spans="1:7" ht="20.25" customHeight="1" thickBot="1" x14ac:dyDescent="0.45">
      <c r="B98" s="50" t="s">
        <v>1198</v>
      </c>
      <c r="C98" s="49">
        <f>SUM(C2:C57)</f>
        <v>0</v>
      </c>
      <c r="D98" s="432">
        <f>SUM(D8:D57)</f>
        <v>32972</v>
      </c>
      <c r="E98" s="353"/>
    </row>
    <row r="100" spans="1:7" x14ac:dyDescent="0.2">
      <c r="B100" s="193"/>
      <c r="C100" s="193"/>
      <c r="D100" s="193"/>
      <c r="E100" s="793"/>
      <c r="F100" s="28"/>
      <c r="G100" s="28"/>
    </row>
    <row r="101" spans="1:7" x14ac:dyDescent="0.2">
      <c r="B101" s="193"/>
      <c r="C101" s="193"/>
      <c r="D101" s="193"/>
      <c r="E101" s="343"/>
      <c r="F101" s="28"/>
      <c r="G101" s="193"/>
    </row>
    <row r="102" spans="1:7" x14ac:dyDescent="0.2">
      <c r="B102" s="193"/>
      <c r="C102" s="193"/>
      <c r="D102" s="193"/>
      <c r="E102" s="230"/>
      <c r="F102" s="193"/>
      <c r="G102" s="193"/>
    </row>
    <row r="103" spans="1:7" x14ac:dyDescent="0.2">
      <c r="B103" s="193"/>
      <c r="C103" s="193"/>
      <c r="D103" s="193"/>
      <c r="E103" s="230"/>
      <c r="F103" s="193"/>
      <c r="G103" s="193"/>
    </row>
    <row r="104" spans="1:7" ht="13.2" x14ac:dyDescent="0.25">
      <c r="C104" s="193"/>
      <c r="D104" s="193"/>
      <c r="E104" s="799"/>
      <c r="F104" s="193"/>
      <c r="G104" s="193"/>
    </row>
    <row r="105" spans="1:7" ht="13.2" x14ac:dyDescent="0.25">
      <c r="C105" s="231"/>
      <c r="D105" s="28"/>
      <c r="E105" s="799"/>
      <c r="F105" s="193"/>
      <c r="G105" s="193"/>
    </row>
    <row r="106" spans="1:7" ht="13.2" x14ac:dyDescent="0.25">
      <c r="C106" s="193"/>
      <c r="D106" s="28"/>
      <c r="E106" s="799"/>
      <c r="F106" s="193"/>
      <c r="G106" s="193"/>
    </row>
    <row r="107" spans="1:7" x14ac:dyDescent="0.2">
      <c r="B107" s="28"/>
      <c r="C107" s="193"/>
      <c r="D107" s="28"/>
      <c r="E107" s="193"/>
      <c r="F107" s="193"/>
      <c r="G107" s="193"/>
    </row>
    <row r="108" spans="1:7" x14ac:dyDescent="0.2">
      <c r="B108" s="28"/>
      <c r="C108" s="231"/>
      <c r="D108" s="28"/>
      <c r="E108" s="193"/>
      <c r="F108" s="193"/>
      <c r="G108" s="221"/>
    </row>
    <row r="109" spans="1:7" x14ac:dyDescent="0.2">
      <c r="E109" s="221"/>
      <c r="F109" s="221"/>
    </row>
  </sheetData>
  <mergeCells count="1">
    <mergeCell ref="E10:E11"/>
  </mergeCells>
  <pageMargins left="0.7" right="0.7" top="0.75" bottom="0.75" header="0.3" footer="0.3"/>
  <pageSetup paperSize="9"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
  <sheetViews>
    <sheetView zoomScale="80" zoomScaleNormal="80" workbookViewId="0">
      <selection activeCell="N81" sqref="N81"/>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10.109375" style="3" customWidth="1"/>
    <col min="6" max="6" width="1.109375" style="3" customWidth="1"/>
    <col min="7" max="7" width="7.6640625" style="3" customWidth="1"/>
    <col min="8" max="16384" width="11.44140625" style="3"/>
  </cols>
  <sheetData>
    <row r="1" spans="1:7" ht="12" thickBot="1" x14ac:dyDescent="0.25">
      <c r="B1" s="50"/>
      <c r="C1" s="54" t="s">
        <v>1230</v>
      </c>
      <c r="D1" s="54" t="s">
        <v>1228</v>
      </c>
      <c r="E1" s="221"/>
      <c r="F1" s="260"/>
      <c r="G1" s="221"/>
    </row>
    <row r="2" spans="1:7" ht="12" x14ac:dyDescent="0.25">
      <c r="A2" s="16"/>
      <c r="B2" s="28" t="s">
        <v>1192</v>
      </c>
      <c r="C2" s="1211">
        <v>19621</v>
      </c>
      <c r="D2" s="875"/>
      <c r="E2" s="23"/>
      <c r="F2" s="630"/>
    </row>
    <row r="3" spans="1:7" ht="13.5" customHeight="1" x14ac:dyDescent="0.2">
      <c r="A3" s="16"/>
      <c r="B3" s="3" t="s">
        <v>1194</v>
      </c>
      <c r="C3" s="875"/>
      <c r="D3" s="875"/>
    </row>
    <row r="4" spans="1:7" ht="12" x14ac:dyDescent="0.25">
      <c r="A4" s="16"/>
      <c r="B4" s="3" t="s">
        <v>3597</v>
      </c>
      <c r="C4" s="875">
        <v>2000</v>
      </c>
      <c r="D4" s="875">
        <v>-2000</v>
      </c>
      <c r="E4" s="23"/>
    </row>
    <row r="5" spans="1:7" ht="12" x14ac:dyDescent="0.25">
      <c r="A5" s="16"/>
      <c r="B5" s="3" t="s">
        <v>3743</v>
      </c>
      <c r="C5" s="875">
        <v>1580</v>
      </c>
      <c r="D5" s="875">
        <v>-1580</v>
      </c>
      <c r="E5" s="23"/>
    </row>
    <row r="6" spans="1:7" x14ac:dyDescent="0.2">
      <c r="A6" s="16"/>
      <c r="B6" s="221" t="s">
        <v>393</v>
      </c>
      <c r="C6" s="875">
        <v>189</v>
      </c>
      <c r="D6" s="875">
        <v>-189</v>
      </c>
    </row>
    <row r="7" spans="1:7" x14ac:dyDescent="0.2">
      <c r="A7" s="16"/>
      <c r="B7" s="221" t="s">
        <v>4393</v>
      </c>
      <c r="C7" s="875">
        <v>476</v>
      </c>
      <c r="D7" s="875">
        <v>-476</v>
      </c>
    </row>
    <row r="8" spans="1:7" ht="12" x14ac:dyDescent="0.25">
      <c r="A8" s="16"/>
      <c r="B8" s="221" t="s">
        <v>4443</v>
      </c>
      <c r="C8" s="875">
        <v>186</v>
      </c>
      <c r="D8" s="875">
        <v>-186</v>
      </c>
      <c r="E8" s="23">
        <f>SUM(C2:C8)</f>
        <v>24052</v>
      </c>
    </row>
    <row r="9" spans="1:7" ht="3.75" customHeight="1" x14ac:dyDescent="0.2">
      <c r="A9" s="4"/>
      <c r="B9" s="51"/>
      <c r="C9" s="41"/>
      <c r="D9" s="45"/>
      <c r="E9" s="4"/>
    </row>
    <row r="10" spans="1:7" x14ac:dyDescent="0.2">
      <c r="A10" s="14">
        <v>1</v>
      </c>
      <c r="B10" s="1160" t="s">
        <v>1145</v>
      </c>
      <c r="C10" s="1161">
        <v>-50</v>
      </c>
      <c r="D10" s="1162">
        <v>50</v>
      </c>
      <c r="F10" s="221"/>
      <c r="G10" s="221"/>
    </row>
    <row r="11" spans="1:7" ht="12" thickBot="1" x14ac:dyDescent="0.25">
      <c r="A11" s="14">
        <v>2</v>
      </c>
      <c r="B11" s="1160" t="s">
        <v>791</v>
      </c>
      <c r="C11" s="1161">
        <v>-173</v>
      </c>
      <c r="D11" s="1162">
        <v>173</v>
      </c>
      <c r="E11" s="260"/>
      <c r="F11" s="221"/>
      <c r="G11" s="285"/>
    </row>
    <row r="12" spans="1:7" x14ac:dyDescent="0.2">
      <c r="A12" s="14">
        <v>3</v>
      </c>
      <c r="B12" s="1163" t="s">
        <v>2670</v>
      </c>
      <c r="C12" s="1164">
        <v>-1045</v>
      </c>
      <c r="D12" s="1165">
        <v>1045</v>
      </c>
      <c r="E12" s="1909">
        <f>D12+D13</f>
        <v>5516</v>
      </c>
      <c r="F12" s="221"/>
      <c r="G12" s="285"/>
    </row>
    <row r="13" spans="1:7" ht="13.5" customHeight="1" thickBot="1" x14ac:dyDescent="0.25">
      <c r="A13" s="14">
        <v>4</v>
      </c>
      <c r="B13" s="1205" t="s">
        <v>3786</v>
      </c>
      <c r="C13" s="1206">
        <v>-4471</v>
      </c>
      <c r="D13" s="1207">
        <f>E94</f>
        <v>4471</v>
      </c>
      <c r="E13" s="1910"/>
      <c r="F13" s="221"/>
    </row>
    <row r="14" spans="1:7" x14ac:dyDescent="0.2">
      <c r="A14" s="14">
        <v>5</v>
      </c>
      <c r="B14" s="1160" t="s">
        <v>4247</v>
      </c>
      <c r="C14" s="1161">
        <v>0</v>
      </c>
      <c r="D14" s="1162">
        <v>0</v>
      </c>
      <c r="F14" s="221"/>
    </row>
    <row r="15" spans="1:7" x14ac:dyDescent="0.2">
      <c r="A15" s="14">
        <v>6</v>
      </c>
      <c r="B15" s="1160" t="s">
        <v>3781</v>
      </c>
      <c r="C15" s="1161">
        <v>0</v>
      </c>
      <c r="D15" s="1162">
        <v>0</v>
      </c>
      <c r="F15" s="221"/>
    </row>
    <row r="16" spans="1:7" x14ac:dyDescent="0.2">
      <c r="A16" s="14">
        <v>7</v>
      </c>
      <c r="B16" s="1160" t="s">
        <v>1433</v>
      </c>
      <c r="C16" s="1161">
        <v>-160</v>
      </c>
      <c r="D16" s="1162">
        <v>160</v>
      </c>
      <c r="F16" s="221"/>
    </row>
    <row r="17" spans="1:7" ht="12" x14ac:dyDescent="0.25">
      <c r="A17" s="14">
        <v>8</v>
      </c>
      <c r="B17" s="1160" t="s">
        <v>3785</v>
      </c>
      <c r="C17" s="1161">
        <v>0</v>
      </c>
      <c r="D17" s="1162">
        <v>0</v>
      </c>
      <c r="F17" s="221"/>
      <c r="G17" s="827"/>
    </row>
    <row r="18" spans="1:7" ht="12" x14ac:dyDescent="0.25">
      <c r="A18" s="14">
        <v>9</v>
      </c>
      <c r="B18" s="1160" t="s">
        <v>4375</v>
      </c>
      <c r="C18" s="1161">
        <v>-300</v>
      </c>
      <c r="D18" s="1162">
        <v>300</v>
      </c>
      <c r="F18" s="221"/>
      <c r="G18" s="820"/>
    </row>
    <row r="19" spans="1:7" x14ac:dyDescent="0.2">
      <c r="A19" s="14">
        <v>10</v>
      </c>
      <c r="B19" s="1160" t="s">
        <v>4376</v>
      </c>
      <c r="C19" s="1161">
        <v>-300</v>
      </c>
      <c r="D19" s="1162">
        <v>300</v>
      </c>
      <c r="F19" s="221"/>
      <c r="G19" s="221"/>
    </row>
    <row r="20" spans="1:7" x14ac:dyDescent="0.2">
      <c r="A20" s="14">
        <v>11</v>
      </c>
      <c r="B20" s="1160" t="s">
        <v>4377</v>
      </c>
      <c r="C20" s="1161">
        <v>-300</v>
      </c>
      <c r="D20" s="1162">
        <v>300</v>
      </c>
      <c r="F20" s="221"/>
      <c r="G20" s="221"/>
    </row>
    <row r="21" spans="1:7" x14ac:dyDescent="0.2">
      <c r="A21" s="14">
        <v>12</v>
      </c>
      <c r="B21" s="1160" t="s">
        <v>4378</v>
      </c>
      <c r="C21" s="1161">
        <v>-300</v>
      </c>
      <c r="D21" s="1162">
        <v>300</v>
      </c>
      <c r="F21" s="221"/>
      <c r="G21" s="221"/>
    </row>
    <row r="22" spans="1:7" x14ac:dyDescent="0.2">
      <c r="A22" s="14">
        <v>13</v>
      </c>
      <c r="B22" s="1160" t="s">
        <v>4379</v>
      </c>
      <c r="C22" s="1161">
        <v>-300</v>
      </c>
      <c r="D22" s="1162">
        <v>300</v>
      </c>
      <c r="F22" s="221"/>
      <c r="G22" s="221"/>
    </row>
    <row r="23" spans="1:7" x14ac:dyDescent="0.2">
      <c r="A23" s="14">
        <v>14</v>
      </c>
      <c r="B23" s="1160" t="s">
        <v>3164</v>
      </c>
      <c r="C23" s="1161">
        <v>-656</v>
      </c>
      <c r="D23" s="1162">
        <v>656</v>
      </c>
      <c r="F23" s="221"/>
      <c r="G23" s="221"/>
    </row>
    <row r="24" spans="1:7" x14ac:dyDescent="0.2">
      <c r="A24" s="14">
        <v>15</v>
      </c>
      <c r="B24" s="1160" t="s">
        <v>1154</v>
      </c>
      <c r="C24" s="1161">
        <v>-76</v>
      </c>
      <c r="D24" s="1162">
        <v>76</v>
      </c>
      <c r="F24" s="221"/>
      <c r="G24" s="221"/>
    </row>
    <row r="25" spans="1:7" x14ac:dyDescent="0.2">
      <c r="A25" s="14">
        <v>16</v>
      </c>
      <c r="B25" s="1160" t="s">
        <v>1155</v>
      </c>
      <c r="C25" s="1161">
        <v>-19</v>
      </c>
      <c r="D25" s="1161">
        <v>19</v>
      </c>
      <c r="F25" s="221"/>
      <c r="G25" s="221"/>
    </row>
    <row r="26" spans="1:7" x14ac:dyDescent="0.2">
      <c r="A26" s="14">
        <v>17</v>
      </c>
      <c r="B26" s="1160" t="s">
        <v>3439</v>
      </c>
      <c r="C26" s="1161">
        <v>-70</v>
      </c>
      <c r="D26" s="1162">
        <v>70</v>
      </c>
      <c r="F26" s="221"/>
      <c r="G26" s="221"/>
    </row>
    <row r="27" spans="1:7" x14ac:dyDescent="0.2">
      <c r="A27" s="14">
        <v>18</v>
      </c>
      <c r="B27" s="1160" t="s">
        <v>4183</v>
      </c>
      <c r="C27" s="1161">
        <v>-40</v>
      </c>
      <c r="D27" s="1161">
        <v>40</v>
      </c>
      <c r="F27" s="221"/>
      <c r="G27" s="221"/>
    </row>
    <row r="28" spans="1:7" x14ac:dyDescent="0.2">
      <c r="A28" s="14">
        <v>19</v>
      </c>
      <c r="B28" s="1160" t="s">
        <v>4184</v>
      </c>
      <c r="C28" s="1161">
        <v>-110</v>
      </c>
      <c r="D28" s="1162">
        <v>110</v>
      </c>
      <c r="F28" s="221"/>
      <c r="G28" s="221"/>
    </row>
    <row r="29" spans="1:7" x14ac:dyDescent="0.2">
      <c r="A29" s="14">
        <v>20</v>
      </c>
      <c r="B29" s="1160" t="s">
        <v>3793</v>
      </c>
      <c r="C29" s="1161">
        <v>-370</v>
      </c>
      <c r="D29" s="1162">
        <v>370</v>
      </c>
      <c r="F29" s="221"/>
      <c r="G29" s="221"/>
    </row>
    <row r="30" spans="1:7" x14ac:dyDescent="0.2">
      <c r="A30" s="14">
        <v>21</v>
      </c>
      <c r="B30" s="1160" t="s">
        <v>3427</v>
      </c>
      <c r="C30" s="1161">
        <v>-300</v>
      </c>
      <c r="D30" s="1162">
        <v>300</v>
      </c>
      <c r="E30" s="353"/>
      <c r="F30" s="221"/>
      <c r="G30" s="221"/>
    </row>
    <row r="31" spans="1:7" ht="12" x14ac:dyDescent="0.25">
      <c r="A31" s="14">
        <v>22</v>
      </c>
      <c r="B31" s="657" t="s">
        <v>2888</v>
      </c>
      <c r="C31" s="658">
        <v>0</v>
      </c>
      <c r="D31" s="658">
        <v>0</v>
      </c>
      <c r="E31" s="5"/>
      <c r="F31" s="221"/>
      <c r="G31" s="221"/>
    </row>
    <row r="32" spans="1:7" ht="12" x14ac:dyDescent="0.25">
      <c r="A32" s="14">
        <v>23</v>
      </c>
      <c r="B32" s="730" t="s">
        <v>4380</v>
      </c>
      <c r="C32" s="731">
        <v>-956</v>
      </c>
      <c r="D32" s="731">
        <v>956</v>
      </c>
      <c r="F32" s="221"/>
      <c r="G32" s="221"/>
    </row>
    <row r="33" spans="1:7" ht="12" x14ac:dyDescent="0.25">
      <c r="A33" s="14">
        <v>24</v>
      </c>
      <c r="B33" s="670" t="s">
        <v>4420</v>
      </c>
      <c r="C33" s="672">
        <v>-297</v>
      </c>
      <c r="D33" s="672">
        <v>297</v>
      </c>
      <c r="E33" s="240">
        <f>SUM(D10:D33)</f>
        <v>10293</v>
      </c>
      <c r="F33" s="221"/>
      <c r="G33" s="221"/>
    </row>
    <row r="34" spans="1:7" ht="3" customHeight="1" x14ac:dyDescent="0.2">
      <c r="A34" s="4"/>
      <c r="B34" s="51"/>
      <c r="C34" s="41"/>
      <c r="D34" s="45"/>
      <c r="E34" s="4"/>
      <c r="F34" s="221"/>
      <c r="G34" s="221"/>
    </row>
    <row r="35" spans="1:7" ht="12" x14ac:dyDescent="0.25">
      <c r="A35" s="15"/>
      <c r="B35" s="594" t="s">
        <v>62</v>
      </c>
      <c r="C35" s="501">
        <v>-7932</v>
      </c>
      <c r="D35" s="652">
        <v>7932</v>
      </c>
      <c r="E35" s="240">
        <f>D35</f>
        <v>7932</v>
      </c>
      <c r="F35" s="221"/>
      <c r="G35" s="193"/>
    </row>
    <row r="36" spans="1:7" ht="3" customHeight="1" x14ac:dyDescent="0.2">
      <c r="A36" s="4"/>
      <c r="B36" s="357"/>
      <c r="C36" s="41"/>
      <c r="D36" s="45"/>
      <c r="E36" s="4"/>
      <c r="F36" s="221"/>
      <c r="G36" s="221"/>
    </row>
    <row r="37" spans="1:7" ht="12" customHeight="1" x14ac:dyDescent="0.2">
      <c r="A37" s="813"/>
      <c r="B37" s="1160" t="s">
        <v>3885</v>
      </c>
      <c r="C37" s="1161">
        <v>0</v>
      </c>
      <c r="D37" s="1162">
        <v>0</v>
      </c>
      <c r="E37" s="390"/>
      <c r="F37" s="221"/>
      <c r="G37" s="221"/>
    </row>
    <row r="38" spans="1:7" ht="12" customHeight="1" x14ac:dyDescent="0.2">
      <c r="A38" s="813" t="s">
        <v>3558</v>
      </c>
      <c r="B38" s="1160" t="s">
        <v>4446</v>
      </c>
      <c r="C38" s="1161">
        <v>0</v>
      </c>
      <c r="D38" s="1162">
        <v>0</v>
      </c>
      <c r="E38" s="390"/>
      <c r="F38" s="221"/>
      <c r="G38" s="221"/>
    </row>
    <row r="39" spans="1:7" ht="12" customHeight="1" x14ac:dyDescent="0.2">
      <c r="A39" s="813" t="s">
        <v>3559</v>
      </c>
      <c r="B39" s="1160" t="s">
        <v>3139</v>
      </c>
      <c r="C39" s="1161">
        <v>0</v>
      </c>
      <c r="D39" s="1162">
        <v>0</v>
      </c>
      <c r="E39" s="390"/>
      <c r="F39" s="221"/>
      <c r="G39" s="323"/>
    </row>
    <row r="40" spans="1:7" ht="12" customHeight="1" x14ac:dyDescent="0.2">
      <c r="A40" s="813" t="s">
        <v>2856</v>
      </c>
      <c r="B40" s="1160" t="s">
        <v>4381</v>
      </c>
      <c r="C40" s="1161">
        <v>-350</v>
      </c>
      <c r="D40" s="1162">
        <v>350</v>
      </c>
      <c r="E40" s="390"/>
      <c r="F40" s="221"/>
      <c r="G40" s="323"/>
    </row>
    <row r="41" spans="1:7" ht="12" customHeight="1" x14ac:dyDescent="0.2">
      <c r="A41" s="813" t="s">
        <v>3558</v>
      </c>
      <c r="B41" s="1160" t="s">
        <v>4382</v>
      </c>
      <c r="C41" s="1161">
        <v>-200</v>
      </c>
      <c r="D41" s="1162">
        <v>200</v>
      </c>
      <c r="E41" s="390"/>
      <c r="F41" s="221"/>
      <c r="G41" s="221"/>
    </row>
    <row r="42" spans="1:7" ht="12" customHeight="1" x14ac:dyDescent="0.2">
      <c r="A42" s="813" t="s">
        <v>3560</v>
      </c>
      <c r="B42" s="1160" t="s">
        <v>4383</v>
      </c>
      <c r="C42" s="1161">
        <v>-3690</v>
      </c>
      <c r="D42" s="1162">
        <v>3690</v>
      </c>
      <c r="E42" s="390"/>
      <c r="F42" s="221"/>
      <c r="G42" s="221"/>
    </row>
    <row r="43" spans="1:7" ht="12" customHeight="1" x14ac:dyDescent="0.2">
      <c r="A43" s="813"/>
      <c r="B43" s="1160" t="s">
        <v>4389</v>
      </c>
      <c r="C43" s="1161">
        <v>-96</v>
      </c>
      <c r="D43" s="1162">
        <v>96</v>
      </c>
      <c r="E43" s="390"/>
      <c r="F43" s="221"/>
      <c r="G43" s="221"/>
    </row>
    <row r="44" spans="1:7" ht="12" customHeight="1" x14ac:dyDescent="0.2">
      <c r="A44" s="813"/>
      <c r="B44" s="1160" t="s">
        <v>4390</v>
      </c>
      <c r="C44" s="1161">
        <v>-90</v>
      </c>
      <c r="D44" s="1162">
        <v>90</v>
      </c>
      <c r="E44" s="390"/>
      <c r="F44" s="221"/>
      <c r="G44" s="221"/>
    </row>
    <row r="45" spans="1:7" ht="12" customHeight="1" x14ac:dyDescent="0.2">
      <c r="A45" s="813"/>
      <c r="B45" s="1160" t="s">
        <v>4401</v>
      </c>
      <c r="C45" s="1161">
        <v>-400</v>
      </c>
      <c r="D45" s="1162">
        <v>400</v>
      </c>
      <c r="E45" s="390"/>
      <c r="F45" s="221"/>
      <c r="G45" s="221"/>
    </row>
    <row r="46" spans="1:7" ht="12" customHeight="1" x14ac:dyDescent="0.2">
      <c r="A46" s="813"/>
      <c r="B46" s="1160" t="s">
        <v>4402</v>
      </c>
      <c r="C46" s="1161">
        <v>-90</v>
      </c>
      <c r="D46" s="1162">
        <v>90</v>
      </c>
      <c r="E46" s="390"/>
      <c r="F46" s="221"/>
      <c r="G46" s="221"/>
    </row>
    <row r="47" spans="1:7" ht="12" customHeight="1" x14ac:dyDescent="0.2">
      <c r="A47" s="813"/>
      <c r="B47" s="1160" t="s">
        <v>4403</v>
      </c>
      <c r="C47" s="1161">
        <v>-28</v>
      </c>
      <c r="D47" s="1162">
        <v>28</v>
      </c>
      <c r="E47" s="390"/>
      <c r="F47" s="221"/>
      <c r="G47" s="221"/>
    </row>
    <row r="48" spans="1:7" ht="12" customHeight="1" x14ac:dyDescent="0.2">
      <c r="A48" s="813"/>
      <c r="B48" s="1160" t="s">
        <v>4407</v>
      </c>
      <c r="C48" s="1161">
        <v>-150</v>
      </c>
      <c r="D48" s="1162">
        <v>150</v>
      </c>
      <c r="E48" s="390"/>
      <c r="F48" s="221"/>
      <c r="G48" s="221"/>
    </row>
    <row r="49" spans="1:7" ht="12" customHeight="1" x14ac:dyDescent="0.2">
      <c r="A49" s="813"/>
      <c r="B49" s="1160" t="s">
        <v>4114</v>
      </c>
      <c r="C49" s="1161">
        <v>-94</v>
      </c>
      <c r="D49" s="1162">
        <v>94</v>
      </c>
      <c r="E49" s="390"/>
      <c r="F49" s="221"/>
      <c r="G49" s="221"/>
    </row>
    <row r="50" spans="1:7" ht="12" customHeight="1" x14ac:dyDescent="0.2">
      <c r="A50" s="813"/>
      <c r="B50" s="1160" t="s">
        <v>4416</v>
      </c>
      <c r="C50" s="1161">
        <v>-76</v>
      </c>
      <c r="D50" s="1162">
        <v>76</v>
      </c>
      <c r="E50" s="390"/>
      <c r="F50" s="221"/>
      <c r="G50" s="221"/>
    </row>
    <row r="51" spans="1:7" ht="12" customHeight="1" x14ac:dyDescent="0.2">
      <c r="A51" s="813"/>
      <c r="B51" s="1160" t="s">
        <v>4426</v>
      </c>
      <c r="C51" s="1161">
        <v>-18</v>
      </c>
      <c r="D51" s="1162">
        <v>18</v>
      </c>
      <c r="E51" s="390"/>
      <c r="F51" s="221"/>
      <c r="G51" s="221"/>
    </row>
    <row r="52" spans="1:7" ht="12" customHeight="1" x14ac:dyDescent="0.2">
      <c r="A52" s="813"/>
      <c r="B52" s="1160" t="s">
        <v>4427</v>
      </c>
      <c r="C52" s="1161">
        <v>-340</v>
      </c>
      <c r="D52" s="1162">
        <v>340</v>
      </c>
      <c r="E52" s="390"/>
      <c r="F52" s="221"/>
      <c r="G52" s="221"/>
    </row>
    <row r="53" spans="1:7" ht="12" customHeight="1" x14ac:dyDescent="0.2">
      <c r="A53" s="813"/>
      <c r="B53" s="1160" t="s">
        <v>1423</v>
      </c>
      <c r="C53" s="1161">
        <v>-150</v>
      </c>
      <c r="D53" s="1162">
        <v>150</v>
      </c>
      <c r="E53" s="390"/>
      <c r="F53" s="221"/>
      <c r="G53" s="221"/>
    </row>
    <row r="54" spans="1:7" ht="12" customHeight="1" x14ac:dyDescent="0.2">
      <c r="A54" s="813"/>
      <c r="B54" s="1160" t="s">
        <v>3122</v>
      </c>
      <c r="C54" s="1161">
        <v>-50</v>
      </c>
      <c r="D54" s="1162">
        <v>50</v>
      </c>
      <c r="E54" s="390"/>
      <c r="F54" s="221"/>
      <c r="G54" s="221"/>
    </row>
    <row r="55" spans="1:7" ht="12" customHeight="1" x14ac:dyDescent="0.2">
      <c r="A55" s="813"/>
      <c r="B55" s="1160" t="s">
        <v>4445</v>
      </c>
      <c r="C55" s="1161">
        <v>-5</v>
      </c>
      <c r="D55" s="1162">
        <v>5</v>
      </c>
      <c r="E55" s="390"/>
      <c r="F55" s="221"/>
      <c r="G55" s="221"/>
    </row>
    <row r="56" spans="1:7" ht="12" customHeight="1" x14ac:dyDescent="0.25">
      <c r="A56" s="813"/>
      <c r="B56" s="221"/>
      <c r="C56" s="302"/>
      <c r="D56" s="303"/>
      <c r="E56" s="240">
        <f>SUM(D37:D56)</f>
        <v>5827</v>
      </c>
      <c r="F56" s="221"/>
      <c r="G56" s="221"/>
    </row>
    <row r="57" spans="1:7" ht="3" customHeight="1" x14ac:dyDescent="0.2">
      <c r="A57" s="659"/>
      <c r="B57" s="659"/>
      <c r="C57" s="795"/>
      <c r="D57" s="660"/>
      <c r="E57" s="801"/>
      <c r="F57" s="221"/>
      <c r="G57" s="221"/>
    </row>
    <row r="58" spans="1:7" ht="12" customHeight="1" x14ac:dyDescent="0.2">
      <c r="A58" s="814"/>
      <c r="B58" s="826" t="s">
        <v>3787</v>
      </c>
      <c r="C58" s="604">
        <v>4000</v>
      </c>
      <c r="D58" s="46"/>
      <c r="E58" s="390"/>
      <c r="F58" s="221"/>
      <c r="G58" s="221"/>
    </row>
    <row r="59" spans="1:7" ht="12" customHeight="1" x14ac:dyDescent="0.25">
      <c r="A59" s="814" t="s">
        <v>3560</v>
      </c>
      <c r="B59" s="1160" t="s">
        <v>4391</v>
      </c>
      <c r="C59" s="1161">
        <v>-18</v>
      </c>
      <c r="D59" s="1162">
        <v>18</v>
      </c>
      <c r="E59" s="408"/>
      <c r="F59" s="221"/>
      <c r="G59" s="221"/>
    </row>
    <row r="60" spans="1:7" ht="12" customHeight="1" x14ac:dyDescent="0.25">
      <c r="A60" s="814" t="s">
        <v>3788</v>
      </c>
      <c r="B60" s="1160" t="s">
        <v>4392</v>
      </c>
      <c r="C60" s="1161">
        <v>-170</v>
      </c>
      <c r="D60" s="1162">
        <v>170</v>
      </c>
      <c r="E60" s="408"/>
      <c r="F60" s="221"/>
      <c r="G60" s="221"/>
    </row>
    <row r="61" spans="1:7" ht="12" customHeight="1" x14ac:dyDescent="0.25">
      <c r="A61" s="814" t="s">
        <v>3789</v>
      </c>
      <c r="B61" s="1160" t="s">
        <v>4394</v>
      </c>
      <c r="C61" s="1161">
        <v>-155</v>
      </c>
      <c r="D61" s="1162">
        <v>155</v>
      </c>
      <c r="E61" s="408"/>
      <c r="F61" s="221"/>
      <c r="G61" s="221"/>
    </row>
    <row r="62" spans="1:7" ht="12" customHeight="1" x14ac:dyDescent="0.25">
      <c r="A62" s="814" t="s">
        <v>2855</v>
      </c>
      <c r="B62" s="1160" t="s">
        <v>4395</v>
      </c>
      <c r="C62" s="1161">
        <v>-168</v>
      </c>
      <c r="D62" s="1162">
        <v>168</v>
      </c>
      <c r="E62" s="408"/>
      <c r="F62" s="221"/>
      <c r="G62" s="221"/>
    </row>
    <row r="63" spans="1:7" ht="12" customHeight="1" x14ac:dyDescent="0.25">
      <c r="A63" s="814" t="s">
        <v>2856</v>
      </c>
      <c r="B63" s="1160" t="s">
        <v>4397</v>
      </c>
      <c r="C63" s="1161">
        <v>-75</v>
      </c>
      <c r="D63" s="1162">
        <v>75</v>
      </c>
      <c r="E63" s="408"/>
      <c r="F63" s="221"/>
      <c r="G63" s="221"/>
    </row>
    <row r="64" spans="1:7" ht="12" customHeight="1" x14ac:dyDescent="0.25">
      <c r="A64" s="814" t="s">
        <v>3790</v>
      </c>
      <c r="B64" s="1160" t="s">
        <v>4398</v>
      </c>
      <c r="C64" s="1161">
        <v>-60</v>
      </c>
      <c r="D64" s="1162">
        <v>60</v>
      </c>
      <c r="E64" s="860"/>
      <c r="F64" s="221"/>
      <c r="G64" s="221"/>
    </row>
    <row r="65" spans="1:7" ht="12" customHeight="1" x14ac:dyDescent="0.25">
      <c r="A65" s="814" t="s">
        <v>2855</v>
      </c>
      <c r="B65" s="1160" t="s">
        <v>4399</v>
      </c>
      <c r="C65" s="1161">
        <v>-187</v>
      </c>
      <c r="D65" s="1162">
        <v>187</v>
      </c>
      <c r="E65" s="860"/>
      <c r="F65" s="221"/>
      <c r="G65" s="221"/>
    </row>
    <row r="66" spans="1:7" ht="12" customHeight="1" x14ac:dyDescent="0.25">
      <c r="A66" s="814" t="s">
        <v>2856</v>
      </c>
      <c r="B66" s="1160" t="s">
        <v>4400</v>
      </c>
      <c r="C66" s="1161">
        <v>-55</v>
      </c>
      <c r="D66" s="1162">
        <v>55</v>
      </c>
      <c r="E66" s="860"/>
      <c r="F66" s="221"/>
      <c r="G66" s="221"/>
    </row>
    <row r="67" spans="1:7" ht="12" customHeight="1" x14ac:dyDescent="0.25">
      <c r="A67" s="814" t="s">
        <v>1327</v>
      </c>
      <c r="B67" s="1160" t="s">
        <v>4404</v>
      </c>
      <c r="C67" s="1161">
        <v>-227</v>
      </c>
      <c r="D67" s="1162">
        <v>227</v>
      </c>
      <c r="E67" s="408"/>
      <c r="F67" s="221"/>
      <c r="G67" s="221"/>
    </row>
    <row r="68" spans="1:7" ht="12" customHeight="1" x14ac:dyDescent="0.25">
      <c r="A68" s="814"/>
      <c r="B68" s="1160" t="s">
        <v>4405</v>
      </c>
      <c r="C68" s="1161">
        <v>-132</v>
      </c>
      <c r="D68" s="1162">
        <v>132</v>
      </c>
      <c r="E68" s="408"/>
      <c r="F68" s="221"/>
      <c r="G68" s="221"/>
    </row>
    <row r="69" spans="1:7" ht="12" customHeight="1" x14ac:dyDescent="0.25">
      <c r="A69" s="814"/>
      <c r="B69" s="1160" t="s">
        <v>4406</v>
      </c>
      <c r="C69" s="1161">
        <v>-55</v>
      </c>
      <c r="D69" s="1162">
        <v>55</v>
      </c>
      <c r="E69" s="408"/>
      <c r="F69" s="221"/>
      <c r="G69" s="221"/>
    </row>
    <row r="70" spans="1:7" ht="12" customHeight="1" x14ac:dyDescent="0.25">
      <c r="A70" s="814"/>
      <c r="B70" s="1160" t="s">
        <v>4408</v>
      </c>
      <c r="C70" s="1161">
        <v>-400</v>
      </c>
      <c r="D70" s="1162">
        <v>400</v>
      </c>
      <c r="E70" s="408"/>
      <c r="F70" s="221"/>
      <c r="G70" s="221"/>
    </row>
    <row r="71" spans="1:7" ht="12" customHeight="1" x14ac:dyDescent="0.25">
      <c r="A71" s="814"/>
      <c r="B71" s="1160" t="s">
        <v>4409</v>
      </c>
      <c r="C71" s="1161">
        <v>-60</v>
      </c>
      <c r="D71" s="1162">
        <v>60</v>
      </c>
      <c r="E71" s="408"/>
      <c r="F71" s="221"/>
      <c r="G71" s="221"/>
    </row>
    <row r="72" spans="1:7" ht="12" customHeight="1" x14ac:dyDescent="0.25">
      <c r="A72" s="814"/>
      <c r="B72" s="1160" t="s">
        <v>4410</v>
      </c>
      <c r="C72" s="1161">
        <v>-68</v>
      </c>
      <c r="D72" s="1162">
        <v>68</v>
      </c>
      <c r="E72" s="408"/>
      <c r="F72" s="221"/>
      <c r="G72" s="221"/>
    </row>
    <row r="73" spans="1:7" ht="12" customHeight="1" x14ac:dyDescent="0.25">
      <c r="A73" s="814"/>
      <c r="B73" s="1160" t="s">
        <v>4412</v>
      </c>
      <c r="C73" s="1161">
        <v>-78</v>
      </c>
      <c r="D73" s="1162">
        <v>78</v>
      </c>
      <c r="E73" s="408"/>
      <c r="F73" s="221"/>
      <c r="G73" s="221"/>
    </row>
    <row r="74" spans="1:7" ht="12" customHeight="1" x14ac:dyDescent="0.25">
      <c r="A74" s="814"/>
      <c r="B74" s="1160" t="s">
        <v>4413</v>
      </c>
      <c r="C74" s="1161">
        <v>-170</v>
      </c>
      <c r="D74" s="1162">
        <v>170</v>
      </c>
      <c r="E74" s="408"/>
      <c r="F74" s="221"/>
      <c r="G74" s="221"/>
    </row>
    <row r="75" spans="1:7" ht="12" customHeight="1" x14ac:dyDescent="0.25">
      <c r="A75" s="814"/>
      <c r="B75" s="1160" t="s">
        <v>4417</v>
      </c>
      <c r="C75" s="1161">
        <v>-183</v>
      </c>
      <c r="D75" s="1162">
        <v>183</v>
      </c>
      <c r="E75" s="408"/>
      <c r="F75" s="221"/>
      <c r="G75" s="221"/>
    </row>
    <row r="76" spans="1:7" ht="12" customHeight="1" x14ac:dyDescent="0.25">
      <c r="A76" s="814"/>
      <c r="B76" s="1160" t="s">
        <v>4422</v>
      </c>
      <c r="C76" s="1161">
        <v>-78</v>
      </c>
      <c r="D76" s="1162">
        <v>78</v>
      </c>
      <c r="E76" s="408"/>
      <c r="F76" s="221"/>
      <c r="G76" s="221"/>
    </row>
    <row r="77" spans="1:7" ht="12" customHeight="1" x14ac:dyDescent="0.25">
      <c r="A77" s="814"/>
      <c r="B77" s="1160" t="s">
        <v>4428</v>
      </c>
      <c r="C77" s="1161">
        <v>-60</v>
      </c>
      <c r="D77" s="1162">
        <v>60</v>
      </c>
      <c r="E77" s="408"/>
      <c r="F77" s="221"/>
      <c r="G77" s="221"/>
    </row>
    <row r="78" spans="1:7" ht="12" customHeight="1" x14ac:dyDescent="0.25">
      <c r="A78" s="814"/>
      <c r="B78" s="1160" t="s">
        <v>4429</v>
      </c>
      <c r="C78" s="1161">
        <v>-75</v>
      </c>
      <c r="D78" s="1162">
        <v>75</v>
      </c>
      <c r="E78" s="408"/>
      <c r="F78" s="221"/>
      <c r="G78" s="221"/>
    </row>
    <row r="79" spans="1:7" ht="12" customHeight="1" x14ac:dyDescent="0.25">
      <c r="A79" s="814"/>
      <c r="B79" s="1160" t="s">
        <v>4435</v>
      </c>
      <c r="C79" s="1161">
        <v>-78</v>
      </c>
      <c r="D79" s="1162">
        <v>78</v>
      </c>
      <c r="E79" s="408"/>
      <c r="F79" s="221"/>
      <c r="G79" s="221"/>
    </row>
    <row r="80" spans="1:7" ht="12" customHeight="1" x14ac:dyDescent="0.25">
      <c r="A80" s="814"/>
      <c r="B80" s="1160" t="s">
        <v>4436</v>
      </c>
      <c r="C80" s="1161">
        <v>-60</v>
      </c>
      <c r="D80" s="1162">
        <v>60</v>
      </c>
      <c r="E80" s="408"/>
      <c r="F80" s="221"/>
      <c r="G80" s="221"/>
    </row>
    <row r="81" spans="1:7" ht="12" customHeight="1" x14ac:dyDescent="0.25">
      <c r="A81" s="814"/>
      <c r="B81" s="1160" t="s">
        <v>4259</v>
      </c>
      <c r="C81" s="1161">
        <v>-470</v>
      </c>
      <c r="D81" s="1162">
        <v>470</v>
      </c>
      <c r="E81" s="408"/>
      <c r="F81" s="221"/>
      <c r="G81" s="221"/>
    </row>
    <row r="82" spans="1:7" ht="12" customHeight="1" x14ac:dyDescent="0.25">
      <c r="A82" s="814"/>
      <c r="B82" s="1160" t="s">
        <v>4259</v>
      </c>
      <c r="C82" s="1161">
        <v>-210</v>
      </c>
      <c r="D82" s="1162">
        <v>210</v>
      </c>
      <c r="E82" s="408"/>
      <c r="F82" s="221"/>
      <c r="G82" s="221"/>
    </row>
    <row r="83" spans="1:7" ht="12" customHeight="1" x14ac:dyDescent="0.25">
      <c r="A83" s="814"/>
      <c r="B83" s="1160" t="s">
        <v>4437</v>
      </c>
      <c r="C83" s="1161">
        <v>-75</v>
      </c>
      <c r="D83" s="1162">
        <v>75</v>
      </c>
      <c r="E83" s="408"/>
      <c r="F83" s="221"/>
      <c r="G83" s="221"/>
    </row>
    <row r="84" spans="1:7" ht="12" customHeight="1" x14ac:dyDescent="0.25">
      <c r="A84" s="814"/>
      <c r="B84" s="1160" t="s">
        <v>4439</v>
      </c>
      <c r="C84" s="1161">
        <v>-60</v>
      </c>
      <c r="D84" s="1162">
        <v>60</v>
      </c>
      <c r="E84" s="408"/>
      <c r="F84" s="221"/>
      <c r="G84" s="221"/>
    </row>
    <row r="85" spans="1:7" ht="12" customHeight="1" x14ac:dyDescent="0.25">
      <c r="A85" s="814"/>
      <c r="B85" s="1160" t="s">
        <v>4442</v>
      </c>
      <c r="C85" s="1161">
        <v>-70</v>
      </c>
      <c r="D85" s="1162">
        <v>70</v>
      </c>
      <c r="E85" s="408"/>
      <c r="F85" s="221"/>
      <c r="G85" s="221"/>
    </row>
    <row r="86" spans="1:7" ht="12" customHeight="1" x14ac:dyDescent="0.25">
      <c r="A86" s="814"/>
      <c r="B86" s="1160" t="s">
        <v>4444</v>
      </c>
      <c r="C86" s="1161">
        <v>-70</v>
      </c>
      <c r="D86" s="1162">
        <v>70</v>
      </c>
      <c r="E86" s="408"/>
      <c r="F86" s="221"/>
      <c r="G86" s="221"/>
    </row>
    <row r="87" spans="1:7" ht="12" customHeight="1" x14ac:dyDescent="0.25">
      <c r="A87" s="814"/>
      <c r="B87" s="1160" t="s">
        <v>4441</v>
      </c>
      <c r="C87" s="1161">
        <v>-65</v>
      </c>
      <c r="D87" s="1162">
        <v>65</v>
      </c>
      <c r="E87" s="408"/>
      <c r="F87" s="221"/>
      <c r="G87" s="221"/>
    </row>
    <row r="88" spans="1:7" ht="12" customHeight="1" x14ac:dyDescent="0.25">
      <c r="A88" s="814"/>
      <c r="B88" s="1160" t="s">
        <v>686</v>
      </c>
      <c r="C88" s="1161">
        <v>-30</v>
      </c>
      <c r="D88" s="1162">
        <v>30</v>
      </c>
      <c r="E88" s="408"/>
      <c r="F88" s="221"/>
      <c r="G88" s="221"/>
    </row>
    <row r="89" spans="1:7" ht="12" customHeight="1" x14ac:dyDescent="0.25">
      <c r="A89" s="814"/>
      <c r="B89" s="1160" t="s">
        <v>4456</v>
      </c>
      <c r="C89" s="1161">
        <v>-55</v>
      </c>
      <c r="D89" s="1162">
        <v>55</v>
      </c>
      <c r="E89" s="408"/>
      <c r="F89" s="221"/>
      <c r="G89" s="221"/>
    </row>
    <row r="90" spans="1:7" ht="12" customHeight="1" x14ac:dyDescent="0.25">
      <c r="A90" s="814"/>
      <c r="B90" s="1160" t="s">
        <v>4457</v>
      </c>
      <c r="C90" s="1161">
        <v>-45</v>
      </c>
      <c r="D90" s="1162">
        <v>45</v>
      </c>
      <c r="E90" s="408"/>
      <c r="F90" s="221"/>
      <c r="G90" s="221"/>
    </row>
    <row r="91" spans="1:7" ht="12" customHeight="1" x14ac:dyDescent="0.25">
      <c r="A91" s="814"/>
      <c r="B91" s="1160" t="s">
        <v>4259</v>
      </c>
      <c r="C91" s="1161">
        <v>-435</v>
      </c>
      <c r="D91" s="1162">
        <v>435</v>
      </c>
      <c r="E91" s="408"/>
      <c r="F91" s="221"/>
      <c r="G91" s="221"/>
    </row>
    <row r="92" spans="1:7" ht="12" customHeight="1" x14ac:dyDescent="0.25">
      <c r="A92" s="814"/>
      <c r="B92" s="1160" t="s">
        <v>4259</v>
      </c>
      <c r="C92" s="1161">
        <v>-209</v>
      </c>
      <c r="D92" s="1162">
        <v>209</v>
      </c>
      <c r="E92" s="408"/>
      <c r="F92" s="221"/>
      <c r="G92" s="221"/>
    </row>
    <row r="93" spans="1:7" ht="12" customHeight="1" x14ac:dyDescent="0.25">
      <c r="A93" s="814"/>
      <c r="B93" s="1160" t="s">
        <v>4458</v>
      </c>
      <c r="C93" s="1161">
        <v>-65</v>
      </c>
      <c r="D93" s="1162">
        <v>65</v>
      </c>
      <c r="E93" s="408"/>
      <c r="F93" s="221"/>
      <c r="G93" s="221"/>
    </row>
    <row r="94" spans="1:7" ht="12" customHeight="1" thickBot="1" x14ac:dyDescent="0.3">
      <c r="A94" s="814"/>
      <c r="B94" s="221"/>
      <c r="C94" s="302"/>
      <c r="D94" s="303"/>
      <c r="E94" s="240">
        <f>SUM(D58:D94)</f>
        <v>4471</v>
      </c>
    </row>
    <row r="95" spans="1:7" ht="20.25" customHeight="1" thickBot="1" x14ac:dyDescent="0.45">
      <c r="B95" s="50" t="s">
        <v>1198</v>
      </c>
      <c r="C95" s="49">
        <f>SUM(C2:C56)</f>
        <v>0</v>
      </c>
      <c r="D95" s="432">
        <f>SUM(D10:D56)</f>
        <v>24052</v>
      </c>
      <c r="E95" s="353"/>
    </row>
    <row r="97" spans="2:7" x14ac:dyDescent="0.2">
      <c r="B97" s="193"/>
      <c r="C97" s="193"/>
      <c r="D97" s="193"/>
      <c r="E97" s="230"/>
      <c r="F97" s="193"/>
      <c r="G97" s="193"/>
    </row>
    <row r="98" spans="2:7" x14ac:dyDescent="0.2">
      <c r="B98" s="193"/>
      <c r="C98" s="193"/>
      <c r="D98" s="28"/>
      <c r="E98" s="193"/>
      <c r="F98" s="193"/>
      <c r="G98" s="28"/>
    </row>
    <row r="99" spans="2:7" x14ac:dyDescent="0.2">
      <c r="B99" s="193"/>
      <c r="C99" s="193"/>
      <c r="D99" s="193"/>
      <c r="E99" s="793"/>
      <c r="F99" s="28"/>
      <c r="G99" s="28"/>
    </row>
    <row r="100" spans="2:7" x14ac:dyDescent="0.2">
      <c r="B100" s="193"/>
      <c r="C100" s="193"/>
      <c r="D100" s="193"/>
      <c r="E100" s="343"/>
      <c r="F100" s="28"/>
      <c r="G100" s="193"/>
    </row>
    <row r="101" spans="2:7" x14ac:dyDescent="0.2">
      <c r="B101" s="193"/>
      <c r="C101" s="193"/>
      <c r="D101" s="193"/>
      <c r="E101" s="230"/>
      <c r="F101" s="193"/>
      <c r="G101" s="193"/>
    </row>
    <row r="102" spans="2:7" x14ac:dyDescent="0.2">
      <c r="B102" s="193"/>
      <c r="C102" s="193"/>
      <c r="D102" s="193"/>
      <c r="E102" s="230"/>
      <c r="F102" s="193"/>
      <c r="G102" s="193"/>
    </row>
    <row r="103" spans="2:7" ht="13.2" x14ac:dyDescent="0.25">
      <c r="C103" s="193"/>
      <c r="D103" s="193"/>
      <c r="E103" s="799"/>
      <c r="F103" s="193"/>
      <c r="G103" s="193"/>
    </row>
    <row r="104" spans="2:7" ht="13.2" x14ac:dyDescent="0.25">
      <c r="C104" s="231"/>
      <c r="D104" s="28"/>
      <c r="E104" s="799"/>
      <c r="F104" s="193"/>
      <c r="G104" s="193"/>
    </row>
    <row r="105" spans="2:7" ht="13.2" x14ac:dyDescent="0.25">
      <c r="C105" s="193"/>
      <c r="D105" s="28"/>
      <c r="E105" s="799"/>
      <c r="F105" s="193"/>
      <c r="G105" s="193"/>
    </row>
    <row r="106" spans="2:7" x14ac:dyDescent="0.2">
      <c r="B106" s="28"/>
      <c r="C106" s="193"/>
      <c r="D106" s="28"/>
      <c r="E106" s="193"/>
      <c r="F106" s="193"/>
      <c r="G106" s="193"/>
    </row>
    <row r="107" spans="2:7" x14ac:dyDescent="0.2">
      <c r="B107" s="28"/>
      <c r="C107" s="231"/>
      <c r="D107" s="28"/>
      <c r="E107" s="193"/>
      <c r="F107" s="193"/>
      <c r="G107" s="221"/>
    </row>
    <row r="108" spans="2:7" x14ac:dyDescent="0.2">
      <c r="E108" s="221"/>
      <c r="F108" s="221"/>
    </row>
  </sheetData>
  <mergeCells count="1">
    <mergeCell ref="E12:E13"/>
  </mergeCells>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5"/>
  <sheetViews>
    <sheetView topLeftCell="A4" zoomScale="80" zoomScaleNormal="80" workbookViewId="0">
      <selection activeCell="L55" sqref="L55"/>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10.33203125" style="3" customWidth="1"/>
    <col min="6" max="6" width="1.109375" style="3" customWidth="1"/>
    <col min="7" max="7" width="7.6640625" style="3" customWidth="1"/>
    <col min="8" max="8" width="6.5546875" style="3" bestFit="1" customWidth="1"/>
    <col min="9" max="9" width="11.44140625" style="3" bestFit="1" customWidth="1"/>
    <col min="10" max="10" width="6.5546875" style="3" bestFit="1" customWidth="1"/>
    <col min="11" max="16384" width="11.44140625" style="3"/>
  </cols>
  <sheetData>
    <row r="1" spans="1:7" ht="12" thickBot="1" x14ac:dyDescent="0.25">
      <c r="B1" s="50"/>
      <c r="C1" s="54" t="s">
        <v>1230</v>
      </c>
      <c r="D1" s="54" t="s">
        <v>1228</v>
      </c>
      <c r="E1" s="221"/>
      <c r="F1" s="260"/>
      <c r="G1" s="221"/>
    </row>
    <row r="2" spans="1:7" ht="12" x14ac:dyDescent="0.2">
      <c r="A2" s="16"/>
      <c r="B2" s="50" t="s">
        <v>1192</v>
      </c>
      <c r="C2" s="1297">
        <v>25154</v>
      </c>
      <c r="D2" s="1212"/>
      <c r="E2" s="1317"/>
      <c r="F2" s="630"/>
    </row>
    <row r="3" spans="1:7" ht="13.5" customHeight="1" x14ac:dyDescent="0.2">
      <c r="A3" s="16"/>
      <c r="B3" s="3" t="s">
        <v>1194</v>
      </c>
      <c r="C3" s="875"/>
      <c r="D3" s="1212"/>
      <c r="E3" s="1317"/>
    </row>
    <row r="4" spans="1:7" ht="12" x14ac:dyDescent="0.25">
      <c r="A4" s="16"/>
      <c r="B4" s="3" t="s">
        <v>3597</v>
      </c>
      <c r="C4" s="875">
        <v>2000</v>
      </c>
      <c r="D4" s="875">
        <v>-2000</v>
      </c>
      <c r="E4" s="23"/>
    </row>
    <row r="5" spans="1:7" ht="12" x14ac:dyDescent="0.25">
      <c r="A5" s="16"/>
      <c r="B5" s="3" t="s">
        <v>3743</v>
      </c>
      <c r="C5" s="875">
        <v>2000</v>
      </c>
      <c r="D5" s="875">
        <v>-2000</v>
      </c>
      <c r="E5" s="23"/>
    </row>
    <row r="6" spans="1:7" ht="12" x14ac:dyDescent="0.25">
      <c r="A6" s="16"/>
      <c r="B6" s="221" t="s">
        <v>4293</v>
      </c>
      <c r="C6" s="875">
        <v>141</v>
      </c>
      <c r="D6" s="875">
        <v>-141</v>
      </c>
      <c r="E6" s="23">
        <f>SUM(C2:C6)</f>
        <v>29295</v>
      </c>
    </row>
    <row r="7" spans="1:7" ht="3.75" customHeight="1" x14ac:dyDescent="0.2">
      <c r="A7" s="4"/>
      <c r="B7" s="51"/>
      <c r="C7" s="41"/>
      <c r="D7" s="45"/>
      <c r="E7" s="4"/>
    </row>
    <row r="8" spans="1:7" x14ac:dyDescent="0.2">
      <c r="A8" s="14">
        <v>1</v>
      </c>
      <c r="B8" s="639" t="s">
        <v>1145</v>
      </c>
      <c r="C8" s="1052">
        <v>-50</v>
      </c>
      <c r="D8" s="1053">
        <v>50</v>
      </c>
      <c r="F8" s="221"/>
      <c r="G8" s="221"/>
    </row>
    <row r="9" spans="1:7" ht="12" thickBot="1" x14ac:dyDescent="0.25">
      <c r="A9" s="14">
        <v>2</v>
      </c>
      <c r="B9" s="639" t="s">
        <v>791</v>
      </c>
      <c r="C9" s="1052">
        <v>-173</v>
      </c>
      <c r="D9" s="1053">
        <v>173</v>
      </c>
      <c r="E9" s="260"/>
      <c r="F9" s="221"/>
      <c r="G9" s="285"/>
    </row>
    <row r="10" spans="1:7" x14ac:dyDescent="0.2">
      <c r="A10" s="14">
        <v>3</v>
      </c>
      <c r="B10" s="1054" t="s">
        <v>2670</v>
      </c>
      <c r="C10" s="1055">
        <v>-1104</v>
      </c>
      <c r="D10" s="1056">
        <v>1104</v>
      </c>
      <c r="E10" s="1909">
        <f>D10+D11</f>
        <v>5513</v>
      </c>
      <c r="F10" s="221"/>
      <c r="G10" s="285"/>
    </row>
    <row r="11" spans="1:7" ht="13.5" customHeight="1" thickBot="1" x14ac:dyDescent="0.25">
      <c r="A11" s="14">
        <v>4</v>
      </c>
      <c r="B11" s="1202" t="s">
        <v>3786</v>
      </c>
      <c r="C11" s="1203">
        <v>-4409</v>
      </c>
      <c r="D11" s="1204">
        <f>E84</f>
        <v>4409</v>
      </c>
      <c r="E11" s="1910"/>
      <c r="F11" s="221"/>
    </row>
    <row r="12" spans="1:7" x14ac:dyDescent="0.2">
      <c r="A12" s="14">
        <v>5</v>
      </c>
      <c r="B12" s="639" t="s">
        <v>4247</v>
      </c>
      <c r="C12" s="1052">
        <v>0</v>
      </c>
      <c r="D12" s="1053">
        <v>0</v>
      </c>
      <c r="F12" s="221"/>
    </row>
    <row r="13" spans="1:7" x14ac:dyDescent="0.2">
      <c r="A13" s="14">
        <v>6</v>
      </c>
      <c r="B13" s="639" t="s">
        <v>3781</v>
      </c>
      <c r="C13" s="1052">
        <v>-392</v>
      </c>
      <c r="D13" s="1053">
        <v>392</v>
      </c>
      <c r="F13" s="221"/>
    </row>
    <row r="14" spans="1:7" x14ac:dyDescent="0.2">
      <c r="A14" s="14">
        <v>7</v>
      </c>
      <c r="B14" s="639" t="s">
        <v>1433</v>
      </c>
      <c r="C14" s="1052">
        <v>-140</v>
      </c>
      <c r="D14" s="1053">
        <v>140</v>
      </c>
      <c r="F14" s="221"/>
    </row>
    <row r="15" spans="1:7" ht="12" x14ac:dyDescent="0.25">
      <c r="A15" s="14">
        <v>8</v>
      </c>
      <c r="B15" s="639" t="s">
        <v>3785</v>
      </c>
      <c r="C15" s="1052">
        <v>-19</v>
      </c>
      <c r="D15" s="1053">
        <v>19</v>
      </c>
      <c r="F15" s="221"/>
      <c r="G15" s="827"/>
    </row>
    <row r="16" spans="1:7" ht="12" x14ac:dyDescent="0.25">
      <c r="A16" s="14">
        <v>9</v>
      </c>
      <c r="B16" s="639" t="s">
        <v>4326</v>
      </c>
      <c r="C16" s="1052">
        <v>-300</v>
      </c>
      <c r="D16" s="1053">
        <v>300</v>
      </c>
      <c r="F16" s="221"/>
      <c r="G16" s="820"/>
    </row>
    <row r="17" spans="1:7" x14ac:dyDescent="0.2">
      <c r="A17" s="14">
        <v>10</v>
      </c>
      <c r="B17" s="639" t="s">
        <v>4327</v>
      </c>
      <c r="C17" s="1052">
        <v>-300</v>
      </c>
      <c r="D17" s="1053">
        <v>300</v>
      </c>
      <c r="F17" s="221"/>
      <c r="G17" s="221"/>
    </row>
    <row r="18" spans="1:7" x14ac:dyDescent="0.2">
      <c r="A18" s="14">
        <v>11</v>
      </c>
      <c r="B18" s="639" t="s">
        <v>4328</v>
      </c>
      <c r="C18" s="1052">
        <v>-300</v>
      </c>
      <c r="D18" s="1053">
        <v>300</v>
      </c>
      <c r="F18" s="221"/>
      <c r="G18" s="221"/>
    </row>
    <row r="19" spans="1:7" x14ac:dyDescent="0.2">
      <c r="A19" s="14">
        <v>12</v>
      </c>
      <c r="B19" s="639" t="s">
        <v>4329</v>
      </c>
      <c r="C19" s="1052">
        <v>-300</v>
      </c>
      <c r="D19" s="1053">
        <v>300</v>
      </c>
      <c r="F19" s="221"/>
      <c r="G19" s="221"/>
    </row>
    <row r="20" spans="1:7" x14ac:dyDescent="0.2">
      <c r="A20" s="14">
        <v>13</v>
      </c>
      <c r="B20" s="639" t="s">
        <v>3164</v>
      </c>
      <c r="C20" s="1052">
        <v>-656</v>
      </c>
      <c r="D20" s="1053">
        <v>656</v>
      </c>
      <c r="F20" s="221"/>
      <c r="G20" s="221"/>
    </row>
    <row r="21" spans="1:7" x14ac:dyDescent="0.2">
      <c r="A21" s="14">
        <v>14</v>
      </c>
      <c r="B21" s="639" t="s">
        <v>1154</v>
      </c>
      <c r="C21" s="1052">
        <v>-87</v>
      </c>
      <c r="D21" s="1053">
        <v>87</v>
      </c>
      <c r="F21" s="221"/>
      <c r="G21" s="221"/>
    </row>
    <row r="22" spans="1:7" x14ac:dyDescent="0.2">
      <c r="A22" s="14">
        <v>15</v>
      </c>
      <c r="B22" s="639" t="s">
        <v>1155</v>
      </c>
      <c r="C22" s="1052">
        <v>0</v>
      </c>
      <c r="D22" s="1052">
        <v>0</v>
      </c>
      <c r="F22" s="221"/>
      <c r="G22" s="221"/>
    </row>
    <row r="23" spans="1:7" x14ac:dyDescent="0.2">
      <c r="A23" s="14">
        <v>16</v>
      </c>
      <c r="B23" s="639" t="s">
        <v>3439</v>
      </c>
      <c r="C23" s="1052">
        <v>-32</v>
      </c>
      <c r="D23" s="1053">
        <v>32</v>
      </c>
      <c r="F23" s="221"/>
      <c r="G23" s="221"/>
    </row>
    <row r="24" spans="1:7" x14ac:dyDescent="0.2">
      <c r="A24" s="14">
        <v>17</v>
      </c>
      <c r="B24" s="639" t="s">
        <v>4183</v>
      </c>
      <c r="C24" s="1052">
        <v>-40</v>
      </c>
      <c r="D24" s="1052">
        <v>40</v>
      </c>
      <c r="F24" s="221"/>
      <c r="G24" s="221"/>
    </row>
    <row r="25" spans="1:7" x14ac:dyDescent="0.2">
      <c r="A25" s="14">
        <v>18</v>
      </c>
      <c r="B25" s="639" t="s">
        <v>4184</v>
      </c>
      <c r="C25" s="1052">
        <v>-110</v>
      </c>
      <c r="D25" s="1053">
        <v>110</v>
      </c>
      <c r="F25" s="221"/>
      <c r="G25" s="221"/>
    </row>
    <row r="26" spans="1:7" x14ac:dyDescent="0.2">
      <c r="A26" s="14">
        <v>19</v>
      </c>
      <c r="B26" s="639" t="s">
        <v>3793</v>
      </c>
      <c r="C26" s="1052">
        <v>-371</v>
      </c>
      <c r="D26" s="1053">
        <v>371</v>
      </c>
      <c r="F26" s="221"/>
      <c r="G26" s="221"/>
    </row>
    <row r="27" spans="1:7" x14ac:dyDescent="0.2">
      <c r="A27" s="14">
        <v>20</v>
      </c>
      <c r="B27" s="639" t="s">
        <v>3427</v>
      </c>
      <c r="C27" s="1052">
        <v>-400</v>
      </c>
      <c r="D27" s="1053">
        <v>400</v>
      </c>
      <c r="E27" s="353"/>
      <c r="F27" s="221"/>
      <c r="G27" s="221"/>
    </row>
    <row r="28" spans="1:7" ht="12" x14ac:dyDescent="0.25">
      <c r="A28" s="14">
        <v>21</v>
      </c>
      <c r="B28" s="657" t="s">
        <v>2888</v>
      </c>
      <c r="C28" s="658">
        <v>0</v>
      </c>
      <c r="D28" s="658">
        <v>0</v>
      </c>
      <c r="E28" s="5"/>
      <c r="F28" s="221"/>
      <c r="G28" s="221"/>
    </row>
    <row r="29" spans="1:7" ht="12" x14ac:dyDescent="0.25">
      <c r="A29" s="14">
        <v>22</v>
      </c>
      <c r="B29" s="730" t="s">
        <v>4324</v>
      </c>
      <c r="C29" s="731">
        <v>-956</v>
      </c>
      <c r="D29" s="731">
        <v>956</v>
      </c>
      <c r="F29" s="221"/>
      <c r="G29" s="221"/>
    </row>
    <row r="30" spans="1:7" ht="12" x14ac:dyDescent="0.25">
      <c r="A30" s="14">
        <v>23</v>
      </c>
      <c r="B30" s="670" t="s">
        <v>4325</v>
      </c>
      <c r="C30" s="672">
        <v>-300</v>
      </c>
      <c r="D30" s="672">
        <v>300</v>
      </c>
      <c r="E30" s="240">
        <f>SUM(D8:D30)</f>
        <v>10439</v>
      </c>
      <c r="F30" s="221"/>
      <c r="G30" s="221"/>
    </row>
    <row r="31" spans="1:7" ht="3" customHeight="1" x14ac:dyDescent="0.2">
      <c r="A31" s="4"/>
      <c r="B31" s="51"/>
      <c r="C31" s="41"/>
      <c r="D31" s="45"/>
      <c r="E31" s="4"/>
      <c r="F31" s="221"/>
      <c r="G31" s="221"/>
    </row>
    <row r="32" spans="1:7" ht="12" x14ac:dyDescent="0.25">
      <c r="A32" s="15"/>
      <c r="B32" s="594" t="s">
        <v>62</v>
      </c>
      <c r="C32" s="501">
        <v>-13623</v>
      </c>
      <c r="D32" s="652">
        <v>13623</v>
      </c>
      <c r="E32" s="240">
        <f>D32</f>
        <v>13623</v>
      </c>
      <c r="F32" s="221"/>
      <c r="G32" s="193"/>
    </row>
    <row r="33" spans="1:7" ht="3" customHeight="1" x14ac:dyDescent="0.2">
      <c r="A33" s="4"/>
      <c r="B33" s="357"/>
      <c r="C33" s="41"/>
      <c r="D33" s="45"/>
      <c r="E33" s="4"/>
      <c r="F33" s="221"/>
      <c r="G33" s="221"/>
    </row>
    <row r="34" spans="1:7" ht="12" customHeight="1" x14ac:dyDescent="0.2">
      <c r="A34" s="813"/>
      <c r="B34" s="639" t="s">
        <v>3885</v>
      </c>
      <c r="C34" s="1052">
        <v>0</v>
      </c>
      <c r="D34" s="1053">
        <v>0</v>
      </c>
      <c r="E34" s="390"/>
      <c r="F34" s="221"/>
      <c r="G34" s="221"/>
    </row>
    <row r="35" spans="1:7" ht="12" customHeight="1" x14ac:dyDescent="0.2">
      <c r="A35" s="813" t="s">
        <v>3558</v>
      </c>
      <c r="B35" s="639" t="s">
        <v>4388</v>
      </c>
      <c r="C35" s="1052">
        <v>0</v>
      </c>
      <c r="D35" s="1053">
        <v>0</v>
      </c>
      <c r="E35" s="390"/>
      <c r="F35" s="221"/>
      <c r="G35" s="221"/>
    </row>
    <row r="36" spans="1:7" ht="12" customHeight="1" x14ac:dyDescent="0.2">
      <c r="A36" s="813" t="s">
        <v>3559</v>
      </c>
      <c r="B36" s="639" t="s">
        <v>3081</v>
      </c>
      <c r="C36" s="1052">
        <v>-241</v>
      </c>
      <c r="D36" s="1053">
        <v>241</v>
      </c>
      <c r="E36" s="390"/>
      <c r="F36" s="221"/>
      <c r="G36" s="323"/>
    </row>
    <row r="37" spans="1:7" ht="12" customHeight="1" x14ac:dyDescent="0.2">
      <c r="A37" s="813" t="s">
        <v>2856</v>
      </c>
      <c r="B37" s="639" t="s">
        <v>4323</v>
      </c>
      <c r="C37" s="1052">
        <v>-1595</v>
      </c>
      <c r="D37" s="1053">
        <v>1595</v>
      </c>
      <c r="E37" s="390"/>
      <c r="F37" s="221"/>
      <c r="G37" s="323"/>
    </row>
    <row r="38" spans="1:7" ht="12" customHeight="1" x14ac:dyDescent="0.2">
      <c r="A38" s="813" t="s">
        <v>3558</v>
      </c>
      <c r="B38" s="639" t="s">
        <v>4310</v>
      </c>
      <c r="C38" s="1052">
        <v>-400</v>
      </c>
      <c r="D38" s="1053">
        <v>400</v>
      </c>
      <c r="E38" s="390"/>
      <c r="F38" s="221"/>
      <c r="G38" s="221"/>
    </row>
    <row r="39" spans="1:7" ht="12" customHeight="1" x14ac:dyDescent="0.2">
      <c r="A39" s="813" t="s">
        <v>3560</v>
      </c>
      <c r="B39" s="639" t="s">
        <v>4332</v>
      </c>
      <c r="C39" s="1052">
        <v>-170</v>
      </c>
      <c r="D39" s="1052">
        <v>170</v>
      </c>
      <c r="E39" s="390"/>
      <c r="F39" s="221"/>
      <c r="G39" s="221"/>
    </row>
    <row r="40" spans="1:7" ht="12" customHeight="1" x14ac:dyDescent="0.2">
      <c r="A40" s="813"/>
      <c r="B40" s="639" t="s">
        <v>3722</v>
      </c>
      <c r="C40" s="1052">
        <v>-30</v>
      </c>
      <c r="D40" s="1053">
        <v>30</v>
      </c>
      <c r="E40" s="390"/>
      <c r="F40" s="221"/>
      <c r="G40" s="221"/>
    </row>
    <row r="41" spans="1:7" ht="12" customHeight="1" x14ac:dyDescent="0.2">
      <c r="A41" s="813"/>
      <c r="B41" s="639" t="s">
        <v>4338</v>
      </c>
      <c r="C41" s="1052">
        <v>-10</v>
      </c>
      <c r="D41" s="1052">
        <v>10</v>
      </c>
      <c r="E41" s="390"/>
      <c r="F41" s="221"/>
      <c r="G41" s="221"/>
    </row>
    <row r="42" spans="1:7" ht="12" customHeight="1" x14ac:dyDescent="0.2">
      <c r="A42" s="813"/>
      <c r="B42" s="639" t="s">
        <v>4339</v>
      </c>
      <c r="C42" s="1052">
        <v>-90</v>
      </c>
      <c r="D42" s="1053">
        <v>90</v>
      </c>
      <c r="E42" s="390"/>
      <c r="F42" s="221"/>
      <c r="G42" s="221"/>
    </row>
    <row r="43" spans="1:7" ht="12" customHeight="1" x14ac:dyDescent="0.2">
      <c r="A43" s="813"/>
      <c r="B43" s="639" t="s">
        <v>4341</v>
      </c>
      <c r="C43" s="1052">
        <v>-49</v>
      </c>
      <c r="D43" s="1053">
        <v>49</v>
      </c>
      <c r="E43" s="390"/>
      <c r="F43" s="221"/>
      <c r="G43" s="221"/>
    </row>
    <row r="44" spans="1:7" ht="12" customHeight="1" x14ac:dyDescent="0.2">
      <c r="A44" s="813"/>
      <c r="B44" s="639" t="s">
        <v>4342</v>
      </c>
      <c r="C44" s="1052">
        <v>-20</v>
      </c>
      <c r="D44" s="1052">
        <v>20</v>
      </c>
      <c r="E44" s="390"/>
      <c r="F44" s="221"/>
      <c r="G44" s="221"/>
    </row>
    <row r="45" spans="1:7" ht="12" customHeight="1" x14ac:dyDescent="0.2">
      <c r="A45" s="813"/>
      <c r="B45" s="639" t="s">
        <v>4346</v>
      </c>
      <c r="C45" s="1052">
        <v>-25</v>
      </c>
      <c r="D45" s="1053">
        <v>25</v>
      </c>
      <c r="E45" s="390"/>
      <c r="F45" s="221"/>
      <c r="G45" s="221"/>
    </row>
    <row r="46" spans="1:7" ht="12" customHeight="1" x14ac:dyDescent="0.2">
      <c r="A46" s="813"/>
      <c r="B46" s="639" t="s">
        <v>4347</v>
      </c>
      <c r="C46" s="1052">
        <v>-250</v>
      </c>
      <c r="D46" s="1053">
        <v>250</v>
      </c>
      <c r="E46" s="390"/>
      <c r="F46" s="221"/>
      <c r="G46" s="221"/>
    </row>
    <row r="47" spans="1:7" ht="12" customHeight="1" x14ac:dyDescent="0.2">
      <c r="A47" s="813"/>
      <c r="B47" s="639" t="s">
        <v>4349</v>
      </c>
      <c r="C47" s="1052">
        <v>-2</v>
      </c>
      <c r="D47" s="1053">
        <v>2</v>
      </c>
      <c r="E47" s="390"/>
      <c r="F47" s="221"/>
      <c r="G47" s="221"/>
    </row>
    <row r="48" spans="1:7" ht="12" customHeight="1" x14ac:dyDescent="0.2">
      <c r="A48" s="813"/>
      <c r="B48" s="639" t="s">
        <v>4359</v>
      </c>
      <c r="C48" s="1052">
        <v>-110</v>
      </c>
      <c r="D48" s="1053">
        <v>110</v>
      </c>
      <c r="E48" s="390"/>
      <c r="F48" s="221"/>
      <c r="G48" s="221"/>
    </row>
    <row r="49" spans="1:7" ht="12" customHeight="1" x14ac:dyDescent="0.2">
      <c r="A49" s="813"/>
      <c r="B49" s="639" t="s">
        <v>4360</v>
      </c>
      <c r="C49" s="1052">
        <v>-80</v>
      </c>
      <c r="D49" s="1053">
        <v>80</v>
      </c>
      <c r="E49" s="390"/>
      <c r="F49" s="221"/>
      <c r="G49" s="221"/>
    </row>
    <row r="50" spans="1:7" ht="12" customHeight="1" x14ac:dyDescent="0.2">
      <c r="A50" s="813"/>
      <c r="B50" s="639" t="s">
        <v>4361</v>
      </c>
      <c r="C50" s="1052">
        <v>-28</v>
      </c>
      <c r="D50" s="1053">
        <v>28</v>
      </c>
      <c r="E50" s="390"/>
      <c r="F50" s="221"/>
      <c r="G50" s="221"/>
    </row>
    <row r="51" spans="1:7" ht="12" customHeight="1" x14ac:dyDescent="0.2">
      <c r="A51" s="813"/>
      <c r="B51" s="639" t="s">
        <v>4362</v>
      </c>
      <c r="C51" s="1052">
        <v>-250</v>
      </c>
      <c r="D51" s="1053">
        <v>250</v>
      </c>
      <c r="E51" s="390"/>
      <c r="F51" s="221"/>
      <c r="G51" s="221"/>
    </row>
    <row r="52" spans="1:7" ht="12" customHeight="1" x14ac:dyDescent="0.2">
      <c r="A52" s="813"/>
      <c r="B52" s="639" t="s">
        <v>4363</v>
      </c>
      <c r="C52" s="1052">
        <v>-245</v>
      </c>
      <c r="D52" s="1053">
        <v>245</v>
      </c>
      <c r="E52" s="390"/>
      <c r="F52" s="221"/>
      <c r="G52" s="221"/>
    </row>
    <row r="53" spans="1:7" ht="12" customHeight="1" x14ac:dyDescent="0.2">
      <c r="A53" s="813"/>
      <c r="B53" s="639" t="s">
        <v>4364</v>
      </c>
      <c r="C53" s="1052">
        <v>-568</v>
      </c>
      <c r="D53" s="1053">
        <v>568</v>
      </c>
      <c r="E53" s="390"/>
      <c r="F53" s="221"/>
      <c r="G53" s="221"/>
    </row>
    <row r="54" spans="1:7" ht="12" customHeight="1" x14ac:dyDescent="0.2">
      <c r="A54" s="813"/>
      <c r="B54" s="581" t="s">
        <v>4365</v>
      </c>
      <c r="C54" s="819">
        <v>-500</v>
      </c>
      <c r="D54" s="1057">
        <v>500</v>
      </c>
      <c r="E54" s="390"/>
      <c r="F54" s="221"/>
      <c r="G54" s="221"/>
    </row>
    <row r="55" spans="1:7" ht="12" customHeight="1" x14ac:dyDescent="0.2">
      <c r="A55" s="813"/>
      <c r="B55" s="639" t="s">
        <v>4385</v>
      </c>
      <c r="C55" s="1052">
        <v>-170</v>
      </c>
      <c r="D55" s="1053">
        <v>170</v>
      </c>
      <c r="E55" s="390"/>
      <c r="F55" s="221"/>
      <c r="G55" s="221"/>
    </row>
    <row r="56" spans="1:7" ht="12" customHeight="1" x14ac:dyDescent="0.2">
      <c r="A56" s="813"/>
      <c r="B56" s="639" t="s">
        <v>4386</v>
      </c>
      <c r="C56" s="1052">
        <v>-150</v>
      </c>
      <c r="D56" s="1053">
        <v>150</v>
      </c>
      <c r="E56" s="390"/>
      <c r="F56" s="221"/>
      <c r="G56" s="221"/>
    </row>
    <row r="57" spans="1:7" ht="12" customHeight="1" x14ac:dyDescent="0.2">
      <c r="A57" s="813"/>
      <c r="B57" s="639" t="s">
        <v>4387</v>
      </c>
      <c r="C57" s="1052">
        <v>-250</v>
      </c>
      <c r="D57" s="1053">
        <v>250</v>
      </c>
      <c r="E57" s="390"/>
      <c r="F57" s="221"/>
      <c r="G57" s="221"/>
    </row>
    <row r="58" spans="1:7" ht="12" customHeight="1" x14ac:dyDescent="0.2">
      <c r="A58" s="813"/>
      <c r="B58" s="221"/>
      <c r="C58" s="302"/>
      <c r="D58" s="303"/>
      <c r="E58" s="390"/>
      <c r="F58" s="221"/>
      <c r="G58" s="221"/>
    </row>
    <row r="59" spans="1:7" ht="12" customHeight="1" x14ac:dyDescent="0.25">
      <c r="A59" s="813"/>
      <c r="B59" s="221"/>
      <c r="C59" s="302"/>
      <c r="D59" s="303"/>
      <c r="E59" s="240">
        <f>SUM(D34:D59)</f>
        <v>5233</v>
      </c>
      <c r="F59" s="221"/>
      <c r="G59" s="221"/>
    </row>
    <row r="60" spans="1:7" ht="3" customHeight="1" x14ac:dyDescent="0.2">
      <c r="A60" s="659"/>
      <c r="B60" s="659"/>
      <c r="C60" s="795"/>
      <c r="D60" s="660"/>
      <c r="E60" s="801"/>
      <c r="F60" s="221"/>
      <c r="G60" s="221"/>
    </row>
    <row r="61" spans="1:7" ht="12" customHeight="1" x14ac:dyDescent="0.2">
      <c r="A61" s="814"/>
      <c r="B61" s="826" t="s">
        <v>3787</v>
      </c>
      <c r="C61" s="604">
        <v>4000</v>
      </c>
      <c r="D61" s="46"/>
      <c r="E61" s="390"/>
      <c r="F61" s="221"/>
      <c r="G61" s="221"/>
    </row>
    <row r="62" spans="1:7" ht="12" customHeight="1" x14ac:dyDescent="0.25">
      <c r="A62" s="814" t="s">
        <v>3560</v>
      </c>
      <c r="B62" s="639" t="s">
        <v>4330</v>
      </c>
      <c r="C62" s="1052">
        <v>-347</v>
      </c>
      <c r="D62" s="1053">
        <v>347</v>
      </c>
      <c r="E62" s="408"/>
      <c r="F62" s="221"/>
      <c r="G62" s="221"/>
    </row>
    <row r="63" spans="1:7" ht="12" customHeight="1" x14ac:dyDescent="0.25">
      <c r="A63" s="814" t="s">
        <v>3788</v>
      </c>
      <c r="B63" s="639" t="s">
        <v>4331</v>
      </c>
      <c r="C63" s="1052">
        <v>-253</v>
      </c>
      <c r="D63" s="1053">
        <v>253</v>
      </c>
      <c r="E63" s="408"/>
      <c r="F63" s="221"/>
      <c r="G63" s="221"/>
    </row>
    <row r="64" spans="1:7" ht="12" customHeight="1" x14ac:dyDescent="0.25">
      <c r="A64" s="814" t="s">
        <v>3789</v>
      </c>
      <c r="B64" s="639" t="s">
        <v>4333</v>
      </c>
      <c r="C64" s="1052">
        <v>-190</v>
      </c>
      <c r="D64" s="1053">
        <v>190</v>
      </c>
      <c r="E64" s="408"/>
      <c r="F64" s="221"/>
      <c r="G64" s="221"/>
    </row>
    <row r="65" spans="1:7" ht="12" customHeight="1" x14ac:dyDescent="0.25">
      <c r="A65" s="814" t="s">
        <v>2855</v>
      </c>
      <c r="B65" s="639" t="s">
        <v>4334</v>
      </c>
      <c r="C65" s="1052">
        <v>-64</v>
      </c>
      <c r="D65" s="1053">
        <v>64</v>
      </c>
      <c r="E65" s="408"/>
      <c r="F65" s="221"/>
      <c r="G65" s="221"/>
    </row>
    <row r="66" spans="1:7" ht="12" customHeight="1" x14ac:dyDescent="0.25">
      <c r="A66" s="814" t="s">
        <v>2856</v>
      </c>
      <c r="B66" s="639" t="s">
        <v>4335</v>
      </c>
      <c r="C66" s="1052">
        <v>-28</v>
      </c>
      <c r="D66" s="1053">
        <v>28</v>
      </c>
      <c r="E66" s="408"/>
      <c r="F66" s="221"/>
      <c r="G66" s="221"/>
    </row>
    <row r="67" spans="1:7" ht="12" customHeight="1" x14ac:dyDescent="0.25">
      <c r="A67" s="814" t="s">
        <v>3790</v>
      </c>
      <c r="B67" s="639" t="s">
        <v>4336</v>
      </c>
      <c r="C67" s="1052">
        <v>-45</v>
      </c>
      <c r="D67" s="1053">
        <v>45</v>
      </c>
      <c r="E67" s="860"/>
      <c r="F67" s="221"/>
      <c r="G67" s="221"/>
    </row>
    <row r="68" spans="1:7" ht="12" customHeight="1" x14ac:dyDescent="0.25">
      <c r="A68" s="814" t="s">
        <v>2855</v>
      </c>
      <c r="B68" s="639" t="s">
        <v>4340</v>
      </c>
      <c r="C68" s="1052">
        <v>-110</v>
      </c>
      <c r="D68" s="1053">
        <v>110</v>
      </c>
      <c r="E68" s="860"/>
      <c r="F68" s="221"/>
      <c r="G68" s="221"/>
    </row>
    <row r="69" spans="1:7" ht="12" customHeight="1" x14ac:dyDescent="0.25">
      <c r="A69" s="814" t="s">
        <v>2856</v>
      </c>
      <c r="B69" s="639" t="s">
        <v>4330</v>
      </c>
      <c r="C69" s="1052">
        <v>-448</v>
      </c>
      <c r="D69" s="1053">
        <v>448</v>
      </c>
      <c r="E69" s="860"/>
      <c r="F69" s="221"/>
      <c r="G69" s="221"/>
    </row>
    <row r="70" spans="1:7" ht="12" customHeight="1" x14ac:dyDescent="0.25">
      <c r="A70" s="814" t="s">
        <v>1327</v>
      </c>
      <c r="B70" s="639" t="s">
        <v>4343</v>
      </c>
      <c r="C70" s="1052">
        <v>-537</v>
      </c>
      <c r="D70" s="1053">
        <v>537</v>
      </c>
      <c r="E70" s="408"/>
      <c r="F70" s="221"/>
      <c r="G70" s="221"/>
    </row>
    <row r="71" spans="1:7" ht="12" customHeight="1" x14ac:dyDescent="0.25">
      <c r="A71" s="814"/>
      <c r="B71" s="639" t="s">
        <v>4344</v>
      </c>
      <c r="C71" s="1052">
        <v>-256</v>
      </c>
      <c r="D71" s="1053">
        <v>256</v>
      </c>
      <c r="E71" s="408"/>
      <c r="F71" s="221"/>
      <c r="G71" s="221"/>
    </row>
    <row r="72" spans="1:7" ht="12" customHeight="1" x14ac:dyDescent="0.25">
      <c r="A72" s="814"/>
      <c r="B72" s="639" t="s">
        <v>4345</v>
      </c>
      <c r="C72" s="1052">
        <v>-110</v>
      </c>
      <c r="D72" s="1053">
        <v>110</v>
      </c>
      <c r="E72" s="408"/>
      <c r="F72" s="221"/>
      <c r="G72" s="221"/>
    </row>
    <row r="73" spans="1:7" ht="12" customHeight="1" x14ac:dyDescent="0.25">
      <c r="A73" s="814"/>
      <c r="B73" s="639" t="s">
        <v>4348</v>
      </c>
      <c r="C73" s="1052">
        <v>-60</v>
      </c>
      <c r="D73" s="1053">
        <v>60</v>
      </c>
      <c r="E73" s="408"/>
      <c r="F73" s="221"/>
      <c r="G73" s="221"/>
    </row>
    <row r="74" spans="1:7" ht="12" customHeight="1" x14ac:dyDescent="0.25">
      <c r="A74" s="814"/>
      <c r="B74" s="639" t="s">
        <v>4352</v>
      </c>
      <c r="C74" s="1052">
        <v>-305</v>
      </c>
      <c r="D74" s="1053">
        <v>305</v>
      </c>
      <c r="E74" s="408"/>
      <c r="F74" s="221"/>
      <c r="G74" s="221"/>
    </row>
    <row r="75" spans="1:7" ht="12" customHeight="1" x14ac:dyDescent="0.25">
      <c r="A75" s="814"/>
      <c r="B75" s="639" t="s">
        <v>4354</v>
      </c>
      <c r="C75" s="1052">
        <v>-30</v>
      </c>
      <c r="D75" s="1053">
        <v>30</v>
      </c>
      <c r="E75" s="408"/>
      <c r="F75" s="221"/>
      <c r="G75" s="221"/>
    </row>
    <row r="76" spans="1:7" ht="12" customHeight="1" x14ac:dyDescent="0.25">
      <c r="A76" s="814"/>
      <c r="B76" s="639" t="s">
        <v>4355</v>
      </c>
      <c r="C76" s="1052">
        <v>-110</v>
      </c>
      <c r="D76" s="1053">
        <v>110</v>
      </c>
      <c r="E76" s="408"/>
      <c r="F76" s="221"/>
      <c r="G76" s="221"/>
    </row>
    <row r="77" spans="1:7" ht="12" customHeight="1" x14ac:dyDescent="0.25">
      <c r="A77" s="814"/>
      <c r="B77" s="639" t="s">
        <v>4356</v>
      </c>
      <c r="C77" s="1052">
        <v>-215</v>
      </c>
      <c r="D77" s="1053">
        <v>215</v>
      </c>
      <c r="E77" s="408"/>
      <c r="F77" s="221"/>
      <c r="G77" s="221"/>
    </row>
    <row r="78" spans="1:7" ht="12" customHeight="1" x14ac:dyDescent="0.25">
      <c r="A78" s="814"/>
      <c r="B78" s="639" t="s">
        <v>4358</v>
      </c>
      <c r="C78" s="1052">
        <v>-385</v>
      </c>
      <c r="D78" s="1053">
        <v>385</v>
      </c>
      <c r="E78" s="408"/>
      <c r="F78" s="221"/>
      <c r="G78" s="221"/>
    </row>
    <row r="79" spans="1:7" ht="12" customHeight="1" x14ac:dyDescent="0.25">
      <c r="A79" s="814"/>
      <c r="B79" s="639" t="s">
        <v>4357</v>
      </c>
      <c r="C79" s="1052">
        <v>-272</v>
      </c>
      <c r="D79" s="1053">
        <v>272</v>
      </c>
      <c r="E79" s="408"/>
      <c r="F79" s="221"/>
      <c r="G79" s="221"/>
    </row>
    <row r="80" spans="1:7" ht="12" customHeight="1" x14ac:dyDescent="0.25">
      <c r="A80" s="814"/>
      <c r="B80" s="639" t="s">
        <v>4366</v>
      </c>
      <c r="C80" s="1052">
        <v>-296</v>
      </c>
      <c r="D80" s="1053">
        <v>296</v>
      </c>
      <c r="E80" s="408"/>
      <c r="F80" s="221"/>
      <c r="G80" s="221"/>
    </row>
    <row r="81" spans="1:7" ht="12" customHeight="1" x14ac:dyDescent="0.25">
      <c r="A81" s="814"/>
      <c r="B81" s="639" t="s">
        <v>4367</v>
      </c>
      <c r="C81" s="1052">
        <v>-238</v>
      </c>
      <c r="D81" s="1053">
        <v>238</v>
      </c>
      <c r="E81" s="408"/>
      <c r="F81" s="221"/>
    </row>
    <row r="82" spans="1:7" ht="12" customHeight="1" x14ac:dyDescent="0.25">
      <c r="A82" s="814"/>
      <c r="B82" s="639" t="s">
        <v>4384</v>
      </c>
      <c r="C82" s="1052">
        <v>-110</v>
      </c>
      <c r="D82" s="1053">
        <v>110</v>
      </c>
      <c r="E82" s="408"/>
      <c r="F82" s="221"/>
      <c r="G82" s="221"/>
    </row>
    <row r="83" spans="1:7" ht="12" customHeight="1" x14ac:dyDescent="0.25">
      <c r="A83" s="814"/>
      <c r="B83" s="1046"/>
      <c r="C83" s="1047"/>
      <c r="D83" s="1048"/>
      <c r="E83" s="408"/>
      <c r="F83" s="221"/>
      <c r="G83" s="221"/>
    </row>
    <row r="84" spans="1:7" ht="12" customHeight="1" thickBot="1" x14ac:dyDescent="0.3">
      <c r="A84" s="814"/>
      <c r="B84" s="221"/>
      <c r="C84" s="302"/>
      <c r="D84" s="303"/>
      <c r="E84" s="240">
        <f>SUM(D61:D84)</f>
        <v>4409</v>
      </c>
    </row>
    <row r="85" spans="1:7" ht="20.25" customHeight="1" thickBot="1" x14ac:dyDescent="0.45">
      <c r="B85" s="50" t="s">
        <v>1198</v>
      </c>
      <c r="C85" s="49">
        <f>SUM(C2:C59)</f>
        <v>0</v>
      </c>
      <c r="D85" s="432">
        <f>SUM(D8:D59)</f>
        <v>29295</v>
      </c>
      <c r="E85" s="353"/>
    </row>
    <row r="87" spans="1:7" x14ac:dyDescent="0.2">
      <c r="B87" s="193"/>
      <c r="C87" s="193"/>
      <c r="D87" s="193"/>
      <c r="E87" s="343"/>
      <c r="F87" s="28"/>
      <c r="G87" s="193"/>
    </row>
    <row r="88" spans="1:7" x14ac:dyDescent="0.2">
      <c r="B88" s="193"/>
      <c r="C88" s="193"/>
      <c r="D88" s="193"/>
      <c r="E88" s="230"/>
      <c r="F88" s="193"/>
      <c r="G88" s="193"/>
    </row>
    <row r="89" spans="1:7" x14ac:dyDescent="0.2">
      <c r="B89" s="193"/>
      <c r="C89" s="193"/>
      <c r="D89" s="193"/>
      <c r="E89" s="230"/>
      <c r="F89" s="193"/>
      <c r="G89" s="193"/>
    </row>
    <row r="90" spans="1:7" ht="13.2" x14ac:dyDescent="0.25">
      <c r="C90" s="193"/>
      <c r="D90" s="193"/>
      <c r="E90" s="799"/>
      <c r="F90" s="193"/>
      <c r="G90" s="193"/>
    </row>
    <row r="91" spans="1:7" ht="13.2" x14ac:dyDescent="0.25">
      <c r="C91" s="231"/>
      <c r="D91" s="28"/>
      <c r="E91" s="799"/>
      <c r="F91" s="193"/>
      <c r="G91" s="193"/>
    </row>
    <row r="92" spans="1:7" ht="13.2" x14ac:dyDescent="0.25">
      <c r="C92" s="193"/>
      <c r="D92" s="28"/>
      <c r="E92" s="799"/>
      <c r="F92" s="193"/>
      <c r="G92" s="193"/>
    </row>
    <row r="93" spans="1:7" x14ac:dyDescent="0.2">
      <c r="B93" s="28"/>
      <c r="C93" s="193"/>
      <c r="D93" s="28"/>
      <c r="E93" s="193"/>
      <c r="F93" s="193"/>
      <c r="G93" s="193"/>
    </row>
    <row r="94" spans="1:7" x14ac:dyDescent="0.2">
      <c r="B94" s="28"/>
      <c r="C94" s="231"/>
      <c r="D94" s="28"/>
      <c r="E94" s="193"/>
      <c r="F94" s="193"/>
      <c r="G94" s="221"/>
    </row>
    <row r="95" spans="1:7" x14ac:dyDescent="0.2">
      <c r="E95" s="221"/>
      <c r="F95" s="221"/>
    </row>
  </sheetData>
  <mergeCells count="1">
    <mergeCell ref="E10:E11"/>
  </mergeCells>
  <pageMargins left="0.7" right="0.7" top="0.75" bottom="0.75" header="0.3" footer="0.3"/>
  <pageSetup paperSize="9"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topLeftCell="A7" zoomScale="80" zoomScaleNormal="80" workbookViewId="0">
      <selection activeCell="P57" sqref="P57"/>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9.88671875" style="3" customWidth="1"/>
    <col min="6" max="6" width="1.109375" style="3" customWidth="1"/>
    <col min="7" max="7" width="7.6640625" style="3" customWidth="1"/>
    <col min="8" max="16384" width="11.44140625" style="3"/>
  </cols>
  <sheetData>
    <row r="1" spans="1:7" ht="12" thickBot="1" x14ac:dyDescent="0.25">
      <c r="B1" s="50"/>
      <c r="C1" s="54" t="s">
        <v>1230</v>
      </c>
      <c r="D1" s="54" t="s">
        <v>1228</v>
      </c>
      <c r="E1" s="221"/>
      <c r="F1" s="260"/>
      <c r="G1" s="221"/>
    </row>
    <row r="2" spans="1:7" x14ac:dyDescent="0.2">
      <c r="A2" s="16"/>
      <c r="B2" s="50" t="s">
        <v>1192</v>
      </c>
      <c r="C2" s="1297">
        <v>23859</v>
      </c>
      <c r="D2" s="1297"/>
      <c r="F2" s="630"/>
    </row>
    <row r="3" spans="1:7" ht="13.5" customHeight="1" x14ac:dyDescent="0.2">
      <c r="A3" s="16"/>
      <c r="B3" s="3" t="s">
        <v>1194</v>
      </c>
      <c r="C3" s="875"/>
      <c r="D3" s="875"/>
    </row>
    <row r="4" spans="1:7" ht="12" x14ac:dyDescent="0.25">
      <c r="A4" s="16"/>
      <c r="B4" s="3" t="s">
        <v>3597</v>
      </c>
      <c r="C4" s="1177">
        <v>2000</v>
      </c>
      <c r="D4" s="1177">
        <v>-2000</v>
      </c>
      <c r="E4" s="23"/>
    </row>
    <row r="5" spans="1:7" ht="12" x14ac:dyDescent="0.25">
      <c r="A5" s="16"/>
      <c r="B5" s="3" t="s">
        <v>3743</v>
      </c>
      <c r="C5" s="1177">
        <v>2700</v>
      </c>
      <c r="D5" s="1177">
        <v>-2700</v>
      </c>
      <c r="E5" s="23"/>
    </row>
    <row r="6" spans="1:7" ht="12" x14ac:dyDescent="0.25">
      <c r="A6" s="16"/>
      <c r="B6" s="221" t="s">
        <v>4293</v>
      </c>
      <c r="C6" s="875">
        <v>147</v>
      </c>
      <c r="D6" s="875">
        <v>-147</v>
      </c>
      <c r="E6" s="23">
        <f>SUM(C2:C6)</f>
        <v>28706</v>
      </c>
    </row>
    <row r="7" spans="1:7" ht="3.75" customHeight="1" x14ac:dyDescent="0.2">
      <c r="A7" s="4"/>
      <c r="B7" s="51"/>
      <c r="C7" s="41"/>
      <c r="D7" s="45"/>
      <c r="E7" s="4"/>
    </row>
    <row r="8" spans="1:7" x14ac:dyDescent="0.2">
      <c r="A8" s="14">
        <v>1</v>
      </c>
      <c r="B8" s="1037" t="s">
        <v>1145</v>
      </c>
      <c r="C8" s="1038">
        <v>-50</v>
      </c>
      <c r="D8" s="1039">
        <v>50</v>
      </c>
      <c r="F8" s="221"/>
      <c r="G8" s="221"/>
    </row>
    <row r="9" spans="1:7" ht="12" thickBot="1" x14ac:dyDescent="0.25">
      <c r="A9" s="14">
        <v>2</v>
      </c>
      <c r="B9" s="1037" t="s">
        <v>791</v>
      </c>
      <c r="C9" s="1038">
        <v>-173</v>
      </c>
      <c r="D9" s="1039">
        <v>173</v>
      </c>
      <c r="E9" s="260"/>
      <c r="F9" s="221"/>
      <c r="G9" s="285"/>
    </row>
    <row r="10" spans="1:7" x14ac:dyDescent="0.2">
      <c r="A10" s="14">
        <v>3</v>
      </c>
      <c r="B10" s="1049" t="s">
        <v>2670</v>
      </c>
      <c r="C10" s="1050">
        <v>-930</v>
      </c>
      <c r="D10" s="1051">
        <v>930</v>
      </c>
      <c r="E10" s="1909">
        <f>D10+D11</f>
        <v>5074</v>
      </c>
      <c r="F10" s="221"/>
      <c r="G10" s="285"/>
    </row>
    <row r="11" spans="1:7" ht="13.5" customHeight="1" thickBot="1" x14ac:dyDescent="0.25">
      <c r="A11" s="14">
        <v>4</v>
      </c>
      <c r="B11" s="1286" t="s">
        <v>3786</v>
      </c>
      <c r="C11" s="1287">
        <v>-4144</v>
      </c>
      <c r="D11" s="1288">
        <f>E76</f>
        <v>4144</v>
      </c>
      <c r="E11" s="1910"/>
      <c r="F11" s="221"/>
    </row>
    <row r="12" spans="1:7" x14ac:dyDescent="0.2">
      <c r="A12" s="14">
        <v>5</v>
      </c>
      <c r="B12" s="1037" t="s">
        <v>4247</v>
      </c>
      <c r="C12" s="1038">
        <v>0</v>
      </c>
      <c r="D12" s="1039">
        <v>0</v>
      </c>
      <c r="F12" s="221"/>
    </row>
    <row r="13" spans="1:7" x14ac:dyDescent="0.2">
      <c r="A13" s="14">
        <v>6</v>
      </c>
      <c r="B13" s="1037" t="s">
        <v>3781</v>
      </c>
      <c r="C13" s="1038">
        <v>0</v>
      </c>
      <c r="D13" s="1039">
        <v>0</v>
      </c>
      <c r="F13" s="221"/>
    </row>
    <row r="14" spans="1:7" x14ac:dyDescent="0.2">
      <c r="A14" s="14">
        <v>7</v>
      </c>
      <c r="B14" s="1037" t="s">
        <v>1433</v>
      </c>
      <c r="C14" s="1038">
        <v>0</v>
      </c>
      <c r="D14" s="1039">
        <v>0</v>
      </c>
      <c r="F14" s="221"/>
    </row>
    <row r="15" spans="1:7" ht="12" x14ac:dyDescent="0.25">
      <c r="A15" s="14">
        <v>8</v>
      </c>
      <c r="B15" s="1037" t="s">
        <v>3785</v>
      </c>
      <c r="C15" s="1038">
        <v>0</v>
      </c>
      <c r="D15" s="1039">
        <v>0</v>
      </c>
      <c r="F15" s="221"/>
      <c r="G15" s="827"/>
    </row>
    <row r="16" spans="1:7" ht="12" x14ac:dyDescent="0.25">
      <c r="A16" s="14">
        <v>9</v>
      </c>
      <c r="B16" s="1037" t="s">
        <v>4279</v>
      </c>
      <c r="C16" s="1038">
        <v>-300</v>
      </c>
      <c r="D16" s="1039">
        <v>300</v>
      </c>
      <c r="F16" s="221"/>
      <c r="G16" s="820"/>
    </row>
    <row r="17" spans="1:7" x14ac:dyDescent="0.2">
      <c r="A17" s="14">
        <v>10</v>
      </c>
      <c r="B17" s="1037" t="s">
        <v>4280</v>
      </c>
      <c r="C17" s="1038">
        <v>-300</v>
      </c>
      <c r="D17" s="1039">
        <v>300</v>
      </c>
      <c r="F17" s="221"/>
      <c r="G17" s="221"/>
    </row>
    <row r="18" spans="1:7" x14ac:dyDescent="0.2">
      <c r="A18" s="14">
        <v>11</v>
      </c>
      <c r="B18" s="1037" t="s">
        <v>4281</v>
      </c>
      <c r="C18" s="1038">
        <v>-300</v>
      </c>
      <c r="D18" s="1039">
        <v>300</v>
      </c>
      <c r="F18" s="221"/>
      <c r="G18" s="221"/>
    </row>
    <row r="19" spans="1:7" x14ac:dyDescent="0.2">
      <c r="A19" s="14">
        <v>12</v>
      </c>
      <c r="B19" s="1037" t="s">
        <v>4282</v>
      </c>
      <c r="C19" s="1038">
        <v>-300</v>
      </c>
      <c r="D19" s="1039">
        <v>300</v>
      </c>
      <c r="F19" s="221"/>
      <c r="G19" s="221"/>
    </row>
    <row r="20" spans="1:7" x14ac:dyDescent="0.2">
      <c r="A20" s="14">
        <v>13</v>
      </c>
      <c r="B20" s="1037" t="s">
        <v>3164</v>
      </c>
      <c r="C20" s="1038">
        <v>-656</v>
      </c>
      <c r="D20" s="1039">
        <v>656</v>
      </c>
      <c r="F20" s="221"/>
      <c r="G20" s="221"/>
    </row>
    <row r="21" spans="1:7" x14ac:dyDescent="0.2">
      <c r="A21" s="14">
        <v>14</v>
      </c>
      <c r="B21" s="1037" t="s">
        <v>1154</v>
      </c>
      <c r="C21" s="1038">
        <v>-141</v>
      </c>
      <c r="D21" s="1039">
        <v>141</v>
      </c>
      <c r="F21" s="221"/>
      <c r="G21" s="221"/>
    </row>
    <row r="22" spans="1:7" x14ac:dyDescent="0.2">
      <c r="A22" s="14">
        <v>15</v>
      </c>
      <c r="B22" s="1037" t="s">
        <v>1155</v>
      </c>
      <c r="C22" s="1038">
        <v>-17</v>
      </c>
      <c r="D22" s="1039">
        <v>17</v>
      </c>
      <c r="F22" s="221"/>
      <c r="G22" s="221"/>
    </row>
    <row r="23" spans="1:7" x14ac:dyDescent="0.2">
      <c r="A23" s="14">
        <v>16</v>
      </c>
      <c r="B23" s="1037" t="s">
        <v>3439</v>
      </c>
      <c r="C23" s="1038">
        <v>-36</v>
      </c>
      <c r="D23" s="1039">
        <v>36</v>
      </c>
      <c r="F23" s="221"/>
      <c r="G23" s="221"/>
    </row>
    <row r="24" spans="1:7" x14ac:dyDescent="0.2">
      <c r="A24" s="14">
        <v>17</v>
      </c>
      <c r="B24" s="1037" t="s">
        <v>4183</v>
      </c>
      <c r="C24" s="1038">
        <v>-40</v>
      </c>
      <c r="D24" s="1039">
        <v>40</v>
      </c>
      <c r="F24" s="221"/>
      <c r="G24" s="221"/>
    </row>
    <row r="25" spans="1:7" x14ac:dyDescent="0.2">
      <c r="A25" s="14">
        <v>18</v>
      </c>
      <c r="B25" s="1037" t="s">
        <v>4184</v>
      </c>
      <c r="C25" s="1038">
        <v>-110</v>
      </c>
      <c r="D25" s="1039">
        <v>110</v>
      </c>
      <c r="F25" s="221"/>
      <c r="G25" s="221"/>
    </row>
    <row r="26" spans="1:7" x14ac:dyDescent="0.2">
      <c r="A26" s="14">
        <v>19</v>
      </c>
      <c r="B26" s="1037" t="s">
        <v>3793</v>
      </c>
      <c r="C26" s="1038">
        <v>-371</v>
      </c>
      <c r="D26" s="1039">
        <v>371</v>
      </c>
      <c r="F26" s="221"/>
      <c r="G26" s="221"/>
    </row>
    <row r="27" spans="1:7" x14ac:dyDescent="0.2">
      <c r="A27" s="14">
        <v>20</v>
      </c>
      <c r="B27" s="1037" t="s">
        <v>3427</v>
      </c>
      <c r="C27" s="1038">
        <v>-610</v>
      </c>
      <c r="D27" s="1039">
        <v>610</v>
      </c>
      <c r="E27" s="353"/>
      <c r="F27" s="221"/>
      <c r="G27" s="221"/>
    </row>
    <row r="28" spans="1:7" ht="12" x14ac:dyDescent="0.25">
      <c r="A28" s="14">
        <v>21</v>
      </c>
      <c r="B28" s="657" t="s">
        <v>2888</v>
      </c>
      <c r="C28" s="658">
        <v>0</v>
      </c>
      <c r="D28" s="658">
        <v>0</v>
      </c>
      <c r="E28" s="5"/>
      <c r="F28" s="221"/>
      <c r="G28" s="221"/>
    </row>
    <row r="29" spans="1:7" ht="12" x14ac:dyDescent="0.25">
      <c r="A29" s="14">
        <v>22</v>
      </c>
      <c r="B29" s="730" t="s">
        <v>4277</v>
      </c>
      <c r="C29" s="731">
        <v>-956</v>
      </c>
      <c r="D29" s="731">
        <v>956</v>
      </c>
      <c r="F29" s="221"/>
      <c r="G29" s="221"/>
    </row>
    <row r="30" spans="1:7" ht="12" x14ac:dyDescent="0.25">
      <c r="A30" s="14">
        <v>23</v>
      </c>
      <c r="B30" s="670" t="s">
        <v>4291</v>
      </c>
      <c r="C30" s="672">
        <v>-310</v>
      </c>
      <c r="D30" s="672">
        <v>310</v>
      </c>
      <c r="E30" s="240">
        <f>SUM(D8:D30)</f>
        <v>9744</v>
      </c>
      <c r="F30" s="221"/>
      <c r="G30" s="221"/>
    </row>
    <row r="31" spans="1:7" ht="3" customHeight="1" x14ac:dyDescent="0.2">
      <c r="A31" s="4"/>
      <c r="B31" s="51"/>
      <c r="C31" s="41"/>
      <c r="D31" s="45"/>
      <c r="E31" s="4"/>
      <c r="F31" s="221"/>
      <c r="G31" s="221"/>
    </row>
    <row r="32" spans="1:7" ht="12" x14ac:dyDescent="0.25">
      <c r="A32" s="15"/>
      <c r="B32" s="594" t="s">
        <v>62</v>
      </c>
      <c r="C32" s="501">
        <v>-10915</v>
      </c>
      <c r="D32" s="652">
        <v>10915</v>
      </c>
      <c r="E32" s="240">
        <f>D32</f>
        <v>10915</v>
      </c>
      <c r="F32" s="221"/>
      <c r="G32" s="193"/>
    </row>
    <row r="33" spans="1:7" ht="3" customHeight="1" x14ac:dyDescent="0.2">
      <c r="A33" s="4"/>
      <c r="B33" s="357"/>
      <c r="C33" s="41"/>
      <c r="D33" s="45"/>
      <c r="E33" s="4"/>
      <c r="F33" s="221"/>
      <c r="G33" s="221"/>
    </row>
    <row r="34" spans="1:7" ht="12" customHeight="1" x14ac:dyDescent="0.2">
      <c r="A34" s="813"/>
      <c r="B34" s="1037" t="s">
        <v>3885</v>
      </c>
      <c r="C34" s="1038">
        <v>0</v>
      </c>
      <c r="D34" s="1039">
        <v>0</v>
      </c>
      <c r="E34" s="390"/>
      <c r="F34" s="221"/>
      <c r="G34" s="221"/>
    </row>
    <row r="35" spans="1:7" ht="12" customHeight="1" x14ac:dyDescent="0.2">
      <c r="A35" s="813" t="s">
        <v>3558</v>
      </c>
      <c r="B35" s="1037" t="s">
        <v>4272</v>
      </c>
      <c r="C35" s="1038">
        <v>-500</v>
      </c>
      <c r="D35" s="1039">
        <v>500</v>
      </c>
      <c r="E35" s="390"/>
      <c r="F35" s="221"/>
      <c r="G35" s="221"/>
    </row>
    <row r="36" spans="1:7" ht="12" customHeight="1" x14ac:dyDescent="0.2">
      <c r="A36" s="813" t="s">
        <v>3559</v>
      </c>
      <c r="B36" s="1037" t="s">
        <v>3139</v>
      </c>
      <c r="C36" s="1038">
        <v>-322</v>
      </c>
      <c r="D36" s="1039">
        <v>322</v>
      </c>
      <c r="E36" s="390"/>
      <c r="F36" s="221"/>
      <c r="G36" s="323"/>
    </row>
    <row r="37" spans="1:7" ht="12" customHeight="1" x14ac:dyDescent="0.2">
      <c r="A37" s="813" t="s">
        <v>2856</v>
      </c>
      <c r="B37" s="1037" t="s">
        <v>4278</v>
      </c>
      <c r="C37" s="1038">
        <v>-1250</v>
      </c>
      <c r="D37" s="1039">
        <v>1250</v>
      </c>
      <c r="E37" s="390"/>
      <c r="F37" s="221"/>
      <c r="G37" s="323"/>
    </row>
    <row r="38" spans="1:7" ht="12" customHeight="1" x14ac:dyDescent="0.2">
      <c r="A38" s="813" t="s">
        <v>3558</v>
      </c>
      <c r="B38" s="1037" t="s">
        <v>4290</v>
      </c>
      <c r="C38" s="1038">
        <v>-160</v>
      </c>
      <c r="D38" s="1039">
        <v>160</v>
      </c>
      <c r="E38" s="390"/>
      <c r="F38" s="221"/>
      <c r="G38" s="221"/>
    </row>
    <row r="39" spans="1:7" ht="12" customHeight="1" x14ac:dyDescent="0.2">
      <c r="A39" s="813" t="s">
        <v>3560</v>
      </c>
      <c r="B39" s="1041" t="s">
        <v>4292</v>
      </c>
      <c r="C39" s="1040">
        <v>-305</v>
      </c>
      <c r="D39" s="1040">
        <v>305</v>
      </c>
      <c r="E39" s="390"/>
      <c r="F39" s="221"/>
      <c r="G39" s="221"/>
    </row>
    <row r="40" spans="1:7" ht="12" customHeight="1" x14ac:dyDescent="0.2">
      <c r="A40" s="813"/>
      <c r="B40" s="1037" t="s">
        <v>4296</v>
      </c>
      <c r="C40" s="1038">
        <v>-301</v>
      </c>
      <c r="D40" s="1039">
        <v>301</v>
      </c>
      <c r="E40" s="390"/>
      <c r="F40" s="221"/>
      <c r="G40" s="221"/>
    </row>
    <row r="41" spans="1:7" ht="12" customHeight="1" x14ac:dyDescent="0.2">
      <c r="A41" s="813"/>
      <c r="B41" s="1037" t="s">
        <v>4300</v>
      </c>
      <c r="C41" s="1038">
        <v>-240</v>
      </c>
      <c r="D41" s="1039">
        <v>240</v>
      </c>
      <c r="E41" s="390"/>
      <c r="F41" s="221"/>
      <c r="G41" s="221"/>
    </row>
    <row r="42" spans="1:7" ht="12" customHeight="1" x14ac:dyDescent="0.2">
      <c r="A42" s="813"/>
      <c r="B42" s="1037" t="s">
        <v>4301</v>
      </c>
      <c r="C42" s="1038">
        <v>-72</v>
      </c>
      <c r="D42" s="1039">
        <v>72</v>
      </c>
      <c r="E42" s="390"/>
      <c r="F42" s="221"/>
      <c r="G42" s="221"/>
    </row>
    <row r="43" spans="1:7" ht="12" customHeight="1" x14ac:dyDescent="0.2">
      <c r="A43" s="813"/>
      <c r="B43" s="1037" t="s">
        <v>4302</v>
      </c>
      <c r="C43" s="1038">
        <v>-125</v>
      </c>
      <c r="D43" s="1039">
        <v>125</v>
      </c>
      <c r="E43" s="390"/>
      <c r="F43" s="221"/>
      <c r="G43" s="221"/>
    </row>
    <row r="44" spans="1:7" ht="12" customHeight="1" x14ac:dyDescent="0.2">
      <c r="A44" s="813"/>
      <c r="B44" s="1037" t="s">
        <v>4306</v>
      </c>
      <c r="C44" s="1038">
        <v>-50</v>
      </c>
      <c r="D44" s="1039">
        <v>50</v>
      </c>
      <c r="E44" s="390"/>
      <c r="F44" s="221"/>
      <c r="G44" s="221"/>
    </row>
    <row r="45" spans="1:7" ht="12" customHeight="1" x14ac:dyDescent="0.2">
      <c r="A45" s="813"/>
      <c r="B45" s="1037" t="s">
        <v>4309</v>
      </c>
      <c r="C45" s="1038">
        <v>-400</v>
      </c>
      <c r="D45" s="1039">
        <v>400</v>
      </c>
      <c r="E45" s="390"/>
      <c r="F45" s="221"/>
      <c r="G45" s="221"/>
    </row>
    <row r="46" spans="1:7" ht="12" customHeight="1" x14ac:dyDescent="0.2">
      <c r="A46" s="813"/>
      <c r="B46" s="1037" t="s">
        <v>4306</v>
      </c>
      <c r="C46" s="1038">
        <v>-50</v>
      </c>
      <c r="D46" s="1039">
        <v>50</v>
      </c>
      <c r="E46" s="390"/>
      <c r="F46" s="221"/>
      <c r="G46" s="221"/>
    </row>
    <row r="47" spans="1:7" ht="12" customHeight="1" x14ac:dyDescent="0.2">
      <c r="A47" s="813"/>
      <c r="B47" s="1037" t="s">
        <v>4312</v>
      </c>
      <c r="C47" s="1038">
        <v>-700</v>
      </c>
      <c r="D47" s="1039">
        <v>700</v>
      </c>
      <c r="E47" s="390"/>
      <c r="F47" s="221"/>
      <c r="G47" s="221"/>
    </row>
    <row r="48" spans="1:7" ht="12" customHeight="1" x14ac:dyDescent="0.2">
      <c r="A48" s="813"/>
      <c r="B48" s="1037" t="s">
        <v>4314</v>
      </c>
      <c r="C48" s="1038">
        <v>-1940</v>
      </c>
      <c r="D48" s="1039">
        <v>1940</v>
      </c>
      <c r="E48" s="390"/>
      <c r="F48" s="221"/>
      <c r="G48" s="221"/>
    </row>
    <row r="49" spans="1:7" ht="12" customHeight="1" x14ac:dyDescent="0.2">
      <c r="A49" s="813"/>
      <c r="B49" s="1037" t="s">
        <v>4316</v>
      </c>
      <c r="C49" s="1038">
        <v>-77</v>
      </c>
      <c r="D49" s="1039">
        <v>77</v>
      </c>
      <c r="E49" s="390"/>
      <c r="F49" s="221"/>
      <c r="G49" s="221"/>
    </row>
    <row r="50" spans="1:7" ht="12" customHeight="1" x14ac:dyDescent="0.2">
      <c r="A50" s="813"/>
      <c r="B50" s="1037" t="s">
        <v>4317</v>
      </c>
      <c r="C50" s="1038">
        <v>-1435</v>
      </c>
      <c r="D50" s="1039">
        <v>1435</v>
      </c>
      <c r="E50" s="390"/>
      <c r="F50" s="221"/>
      <c r="G50" s="221"/>
    </row>
    <row r="51" spans="1:7" ht="12" customHeight="1" x14ac:dyDescent="0.2">
      <c r="A51" s="813"/>
      <c r="B51" s="1037" t="s">
        <v>4318</v>
      </c>
      <c r="C51" s="1038">
        <v>-44</v>
      </c>
      <c r="D51" s="1039">
        <v>44</v>
      </c>
      <c r="E51" s="390"/>
      <c r="F51" s="221"/>
      <c r="G51" s="221"/>
    </row>
    <row r="52" spans="1:7" ht="12" customHeight="1" x14ac:dyDescent="0.2">
      <c r="A52" s="813"/>
      <c r="B52" s="1037" t="s">
        <v>4321</v>
      </c>
      <c r="C52" s="1038">
        <v>-76</v>
      </c>
      <c r="D52" s="1039">
        <v>76</v>
      </c>
      <c r="E52" s="390"/>
      <c r="F52" s="221"/>
      <c r="G52" s="221"/>
    </row>
    <row r="53" spans="1:7" ht="12" customHeight="1" x14ac:dyDescent="0.25">
      <c r="A53" s="813"/>
      <c r="B53" s="221"/>
      <c r="C53" s="302"/>
      <c r="D53" s="303"/>
      <c r="E53" s="240">
        <f>SUM(D34:D53)</f>
        <v>8047</v>
      </c>
      <c r="F53" s="221"/>
      <c r="G53" s="221"/>
    </row>
    <row r="54" spans="1:7" ht="3" customHeight="1" x14ac:dyDescent="0.2">
      <c r="A54" s="659"/>
      <c r="B54" s="659"/>
      <c r="C54" s="795"/>
      <c r="D54" s="660"/>
      <c r="E54" s="801"/>
      <c r="F54" s="221"/>
      <c r="G54" s="221"/>
    </row>
    <row r="55" spans="1:7" ht="12" customHeight="1" x14ac:dyDescent="0.2">
      <c r="A55" s="814"/>
      <c r="B55" s="826" t="s">
        <v>3787</v>
      </c>
      <c r="C55" s="604">
        <v>3000</v>
      </c>
      <c r="D55" s="46"/>
      <c r="E55" s="390"/>
      <c r="F55" s="221"/>
      <c r="G55" s="221"/>
    </row>
    <row r="56" spans="1:7" ht="12" customHeight="1" x14ac:dyDescent="0.25">
      <c r="A56" s="814" t="s">
        <v>3560</v>
      </c>
      <c r="B56" s="1037" t="s">
        <v>4295</v>
      </c>
      <c r="C56" s="1038">
        <v>-110</v>
      </c>
      <c r="D56" s="1039">
        <v>110</v>
      </c>
      <c r="E56" s="408"/>
      <c r="F56" s="221"/>
      <c r="G56" s="221"/>
    </row>
    <row r="57" spans="1:7" ht="12" customHeight="1" x14ac:dyDescent="0.25">
      <c r="A57" s="814" t="s">
        <v>3788</v>
      </c>
      <c r="B57" s="1037" t="s">
        <v>1460</v>
      </c>
      <c r="C57" s="1038">
        <v>-240</v>
      </c>
      <c r="D57" s="1039">
        <v>240</v>
      </c>
      <c r="E57" s="408"/>
      <c r="F57" s="221"/>
      <c r="G57" s="221"/>
    </row>
    <row r="58" spans="1:7" ht="12" customHeight="1" x14ac:dyDescent="0.25">
      <c r="A58" s="814" t="s">
        <v>3789</v>
      </c>
      <c r="B58" s="1037" t="s">
        <v>4297</v>
      </c>
      <c r="C58" s="1038">
        <v>-188</v>
      </c>
      <c r="D58" s="1039">
        <v>188</v>
      </c>
      <c r="E58" s="408"/>
      <c r="F58" s="221"/>
      <c r="G58" s="221"/>
    </row>
    <row r="59" spans="1:7" ht="12" customHeight="1" x14ac:dyDescent="0.25">
      <c r="A59" s="814" t="s">
        <v>2855</v>
      </c>
      <c r="B59" s="1037" t="s">
        <v>4298</v>
      </c>
      <c r="C59" s="1038">
        <v>-175</v>
      </c>
      <c r="D59" s="1039">
        <v>175</v>
      </c>
      <c r="E59" s="408"/>
      <c r="F59" s="221"/>
      <c r="G59" s="221"/>
    </row>
    <row r="60" spans="1:7" ht="12" customHeight="1" x14ac:dyDescent="0.25">
      <c r="A60" s="814" t="s">
        <v>2856</v>
      </c>
      <c r="B60" s="1037" t="s">
        <v>4297</v>
      </c>
      <c r="C60" s="1038">
        <v>-113</v>
      </c>
      <c r="D60" s="1039">
        <v>113</v>
      </c>
      <c r="E60" s="408"/>
      <c r="F60" s="221"/>
      <c r="G60" s="221"/>
    </row>
    <row r="61" spans="1:7" ht="12" customHeight="1" x14ac:dyDescent="0.25">
      <c r="A61" s="814" t="s">
        <v>3790</v>
      </c>
      <c r="B61" s="1037" t="s">
        <v>4299</v>
      </c>
      <c r="C61" s="1038">
        <v>-152</v>
      </c>
      <c r="D61" s="1039">
        <v>152</v>
      </c>
      <c r="E61" s="860"/>
      <c r="F61" s="221"/>
      <c r="G61" s="221"/>
    </row>
    <row r="62" spans="1:7" ht="12" customHeight="1" x14ac:dyDescent="0.25">
      <c r="A62" s="814" t="s">
        <v>2855</v>
      </c>
      <c r="B62" s="1037" t="s">
        <v>1993</v>
      </c>
      <c r="C62" s="1038">
        <v>-54</v>
      </c>
      <c r="D62" s="1039">
        <v>54</v>
      </c>
      <c r="E62" s="860"/>
      <c r="F62" s="221"/>
      <c r="G62" s="221"/>
    </row>
    <row r="63" spans="1:7" ht="12" customHeight="1" x14ac:dyDescent="0.25">
      <c r="A63" s="814" t="s">
        <v>2856</v>
      </c>
      <c r="B63" s="1037" t="s">
        <v>77</v>
      </c>
      <c r="C63" s="1038">
        <v>-1129</v>
      </c>
      <c r="D63" s="1039">
        <v>1129</v>
      </c>
      <c r="E63" s="860"/>
      <c r="F63" s="221"/>
      <c r="G63" s="221"/>
    </row>
    <row r="64" spans="1:7" ht="12" customHeight="1" x14ac:dyDescent="0.25">
      <c r="A64" s="814" t="s">
        <v>1327</v>
      </c>
      <c r="B64" s="1037" t="s">
        <v>4303</v>
      </c>
      <c r="C64" s="1038">
        <v>-110</v>
      </c>
      <c r="D64" s="1039">
        <v>110</v>
      </c>
      <c r="E64" s="408"/>
      <c r="F64" s="221"/>
      <c r="G64" s="221"/>
    </row>
    <row r="65" spans="1:7" ht="12" customHeight="1" x14ac:dyDescent="0.25">
      <c r="A65" s="814"/>
      <c r="B65" s="1037" t="s">
        <v>4297</v>
      </c>
      <c r="C65" s="1038">
        <v>-279</v>
      </c>
      <c r="D65" s="1039">
        <v>279</v>
      </c>
      <c r="E65" s="408"/>
      <c r="F65" s="221"/>
      <c r="G65" s="221"/>
    </row>
    <row r="66" spans="1:7" ht="12" customHeight="1" x14ac:dyDescent="0.25">
      <c r="A66" s="814"/>
      <c r="B66" s="1037" t="s">
        <v>4304</v>
      </c>
      <c r="C66" s="1038">
        <v>-230</v>
      </c>
      <c r="D66" s="1039">
        <v>230</v>
      </c>
      <c r="E66" s="408"/>
      <c r="F66" s="221"/>
      <c r="G66" s="221"/>
    </row>
    <row r="67" spans="1:7" ht="12" customHeight="1" x14ac:dyDescent="0.25">
      <c r="A67" s="814"/>
      <c r="B67" s="1037" t="s">
        <v>4308</v>
      </c>
      <c r="C67" s="1038">
        <v>-13</v>
      </c>
      <c r="D67" s="1039">
        <v>13</v>
      </c>
      <c r="E67" s="408"/>
      <c r="F67" s="221"/>
      <c r="G67" s="221"/>
    </row>
    <row r="68" spans="1:7" ht="12" customHeight="1" x14ac:dyDescent="0.25">
      <c r="A68" s="814"/>
      <c r="B68" s="1037" t="s">
        <v>4311</v>
      </c>
      <c r="C68" s="1038">
        <v>-229</v>
      </c>
      <c r="D68" s="1039">
        <v>229</v>
      </c>
      <c r="E68" s="408"/>
      <c r="F68" s="221"/>
      <c r="G68" s="221"/>
    </row>
    <row r="69" spans="1:7" ht="12" customHeight="1" x14ac:dyDescent="0.25">
      <c r="A69" s="814"/>
      <c r="B69" s="1037" t="s">
        <v>4313</v>
      </c>
      <c r="C69" s="1038">
        <v>-222</v>
      </c>
      <c r="D69" s="1039">
        <v>222</v>
      </c>
      <c r="E69" s="408"/>
      <c r="F69" s="221"/>
      <c r="G69" s="221"/>
    </row>
    <row r="70" spans="1:7" ht="12" customHeight="1" x14ac:dyDescent="0.25">
      <c r="A70" s="814"/>
      <c r="B70" s="1037" t="s">
        <v>4315</v>
      </c>
      <c r="C70" s="1038">
        <v>-64</v>
      </c>
      <c r="D70" s="1039">
        <v>64</v>
      </c>
      <c r="E70" s="408"/>
      <c r="F70" s="221"/>
      <c r="G70" s="221"/>
    </row>
    <row r="71" spans="1:7" ht="12" customHeight="1" x14ac:dyDescent="0.25">
      <c r="A71" s="814"/>
      <c r="B71" s="1037" t="s">
        <v>4201</v>
      </c>
      <c r="C71" s="1038">
        <v>-242</v>
      </c>
      <c r="D71" s="1039">
        <v>242</v>
      </c>
      <c r="E71" s="408"/>
      <c r="F71" s="221"/>
      <c r="G71" s="221"/>
    </row>
    <row r="72" spans="1:7" ht="12" customHeight="1" x14ac:dyDescent="0.25">
      <c r="A72" s="814"/>
      <c r="B72" s="1037" t="s">
        <v>4319</v>
      </c>
      <c r="C72" s="1038">
        <v>-200</v>
      </c>
      <c r="D72" s="1039">
        <v>200</v>
      </c>
      <c r="E72" s="408"/>
      <c r="F72" s="221"/>
      <c r="G72" s="221"/>
    </row>
    <row r="73" spans="1:7" ht="12" customHeight="1" x14ac:dyDescent="0.25">
      <c r="A73" s="814"/>
      <c r="B73" s="1037" t="s">
        <v>4303</v>
      </c>
      <c r="C73" s="1038">
        <v>-110</v>
      </c>
      <c r="D73" s="1039">
        <v>110</v>
      </c>
      <c r="E73" s="408"/>
      <c r="F73" s="221"/>
      <c r="G73" s="221"/>
    </row>
    <row r="74" spans="1:7" ht="12" customHeight="1" x14ac:dyDescent="0.25">
      <c r="A74" s="814"/>
      <c r="B74" s="1037" t="s">
        <v>4320</v>
      </c>
      <c r="C74" s="1038">
        <v>-214</v>
      </c>
      <c r="D74" s="1039">
        <v>214</v>
      </c>
      <c r="E74" s="408"/>
      <c r="F74" s="221"/>
      <c r="G74" s="221"/>
    </row>
    <row r="75" spans="1:7" ht="12" customHeight="1" x14ac:dyDescent="0.25">
      <c r="A75" s="814"/>
      <c r="B75" s="1037" t="s">
        <v>4322</v>
      </c>
      <c r="C75" s="1038">
        <v>-70</v>
      </c>
      <c r="D75" s="1039">
        <v>70</v>
      </c>
      <c r="E75" s="408"/>
      <c r="F75" s="221"/>
      <c r="G75" s="221"/>
    </row>
    <row r="76" spans="1:7" ht="12" customHeight="1" thickBot="1" x14ac:dyDescent="0.3">
      <c r="A76" s="814"/>
      <c r="B76" s="221"/>
      <c r="C76" s="302"/>
      <c r="D76" s="303"/>
      <c r="E76" s="240">
        <f>SUM(D55:D76)</f>
        <v>4144</v>
      </c>
    </row>
    <row r="77" spans="1:7" ht="20.25" customHeight="1" thickBot="1" x14ac:dyDescent="0.45">
      <c r="B77" s="50" t="s">
        <v>1198</v>
      </c>
      <c r="C77" s="49">
        <f>SUM(C2:C53)</f>
        <v>0</v>
      </c>
      <c r="D77" s="432">
        <f>SUM(D8:D53)</f>
        <v>28706</v>
      </c>
      <c r="E77" s="353"/>
    </row>
    <row r="79" spans="1:7" x14ac:dyDescent="0.2">
      <c r="B79" s="193"/>
      <c r="C79" s="193"/>
      <c r="D79" s="193"/>
      <c r="E79" s="230"/>
      <c r="F79" s="193"/>
      <c r="G79" s="193"/>
    </row>
    <row r="80" spans="1:7" ht="13.2" x14ac:dyDescent="0.25">
      <c r="C80" s="193"/>
      <c r="D80" s="193"/>
      <c r="E80" s="799"/>
      <c r="F80" s="193"/>
      <c r="G80" s="193"/>
    </row>
    <row r="81" spans="2:7" ht="13.2" x14ac:dyDescent="0.25">
      <c r="C81" s="231"/>
      <c r="D81" s="28"/>
      <c r="E81" s="799"/>
      <c r="F81" s="193"/>
      <c r="G81" s="193"/>
    </row>
    <row r="82" spans="2:7" ht="13.2" x14ac:dyDescent="0.25">
      <c r="C82" s="193"/>
      <c r="D82" s="28"/>
      <c r="E82" s="799"/>
      <c r="F82" s="193"/>
      <c r="G82" s="193"/>
    </row>
    <row r="83" spans="2:7" x14ac:dyDescent="0.2">
      <c r="B83" s="28"/>
      <c r="C83" s="193"/>
      <c r="D83" s="28"/>
      <c r="E83" s="193"/>
      <c r="F83" s="193"/>
      <c r="G83" s="193"/>
    </row>
    <row r="84" spans="2:7" x14ac:dyDescent="0.2">
      <c r="B84" s="28"/>
      <c r="C84" s="231"/>
      <c r="D84" s="28"/>
      <c r="E84" s="193"/>
      <c r="F84" s="193"/>
      <c r="G84" s="221"/>
    </row>
    <row r="85" spans="2:7" x14ac:dyDescent="0.2">
      <c r="E85" s="221"/>
      <c r="F85" s="221"/>
    </row>
  </sheetData>
  <mergeCells count="1">
    <mergeCell ref="E10:E11"/>
  </mergeCells>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zoomScale="90" zoomScaleNormal="90" workbookViewId="0">
      <selection activeCell="N46" sqref="N46"/>
    </sheetView>
  </sheetViews>
  <sheetFormatPr baseColWidth="10" defaultColWidth="11.44140625" defaultRowHeight="11.4" x14ac:dyDescent="0.2"/>
  <cols>
    <col min="1" max="1" width="3.6640625" style="3" customWidth="1"/>
    <col min="2" max="2" width="24.109375" style="3" customWidth="1"/>
    <col min="3" max="3" width="8.5546875" style="5" bestFit="1" customWidth="1"/>
    <col min="4" max="4" width="9" style="3" bestFit="1" customWidth="1"/>
    <col min="5" max="5" width="7.6640625" style="3" customWidth="1"/>
    <col min="6" max="6" width="1.109375" style="3" customWidth="1"/>
    <col min="7" max="16384" width="11.44140625" style="3"/>
  </cols>
  <sheetData>
    <row r="1" spans="1:6" ht="12" thickBot="1" x14ac:dyDescent="0.25">
      <c r="B1" s="50"/>
      <c r="C1" s="54" t="s">
        <v>1230</v>
      </c>
      <c r="D1" s="54" t="s">
        <v>1228</v>
      </c>
      <c r="E1" s="221"/>
      <c r="F1" s="260"/>
    </row>
    <row r="2" spans="1:6" x14ac:dyDescent="0.2">
      <c r="A2" s="16"/>
      <c r="B2" s="50" t="s">
        <v>1192</v>
      </c>
      <c r="C2" s="1297">
        <v>17608</v>
      </c>
      <c r="D2" s="875"/>
      <c r="E2" s="260"/>
      <c r="F2" s="630"/>
    </row>
    <row r="3" spans="1:6" ht="12" x14ac:dyDescent="0.25">
      <c r="A3" s="16"/>
      <c r="B3" s="3" t="s">
        <v>1194</v>
      </c>
      <c r="C3" s="875"/>
      <c r="D3" s="875"/>
      <c r="E3" s="23"/>
    </row>
    <row r="4" spans="1:6" ht="12" x14ac:dyDescent="0.25">
      <c r="A4" s="16"/>
      <c r="B4" s="3" t="s">
        <v>3597</v>
      </c>
      <c r="C4" s="875">
        <v>2000</v>
      </c>
      <c r="D4" s="875">
        <v>-2000</v>
      </c>
      <c r="E4" s="23"/>
    </row>
    <row r="5" spans="1:6" ht="12" x14ac:dyDescent="0.25">
      <c r="A5" s="16"/>
      <c r="B5" s="3" t="s">
        <v>3743</v>
      </c>
      <c r="C5" s="875">
        <v>2700</v>
      </c>
      <c r="D5" s="875">
        <v>-2700</v>
      </c>
      <c r="E5" s="23"/>
    </row>
    <row r="6" spans="1:6" x14ac:dyDescent="0.2">
      <c r="A6" s="16"/>
      <c r="B6" s="3" t="s">
        <v>4276</v>
      </c>
      <c r="C6" s="875">
        <v>1303</v>
      </c>
      <c r="D6" s="875">
        <v>-1303</v>
      </c>
    </row>
    <row r="7" spans="1:6" x14ac:dyDescent="0.2">
      <c r="A7" s="16"/>
      <c r="B7" s="3" t="s">
        <v>4294</v>
      </c>
      <c r="C7" s="875">
        <v>2125</v>
      </c>
      <c r="D7" s="875">
        <v>-2125</v>
      </c>
    </row>
    <row r="8" spans="1:6" ht="12" x14ac:dyDescent="0.25">
      <c r="A8" s="16"/>
      <c r="B8" s="221" t="s">
        <v>393</v>
      </c>
      <c r="C8" s="875">
        <v>103</v>
      </c>
      <c r="D8" s="875">
        <v>-103</v>
      </c>
      <c r="E8" s="23">
        <f>SUM(C2:C8)</f>
        <v>25839</v>
      </c>
    </row>
    <row r="9" spans="1:6" ht="3.75" customHeight="1" x14ac:dyDescent="0.2">
      <c r="A9" s="4"/>
      <c r="B9" s="51"/>
      <c r="C9" s="41"/>
      <c r="D9" s="45"/>
      <c r="E9" s="4"/>
    </row>
    <row r="10" spans="1:6" x14ac:dyDescent="0.2">
      <c r="A10" s="14">
        <v>1</v>
      </c>
      <c r="B10" s="776" t="s">
        <v>1145</v>
      </c>
      <c r="C10" s="939">
        <v>-50</v>
      </c>
      <c r="D10" s="1020">
        <v>50</v>
      </c>
    </row>
    <row r="11" spans="1:6" ht="12" thickBot="1" x14ac:dyDescent="0.25">
      <c r="A11" s="14">
        <v>2</v>
      </c>
      <c r="B11" s="776" t="s">
        <v>791</v>
      </c>
      <c r="C11" s="939">
        <v>-175</v>
      </c>
      <c r="D11" s="1020">
        <v>175</v>
      </c>
      <c r="E11" s="260"/>
    </row>
    <row r="12" spans="1:6" x14ac:dyDescent="0.2">
      <c r="A12" s="14">
        <v>3</v>
      </c>
      <c r="B12" s="1026" t="s">
        <v>2670</v>
      </c>
      <c r="C12" s="1027">
        <v>-810</v>
      </c>
      <c r="D12" s="1028">
        <v>810</v>
      </c>
    </row>
    <row r="13" spans="1:6" ht="12.6" thickBot="1" x14ac:dyDescent="0.3">
      <c r="A13" s="14">
        <v>4</v>
      </c>
      <c r="B13" s="1034" t="s">
        <v>3786</v>
      </c>
      <c r="C13" s="1035">
        <v>-2198</v>
      </c>
      <c r="D13" s="1036">
        <f>E72</f>
        <v>2198</v>
      </c>
      <c r="E13" s="240">
        <f>D12+D13</f>
        <v>3008</v>
      </c>
      <c r="F13" s="221"/>
    </row>
    <row r="14" spans="1:6" x14ac:dyDescent="0.2">
      <c r="A14" s="14">
        <v>5</v>
      </c>
      <c r="B14" s="776" t="s">
        <v>4247</v>
      </c>
      <c r="C14" s="939">
        <v>-1182</v>
      </c>
      <c r="D14" s="1020">
        <v>1182</v>
      </c>
    </row>
    <row r="15" spans="1:6" x14ac:dyDescent="0.2">
      <c r="A15" s="14">
        <v>6</v>
      </c>
      <c r="B15" s="776" t="s">
        <v>3781</v>
      </c>
      <c r="C15" s="939">
        <v>-2536</v>
      </c>
      <c r="D15" s="1020">
        <v>2536</v>
      </c>
    </row>
    <row r="16" spans="1:6" x14ac:dyDescent="0.2">
      <c r="A16" s="14">
        <v>7</v>
      </c>
      <c r="B16" s="776" t="s">
        <v>1433</v>
      </c>
      <c r="C16" s="939">
        <v>-140</v>
      </c>
      <c r="D16" s="1020">
        <v>140</v>
      </c>
    </row>
    <row r="17" spans="1:6" x14ac:dyDescent="0.2">
      <c r="A17" s="14">
        <v>8</v>
      </c>
      <c r="B17" s="776" t="s">
        <v>3785</v>
      </c>
      <c r="C17" s="939">
        <v>0</v>
      </c>
      <c r="D17" s="1020">
        <v>0</v>
      </c>
    </row>
    <row r="18" spans="1:6" x14ac:dyDescent="0.2">
      <c r="A18" s="14">
        <v>9</v>
      </c>
      <c r="B18" s="776" t="s">
        <v>4234</v>
      </c>
      <c r="C18" s="939">
        <v>-300</v>
      </c>
      <c r="D18" s="1020">
        <v>300</v>
      </c>
    </row>
    <row r="19" spans="1:6" x14ac:dyDescent="0.2">
      <c r="A19" s="14">
        <v>10</v>
      </c>
      <c r="B19" s="776" t="s">
        <v>4251</v>
      </c>
      <c r="C19" s="939">
        <v>-300</v>
      </c>
      <c r="D19" s="1020">
        <v>300</v>
      </c>
    </row>
    <row r="20" spans="1:6" x14ac:dyDescent="0.2">
      <c r="A20" s="14">
        <v>11</v>
      </c>
      <c r="B20" s="776" t="s">
        <v>4235</v>
      </c>
      <c r="C20" s="939">
        <v>0</v>
      </c>
      <c r="D20" s="1020">
        <v>0</v>
      </c>
    </row>
    <row r="21" spans="1:6" x14ac:dyDescent="0.2">
      <c r="A21" s="14">
        <v>12</v>
      </c>
      <c r="B21" s="776" t="s">
        <v>4236</v>
      </c>
      <c r="C21" s="939">
        <v>-300</v>
      </c>
      <c r="D21" s="1020">
        <v>300</v>
      </c>
    </row>
    <row r="22" spans="1:6" x14ac:dyDescent="0.2">
      <c r="A22" s="14">
        <v>13</v>
      </c>
      <c r="B22" s="776" t="s">
        <v>4237</v>
      </c>
      <c r="C22" s="939">
        <v>-300</v>
      </c>
      <c r="D22" s="1020">
        <v>300</v>
      </c>
    </row>
    <row r="23" spans="1:6" x14ac:dyDescent="0.2">
      <c r="A23" s="14">
        <v>14</v>
      </c>
      <c r="B23" s="776" t="s">
        <v>3164</v>
      </c>
      <c r="C23" s="939">
        <v>-656</v>
      </c>
      <c r="D23" s="940">
        <v>656</v>
      </c>
    </row>
    <row r="24" spans="1:6" x14ac:dyDescent="0.2">
      <c r="A24" s="14">
        <v>15</v>
      </c>
      <c r="B24" s="776" t="s">
        <v>1154</v>
      </c>
      <c r="C24" s="939">
        <v>-167</v>
      </c>
      <c r="D24" s="940">
        <v>167</v>
      </c>
    </row>
    <row r="25" spans="1:6" x14ac:dyDescent="0.2">
      <c r="A25" s="14">
        <v>16</v>
      </c>
      <c r="B25" s="776" t="s">
        <v>1155</v>
      </c>
      <c r="C25" s="939">
        <v>0</v>
      </c>
      <c r="D25" s="940">
        <v>0</v>
      </c>
    </row>
    <row r="26" spans="1:6" x14ac:dyDescent="0.2">
      <c r="A26" s="14">
        <v>17</v>
      </c>
      <c r="B26" s="776" t="s">
        <v>3439</v>
      </c>
      <c r="C26" s="939">
        <v>-31</v>
      </c>
      <c r="D26" s="940">
        <v>31</v>
      </c>
    </row>
    <row r="27" spans="1:6" x14ac:dyDescent="0.2">
      <c r="A27" s="14">
        <v>18</v>
      </c>
      <c r="B27" s="776" t="s">
        <v>4183</v>
      </c>
      <c r="C27" s="939">
        <v>-40</v>
      </c>
      <c r="D27" s="940">
        <v>40</v>
      </c>
    </row>
    <row r="28" spans="1:6" x14ac:dyDescent="0.2">
      <c r="A28" s="14">
        <v>19</v>
      </c>
      <c r="B28" s="776" t="s">
        <v>4184</v>
      </c>
      <c r="C28" s="939">
        <v>-110</v>
      </c>
      <c r="D28" s="940">
        <v>110</v>
      </c>
    </row>
    <row r="29" spans="1:6" x14ac:dyDescent="0.2">
      <c r="A29" s="14">
        <v>20</v>
      </c>
      <c r="B29" s="776" t="s">
        <v>3793</v>
      </c>
      <c r="C29" s="939">
        <v>-370</v>
      </c>
      <c r="D29" s="940">
        <v>370</v>
      </c>
    </row>
    <row r="30" spans="1:6" x14ac:dyDescent="0.2">
      <c r="A30" s="14">
        <v>21</v>
      </c>
      <c r="B30" s="776" t="s">
        <v>3427</v>
      </c>
      <c r="C30" s="939">
        <v>0</v>
      </c>
      <c r="D30" s="940">
        <v>0</v>
      </c>
      <c r="E30" s="353"/>
    </row>
    <row r="31" spans="1:6" ht="12" x14ac:dyDescent="0.25">
      <c r="A31" s="14">
        <v>22</v>
      </c>
      <c r="B31" s="657" t="s">
        <v>2888</v>
      </c>
      <c r="C31" s="658">
        <v>0</v>
      </c>
      <c r="D31" s="658">
        <v>0</v>
      </c>
      <c r="E31" s="5"/>
    </row>
    <row r="32" spans="1:6" ht="12" x14ac:dyDescent="0.25">
      <c r="A32" s="14">
        <v>23</v>
      </c>
      <c r="B32" s="730" t="s">
        <v>4233</v>
      </c>
      <c r="C32" s="731">
        <v>-956</v>
      </c>
      <c r="D32" s="825">
        <v>956</v>
      </c>
      <c r="F32" s="221"/>
    </row>
    <row r="33" spans="1:6" ht="12" x14ac:dyDescent="0.25">
      <c r="A33" s="14">
        <v>24</v>
      </c>
      <c r="B33" s="670" t="s">
        <v>4305</v>
      </c>
      <c r="C33" s="672">
        <v>-250</v>
      </c>
      <c r="D33" s="672">
        <v>250</v>
      </c>
      <c r="E33" s="240">
        <f>SUM(D10:D33)</f>
        <v>10871</v>
      </c>
    </row>
    <row r="34" spans="1:6" ht="3" customHeight="1" x14ac:dyDescent="0.2">
      <c r="A34" s="4"/>
      <c r="B34" s="51"/>
      <c r="C34" s="41"/>
      <c r="D34" s="45"/>
      <c r="E34" s="4"/>
    </row>
    <row r="35" spans="1:6" ht="12" x14ac:dyDescent="0.25">
      <c r="A35" s="15"/>
      <c r="B35" s="594" t="s">
        <v>62</v>
      </c>
      <c r="C35" s="501">
        <v>-10830</v>
      </c>
      <c r="D35" s="652">
        <v>10830</v>
      </c>
      <c r="E35" s="240">
        <f>D35</f>
        <v>10830</v>
      </c>
      <c r="F35" s="221"/>
    </row>
    <row r="36" spans="1:6" ht="3" customHeight="1" x14ac:dyDescent="0.2">
      <c r="A36" s="4"/>
      <c r="B36" s="357"/>
      <c r="C36" s="41"/>
      <c r="D36" s="45"/>
      <c r="E36" s="4"/>
    </row>
    <row r="37" spans="1:6" ht="12" customHeight="1" x14ac:dyDescent="0.2">
      <c r="A37" s="813"/>
      <c r="B37" s="776" t="s">
        <v>3885</v>
      </c>
      <c r="C37" s="939">
        <v>0</v>
      </c>
      <c r="D37" s="1020">
        <v>0</v>
      </c>
      <c r="E37" s="390"/>
      <c r="F37" s="221"/>
    </row>
    <row r="38" spans="1:6" ht="12" customHeight="1" x14ac:dyDescent="0.2">
      <c r="A38" s="813" t="s">
        <v>3558</v>
      </c>
      <c r="B38" s="776" t="s">
        <v>4232</v>
      </c>
      <c r="C38" s="939">
        <v>-500</v>
      </c>
      <c r="D38" s="1020">
        <v>500</v>
      </c>
      <c r="E38" s="390"/>
      <c r="F38" s="221"/>
    </row>
    <row r="39" spans="1:6" ht="12" customHeight="1" x14ac:dyDescent="0.2">
      <c r="A39" s="813" t="s">
        <v>3559</v>
      </c>
      <c r="B39" s="776" t="s">
        <v>2971</v>
      </c>
      <c r="C39" s="939">
        <v>-147</v>
      </c>
      <c r="D39" s="1020">
        <v>147</v>
      </c>
      <c r="E39" s="390"/>
      <c r="F39" s="221"/>
    </row>
    <row r="40" spans="1:6" ht="12" customHeight="1" x14ac:dyDescent="0.2">
      <c r="A40" s="813" t="s">
        <v>2856</v>
      </c>
      <c r="B40" s="776" t="s">
        <v>4239</v>
      </c>
      <c r="C40" s="939">
        <v>-114</v>
      </c>
      <c r="D40" s="1020">
        <v>114</v>
      </c>
      <c r="E40" s="390"/>
      <c r="F40" s="221"/>
    </row>
    <row r="41" spans="1:6" ht="12" customHeight="1" x14ac:dyDescent="0.2">
      <c r="A41" s="813" t="s">
        <v>3558</v>
      </c>
      <c r="B41" s="776" t="s">
        <v>4240</v>
      </c>
      <c r="C41" s="939">
        <v>-250</v>
      </c>
      <c r="D41" s="1020">
        <v>250</v>
      </c>
      <c r="E41" s="390"/>
      <c r="F41" s="221"/>
    </row>
    <row r="42" spans="1:6" ht="12" customHeight="1" x14ac:dyDescent="0.2">
      <c r="A42" s="813" t="s">
        <v>3560</v>
      </c>
      <c r="B42" s="776" t="s">
        <v>2783</v>
      </c>
      <c r="C42" s="939">
        <v>-25</v>
      </c>
      <c r="D42" s="1020">
        <v>25</v>
      </c>
      <c r="E42" s="390"/>
      <c r="F42" s="221"/>
    </row>
    <row r="43" spans="1:6" ht="12" customHeight="1" x14ac:dyDescent="0.2">
      <c r="A43" s="813"/>
      <c r="B43" s="776" t="s">
        <v>4246</v>
      </c>
      <c r="C43" s="939">
        <v>-150</v>
      </c>
      <c r="D43" s="1020">
        <v>150</v>
      </c>
      <c r="E43" s="390"/>
      <c r="F43" s="221"/>
    </row>
    <row r="44" spans="1:6" ht="12" customHeight="1" x14ac:dyDescent="0.2">
      <c r="A44" s="813"/>
      <c r="B44" s="776" t="s">
        <v>4248</v>
      </c>
      <c r="C44" s="939">
        <v>-54</v>
      </c>
      <c r="D44" s="1020">
        <v>54</v>
      </c>
      <c r="E44" s="390"/>
      <c r="F44" s="221"/>
    </row>
    <row r="45" spans="1:6" ht="12" customHeight="1" x14ac:dyDescent="0.2">
      <c r="A45" s="813"/>
      <c r="B45" s="776" t="s">
        <v>4249</v>
      </c>
      <c r="C45" s="939">
        <v>-88</v>
      </c>
      <c r="D45" s="1020">
        <v>88</v>
      </c>
      <c r="E45" s="390"/>
      <c r="F45" s="221"/>
    </row>
    <row r="46" spans="1:6" ht="12" customHeight="1" x14ac:dyDescent="0.2">
      <c r="A46" s="813"/>
      <c r="B46" s="776" t="s">
        <v>4256</v>
      </c>
      <c r="C46" s="939">
        <v>-10</v>
      </c>
      <c r="D46" s="1020">
        <v>10</v>
      </c>
      <c r="E46" s="390"/>
      <c r="F46" s="221"/>
    </row>
    <row r="47" spans="1:6" ht="12" customHeight="1" x14ac:dyDescent="0.2">
      <c r="A47" s="813"/>
      <c r="B47" s="776" t="s">
        <v>4257</v>
      </c>
      <c r="C47" s="939">
        <v>-160</v>
      </c>
      <c r="D47" s="1020">
        <v>160</v>
      </c>
      <c r="E47" s="390"/>
      <c r="F47" s="221"/>
    </row>
    <row r="48" spans="1:6" ht="12" customHeight="1" x14ac:dyDescent="0.2">
      <c r="A48" s="813"/>
      <c r="B48" s="1021" t="s">
        <v>4260</v>
      </c>
      <c r="C48" s="563">
        <v>-340</v>
      </c>
      <c r="D48" s="528">
        <v>340</v>
      </c>
      <c r="E48" s="390"/>
      <c r="F48" s="221"/>
    </row>
    <row r="49" spans="1:6" ht="12" customHeight="1" x14ac:dyDescent="0.2">
      <c r="A49" s="813"/>
      <c r="B49" s="776" t="s">
        <v>4261</v>
      </c>
      <c r="C49" s="939">
        <v>-110</v>
      </c>
      <c r="D49" s="1020">
        <v>110</v>
      </c>
      <c r="E49" s="390"/>
      <c r="F49" s="221"/>
    </row>
    <row r="50" spans="1:6" ht="12" customHeight="1" x14ac:dyDescent="0.2">
      <c r="A50" s="813"/>
      <c r="B50" s="1021" t="s">
        <v>4252</v>
      </c>
      <c r="C50" s="563">
        <v>-1000</v>
      </c>
      <c r="D50" s="528">
        <v>1000</v>
      </c>
      <c r="E50" s="390"/>
      <c r="F50" s="221"/>
    </row>
    <row r="51" spans="1:6" ht="12" customHeight="1" x14ac:dyDescent="0.2">
      <c r="A51" s="813"/>
      <c r="B51" s="776" t="s">
        <v>4273</v>
      </c>
      <c r="C51" s="939">
        <v>-1190</v>
      </c>
      <c r="D51" s="1020">
        <v>1190</v>
      </c>
      <c r="F51" s="221"/>
    </row>
    <row r="52" spans="1:6" ht="12" customHeight="1" x14ac:dyDescent="0.2">
      <c r="A52" s="813"/>
      <c r="B52" s="221"/>
      <c r="C52" s="302"/>
      <c r="D52" s="303"/>
      <c r="E52" s="390"/>
      <c r="F52" s="221"/>
    </row>
    <row r="53" spans="1:6" ht="12" customHeight="1" x14ac:dyDescent="0.2">
      <c r="A53" s="813"/>
      <c r="B53" s="221"/>
      <c r="C53" s="302"/>
      <c r="D53" s="303"/>
      <c r="E53" s="390"/>
      <c r="F53" s="221"/>
    </row>
    <row r="54" spans="1:6" ht="12" customHeight="1" x14ac:dyDescent="0.25">
      <c r="A54" s="813"/>
      <c r="B54" s="221"/>
      <c r="C54" s="302"/>
      <c r="D54" s="303"/>
      <c r="E54" s="240">
        <f>SUM(D37:D54)</f>
        <v>4138</v>
      </c>
      <c r="F54" s="221"/>
    </row>
    <row r="55" spans="1:6" ht="3" customHeight="1" x14ac:dyDescent="0.2">
      <c r="A55" s="659"/>
      <c r="B55" s="659"/>
      <c r="C55" s="795"/>
      <c r="D55" s="660"/>
      <c r="E55" s="801"/>
      <c r="F55" s="221"/>
    </row>
    <row r="56" spans="1:6" ht="12" customHeight="1" x14ac:dyDescent="0.2">
      <c r="A56" s="814"/>
      <c r="B56" s="826" t="s">
        <v>3787</v>
      </c>
      <c r="C56" s="604">
        <v>3000</v>
      </c>
      <c r="D56" s="260"/>
      <c r="E56" s="390"/>
      <c r="F56" s="221"/>
    </row>
    <row r="57" spans="1:6" ht="12" customHeight="1" x14ac:dyDescent="0.25">
      <c r="A57" s="814" t="s">
        <v>3560</v>
      </c>
      <c r="B57" s="776" t="s">
        <v>4245</v>
      </c>
      <c r="C57" s="939">
        <v>-131</v>
      </c>
      <c r="D57" s="1020">
        <v>131</v>
      </c>
      <c r="E57" s="408"/>
      <c r="F57" s="221"/>
    </row>
    <row r="58" spans="1:6" ht="12" customHeight="1" x14ac:dyDescent="0.25">
      <c r="A58" s="814" t="s">
        <v>3788</v>
      </c>
      <c r="B58" s="776" t="s">
        <v>2724</v>
      </c>
      <c r="C58" s="939">
        <v>-110</v>
      </c>
      <c r="D58" s="1020">
        <v>110</v>
      </c>
      <c r="E58" s="408"/>
      <c r="F58" s="221"/>
    </row>
    <row r="59" spans="1:6" ht="12" customHeight="1" x14ac:dyDescent="0.25">
      <c r="A59" s="814" t="s">
        <v>3789</v>
      </c>
      <c r="B59" s="776" t="s">
        <v>4250</v>
      </c>
      <c r="C59" s="939">
        <v>-212</v>
      </c>
      <c r="D59" s="1020">
        <v>212</v>
      </c>
      <c r="E59" s="408"/>
      <c r="F59" s="221"/>
    </row>
    <row r="60" spans="1:6" ht="12" customHeight="1" x14ac:dyDescent="0.25">
      <c r="A60" s="814" t="s">
        <v>2855</v>
      </c>
      <c r="B60" s="776" t="s">
        <v>4253</v>
      </c>
      <c r="C60" s="939">
        <v>-41</v>
      </c>
      <c r="D60" s="1020">
        <v>41</v>
      </c>
      <c r="E60" s="408"/>
      <c r="F60" s="221"/>
    </row>
    <row r="61" spans="1:6" ht="12" customHeight="1" x14ac:dyDescent="0.25">
      <c r="A61" s="814" t="s">
        <v>2856</v>
      </c>
      <c r="B61" s="776" t="s">
        <v>4254</v>
      </c>
      <c r="C61" s="939">
        <v>-25</v>
      </c>
      <c r="D61" s="1020">
        <v>25</v>
      </c>
      <c r="E61" s="408"/>
      <c r="F61" s="221"/>
    </row>
    <row r="62" spans="1:6" ht="12" customHeight="1" x14ac:dyDescent="0.25">
      <c r="A62" s="814" t="s">
        <v>3790</v>
      </c>
      <c r="B62" s="776" t="s">
        <v>4258</v>
      </c>
      <c r="C62" s="939">
        <v>-212</v>
      </c>
      <c r="D62" s="1020">
        <v>212</v>
      </c>
      <c r="E62" s="860"/>
      <c r="F62" s="221"/>
    </row>
    <row r="63" spans="1:6" ht="12" customHeight="1" x14ac:dyDescent="0.25">
      <c r="A63" s="814" t="s">
        <v>2855</v>
      </c>
      <c r="B63" s="776" t="s">
        <v>4259</v>
      </c>
      <c r="C63" s="939">
        <v>-335</v>
      </c>
      <c r="D63" s="1020">
        <v>335</v>
      </c>
      <c r="E63" s="860"/>
      <c r="F63" s="221"/>
    </row>
    <row r="64" spans="1:6" ht="12" customHeight="1" x14ac:dyDescent="0.25">
      <c r="A64" s="814" t="s">
        <v>2856</v>
      </c>
      <c r="B64" s="776" t="s">
        <v>4259</v>
      </c>
      <c r="C64" s="939">
        <v>-221</v>
      </c>
      <c r="D64" s="1020">
        <v>221</v>
      </c>
      <c r="E64" s="860"/>
      <c r="F64" s="221"/>
    </row>
    <row r="65" spans="1:6" ht="12" customHeight="1" x14ac:dyDescent="0.25">
      <c r="A65" s="814" t="s">
        <v>1327</v>
      </c>
      <c r="B65" s="776" t="s">
        <v>4265</v>
      </c>
      <c r="C65" s="939">
        <v>-50</v>
      </c>
      <c r="D65" s="1020">
        <v>50</v>
      </c>
      <c r="E65" s="408"/>
      <c r="F65" s="221"/>
    </row>
    <row r="66" spans="1:6" ht="12" customHeight="1" x14ac:dyDescent="0.25">
      <c r="A66" s="814"/>
      <c r="B66" s="776" t="s">
        <v>4264</v>
      </c>
      <c r="C66" s="939">
        <v>-15</v>
      </c>
      <c r="D66" s="1020">
        <v>15</v>
      </c>
      <c r="E66" s="408"/>
      <c r="F66" s="221"/>
    </row>
    <row r="67" spans="1:6" ht="12" customHeight="1" x14ac:dyDescent="0.25">
      <c r="A67" s="814"/>
      <c r="B67" s="776" t="s">
        <v>4268</v>
      </c>
      <c r="C67" s="939">
        <v>-72</v>
      </c>
      <c r="D67" s="1020">
        <v>72</v>
      </c>
      <c r="E67" s="408"/>
      <c r="F67" s="221"/>
    </row>
    <row r="68" spans="1:6" ht="12" customHeight="1" x14ac:dyDescent="0.25">
      <c r="A68" s="814"/>
      <c r="B68" s="776" t="s">
        <v>4269</v>
      </c>
      <c r="C68" s="939">
        <v>-310</v>
      </c>
      <c r="D68" s="1020">
        <v>310</v>
      </c>
      <c r="E68" s="408"/>
      <c r="F68" s="221"/>
    </row>
    <row r="69" spans="1:6" ht="12" customHeight="1" x14ac:dyDescent="0.25">
      <c r="A69" s="814"/>
      <c r="B69" s="776" t="s">
        <v>4270</v>
      </c>
      <c r="C69" s="939">
        <v>-45</v>
      </c>
      <c r="D69" s="1020">
        <v>45</v>
      </c>
      <c r="E69" s="860"/>
      <c r="F69" s="221"/>
    </row>
    <row r="70" spans="1:6" ht="12" customHeight="1" x14ac:dyDescent="0.25">
      <c r="A70" s="814"/>
      <c r="B70" s="776" t="s">
        <v>4271</v>
      </c>
      <c r="C70" s="939">
        <v>-404</v>
      </c>
      <c r="D70" s="1020">
        <v>404</v>
      </c>
      <c r="E70" s="860"/>
      <c r="F70" s="221"/>
    </row>
    <row r="71" spans="1:6" ht="12" customHeight="1" x14ac:dyDescent="0.2">
      <c r="A71" s="814"/>
      <c r="B71" s="776" t="s">
        <v>4274</v>
      </c>
      <c r="C71" s="939">
        <v>-15</v>
      </c>
      <c r="D71" s="1020">
        <v>15</v>
      </c>
      <c r="F71" s="221"/>
    </row>
    <row r="72" spans="1:6" ht="12" customHeight="1" thickBot="1" x14ac:dyDescent="0.3">
      <c r="A72" s="814"/>
      <c r="B72" s="221"/>
      <c r="C72" s="302"/>
      <c r="D72" s="303"/>
      <c r="E72" s="240">
        <f>SUM(D56:D72)</f>
        <v>2198</v>
      </c>
    </row>
    <row r="73" spans="1:6" ht="20.25" customHeight="1" thickBot="1" x14ac:dyDescent="0.45">
      <c r="B73" s="50" t="s">
        <v>1198</v>
      </c>
      <c r="C73" s="49">
        <f>SUM(C2:C54)</f>
        <v>0</v>
      </c>
      <c r="D73" s="432">
        <f>SUM(D10:D54)</f>
        <v>25839</v>
      </c>
      <c r="E73" s="353"/>
    </row>
    <row r="75" spans="1:6" x14ac:dyDescent="0.2">
      <c r="B75" s="193"/>
      <c r="C75" s="193"/>
      <c r="D75" s="193"/>
      <c r="E75" s="343"/>
      <c r="F75" s="28"/>
    </row>
    <row r="76" spans="1:6" x14ac:dyDescent="0.2">
      <c r="B76" s="193"/>
      <c r="C76" s="193"/>
      <c r="D76" s="193"/>
      <c r="E76" s="230"/>
      <c r="F76" s="193"/>
    </row>
    <row r="77" spans="1:6" x14ac:dyDescent="0.2">
      <c r="B77" s="193"/>
      <c r="C77" s="193"/>
      <c r="D77" s="193"/>
      <c r="E77" s="230"/>
      <c r="F77" s="193"/>
    </row>
    <row r="78" spans="1:6" ht="13.2" x14ac:dyDescent="0.25">
      <c r="C78" s="193"/>
      <c r="D78" s="193"/>
      <c r="E78" s="799"/>
      <c r="F78" s="193"/>
    </row>
    <row r="79" spans="1:6" ht="13.2" x14ac:dyDescent="0.25">
      <c r="C79" s="231"/>
      <c r="D79" s="28"/>
      <c r="E79" s="799"/>
      <c r="F79" s="193"/>
    </row>
    <row r="80" spans="1:6" ht="13.2" x14ac:dyDescent="0.25">
      <c r="C80" s="193"/>
      <c r="D80" s="28"/>
      <c r="E80" s="799"/>
      <c r="F80" s="193"/>
    </row>
    <row r="81" spans="2:6" x14ac:dyDescent="0.2">
      <c r="B81" s="28"/>
      <c r="C81" s="193"/>
      <c r="D81" s="28"/>
      <c r="E81" s="193"/>
      <c r="F81" s="193"/>
    </row>
    <row r="82" spans="2:6" x14ac:dyDescent="0.2">
      <c r="B82" s="28"/>
      <c r="C82" s="231"/>
      <c r="D82" s="28"/>
      <c r="E82" s="193"/>
      <c r="F82" s="193"/>
    </row>
    <row r="83" spans="2:6" x14ac:dyDescent="0.2">
      <c r="E83" s="221"/>
      <c r="F83" s="221"/>
    </row>
  </sheetData>
  <pageMargins left="0.7" right="0.7" top="0.75" bottom="0.75" header="0.3" footer="0.3"/>
  <pageSetup paperSize="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
  <sheetViews>
    <sheetView zoomScale="90" zoomScaleNormal="90" workbookViewId="0">
      <selection activeCell="D3" sqref="C2:D3"/>
    </sheetView>
  </sheetViews>
  <sheetFormatPr baseColWidth="10" defaultColWidth="11.44140625" defaultRowHeight="11.4" x14ac:dyDescent="0.2"/>
  <cols>
    <col min="1" max="1" width="3.6640625" style="3" customWidth="1"/>
    <col min="2" max="2" width="24.109375" style="3" customWidth="1"/>
    <col min="3" max="3" width="8.5546875" style="5" bestFit="1" customWidth="1"/>
    <col min="4" max="4" width="9" style="3" bestFit="1" customWidth="1"/>
    <col min="5" max="5" width="7.6640625" style="3" customWidth="1"/>
    <col min="6" max="6" width="1.109375" style="3" customWidth="1"/>
    <col min="7" max="7" width="7.6640625" style="3" customWidth="1"/>
    <col min="8" max="16384" width="11.44140625" style="3"/>
  </cols>
  <sheetData>
    <row r="1" spans="1:7" ht="12" thickBot="1" x14ac:dyDescent="0.25">
      <c r="B1" s="50"/>
      <c r="C1" s="54" t="s">
        <v>1230</v>
      </c>
      <c r="D1" s="54" t="s">
        <v>1228</v>
      </c>
      <c r="E1" s="221"/>
      <c r="F1" s="260"/>
      <c r="G1" s="221"/>
    </row>
    <row r="2" spans="1:7" x14ac:dyDescent="0.2">
      <c r="A2" s="16"/>
      <c r="B2" s="50" t="s">
        <v>1192</v>
      </c>
      <c r="C2" s="1297">
        <v>20093</v>
      </c>
      <c r="D2" s="1211"/>
      <c r="E2" s="260"/>
      <c r="F2" s="630"/>
    </row>
    <row r="3" spans="1:7" ht="12" x14ac:dyDescent="0.25">
      <c r="A3" s="16"/>
      <c r="B3" s="3" t="s">
        <v>1194</v>
      </c>
      <c r="C3" s="875"/>
      <c r="D3" s="875"/>
      <c r="E3" s="23"/>
    </row>
    <row r="4" spans="1:7" ht="12" x14ac:dyDescent="0.25">
      <c r="A4" s="16"/>
      <c r="B4" s="3" t="s">
        <v>3597</v>
      </c>
      <c r="C4" s="875">
        <v>2000</v>
      </c>
      <c r="D4" s="875">
        <v>-2000</v>
      </c>
      <c r="E4" s="23"/>
    </row>
    <row r="5" spans="1:7" ht="12" x14ac:dyDescent="0.25">
      <c r="A5" s="16"/>
      <c r="B5" s="3" t="s">
        <v>3743</v>
      </c>
      <c r="C5" s="875">
        <v>2700</v>
      </c>
      <c r="D5" s="875">
        <v>-2700</v>
      </c>
      <c r="E5" s="23"/>
    </row>
    <row r="6" spans="1:7" ht="12" x14ac:dyDescent="0.25">
      <c r="A6" s="16"/>
      <c r="B6" s="221" t="s">
        <v>393</v>
      </c>
      <c r="C6" s="875">
        <v>97</v>
      </c>
      <c r="D6" s="875">
        <v>-97</v>
      </c>
      <c r="E6" s="23">
        <f>SUM(C2:C6)</f>
        <v>24890</v>
      </c>
    </row>
    <row r="7" spans="1:7" ht="3.75" customHeight="1" x14ac:dyDescent="0.2">
      <c r="A7" s="4"/>
      <c r="B7" s="51"/>
      <c r="C7" s="41"/>
      <c r="D7" s="45"/>
      <c r="E7" s="4"/>
    </row>
    <row r="8" spans="1:7" x14ac:dyDescent="0.2">
      <c r="A8" s="14">
        <v>1</v>
      </c>
      <c r="B8" s="585" t="s">
        <v>1145</v>
      </c>
      <c r="C8" s="516">
        <v>-50</v>
      </c>
      <c r="D8" s="516">
        <v>50</v>
      </c>
    </row>
    <row r="9" spans="1:7" ht="12" thickBot="1" x14ac:dyDescent="0.25">
      <c r="A9" s="14">
        <v>2</v>
      </c>
      <c r="B9" s="585" t="s">
        <v>791</v>
      </c>
      <c r="C9" s="516">
        <v>-155</v>
      </c>
      <c r="D9" s="1231">
        <v>155</v>
      </c>
      <c r="E9" s="260"/>
    </row>
    <row r="10" spans="1:7" x14ac:dyDescent="0.2">
      <c r="A10" s="14">
        <v>3</v>
      </c>
      <c r="B10" s="1022" t="s">
        <v>2670</v>
      </c>
      <c r="C10" s="1023">
        <v>-450</v>
      </c>
      <c r="D10" s="1023">
        <v>450</v>
      </c>
    </row>
    <row r="11" spans="1:7" ht="12" thickBot="1" x14ac:dyDescent="0.25">
      <c r="A11" s="14">
        <v>4</v>
      </c>
      <c r="B11" s="1024" t="s">
        <v>3786</v>
      </c>
      <c r="C11" s="1025">
        <v>-2717</v>
      </c>
      <c r="D11" s="1232">
        <f>E81</f>
        <v>2717</v>
      </c>
      <c r="F11" s="221"/>
    </row>
    <row r="12" spans="1:7" x14ac:dyDescent="0.2">
      <c r="A12" s="14">
        <v>5</v>
      </c>
      <c r="B12" s="585" t="s">
        <v>4214</v>
      </c>
      <c r="C12" s="516">
        <v>-1922</v>
      </c>
      <c r="D12" s="516">
        <v>1922</v>
      </c>
    </row>
    <row r="13" spans="1:7" x14ac:dyDescent="0.2">
      <c r="A13" s="14">
        <v>6</v>
      </c>
      <c r="B13" s="585" t="s">
        <v>3781</v>
      </c>
      <c r="C13" s="516">
        <v>0</v>
      </c>
      <c r="D13" s="516">
        <v>0</v>
      </c>
    </row>
    <row r="14" spans="1:7" x14ac:dyDescent="0.2">
      <c r="A14" s="14">
        <v>7</v>
      </c>
      <c r="B14" s="585" t="s">
        <v>1433</v>
      </c>
      <c r="C14" s="516">
        <v>-140</v>
      </c>
      <c r="D14" s="516">
        <v>140</v>
      </c>
    </row>
    <row r="15" spans="1:7" ht="12" x14ac:dyDescent="0.25">
      <c r="A15" s="14">
        <v>8</v>
      </c>
      <c r="B15" s="585" t="s">
        <v>3785</v>
      </c>
      <c r="C15" s="516">
        <v>0</v>
      </c>
      <c r="D15" s="516">
        <v>0</v>
      </c>
      <c r="G15" s="827"/>
    </row>
    <row r="16" spans="1:7" ht="12" x14ac:dyDescent="0.25">
      <c r="A16" s="14">
        <v>9</v>
      </c>
      <c r="B16" s="585" t="s">
        <v>4180</v>
      </c>
      <c r="C16" s="516">
        <v>-300</v>
      </c>
      <c r="D16" s="516">
        <v>300</v>
      </c>
      <c r="G16" s="827"/>
    </row>
    <row r="17" spans="1:7" x14ac:dyDescent="0.2">
      <c r="A17" s="14">
        <v>10</v>
      </c>
      <c r="B17" s="585" t="s">
        <v>4175</v>
      </c>
      <c r="C17" s="516">
        <v>-300</v>
      </c>
      <c r="D17" s="516">
        <v>300</v>
      </c>
    </row>
    <row r="18" spans="1:7" x14ac:dyDescent="0.2">
      <c r="A18" s="14">
        <v>11</v>
      </c>
      <c r="B18" s="585" t="s">
        <v>4178</v>
      </c>
      <c r="C18" s="516">
        <v>-300</v>
      </c>
      <c r="D18" s="516">
        <v>300</v>
      </c>
    </row>
    <row r="19" spans="1:7" x14ac:dyDescent="0.2">
      <c r="A19" s="14">
        <v>12</v>
      </c>
      <c r="B19" s="585" t="s">
        <v>4176</v>
      </c>
      <c r="C19" s="516">
        <v>0</v>
      </c>
      <c r="D19" s="516">
        <v>0</v>
      </c>
      <c r="G19" s="221"/>
    </row>
    <row r="20" spans="1:7" x14ac:dyDescent="0.2">
      <c r="A20" s="14">
        <v>13</v>
      </c>
      <c r="B20" s="585" t="s">
        <v>4177</v>
      </c>
      <c r="C20" s="516">
        <v>-300</v>
      </c>
      <c r="D20" s="516">
        <v>300</v>
      </c>
      <c r="E20" s="5"/>
      <c r="G20" s="221"/>
    </row>
    <row r="21" spans="1:7" x14ac:dyDescent="0.2">
      <c r="A21" s="14">
        <v>14</v>
      </c>
      <c r="B21" s="585" t="s">
        <v>3164</v>
      </c>
      <c r="C21" s="516">
        <v>-656</v>
      </c>
      <c r="D21" s="1231">
        <v>656</v>
      </c>
    </row>
    <row r="22" spans="1:7" x14ac:dyDescent="0.2">
      <c r="A22" s="14">
        <v>15</v>
      </c>
      <c r="B22" s="585" t="s">
        <v>1154</v>
      </c>
      <c r="C22" s="516">
        <v>-59</v>
      </c>
      <c r="D22" s="1231">
        <v>59</v>
      </c>
      <c r="G22" s="221"/>
    </row>
    <row r="23" spans="1:7" x14ac:dyDescent="0.2">
      <c r="A23" s="14">
        <v>16</v>
      </c>
      <c r="B23" s="585" t="s">
        <v>1155</v>
      </c>
      <c r="C23" s="516">
        <v>-17</v>
      </c>
      <c r="D23" s="1231">
        <v>17</v>
      </c>
      <c r="G23" s="221"/>
    </row>
    <row r="24" spans="1:7" x14ac:dyDescent="0.2">
      <c r="A24" s="14">
        <v>17</v>
      </c>
      <c r="B24" s="585" t="s">
        <v>3439</v>
      </c>
      <c r="C24" s="516">
        <v>-35</v>
      </c>
      <c r="D24" s="1231">
        <v>35</v>
      </c>
    </row>
    <row r="25" spans="1:7" x14ac:dyDescent="0.2">
      <c r="A25" s="14">
        <v>18</v>
      </c>
      <c r="B25" s="585" t="s">
        <v>4183</v>
      </c>
      <c r="C25" s="516">
        <v>-40</v>
      </c>
      <c r="D25" s="1231">
        <v>40</v>
      </c>
    </row>
    <row r="26" spans="1:7" x14ac:dyDescent="0.2">
      <c r="A26" s="14">
        <v>19</v>
      </c>
      <c r="B26" s="585" t="s">
        <v>4184</v>
      </c>
      <c r="C26" s="516">
        <v>-110</v>
      </c>
      <c r="D26" s="1231">
        <v>110</v>
      </c>
      <c r="G26" s="221"/>
    </row>
    <row r="27" spans="1:7" x14ac:dyDescent="0.2">
      <c r="A27" s="14">
        <v>20</v>
      </c>
      <c r="B27" s="585" t="s">
        <v>3793</v>
      </c>
      <c r="C27" s="516">
        <v>-370</v>
      </c>
      <c r="D27" s="1231">
        <v>370</v>
      </c>
      <c r="G27" s="221"/>
    </row>
    <row r="28" spans="1:7" x14ac:dyDescent="0.2">
      <c r="A28" s="14">
        <v>21</v>
      </c>
      <c r="B28" s="585" t="s">
        <v>3427</v>
      </c>
      <c r="C28" s="516">
        <v>-300</v>
      </c>
      <c r="D28" s="1231">
        <v>300</v>
      </c>
      <c r="E28" s="353"/>
      <c r="G28" s="221"/>
    </row>
    <row r="29" spans="1:7" ht="12" x14ac:dyDescent="0.25">
      <c r="A29" s="14">
        <v>22</v>
      </c>
      <c r="B29" s="657" t="s">
        <v>2888</v>
      </c>
      <c r="C29" s="658">
        <v>0</v>
      </c>
      <c r="D29" s="658">
        <v>0</v>
      </c>
      <c r="E29" s="5"/>
      <c r="G29" s="221"/>
    </row>
    <row r="30" spans="1:7" ht="12" x14ac:dyDescent="0.25">
      <c r="A30" s="14">
        <v>23</v>
      </c>
      <c r="B30" s="730" t="s">
        <v>4179</v>
      </c>
      <c r="C30" s="731">
        <v>-956</v>
      </c>
      <c r="D30" s="731">
        <v>956</v>
      </c>
      <c r="F30" s="221"/>
      <c r="G30" s="221"/>
    </row>
    <row r="31" spans="1:7" ht="12" x14ac:dyDescent="0.25">
      <c r="A31" s="14">
        <v>24</v>
      </c>
      <c r="B31" s="670" t="s">
        <v>4228</v>
      </c>
      <c r="C31" s="672">
        <v>-432</v>
      </c>
      <c r="D31" s="672">
        <v>432</v>
      </c>
      <c r="E31" s="240">
        <f>SUM(D8:D31)</f>
        <v>9609</v>
      </c>
    </row>
    <row r="32" spans="1:7" ht="3" customHeight="1" x14ac:dyDescent="0.2">
      <c r="A32" s="4"/>
      <c r="B32" s="51"/>
      <c r="C32" s="41"/>
      <c r="D32" s="45"/>
      <c r="E32" s="4"/>
    </row>
    <row r="33" spans="1:7" ht="12" x14ac:dyDescent="0.25">
      <c r="A33" s="15"/>
      <c r="B33" s="594" t="s">
        <v>62</v>
      </c>
      <c r="C33" s="501">
        <v>-12238</v>
      </c>
      <c r="D33" s="652">
        <v>12238</v>
      </c>
      <c r="E33" s="240">
        <f>D33</f>
        <v>12238</v>
      </c>
      <c r="F33" s="221"/>
      <c r="G33" s="193"/>
    </row>
    <row r="34" spans="1:7" ht="3" customHeight="1" x14ac:dyDescent="0.2">
      <c r="A34" s="4"/>
      <c r="B34" s="357"/>
      <c r="C34" s="41"/>
      <c r="D34" s="45"/>
      <c r="E34" s="4"/>
    </row>
    <row r="35" spans="1:7" ht="12" customHeight="1" x14ac:dyDescent="0.2">
      <c r="A35" s="813"/>
      <c r="B35" s="585" t="s">
        <v>3885</v>
      </c>
      <c r="C35" s="516">
        <v>0</v>
      </c>
      <c r="D35" s="516">
        <v>0</v>
      </c>
      <c r="E35" s="390"/>
      <c r="F35" s="221"/>
    </row>
    <row r="36" spans="1:7" ht="12" customHeight="1" x14ac:dyDescent="0.2">
      <c r="A36" s="813" t="s">
        <v>3558</v>
      </c>
      <c r="B36" s="585" t="s">
        <v>4263</v>
      </c>
      <c r="C36" s="516">
        <v>-400</v>
      </c>
      <c r="D36" s="516">
        <v>400</v>
      </c>
      <c r="E36" s="390"/>
      <c r="F36" s="221"/>
    </row>
    <row r="37" spans="1:7" ht="12" customHeight="1" x14ac:dyDescent="0.2">
      <c r="A37" s="813" t="s">
        <v>3559</v>
      </c>
      <c r="B37" s="585" t="s">
        <v>2971</v>
      </c>
      <c r="C37" s="516">
        <v>-147</v>
      </c>
      <c r="D37" s="516">
        <v>147</v>
      </c>
      <c r="E37" s="390"/>
      <c r="F37" s="221"/>
    </row>
    <row r="38" spans="1:7" ht="12" customHeight="1" x14ac:dyDescent="0.2">
      <c r="A38" s="813" t="s">
        <v>2856</v>
      </c>
      <c r="B38" s="585" t="s">
        <v>4194</v>
      </c>
      <c r="C38" s="516">
        <v>-300</v>
      </c>
      <c r="D38" s="516">
        <v>300</v>
      </c>
      <c r="E38" s="390"/>
      <c r="F38" s="221"/>
      <c r="G38" s="221"/>
    </row>
    <row r="39" spans="1:7" ht="12" customHeight="1" x14ac:dyDescent="0.2">
      <c r="A39" s="813" t="s">
        <v>3558</v>
      </c>
      <c r="B39" s="585" t="s">
        <v>4195</v>
      </c>
      <c r="C39" s="516">
        <v>-800</v>
      </c>
      <c r="D39" s="516">
        <v>800</v>
      </c>
      <c r="E39" s="390"/>
      <c r="F39" s="221"/>
    </row>
    <row r="40" spans="1:7" ht="12" customHeight="1" x14ac:dyDescent="0.2">
      <c r="A40" s="813" t="s">
        <v>3560</v>
      </c>
      <c r="B40" s="585" t="s">
        <v>4199</v>
      </c>
      <c r="C40" s="516">
        <v>-50</v>
      </c>
      <c r="D40" s="516">
        <v>50</v>
      </c>
      <c r="F40" s="221"/>
    </row>
    <row r="41" spans="1:7" ht="12" customHeight="1" x14ac:dyDescent="0.2">
      <c r="A41" s="813"/>
      <c r="B41" s="585" t="s">
        <v>4202</v>
      </c>
      <c r="C41" s="516">
        <v>-404</v>
      </c>
      <c r="D41" s="516">
        <v>404</v>
      </c>
      <c r="E41" s="390"/>
      <c r="F41" s="221"/>
    </row>
    <row r="42" spans="1:7" ht="12" customHeight="1" x14ac:dyDescent="0.2">
      <c r="A42" s="813"/>
      <c r="B42" s="585" t="s">
        <v>4200</v>
      </c>
      <c r="C42" s="516">
        <v>-25</v>
      </c>
      <c r="D42" s="516">
        <v>25</v>
      </c>
      <c r="E42" s="390"/>
      <c r="F42" s="221"/>
      <c r="G42" s="221"/>
    </row>
    <row r="43" spans="1:7" ht="12" customHeight="1" x14ac:dyDescent="0.2">
      <c r="A43" s="813"/>
      <c r="B43" s="585" t="s">
        <v>4205</v>
      </c>
      <c r="C43" s="516">
        <v>-60</v>
      </c>
      <c r="D43" s="516">
        <v>60</v>
      </c>
      <c r="F43" s="221"/>
    </row>
    <row r="44" spans="1:7" ht="12" customHeight="1" x14ac:dyDescent="0.2">
      <c r="A44" s="813"/>
      <c r="B44" s="585" t="s">
        <v>4206</v>
      </c>
      <c r="C44" s="516">
        <v>-7</v>
      </c>
      <c r="D44" s="516">
        <v>7</v>
      </c>
      <c r="F44" s="221"/>
    </row>
    <row r="45" spans="1:7" ht="12" customHeight="1" x14ac:dyDescent="0.2">
      <c r="A45" s="813"/>
      <c r="B45" s="585" t="s">
        <v>4209</v>
      </c>
      <c r="C45" s="516">
        <v>-100</v>
      </c>
      <c r="D45" s="516">
        <v>100</v>
      </c>
      <c r="E45" s="390"/>
      <c r="F45" s="221"/>
    </row>
    <row r="46" spans="1:7" ht="12" customHeight="1" x14ac:dyDescent="0.2">
      <c r="A46" s="813"/>
      <c r="B46" s="585" t="s">
        <v>4219</v>
      </c>
      <c r="C46" s="516">
        <v>-550</v>
      </c>
      <c r="D46" s="516">
        <v>550</v>
      </c>
      <c r="E46" s="390"/>
      <c r="F46" s="221"/>
      <c r="G46" s="221"/>
    </row>
    <row r="47" spans="1:7" ht="12" customHeight="1" x14ac:dyDescent="0.2">
      <c r="A47" s="813"/>
      <c r="B47" s="585" t="s">
        <v>4241</v>
      </c>
      <c r="C47" s="516">
        <v>-70</v>
      </c>
      <c r="D47" s="516">
        <v>70</v>
      </c>
      <c r="E47" s="390"/>
      <c r="F47" s="221"/>
      <c r="G47" s="221"/>
    </row>
    <row r="48" spans="1:7" ht="12" customHeight="1" x14ac:dyDescent="0.2">
      <c r="A48" s="813"/>
      <c r="B48" s="585" t="s">
        <v>4242</v>
      </c>
      <c r="C48" s="516">
        <v>-65</v>
      </c>
      <c r="D48" s="516">
        <v>65</v>
      </c>
      <c r="E48" s="390"/>
      <c r="F48" s="221"/>
      <c r="G48" s="221"/>
    </row>
    <row r="49" spans="1:7" ht="12" customHeight="1" x14ac:dyDescent="0.2">
      <c r="A49" s="813"/>
      <c r="B49" s="585" t="s">
        <v>2259</v>
      </c>
      <c r="C49" s="516">
        <v>-10</v>
      </c>
      <c r="D49" s="516">
        <v>10</v>
      </c>
      <c r="E49" s="390"/>
      <c r="F49" s="221"/>
      <c r="G49" s="221"/>
    </row>
    <row r="50" spans="1:7" ht="12" customHeight="1" x14ac:dyDescent="0.2">
      <c r="A50" s="813"/>
      <c r="B50" s="585" t="s">
        <v>4244</v>
      </c>
      <c r="C50" s="516">
        <v>-55</v>
      </c>
      <c r="D50" s="516">
        <v>55</v>
      </c>
      <c r="E50" s="390"/>
      <c r="F50" s="221"/>
    </row>
    <row r="51" spans="1:7" ht="12" customHeight="1" x14ac:dyDescent="0.25">
      <c r="A51" s="813"/>
      <c r="B51" s="221"/>
      <c r="C51" s="302"/>
      <c r="D51" s="302"/>
      <c r="E51" s="240">
        <f>SUM(D35:D51)</f>
        <v>3043</v>
      </c>
      <c r="F51" s="221"/>
      <c r="G51" s="221"/>
    </row>
    <row r="52" spans="1:7" ht="3" customHeight="1" x14ac:dyDescent="0.2">
      <c r="A52" s="659"/>
      <c r="B52" s="659"/>
      <c r="C52" s="795"/>
      <c r="D52" s="795"/>
      <c r="E52" s="801"/>
      <c r="F52" s="221"/>
    </row>
    <row r="53" spans="1:7" ht="12" customHeight="1" x14ac:dyDescent="0.2">
      <c r="A53" s="814"/>
      <c r="B53" s="826" t="s">
        <v>3787</v>
      </c>
      <c r="C53" s="604">
        <v>3000</v>
      </c>
      <c r="D53" s="46"/>
      <c r="E53" s="390"/>
      <c r="F53" s="221"/>
    </row>
    <row r="54" spans="1:7" ht="12" customHeight="1" x14ac:dyDescent="0.25">
      <c r="A54" s="814" t="s">
        <v>3560</v>
      </c>
      <c r="B54" s="585" t="s">
        <v>4182</v>
      </c>
      <c r="C54" s="516">
        <v>-15</v>
      </c>
      <c r="D54" s="516">
        <v>15</v>
      </c>
      <c r="E54" s="408"/>
      <c r="F54" s="221"/>
    </row>
    <row r="55" spans="1:7" ht="12" customHeight="1" x14ac:dyDescent="0.25">
      <c r="A55" s="814" t="s">
        <v>3788</v>
      </c>
      <c r="B55" s="585" t="s">
        <v>4185</v>
      </c>
      <c r="C55" s="516">
        <v>-2</v>
      </c>
      <c r="D55" s="516">
        <v>2</v>
      </c>
      <c r="E55" s="408"/>
      <c r="F55" s="221"/>
    </row>
    <row r="56" spans="1:7" ht="12" customHeight="1" x14ac:dyDescent="0.25">
      <c r="A56" s="814" t="s">
        <v>3789</v>
      </c>
      <c r="B56" s="585" t="s">
        <v>4186</v>
      </c>
      <c r="C56" s="516">
        <v>-141</v>
      </c>
      <c r="D56" s="516">
        <v>141</v>
      </c>
      <c r="E56" s="408"/>
      <c r="F56" s="221"/>
    </row>
    <row r="57" spans="1:7" ht="12" customHeight="1" x14ac:dyDescent="0.25">
      <c r="A57" s="814" t="s">
        <v>2855</v>
      </c>
      <c r="B57" s="585" t="s">
        <v>4187</v>
      </c>
      <c r="C57" s="516">
        <v>-93</v>
      </c>
      <c r="D57" s="516">
        <v>93</v>
      </c>
      <c r="E57" s="408"/>
      <c r="F57" s="221"/>
    </row>
    <row r="58" spans="1:7" ht="12" customHeight="1" x14ac:dyDescent="0.25">
      <c r="A58" s="814" t="s">
        <v>2856</v>
      </c>
      <c r="B58" s="585" t="s">
        <v>4188</v>
      </c>
      <c r="C58" s="516">
        <v>-50</v>
      </c>
      <c r="D58" s="1231">
        <v>50</v>
      </c>
      <c r="E58" s="408"/>
      <c r="F58" s="221"/>
    </row>
    <row r="59" spans="1:7" ht="12" customHeight="1" x14ac:dyDescent="0.25">
      <c r="A59" s="814" t="s">
        <v>3790</v>
      </c>
      <c r="B59" s="585" t="s">
        <v>4189</v>
      </c>
      <c r="C59" s="516">
        <v>-15</v>
      </c>
      <c r="D59" s="1231">
        <v>15</v>
      </c>
      <c r="E59" s="860"/>
      <c r="F59" s="221"/>
    </row>
    <row r="60" spans="1:7" ht="12" customHeight="1" x14ac:dyDescent="0.25">
      <c r="A60" s="814" t="s">
        <v>2855</v>
      </c>
      <c r="B60" s="585" t="s">
        <v>4191</v>
      </c>
      <c r="C60" s="516">
        <v>-88</v>
      </c>
      <c r="D60" s="1231">
        <v>88</v>
      </c>
      <c r="E60" s="860"/>
      <c r="F60" s="221"/>
    </row>
    <row r="61" spans="1:7" ht="12" customHeight="1" x14ac:dyDescent="0.25">
      <c r="A61" s="814" t="s">
        <v>2856</v>
      </c>
      <c r="B61" s="585" t="s">
        <v>4190</v>
      </c>
      <c r="C61" s="516">
        <v>-58</v>
      </c>
      <c r="D61" s="1231">
        <v>58</v>
      </c>
      <c r="E61" s="860"/>
      <c r="F61" s="221"/>
    </row>
    <row r="62" spans="1:7" ht="12" customHeight="1" x14ac:dyDescent="0.25">
      <c r="A62" s="814" t="s">
        <v>1327</v>
      </c>
      <c r="B62" s="585" t="s">
        <v>4192</v>
      </c>
      <c r="C62" s="516">
        <v>-85</v>
      </c>
      <c r="D62" s="1231">
        <v>85</v>
      </c>
      <c r="E62" s="408"/>
      <c r="F62" s="221"/>
    </row>
    <row r="63" spans="1:7" ht="12" customHeight="1" x14ac:dyDescent="0.25">
      <c r="A63" s="814"/>
      <c r="B63" s="585" t="s">
        <v>4193</v>
      </c>
      <c r="C63" s="516">
        <v>-84</v>
      </c>
      <c r="D63" s="1231">
        <v>84</v>
      </c>
      <c r="E63" s="408"/>
      <c r="F63" s="221"/>
    </row>
    <row r="64" spans="1:7" ht="12" customHeight="1" x14ac:dyDescent="0.25">
      <c r="A64" s="814"/>
      <c r="B64" s="585" t="s">
        <v>4197</v>
      </c>
      <c r="C64" s="516">
        <v>-22</v>
      </c>
      <c r="D64" s="1231">
        <v>22</v>
      </c>
      <c r="E64" s="408"/>
      <c r="F64" s="221"/>
    </row>
    <row r="65" spans="1:6" ht="12" customHeight="1" x14ac:dyDescent="0.25">
      <c r="A65" s="814"/>
      <c r="B65" s="585" t="s">
        <v>2724</v>
      </c>
      <c r="C65" s="516">
        <v>-150</v>
      </c>
      <c r="D65" s="1231">
        <v>150</v>
      </c>
      <c r="E65" s="408"/>
      <c r="F65" s="221"/>
    </row>
    <row r="66" spans="1:6" ht="12" customHeight="1" x14ac:dyDescent="0.25">
      <c r="A66" s="814"/>
      <c r="B66" s="585" t="s">
        <v>4196</v>
      </c>
      <c r="C66" s="516">
        <v>-20</v>
      </c>
      <c r="D66" s="1231">
        <v>20</v>
      </c>
      <c r="E66" s="408"/>
      <c r="F66" s="221"/>
    </row>
    <row r="67" spans="1:6" ht="12" customHeight="1" x14ac:dyDescent="0.25">
      <c r="A67" s="814"/>
      <c r="B67" s="585" t="s">
        <v>4093</v>
      </c>
      <c r="C67" s="516">
        <v>-180</v>
      </c>
      <c r="D67" s="1231">
        <v>180</v>
      </c>
      <c r="E67" s="860"/>
      <c r="F67" s="221"/>
    </row>
    <row r="68" spans="1:6" ht="12" customHeight="1" x14ac:dyDescent="0.25">
      <c r="A68" s="814"/>
      <c r="B68" s="585" t="s">
        <v>4198</v>
      </c>
      <c r="C68" s="516">
        <v>-126</v>
      </c>
      <c r="D68" s="1231">
        <v>126</v>
      </c>
      <c r="E68" s="860"/>
      <c r="F68" s="221"/>
    </row>
    <row r="69" spans="1:6" ht="12" customHeight="1" x14ac:dyDescent="0.25">
      <c r="A69" s="814"/>
      <c r="B69" s="585" t="s">
        <v>4201</v>
      </c>
      <c r="C69" s="516">
        <v>-271</v>
      </c>
      <c r="D69" s="1231">
        <v>271</v>
      </c>
      <c r="E69" s="860"/>
      <c r="F69" s="221"/>
    </row>
    <row r="70" spans="1:6" ht="12" customHeight="1" x14ac:dyDescent="0.25">
      <c r="A70" s="814"/>
      <c r="B70" s="585" t="s">
        <v>4203</v>
      </c>
      <c r="C70" s="516">
        <v>-92</v>
      </c>
      <c r="D70" s="1231">
        <v>92</v>
      </c>
      <c r="E70" s="860"/>
      <c r="F70" s="221"/>
    </row>
    <row r="71" spans="1:6" ht="12" customHeight="1" x14ac:dyDescent="0.25">
      <c r="A71" s="814"/>
      <c r="B71" s="585" t="s">
        <v>4204</v>
      </c>
      <c r="C71" s="516">
        <v>-73</v>
      </c>
      <c r="D71" s="1231">
        <v>73</v>
      </c>
      <c r="E71" s="860"/>
      <c r="F71" s="221"/>
    </row>
    <row r="72" spans="1:6" ht="12" customHeight="1" x14ac:dyDescent="0.25">
      <c r="A72" s="814"/>
      <c r="B72" s="585" t="s">
        <v>4210</v>
      </c>
      <c r="C72" s="516">
        <v>-78</v>
      </c>
      <c r="D72" s="1231">
        <v>78</v>
      </c>
      <c r="E72" s="860"/>
      <c r="F72" s="221"/>
    </row>
    <row r="73" spans="1:6" ht="12" customHeight="1" x14ac:dyDescent="0.25">
      <c r="A73" s="814"/>
      <c r="B73" s="585" t="s">
        <v>4212</v>
      </c>
      <c r="C73" s="516">
        <v>-33</v>
      </c>
      <c r="D73" s="1231">
        <v>33</v>
      </c>
      <c r="E73" s="860"/>
      <c r="F73" s="221"/>
    </row>
    <row r="74" spans="1:6" ht="12" customHeight="1" x14ac:dyDescent="0.25">
      <c r="A74" s="814"/>
      <c r="B74" s="585" t="s">
        <v>4213</v>
      </c>
      <c r="C74" s="516">
        <v>-300</v>
      </c>
      <c r="D74" s="1231">
        <v>300</v>
      </c>
      <c r="E74" s="860"/>
      <c r="F74" s="221"/>
    </row>
    <row r="75" spans="1:6" ht="12" customHeight="1" x14ac:dyDescent="0.25">
      <c r="A75" s="814"/>
      <c r="B75" s="585" t="s">
        <v>4201</v>
      </c>
      <c r="C75" s="516">
        <v>-151</v>
      </c>
      <c r="D75" s="1231">
        <v>151</v>
      </c>
      <c r="E75" s="860"/>
      <c r="F75" s="221"/>
    </row>
    <row r="76" spans="1:6" ht="12" customHeight="1" x14ac:dyDescent="0.25">
      <c r="A76" s="814"/>
      <c r="B76" s="585" t="s">
        <v>4216</v>
      </c>
      <c r="C76" s="516">
        <v>-100</v>
      </c>
      <c r="D76" s="1231">
        <v>100</v>
      </c>
      <c r="E76" s="860"/>
      <c r="F76" s="221"/>
    </row>
    <row r="77" spans="1:6" ht="12" customHeight="1" x14ac:dyDescent="0.25">
      <c r="A77" s="814"/>
      <c r="B77" s="585" t="s">
        <v>4215</v>
      </c>
      <c r="C77" s="516">
        <v>-122</v>
      </c>
      <c r="D77" s="1231">
        <v>122</v>
      </c>
      <c r="E77" s="860"/>
      <c r="F77" s="221"/>
    </row>
    <row r="78" spans="1:6" ht="12" customHeight="1" x14ac:dyDescent="0.25">
      <c r="A78" s="814"/>
      <c r="B78" s="585" t="s">
        <v>4218</v>
      </c>
      <c r="C78" s="516">
        <v>-43</v>
      </c>
      <c r="D78" s="1231">
        <v>43</v>
      </c>
      <c r="E78" s="860"/>
      <c r="F78" s="221"/>
    </row>
    <row r="79" spans="1:6" ht="12" customHeight="1" x14ac:dyDescent="0.25">
      <c r="A79" s="814"/>
      <c r="B79" s="585" t="s">
        <v>2475</v>
      </c>
      <c r="C79" s="516">
        <v>-150</v>
      </c>
      <c r="D79" s="1231">
        <v>150</v>
      </c>
      <c r="E79" s="860"/>
      <c r="F79" s="221"/>
    </row>
    <row r="80" spans="1:6" ht="12" customHeight="1" x14ac:dyDescent="0.25">
      <c r="A80" s="814"/>
      <c r="B80" s="585" t="s">
        <v>4243</v>
      </c>
      <c r="C80" s="516">
        <v>-175</v>
      </c>
      <c r="D80" s="1231">
        <v>175</v>
      </c>
      <c r="E80" s="860"/>
      <c r="F80" s="221"/>
    </row>
    <row r="81" spans="1:7" ht="12" customHeight="1" thickBot="1" x14ac:dyDescent="0.3">
      <c r="A81" s="814"/>
      <c r="B81" s="221"/>
      <c r="C81" s="302"/>
      <c r="D81" s="335"/>
      <c r="E81" s="240">
        <f>SUM(D53:D81)</f>
        <v>2717</v>
      </c>
    </row>
    <row r="82" spans="1:7" ht="20.25" customHeight="1" thickBot="1" x14ac:dyDescent="0.45">
      <c r="B82" s="50" t="s">
        <v>1198</v>
      </c>
      <c r="C82" s="49">
        <f>SUM(C2:C51)</f>
        <v>0</v>
      </c>
      <c r="D82" s="432">
        <f>SUM(D8:D51)</f>
        <v>24890</v>
      </c>
      <c r="E82" s="353"/>
    </row>
    <row r="84" spans="1:7" x14ac:dyDescent="0.2">
      <c r="B84" s="193"/>
      <c r="C84" s="193"/>
      <c r="D84" s="193"/>
      <c r="E84" s="343"/>
      <c r="F84" s="28"/>
      <c r="G84" s="193"/>
    </row>
    <row r="85" spans="1:7" x14ac:dyDescent="0.2">
      <c r="B85" s="193"/>
      <c r="C85" s="193"/>
      <c r="D85" s="193"/>
      <c r="E85" s="230"/>
      <c r="F85" s="193"/>
      <c r="G85" s="193"/>
    </row>
    <row r="86" spans="1:7" x14ac:dyDescent="0.2">
      <c r="B86" s="193"/>
      <c r="C86" s="193"/>
      <c r="D86" s="193"/>
      <c r="E86" s="230"/>
      <c r="F86" s="193"/>
      <c r="G86" s="193"/>
    </row>
    <row r="87" spans="1:7" ht="13.2" x14ac:dyDescent="0.25">
      <c r="C87" s="193"/>
      <c r="D87" s="193"/>
      <c r="E87" s="799"/>
      <c r="F87" s="193"/>
      <c r="G87" s="193"/>
    </row>
    <row r="88" spans="1:7" ht="13.2" x14ac:dyDescent="0.25">
      <c r="C88" s="231"/>
      <c r="D88" s="28"/>
      <c r="E88" s="799"/>
      <c r="F88" s="193"/>
      <c r="G88" s="193"/>
    </row>
    <row r="89" spans="1:7" ht="13.2" x14ac:dyDescent="0.25">
      <c r="C89" s="193"/>
      <c r="D89" s="28"/>
      <c r="E89" s="799"/>
      <c r="F89" s="193"/>
      <c r="G89" s="193"/>
    </row>
    <row r="90" spans="1:7" x14ac:dyDescent="0.2">
      <c r="B90" s="28"/>
      <c r="C90" s="193"/>
      <c r="D90" s="28"/>
      <c r="E90" s="193"/>
      <c r="F90" s="193"/>
      <c r="G90" s="193"/>
    </row>
    <row r="91" spans="1:7" x14ac:dyDescent="0.2">
      <c r="B91" s="28"/>
      <c r="C91" s="231"/>
      <c r="D91" s="28"/>
      <c r="E91" s="193"/>
      <c r="F91" s="193"/>
      <c r="G91" s="221"/>
    </row>
    <row r="92" spans="1:7" x14ac:dyDescent="0.2">
      <c r="E92" s="221"/>
      <c r="F92" s="221"/>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
  <sheetViews>
    <sheetView zoomScale="80" zoomScaleNormal="80" workbookViewId="0">
      <selection activeCell="C12" sqref="C12"/>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9.6640625" style="3" customWidth="1"/>
    <col min="6" max="6" width="1.109375" style="3" customWidth="1"/>
    <col min="7" max="7" width="7.6640625" style="3" customWidth="1"/>
    <col min="8" max="16384" width="11.44140625" style="3"/>
  </cols>
  <sheetData>
    <row r="1" spans="1:7" ht="12" thickBot="1" x14ac:dyDescent="0.25">
      <c r="B1" s="50"/>
      <c r="C1" s="54" t="s">
        <v>1230</v>
      </c>
      <c r="D1" s="54" t="s">
        <v>1228</v>
      </c>
      <c r="E1" s="221"/>
      <c r="F1" s="260"/>
      <c r="G1" s="221"/>
    </row>
    <row r="2" spans="1:7" x14ac:dyDescent="0.2">
      <c r="A2" s="16"/>
      <c r="B2" s="50" t="s">
        <v>1192</v>
      </c>
      <c r="C2" s="1297">
        <v>24438</v>
      </c>
      <c r="D2" s="875"/>
      <c r="E2" s="260"/>
      <c r="F2" s="630"/>
      <c r="G2" s="221"/>
    </row>
    <row r="3" spans="1:7" ht="12" x14ac:dyDescent="0.25">
      <c r="A3" s="16"/>
      <c r="B3" s="3" t="s">
        <v>1194</v>
      </c>
      <c r="C3" s="875"/>
      <c r="D3" s="875"/>
      <c r="E3" s="23"/>
      <c r="F3" s="221"/>
      <c r="G3" s="221"/>
    </row>
    <row r="4" spans="1:7" ht="12" x14ac:dyDescent="0.25">
      <c r="A4" s="16"/>
      <c r="B4" s="3" t="s">
        <v>3597</v>
      </c>
      <c r="C4" s="875">
        <v>2000</v>
      </c>
      <c r="D4" s="875">
        <v>-2000</v>
      </c>
      <c r="E4" s="23"/>
      <c r="F4" s="221"/>
      <c r="G4" s="221"/>
    </row>
    <row r="5" spans="1:7" ht="12" x14ac:dyDescent="0.25">
      <c r="A5" s="16"/>
      <c r="B5" s="3" t="s">
        <v>3743</v>
      </c>
      <c r="C5" s="875">
        <v>3600</v>
      </c>
      <c r="D5" s="875">
        <v>-3600</v>
      </c>
      <c r="E5" s="23"/>
      <c r="F5" s="221"/>
      <c r="G5" s="221"/>
    </row>
    <row r="6" spans="1:7" ht="12" x14ac:dyDescent="0.25">
      <c r="A6" s="16"/>
      <c r="B6" s="221" t="s">
        <v>4141</v>
      </c>
      <c r="C6" s="875">
        <v>4193</v>
      </c>
      <c r="D6" s="875">
        <v>-4193</v>
      </c>
      <c r="E6" s="23"/>
      <c r="F6" s="221"/>
      <c r="G6" s="221"/>
    </row>
    <row r="7" spans="1:7" ht="12" x14ac:dyDescent="0.25">
      <c r="A7" s="16"/>
      <c r="B7" s="221" t="s">
        <v>393</v>
      </c>
      <c r="C7" s="875">
        <v>246</v>
      </c>
      <c r="D7" s="875">
        <v>-246</v>
      </c>
      <c r="E7" s="23">
        <f>SUM(C2:C7)</f>
        <v>34477</v>
      </c>
      <c r="F7" s="221"/>
      <c r="G7" s="221"/>
    </row>
    <row r="8" spans="1:7" ht="3.75" customHeight="1" x14ac:dyDescent="0.2">
      <c r="A8" s="4"/>
      <c r="B8" s="51"/>
      <c r="C8" s="41"/>
      <c r="D8" s="45"/>
      <c r="E8" s="4"/>
    </row>
    <row r="9" spans="1:7" x14ac:dyDescent="0.2">
      <c r="A9" s="14">
        <v>1</v>
      </c>
      <c r="B9" s="682" t="s">
        <v>1145</v>
      </c>
      <c r="C9" s="525">
        <v>-50</v>
      </c>
      <c r="D9" s="911">
        <v>50</v>
      </c>
      <c r="G9" s="221"/>
    </row>
    <row r="10" spans="1:7" ht="12" thickBot="1" x14ac:dyDescent="0.25">
      <c r="A10" s="14">
        <v>2</v>
      </c>
      <c r="B10" s="682" t="s">
        <v>791</v>
      </c>
      <c r="C10" s="525">
        <v>-158</v>
      </c>
      <c r="D10" s="911">
        <v>158</v>
      </c>
      <c r="E10" s="260"/>
      <c r="G10" s="221"/>
    </row>
    <row r="11" spans="1:7" x14ac:dyDescent="0.2">
      <c r="A11" s="14">
        <v>3</v>
      </c>
      <c r="B11" s="1029" t="s">
        <v>2670</v>
      </c>
      <c r="C11" s="1030">
        <v>-550</v>
      </c>
      <c r="D11" s="1030">
        <v>550</v>
      </c>
      <c r="G11" s="221"/>
    </row>
    <row r="12" spans="1:7" ht="12" thickBot="1" x14ac:dyDescent="0.25">
      <c r="A12" s="14">
        <v>4</v>
      </c>
      <c r="B12" s="1031" t="s">
        <v>3786</v>
      </c>
      <c r="C12" s="1032">
        <v>-1963</v>
      </c>
      <c r="D12" s="1032">
        <f>E72</f>
        <v>1963</v>
      </c>
      <c r="F12" s="221"/>
      <c r="G12" s="221"/>
    </row>
    <row r="13" spans="1:7" x14ac:dyDescent="0.2">
      <c r="A13" s="14">
        <v>5</v>
      </c>
      <c r="B13" s="682" t="s">
        <v>3446</v>
      </c>
      <c r="C13" s="911">
        <v>-534</v>
      </c>
      <c r="D13" s="911">
        <v>534</v>
      </c>
      <c r="G13" s="221"/>
    </row>
    <row r="14" spans="1:7" x14ac:dyDescent="0.2">
      <c r="A14" s="14">
        <v>6</v>
      </c>
      <c r="B14" s="682" t="s">
        <v>1433</v>
      </c>
      <c r="C14" s="525">
        <v>-120</v>
      </c>
      <c r="D14" s="525">
        <v>120</v>
      </c>
      <c r="G14" s="221"/>
    </row>
    <row r="15" spans="1:7" x14ac:dyDescent="0.2">
      <c r="A15" s="14">
        <v>7</v>
      </c>
      <c r="B15" s="682" t="s">
        <v>3785</v>
      </c>
      <c r="C15" s="525">
        <v>-18</v>
      </c>
      <c r="D15" s="525">
        <v>18</v>
      </c>
      <c r="G15" s="221"/>
    </row>
    <row r="16" spans="1:7" x14ac:dyDescent="0.2">
      <c r="A16" s="14">
        <v>8</v>
      </c>
      <c r="B16" s="682" t="s">
        <v>4140</v>
      </c>
      <c r="C16" s="525">
        <v>-300</v>
      </c>
      <c r="D16" s="525">
        <v>300</v>
      </c>
      <c r="G16" s="221"/>
    </row>
    <row r="17" spans="1:7" x14ac:dyDescent="0.2">
      <c r="A17" s="14">
        <v>9</v>
      </c>
      <c r="B17" s="682" t="s">
        <v>3164</v>
      </c>
      <c r="C17" s="525">
        <v>-656</v>
      </c>
      <c r="D17" s="911">
        <v>656</v>
      </c>
      <c r="G17" s="221"/>
    </row>
    <row r="18" spans="1:7" x14ac:dyDescent="0.2">
      <c r="A18" s="14">
        <v>10</v>
      </c>
      <c r="B18" s="682" t="s">
        <v>1154</v>
      </c>
      <c r="C18" s="525">
        <v>-95</v>
      </c>
      <c r="D18" s="911">
        <v>95</v>
      </c>
      <c r="G18" s="221"/>
    </row>
    <row r="19" spans="1:7" x14ac:dyDescent="0.2">
      <c r="A19" s="14">
        <v>11</v>
      </c>
      <c r="B19" s="682" t="s">
        <v>1155</v>
      </c>
      <c r="C19" s="525">
        <v>0</v>
      </c>
      <c r="D19" s="911">
        <v>0</v>
      </c>
      <c r="G19" s="221"/>
    </row>
    <row r="20" spans="1:7" x14ac:dyDescent="0.2">
      <c r="A20" s="14">
        <v>12</v>
      </c>
      <c r="B20" s="682" t="s">
        <v>3439</v>
      </c>
      <c r="C20" s="525">
        <v>-39</v>
      </c>
      <c r="D20" s="911">
        <v>39</v>
      </c>
      <c r="E20" s="5"/>
      <c r="G20" s="221"/>
    </row>
    <row r="21" spans="1:7" x14ac:dyDescent="0.2">
      <c r="A21" s="14">
        <v>13</v>
      </c>
      <c r="B21" s="682" t="s">
        <v>4167</v>
      </c>
      <c r="C21" s="525">
        <v>-111</v>
      </c>
      <c r="D21" s="911">
        <v>111</v>
      </c>
      <c r="E21" s="5"/>
      <c r="G21" s="221"/>
    </row>
    <row r="22" spans="1:7" x14ac:dyDescent="0.2">
      <c r="A22" s="14">
        <v>14</v>
      </c>
      <c r="B22" s="682" t="s">
        <v>4168</v>
      </c>
      <c r="C22" s="525">
        <v>-41</v>
      </c>
      <c r="D22" s="911">
        <v>41</v>
      </c>
      <c r="E22" s="5"/>
      <c r="G22" s="221"/>
    </row>
    <row r="23" spans="1:7" x14ac:dyDescent="0.2">
      <c r="A23" s="14">
        <v>15</v>
      </c>
      <c r="B23" s="682" t="s">
        <v>3793</v>
      </c>
      <c r="C23" s="525">
        <v>-370</v>
      </c>
      <c r="D23" s="911">
        <v>370</v>
      </c>
      <c r="G23" s="221"/>
    </row>
    <row r="24" spans="1:7" x14ac:dyDescent="0.2">
      <c r="A24" s="14">
        <v>16</v>
      </c>
      <c r="B24" s="682" t="s">
        <v>3427</v>
      </c>
      <c r="C24" s="525">
        <v>-400</v>
      </c>
      <c r="D24" s="911">
        <v>400</v>
      </c>
      <c r="G24" s="221"/>
    </row>
    <row r="25" spans="1:7" ht="12" x14ac:dyDescent="0.25">
      <c r="A25" s="14">
        <v>17</v>
      </c>
      <c r="B25" s="657" t="s">
        <v>2888</v>
      </c>
      <c r="C25" s="658">
        <v>-810</v>
      </c>
      <c r="D25" s="658">
        <v>810</v>
      </c>
      <c r="G25" s="221"/>
    </row>
    <row r="26" spans="1:7" ht="12" x14ac:dyDescent="0.25">
      <c r="A26" s="14">
        <v>18</v>
      </c>
      <c r="B26" s="730" t="s">
        <v>4171</v>
      </c>
      <c r="C26" s="731">
        <v>-956</v>
      </c>
      <c r="D26" s="731">
        <v>956</v>
      </c>
      <c r="G26" s="221"/>
    </row>
    <row r="27" spans="1:7" ht="12" x14ac:dyDescent="0.25">
      <c r="A27" s="14">
        <v>19</v>
      </c>
      <c r="B27" s="670" t="s">
        <v>2429</v>
      </c>
      <c r="C27" s="672">
        <v>-177</v>
      </c>
      <c r="D27" s="672">
        <v>177</v>
      </c>
      <c r="E27" s="240">
        <f>SUM(D9:D27)</f>
        <v>7348</v>
      </c>
      <c r="G27" s="221"/>
    </row>
    <row r="28" spans="1:7" ht="3" customHeight="1" x14ac:dyDescent="0.2">
      <c r="A28" s="4"/>
      <c r="B28" s="51"/>
      <c r="C28" s="41"/>
      <c r="D28" s="45"/>
      <c r="E28" s="4"/>
    </row>
    <row r="29" spans="1:7" ht="12" x14ac:dyDescent="0.25">
      <c r="A29" s="15"/>
      <c r="B29" s="594" t="s">
        <v>62</v>
      </c>
      <c r="C29" s="501">
        <v>-12981</v>
      </c>
      <c r="D29" s="652">
        <v>12981</v>
      </c>
      <c r="E29" s="240">
        <f>D29</f>
        <v>12981</v>
      </c>
      <c r="F29" s="221"/>
      <c r="G29" s="193"/>
    </row>
    <row r="30" spans="1:7" ht="3" customHeight="1" x14ac:dyDescent="0.2">
      <c r="A30" s="4"/>
      <c r="B30" s="357"/>
      <c r="C30" s="41"/>
      <c r="D30" s="45"/>
      <c r="E30" s="4"/>
    </row>
    <row r="31" spans="1:7" ht="12" customHeight="1" x14ac:dyDescent="0.2">
      <c r="A31" s="813"/>
      <c r="B31" s="682" t="s">
        <v>4262</v>
      </c>
      <c r="C31" s="525">
        <v>-200</v>
      </c>
      <c r="D31" s="524">
        <v>200</v>
      </c>
      <c r="E31" s="390"/>
      <c r="F31" s="221"/>
    </row>
    <row r="32" spans="1:7" ht="12" customHeight="1" x14ac:dyDescent="0.2">
      <c r="A32" s="813" t="s">
        <v>3558</v>
      </c>
      <c r="B32" s="682" t="s">
        <v>21</v>
      </c>
      <c r="C32" s="525">
        <v>-120</v>
      </c>
      <c r="D32" s="524">
        <v>120</v>
      </c>
      <c r="E32" s="390"/>
      <c r="F32" s="221"/>
      <c r="G32" s="221"/>
    </row>
    <row r="33" spans="1:9" ht="12" customHeight="1" x14ac:dyDescent="0.2">
      <c r="A33" s="813" t="s">
        <v>3559</v>
      </c>
      <c r="B33" s="682" t="s">
        <v>2069</v>
      </c>
      <c r="C33" s="525">
        <v>-120</v>
      </c>
      <c r="D33" s="524">
        <v>120</v>
      </c>
      <c r="E33" s="390"/>
      <c r="F33" s="221"/>
      <c r="G33" s="221"/>
    </row>
    <row r="34" spans="1:9" ht="12" customHeight="1" x14ac:dyDescent="0.2">
      <c r="A34" s="813" t="s">
        <v>2856</v>
      </c>
      <c r="B34" s="682" t="s">
        <v>4147</v>
      </c>
      <c r="C34" s="525">
        <v>-160</v>
      </c>
      <c r="D34" s="524">
        <v>160</v>
      </c>
      <c r="E34" s="390"/>
      <c r="F34" s="221"/>
      <c r="G34" s="221"/>
    </row>
    <row r="35" spans="1:9" ht="12" customHeight="1" x14ac:dyDescent="0.2">
      <c r="A35" s="813" t="s">
        <v>3558</v>
      </c>
      <c r="B35" s="682" t="s">
        <v>4148</v>
      </c>
      <c r="C35" s="525">
        <v>-195</v>
      </c>
      <c r="D35" s="524">
        <v>195</v>
      </c>
      <c r="E35" s="390"/>
      <c r="F35" s="221"/>
      <c r="G35" s="221"/>
    </row>
    <row r="36" spans="1:9" ht="12" customHeight="1" x14ac:dyDescent="0.2">
      <c r="A36" s="813" t="s">
        <v>3560</v>
      </c>
      <c r="B36" s="682" t="s">
        <v>4155</v>
      </c>
      <c r="C36" s="525">
        <v>-291</v>
      </c>
      <c r="D36" s="524">
        <v>291</v>
      </c>
      <c r="E36" s="390"/>
      <c r="F36" s="221"/>
      <c r="H36" s="221"/>
      <c r="I36" s="221"/>
    </row>
    <row r="37" spans="1:9" ht="12" customHeight="1" x14ac:dyDescent="0.2">
      <c r="A37" s="813"/>
      <c r="B37" s="682" t="s">
        <v>4156</v>
      </c>
      <c r="C37" s="525">
        <v>-57</v>
      </c>
      <c r="D37" s="524">
        <v>57</v>
      </c>
      <c r="E37" s="390"/>
      <c r="F37" s="221"/>
      <c r="H37" s="221"/>
      <c r="I37" s="221"/>
    </row>
    <row r="38" spans="1:9" ht="12" customHeight="1" x14ac:dyDescent="0.2">
      <c r="A38" s="813"/>
      <c r="B38" s="682" t="s">
        <v>4157</v>
      </c>
      <c r="C38" s="525">
        <v>-383</v>
      </c>
      <c r="D38" s="524">
        <v>383</v>
      </c>
      <c r="E38" s="390"/>
      <c r="F38" s="221"/>
      <c r="H38" s="221"/>
      <c r="I38" s="221"/>
    </row>
    <row r="39" spans="1:9" ht="12" customHeight="1" x14ac:dyDescent="0.2">
      <c r="A39" s="813"/>
      <c r="B39" s="682" t="s">
        <v>4158</v>
      </c>
      <c r="C39" s="525">
        <v>-196</v>
      </c>
      <c r="D39" s="524">
        <v>196</v>
      </c>
      <c r="E39" s="390"/>
      <c r="F39" s="221"/>
      <c r="H39" s="221"/>
      <c r="I39" s="221"/>
    </row>
    <row r="40" spans="1:9" ht="12" customHeight="1" x14ac:dyDescent="0.2">
      <c r="A40" s="813"/>
      <c r="B40" s="682" t="s">
        <v>4166</v>
      </c>
      <c r="C40" s="525">
        <v>-600</v>
      </c>
      <c r="D40" s="524">
        <v>600</v>
      </c>
      <c r="E40" s="390"/>
      <c r="F40" s="221"/>
      <c r="H40" s="221"/>
      <c r="I40" s="221"/>
    </row>
    <row r="41" spans="1:9" ht="12" customHeight="1" x14ac:dyDescent="0.2">
      <c r="A41" s="813"/>
      <c r="B41" s="682" t="s">
        <v>4114</v>
      </c>
      <c r="C41" s="525">
        <v>-205</v>
      </c>
      <c r="D41" s="524">
        <v>205</v>
      </c>
      <c r="E41" s="390"/>
      <c r="F41" s="221"/>
      <c r="H41" s="221"/>
      <c r="I41" s="221"/>
    </row>
    <row r="42" spans="1:9" ht="12" customHeight="1" x14ac:dyDescent="0.2">
      <c r="A42" s="813"/>
      <c r="B42" s="682" t="s">
        <v>1902</v>
      </c>
      <c r="C42" s="525">
        <v>-155</v>
      </c>
      <c r="D42" s="524">
        <v>155</v>
      </c>
      <c r="E42" s="390"/>
      <c r="F42" s="221"/>
      <c r="H42" s="221"/>
      <c r="I42" s="221"/>
    </row>
    <row r="43" spans="1:9" ht="12" customHeight="1" x14ac:dyDescent="0.2">
      <c r="A43" s="813"/>
      <c r="B43" s="682" t="s">
        <v>1178</v>
      </c>
      <c r="C43" s="525">
        <v>-36</v>
      </c>
      <c r="D43" s="524">
        <v>36</v>
      </c>
      <c r="E43" s="390"/>
      <c r="F43" s="221"/>
      <c r="H43" s="221"/>
      <c r="I43" s="221"/>
    </row>
    <row r="44" spans="1:9" ht="12" customHeight="1" x14ac:dyDescent="0.2">
      <c r="A44" s="813"/>
      <c r="B44" s="682" t="s">
        <v>4169</v>
      </c>
      <c r="C44" s="525">
        <v>-70</v>
      </c>
      <c r="D44" s="524">
        <v>70</v>
      </c>
      <c r="E44" s="390"/>
      <c r="F44" s="221"/>
      <c r="H44" s="221"/>
      <c r="I44" s="221"/>
    </row>
    <row r="45" spans="1:9" ht="12" customHeight="1" x14ac:dyDescent="0.2">
      <c r="A45" s="813"/>
      <c r="B45" s="682" t="s">
        <v>2783</v>
      </c>
      <c r="C45" s="525">
        <v>-25</v>
      </c>
      <c r="D45" s="524">
        <v>25</v>
      </c>
      <c r="E45" s="390"/>
      <c r="F45" s="221"/>
      <c r="H45" s="221"/>
      <c r="I45" s="221"/>
    </row>
    <row r="46" spans="1:9" ht="12" customHeight="1" x14ac:dyDescent="0.2">
      <c r="A46" s="813"/>
      <c r="B46" s="682" t="s">
        <v>1902</v>
      </c>
      <c r="C46" s="525">
        <v>-110</v>
      </c>
      <c r="D46" s="524">
        <v>110</v>
      </c>
      <c r="E46" s="390"/>
      <c r="F46" s="221"/>
      <c r="H46" s="221"/>
      <c r="I46" s="221"/>
    </row>
    <row r="47" spans="1:9" ht="12" customHeight="1" x14ac:dyDescent="0.2">
      <c r="A47" s="813"/>
      <c r="B47" s="682" t="s">
        <v>1902</v>
      </c>
      <c r="C47" s="525">
        <v>-165</v>
      </c>
      <c r="D47" s="524">
        <v>165</v>
      </c>
      <c r="E47" s="390"/>
      <c r="F47" s="221"/>
      <c r="H47" s="221"/>
      <c r="I47" s="221"/>
    </row>
    <row r="48" spans="1:9" ht="12" customHeight="1" x14ac:dyDescent="0.2">
      <c r="A48" s="813"/>
      <c r="B48" s="748" t="s">
        <v>4159</v>
      </c>
      <c r="C48" s="999">
        <v>-3000</v>
      </c>
      <c r="D48" s="1000">
        <v>3000</v>
      </c>
      <c r="E48" s="390"/>
      <c r="H48" s="221"/>
      <c r="I48" s="221"/>
    </row>
    <row r="49" spans="1:9" ht="12" customHeight="1" x14ac:dyDescent="0.2">
      <c r="A49" s="813"/>
      <c r="B49" s="748" t="s">
        <v>4143</v>
      </c>
      <c r="C49" s="999">
        <v>-4500</v>
      </c>
      <c r="D49" s="1000">
        <v>4500</v>
      </c>
      <c r="E49" s="390"/>
      <c r="F49" s="221"/>
      <c r="H49" s="221"/>
      <c r="I49" s="221"/>
    </row>
    <row r="50" spans="1:9" ht="12" customHeight="1" x14ac:dyDescent="0.2">
      <c r="A50" s="813"/>
      <c r="B50" s="748" t="s">
        <v>4144</v>
      </c>
      <c r="C50" s="999">
        <v>-911</v>
      </c>
      <c r="D50" s="1000">
        <v>911</v>
      </c>
      <c r="E50" s="390"/>
      <c r="F50" s="221"/>
      <c r="H50" s="221"/>
      <c r="I50" s="221"/>
    </row>
    <row r="51" spans="1:9" ht="12" customHeight="1" x14ac:dyDescent="0.2">
      <c r="A51" s="813"/>
      <c r="B51" s="748" t="s">
        <v>4146</v>
      </c>
      <c r="C51" s="999">
        <v>-163</v>
      </c>
      <c r="D51" s="1000">
        <v>163</v>
      </c>
      <c r="E51" s="390"/>
      <c r="F51" s="221"/>
      <c r="H51" s="221"/>
      <c r="I51" s="221"/>
    </row>
    <row r="52" spans="1:9" ht="12" customHeight="1" x14ac:dyDescent="0.2">
      <c r="A52" s="813"/>
      <c r="B52" s="748" t="s">
        <v>4151</v>
      </c>
      <c r="C52" s="999">
        <v>-136</v>
      </c>
      <c r="D52" s="1000">
        <v>136</v>
      </c>
      <c r="E52" s="390"/>
      <c r="F52" s="221"/>
      <c r="G52" s="221"/>
      <c r="H52" s="221"/>
      <c r="I52" s="221"/>
    </row>
    <row r="53" spans="1:9" ht="12" customHeight="1" x14ac:dyDescent="0.2">
      <c r="A53" s="813"/>
      <c r="B53" s="748" t="s">
        <v>4150</v>
      </c>
      <c r="C53" s="999">
        <v>-57</v>
      </c>
      <c r="D53" s="1000">
        <v>57</v>
      </c>
      <c r="E53" s="390"/>
      <c r="F53" s="221"/>
      <c r="G53" s="221"/>
      <c r="H53" s="221"/>
      <c r="I53" s="221"/>
    </row>
    <row r="54" spans="1:9" ht="12" customHeight="1" x14ac:dyDescent="0.2">
      <c r="A54" s="813"/>
      <c r="B54" s="748" t="s">
        <v>4152</v>
      </c>
      <c r="C54" s="999">
        <v>-120</v>
      </c>
      <c r="D54" s="1000">
        <v>120</v>
      </c>
      <c r="E54" s="390"/>
      <c r="F54" s="221"/>
      <c r="G54" s="221"/>
    </row>
    <row r="55" spans="1:9" ht="12" customHeight="1" x14ac:dyDescent="0.2">
      <c r="A55" s="813"/>
      <c r="B55" s="748" t="s">
        <v>4153</v>
      </c>
      <c r="C55" s="999">
        <v>-200</v>
      </c>
      <c r="D55" s="1000">
        <v>200</v>
      </c>
      <c r="E55" s="390"/>
      <c r="F55" s="221"/>
      <c r="G55" s="221"/>
    </row>
    <row r="56" spans="1:9" ht="12" customHeight="1" x14ac:dyDescent="0.2">
      <c r="A56" s="813"/>
      <c r="B56" s="748" t="s">
        <v>4164</v>
      </c>
      <c r="C56" s="999">
        <v>-678</v>
      </c>
      <c r="D56" s="1000">
        <v>678</v>
      </c>
      <c r="E56" s="390"/>
      <c r="F56" s="221"/>
      <c r="G56" s="221"/>
    </row>
    <row r="57" spans="1:9" ht="12" customHeight="1" x14ac:dyDescent="0.2">
      <c r="A57" s="813"/>
      <c r="B57" s="748" t="s">
        <v>4165</v>
      </c>
      <c r="C57" s="999">
        <v>-300</v>
      </c>
      <c r="D57" s="1000">
        <v>300</v>
      </c>
      <c r="E57" s="390"/>
      <c r="F57" s="221"/>
      <c r="G57" s="221"/>
    </row>
    <row r="58" spans="1:9" ht="12" customHeight="1" x14ac:dyDescent="0.2">
      <c r="A58" s="813"/>
      <c r="B58" s="748" t="s">
        <v>4172</v>
      </c>
      <c r="C58" s="1004">
        <v>-995</v>
      </c>
      <c r="D58" s="1005">
        <v>995</v>
      </c>
      <c r="E58" s="390"/>
      <c r="F58" s="221"/>
      <c r="G58" s="221"/>
    </row>
    <row r="59" spans="1:9" ht="12" customHeight="1" x14ac:dyDescent="0.25">
      <c r="A59" s="813"/>
      <c r="B59" s="221"/>
      <c r="C59" s="302"/>
      <c r="D59" s="303"/>
      <c r="E59" s="240">
        <f>SUM(D31:D59)</f>
        <v>14148</v>
      </c>
      <c r="F59" s="221"/>
      <c r="G59" s="221"/>
    </row>
    <row r="60" spans="1:9" ht="3" customHeight="1" x14ac:dyDescent="0.2">
      <c r="A60" s="659"/>
      <c r="B60" s="659"/>
      <c r="C60" s="795"/>
      <c r="D60" s="660"/>
      <c r="E60" s="801"/>
      <c r="F60" s="221"/>
    </row>
    <row r="61" spans="1:9" ht="12" customHeight="1" x14ac:dyDescent="0.2">
      <c r="A61" s="814"/>
      <c r="B61" s="826" t="s">
        <v>3787</v>
      </c>
      <c r="C61" s="604">
        <v>3000</v>
      </c>
      <c r="D61" s="46"/>
      <c r="E61" s="390"/>
      <c r="F61" s="221"/>
    </row>
    <row r="62" spans="1:9" ht="12" customHeight="1" x14ac:dyDescent="0.25">
      <c r="A62" s="814" t="s">
        <v>3560</v>
      </c>
      <c r="B62" s="682" t="s">
        <v>4145</v>
      </c>
      <c r="C62" s="525">
        <v>-259</v>
      </c>
      <c r="D62" s="525">
        <v>259</v>
      </c>
      <c r="E62" s="408"/>
      <c r="F62" s="221"/>
    </row>
    <row r="63" spans="1:9" ht="12" customHeight="1" x14ac:dyDescent="0.25">
      <c r="A63" s="814" t="s">
        <v>3788</v>
      </c>
      <c r="B63" s="682" t="s">
        <v>4149</v>
      </c>
      <c r="C63" s="525">
        <v>-82</v>
      </c>
      <c r="D63" s="525">
        <v>82</v>
      </c>
      <c r="E63" s="408"/>
      <c r="F63" s="221"/>
    </row>
    <row r="64" spans="1:9" ht="12" customHeight="1" x14ac:dyDescent="0.25">
      <c r="A64" s="814" t="s">
        <v>3789</v>
      </c>
      <c r="B64" s="682" t="s">
        <v>4154</v>
      </c>
      <c r="C64" s="525">
        <v>-903</v>
      </c>
      <c r="D64" s="911">
        <v>903</v>
      </c>
      <c r="E64" s="408"/>
      <c r="F64" s="221"/>
    </row>
    <row r="65" spans="1:7" ht="12" customHeight="1" x14ac:dyDescent="0.25">
      <c r="A65" s="814" t="s">
        <v>2855</v>
      </c>
      <c r="B65" s="682" t="s">
        <v>4170</v>
      </c>
      <c r="C65" s="525">
        <v>-178</v>
      </c>
      <c r="D65" s="911">
        <v>178</v>
      </c>
      <c r="E65" s="408"/>
      <c r="F65" s="221"/>
    </row>
    <row r="66" spans="1:7" ht="12" customHeight="1" x14ac:dyDescent="0.25">
      <c r="A66" s="814" t="s">
        <v>2856</v>
      </c>
      <c r="B66" s="682" t="s">
        <v>4173</v>
      </c>
      <c r="C66" s="525">
        <v>-442</v>
      </c>
      <c r="D66" s="911">
        <v>442</v>
      </c>
      <c r="E66" s="408"/>
      <c r="F66" s="221"/>
    </row>
    <row r="67" spans="1:7" ht="12" customHeight="1" x14ac:dyDescent="0.25">
      <c r="A67" s="814" t="s">
        <v>3790</v>
      </c>
      <c r="B67" s="682" t="s">
        <v>4174</v>
      </c>
      <c r="C67" s="525">
        <v>-87</v>
      </c>
      <c r="D67" s="911">
        <v>87</v>
      </c>
      <c r="E67" s="860"/>
      <c r="F67" s="221"/>
    </row>
    <row r="68" spans="1:7" ht="12" customHeight="1" x14ac:dyDescent="0.25">
      <c r="A68" s="814" t="s">
        <v>2855</v>
      </c>
      <c r="B68" s="682" t="s">
        <v>3722</v>
      </c>
      <c r="C68" s="525">
        <v>-12</v>
      </c>
      <c r="D68" s="525">
        <v>12</v>
      </c>
      <c r="E68" s="860"/>
      <c r="F68" s="221"/>
    </row>
    <row r="69" spans="1:7" ht="12" customHeight="1" x14ac:dyDescent="0.25">
      <c r="A69" s="814" t="s">
        <v>2856</v>
      </c>
      <c r="B69" s="221"/>
      <c r="C69" s="302"/>
      <c r="D69" s="46"/>
      <c r="E69" s="860"/>
      <c r="F69" s="221"/>
    </row>
    <row r="70" spans="1:7" ht="12" customHeight="1" x14ac:dyDescent="0.25">
      <c r="A70" s="814" t="s">
        <v>1327</v>
      </c>
      <c r="B70" s="221"/>
      <c r="C70" s="302"/>
      <c r="D70" s="46"/>
      <c r="E70" s="408"/>
      <c r="F70" s="221"/>
    </row>
    <row r="71" spans="1:7" ht="12" customHeight="1" x14ac:dyDescent="0.25">
      <c r="A71" s="814"/>
      <c r="B71" s="221"/>
      <c r="C71" s="302"/>
      <c r="D71" s="46"/>
      <c r="E71" s="408"/>
      <c r="F71" s="221"/>
    </row>
    <row r="72" spans="1:7" ht="12" customHeight="1" thickBot="1" x14ac:dyDescent="0.3">
      <c r="A72" s="814"/>
      <c r="B72" s="221"/>
      <c r="C72" s="302"/>
      <c r="D72" s="335"/>
      <c r="E72" s="240">
        <f>SUM(D61:D72)</f>
        <v>1963</v>
      </c>
    </row>
    <row r="73" spans="1:7" ht="20.25" customHeight="1" thickBot="1" x14ac:dyDescent="0.45">
      <c r="B73" s="50" t="s">
        <v>1198</v>
      </c>
      <c r="C73" s="49">
        <f>SUM(C2:C59)</f>
        <v>0</v>
      </c>
      <c r="D73" s="432">
        <f>SUM(D9:D59)</f>
        <v>34477</v>
      </c>
      <c r="E73" s="353"/>
    </row>
    <row r="75" spans="1:7" x14ac:dyDescent="0.2">
      <c r="B75" s="193"/>
      <c r="C75" s="193"/>
      <c r="D75" s="193"/>
      <c r="E75" s="230"/>
      <c r="F75" s="193"/>
      <c r="G75" s="193"/>
    </row>
    <row r="76" spans="1:7" x14ac:dyDescent="0.2">
      <c r="B76" s="193"/>
      <c r="C76" s="193"/>
      <c r="D76" s="193"/>
      <c r="E76" s="230"/>
      <c r="F76" s="193"/>
      <c r="G76" s="193"/>
    </row>
    <row r="77" spans="1:7" ht="13.2" x14ac:dyDescent="0.25">
      <c r="C77" s="193"/>
      <c r="D77" s="193"/>
      <c r="E77" s="799"/>
      <c r="F77" s="193"/>
      <c r="G77" s="193"/>
    </row>
    <row r="78" spans="1:7" ht="13.2" x14ac:dyDescent="0.25">
      <c r="C78" s="231"/>
      <c r="D78" s="28"/>
      <c r="E78" s="799"/>
      <c r="F78" s="193"/>
      <c r="G78" s="193"/>
    </row>
    <row r="79" spans="1:7" ht="13.2" x14ac:dyDescent="0.25">
      <c r="C79" s="193"/>
      <c r="D79" s="28"/>
      <c r="E79" s="799"/>
      <c r="F79" s="193"/>
      <c r="G79" s="193"/>
    </row>
    <row r="80" spans="1:7" x14ac:dyDescent="0.2">
      <c r="B80" s="28"/>
      <c r="C80" s="193"/>
      <c r="D80" s="28"/>
      <c r="E80" s="193"/>
      <c r="F80" s="193"/>
      <c r="G80" s="193"/>
    </row>
    <row r="81" spans="2:7" x14ac:dyDescent="0.2">
      <c r="B81" s="28"/>
      <c r="C81" s="231"/>
      <c r="D81" s="28"/>
      <c r="E81" s="193"/>
      <c r="F81" s="193"/>
      <c r="G81" s="221"/>
    </row>
    <row r="82" spans="2:7" x14ac:dyDescent="0.2">
      <c r="E82" s="221"/>
      <c r="F82" s="221"/>
    </row>
  </sheetData>
  <pageMargins left="0.7" right="0.7" top="0.75" bottom="0.75" header="0.3" footer="0.3"/>
  <pageSetup paperSize="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zoomScale="90" zoomScaleNormal="90" workbookViewId="0">
      <selection activeCell="S41" sqref="S41"/>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7.6640625" style="3" customWidth="1"/>
    <col min="6" max="6" width="1.109375" style="3" customWidth="1"/>
    <col min="7" max="7" width="7.6640625" style="3" customWidth="1"/>
    <col min="8" max="8" width="6.5546875" style="3" bestFit="1" customWidth="1"/>
    <col min="9" max="9" width="7" style="3" customWidth="1"/>
    <col min="10" max="10" width="6.88671875" style="3" bestFit="1" customWidth="1"/>
    <col min="11" max="11" width="1.109375" style="3" customWidth="1"/>
    <col min="12" max="12" width="20.5546875" style="3" customWidth="1"/>
    <col min="13" max="13" width="6" style="3" bestFit="1" customWidth="1"/>
    <col min="14" max="15" width="3" style="3" customWidth="1"/>
    <col min="16" max="16" width="14" style="3" bestFit="1" customWidth="1"/>
    <col min="17" max="17" width="9.5546875" style="3" customWidth="1"/>
    <col min="18" max="19" width="8.44140625" style="3" bestFit="1" customWidth="1"/>
    <col min="20" max="16384" width="11.44140625" style="3"/>
  </cols>
  <sheetData>
    <row r="1" spans="1:20" ht="12" thickBot="1" x14ac:dyDescent="0.25">
      <c r="B1" s="50"/>
      <c r="C1" s="54" t="s">
        <v>1230</v>
      </c>
      <c r="D1" s="54" t="s">
        <v>1228</v>
      </c>
      <c r="E1" s="221"/>
      <c r="F1" s="260"/>
      <c r="G1" s="221"/>
      <c r="H1" s="221"/>
      <c r="I1" s="221"/>
      <c r="J1" s="221"/>
    </row>
    <row r="2" spans="1:20" x14ac:dyDescent="0.2">
      <c r="A2" s="16"/>
      <c r="B2" s="50" t="s">
        <v>1192</v>
      </c>
      <c r="C2" s="40">
        <v>17454</v>
      </c>
      <c r="D2" s="875"/>
      <c r="E2" s="260"/>
      <c r="F2" s="630"/>
      <c r="H2" s="193"/>
      <c r="I2" s="193"/>
      <c r="J2" s="193"/>
      <c r="K2" s="193"/>
      <c r="L2" s="193"/>
      <c r="M2" s="193"/>
      <c r="N2" s="193"/>
      <c r="O2" s="193"/>
      <c r="P2" s="193"/>
      <c r="Q2" s="193"/>
      <c r="R2" s="193"/>
      <c r="S2" s="193"/>
      <c r="T2" s="193"/>
    </row>
    <row r="3" spans="1:20" ht="12" x14ac:dyDescent="0.25">
      <c r="A3" s="16"/>
      <c r="B3" s="3" t="s">
        <v>1194</v>
      </c>
      <c r="C3" s="44"/>
      <c r="D3" s="875"/>
      <c r="E3" s="23"/>
      <c r="H3" s="193"/>
      <c r="I3" s="193"/>
      <c r="J3" s="193"/>
      <c r="K3" s="193"/>
      <c r="L3" s="193"/>
      <c r="M3" s="193"/>
      <c r="N3" s="193"/>
      <c r="O3" s="193"/>
      <c r="P3" s="193"/>
      <c r="Q3" s="193"/>
      <c r="R3" s="193"/>
      <c r="S3" s="193"/>
      <c r="T3" s="193"/>
    </row>
    <row r="4" spans="1:20" ht="12" x14ac:dyDescent="0.25">
      <c r="A4" s="16"/>
      <c r="B4" s="3" t="s">
        <v>3597</v>
      </c>
      <c r="C4" s="44">
        <v>2000</v>
      </c>
      <c r="D4" s="875">
        <v>-2000</v>
      </c>
      <c r="E4" s="23"/>
      <c r="H4" s="193"/>
      <c r="I4" s="193"/>
      <c r="J4" s="193"/>
      <c r="K4" s="193"/>
      <c r="L4" s="193"/>
      <c r="M4" s="193"/>
      <c r="N4" s="193"/>
      <c r="O4" s="193"/>
      <c r="P4" s="193"/>
      <c r="Q4" s="193"/>
      <c r="R4" s="193"/>
      <c r="S4" s="193"/>
      <c r="T4" s="193"/>
    </row>
    <row r="5" spans="1:20" ht="12" x14ac:dyDescent="0.25">
      <c r="A5" s="16"/>
      <c r="B5" s="3" t="s">
        <v>3743</v>
      </c>
      <c r="C5" s="44">
        <v>1800</v>
      </c>
      <c r="D5" s="875">
        <v>-1800</v>
      </c>
      <c r="E5" s="23"/>
      <c r="H5" s="193"/>
      <c r="I5" s="193"/>
      <c r="J5" s="193"/>
      <c r="K5" s="193"/>
      <c r="L5" s="193"/>
      <c r="M5" s="193"/>
      <c r="N5" s="193"/>
      <c r="O5" s="193"/>
      <c r="P5" s="193"/>
      <c r="Q5" s="193"/>
      <c r="R5" s="193"/>
      <c r="S5" s="193"/>
      <c r="T5" s="193"/>
    </row>
    <row r="6" spans="1:20" ht="12" x14ac:dyDescent="0.25">
      <c r="A6" s="16"/>
      <c r="B6" s="221" t="s">
        <v>393</v>
      </c>
      <c r="C6" s="46">
        <v>81</v>
      </c>
      <c r="D6" s="875">
        <v>-81</v>
      </c>
      <c r="E6" s="23">
        <f>SUM(C2:C6)</f>
        <v>21335</v>
      </c>
      <c r="H6" s="193"/>
      <c r="I6" s="193"/>
      <c r="J6" s="193"/>
      <c r="K6" s="193"/>
      <c r="L6" s="827"/>
      <c r="M6" s="193"/>
      <c r="N6" s="193"/>
      <c r="O6" s="193"/>
      <c r="P6" s="827"/>
      <c r="Q6" s="193"/>
      <c r="R6" s="193"/>
      <c r="S6" s="193"/>
      <c r="T6" s="193"/>
    </row>
    <row r="7" spans="1:20" ht="3.75" customHeight="1" x14ac:dyDescent="0.2">
      <c r="A7" s="4"/>
      <c r="B7" s="51"/>
      <c r="C7" s="41"/>
      <c r="D7" s="45"/>
      <c r="E7" s="4"/>
      <c r="H7" s="193"/>
      <c r="I7" s="193"/>
      <c r="J7" s="193"/>
      <c r="K7" s="193"/>
      <c r="L7" s="193"/>
      <c r="M7" s="193"/>
      <c r="N7" s="193"/>
      <c r="O7" s="193"/>
      <c r="P7" s="193"/>
      <c r="Q7" s="193"/>
      <c r="R7" s="193"/>
      <c r="S7" s="193"/>
      <c r="T7" s="193"/>
    </row>
    <row r="8" spans="1:20" ht="12" x14ac:dyDescent="0.25">
      <c r="A8" s="14">
        <v>1</v>
      </c>
      <c r="B8" s="816" t="s">
        <v>1145</v>
      </c>
      <c r="C8" s="817">
        <v>-40</v>
      </c>
      <c r="D8" s="888">
        <v>40</v>
      </c>
      <c r="H8" s="878"/>
      <c r="I8" s="879"/>
      <c r="J8" s="193"/>
      <c r="K8" s="193"/>
      <c r="L8" s="193"/>
      <c r="M8" s="193"/>
      <c r="N8" s="193"/>
      <c r="O8" s="193"/>
      <c r="P8" s="193"/>
      <c r="Q8" s="322"/>
      <c r="R8" s="322"/>
      <c r="S8" s="322"/>
      <c r="T8" s="193"/>
    </row>
    <row r="9" spans="1:20" ht="12" x14ac:dyDescent="0.25">
      <c r="A9" s="14">
        <v>2</v>
      </c>
      <c r="B9" s="816" t="s">
        <v>791</v>
      </c>
      <c r="C9" s="817">
        <v>-139</v>
      </c>
      <c r="D9" s="888">
        <v>139</v>
      </c>
      <c r="E9" s="260"/>
      <c r="H9" s="192"/>
      <c r="I9" s="192"/>
      <c r="J9" s="444"/>
      <c r="K9" s="193"/>
      <c r="L9" s="193"/>
      <c r="M9" s="193"/>
      <c r="N9" s="193"/>
      <c r="O9" s="192"/>
      <c r="P9" s="193"/>
      <c r="Q9" s="193"/>
      <c r="R9" s="193"/>
      <c r="S9" s="193"/>
      <c r="T9" s="193"/>
    </row>
    <row r="10" spans="1:20" ht="12" x14ac:dyDescent="0.25">
      <c r="A10" s="14">
        <v>3</v>
      </c>
      <c r="B10" s="816" t="s">
        <v>2670</v>
      </c>
      <c r="C10" s="817">
        <v>-734</v>
      </c>
      <c r="D10" s="817">
        <v>734</v>
      </c>
      <c r="H10" s="192"/>
      <c r="I10" s="192"/>
      <c r="J10" s="444"/>
      <c r="K10" s="193"/>
      <c r="L10" s="193"/>
      <c r="M10" s="193"/>
      <c r="N10" s="193"/>
      <c r="O10" s="192"/>
      <c r="P10" s="193"/>
      <c r="Q10" s="193"/>
      <c r="R10" s="193"/>
      <c r="S10" s="193"/>
      <c r="T10" s="193"/>
    </row>
    <row r="11" spans="1:20" ht="12" x14ac:dyDescent="0.25">
      <c r="A11" s="14">
        <v>4</v>
      </c>
      <c r="B11" s="673" t="s">
        <v>3786</v>
      </c>
      <c r="C11" s="674">
        <v>-3725</v>
      </c>
      <c r="D11" s="1003">
        <f>E72</f>
        <v>3725</v>
      </c>
      <c r="F11" s="221"/>
      <c r="H11" s="192"/>
      <c r="I11" s="192"/>
      <c r="J11" s="444"/>
      <c r="K11" s="193"/>
      <c r="L11" s="193"/>
      <c r="M11" s="193"/>
      <c r="N11" s="193"/>
      <c r="O11" s="192"/>
      <c r="P11" s="193"/>
      <c r="Q11" s="193"/>
      <c r="R11" s="193"/>
      <c r="S11" s="193"/>
      <c r="T11" s="193"/>
    </row>
    <row r="12" spans="1:20" ht="12" x14ac:dyDescent="0.25">
      <c r="A12" s="14">
        <v>5</v>
      </c>
      <c r="B12" s="816" t="s">
        <v>4103</v>
      </c>
      <c r="C12" s="817">
        <v>-1996</v>
      </c>
      <c r="D12" s="817">
        <v>1996</v>
      </c>
      <c r="H12" s="192"/>
      <c r="I12" s="192"/>
      <c r="J12" s="444"/>
      <c r="K12" s="193"/>
      <c r="L12" s="193"/>
      <c r="M12" s="193"/>
      <c r="N12" s="193"/>
      <c r="O12" s="192"/>
      <c r="P12" s="193"/>
      <c r="Q12" s="193"/>
      <c r="R12" s="193"/>
      <c r="S12" s="193"/>
      <c r="T12" s="193"/>
    </row>
    <row r="13" spans="1:20" ht="12" x14ac:dyDescent="0.25">
      <c r="A13" s="14">
        <v>6</v>
      </c>
      <c r="B13" s="816" t="s">
        <v>4123</v>
      </c>
      <c r="C13" s="817">
        <v>-730</v>
      </c>
      <c r="D13" s="817">
        <v>730</v>
      </c>
      <c r="H13" s="192"/>
      <c r="I13" s="192"/>
      <c r="J13" s="444"/>
      <c r="K13" s="193"/>
      <c r="L13" s="193"/>
      <c r="M13" s="193"/>
      <c r="N13" s="193"/>
      <c r="O13" s="192"/>
      <c r="P13" s="193"/>
      <c r="Q13" s="193"/>
      <c r="R13" s="193"/>
      <c r="S13" s="193"/>
      <c r="T13" s="193"/>
    </row>
    <row r="14" spans="1:20" ht="12" x14ac:dyDescent="0.25">
      <c r="A14" s="14">
        <v>7</v>
      </c>
      <c r="B14" s="816" t="s">
        <v>1433</v>
      </c>
      <c r="C14" s="817">
        <v>0</v>
      </c>
      <c r="D14" s="817">
        <v>0</v>
      </c>
      <c r="H14" s="192"/>
      <c r="J14" s="444"/>
      <c r="K14" s="193"/>
      <c r="L14" s="193"/>
      <c r="M14" s="193"/>
      <c r="N14" s="193"/>
      <c r="O14" s="192"/>
      <c r="P14" s="193"/>
      <c r="Q14" s="193"/>
      <c r="R14" s="193"/>
      <c r="S14" s="193"/>
      <c r="T14" s="193"/>
    </row>
    <row r="15" spans="1:20" ht="12" x14ac:dyDescent="0.25">
      <c r="A15" s="14">
        <v>8</v>
      </c>
      <c r="B15" s="816" t="s">
        <v>3785</v>
      </c>
      <c r="C15" s="817">
        <v>0</v>
      </c>
      <c r="D15" s="817">
        <v>0</v>
      </c>
      <c r="G15" s="827"/>
      <c r="H15" s="192"/>
      <c r="J15" s="444"/>
      <c r="K15" s="193"/>
      <c r="L15" s="193"/>
      <c r="M15" s="193"/>
      <c r="N15" s="193"/>
      <c r="O15" s="192"/>
      <c r="P15" s="193"/>
      <c r="Q15" s="193"/>
      <c r="R15" s="193"/>
      <c r="S15" s="193"/>
      <c r="T15" s="193"/>
    </row>
    <row r="16" spans="1:20" ht="12" x14ac:dyDescent="0.25">
      <c r="A16" s="14">
        <v>9</v>
      </c>
      <c r="B16" s="816" t="s">
        <v>4102</v>
      </c>
      <c r="C16" s="817">
        <v>-300</v>
      </c>
      <c r="D16" s="817">
        <v>300</v>
      </c>
      <c r="H16" s="192"/>
      <c r="J16" s="444"/>
      <c r="K16" s="193"/>
      <c r="L16" s="193"/>
      <c r="M16" s="193"/>
      <c r="N16" s="193"/>
      <c r="O16" s="192"/>
      <c r="P16" s="193"/>
      <c r="Q16" s="193"/>
      <c r="R16" s="193"/>
      <c r="S16" s="193"/>
      <c r="T16" s="193"/>
    </row>
    <row r="17" spans="1:20" ht="12" x14ac:dyDescent="0.25">
      <c r="A17" s="14">
        <v>10</v>
      </c>
      <c r="B17" s="816" t="s">
        <v>4101</v>
      </c>
      <c r="C17" s="817">
        <v>-300</v>
      </c>
      <c r="D17" s="817">
        <v>300</v>
      </c>
      <c r="H17" s="193"/>
      <c r="J17" s="444"/>
      <c r="K17" s="193"/>
      <c r="L17" s="193"/>
      <c r="M17" s="193"/>
      <c r="N17" s="193"/>
      <c r="O17" s="192"/>
      <c r="P17" s="193"/>
      <c r="Q17" s="193"/>
      <c r="R17" s="193"/>
      <c r="S17" s="193"/>
      <c r="T17" s="193"/>
    </row>
    <row r="18" spans="1:20" ht="12" x14ac:dyDescent="0.25">
      <c r="A18" s="14">
        <v>11</v>
      </c>
      <c r="B18" s="816" t="s">
        <v>4100</v>
      </c>
      <c r="C18" s="817">
        <v>-300</v>
      </c>
      <c r="D18" s="817">
        <v>300</v>
      </c>
      <c r="G18" s="221"/>
      <c r="H18" s="193"/>
      <c r="I18" s="193"/>
      <c r="J18" s="193"/>
      <c r="K18" s="193"/>
      <c r="L18" s="193"/>
      <c r="M18" s="193"/>
      <c r="N18" s="193"/>
      <c r="O18" s="192"/>
      <c r="P18" s="193"/>
      <c r="Q18" s="193"/>
      <c r="R18" s="193"/>
      <c r="S18" s="193"/>
      <c r="T18" s="193"/>
    </row>
    <row r="19" spans="1:20" ht="12" x14ac:dyDescent="0.25">
      <c r="A19" s="14">
        <v>12</v>
      </c>
      <c r="B19" s="816" t="s">
        <v>4099</v>
      </c>
      <c r="C19" s="817">
        <v>0</v>
      </c>
      <c r="D19" s="817">
        <v>0</v>
      </c>
      <c r="E19" s="5"/>
      <c r="G19" s="221"/>
      <c r="H19" s="827"/>
      <c r="I19" s="827"/>
      <c r="J19" s="193"/>
      <c r="K19" s="193"/>
      <c r="L19" s="193"/>
      <c r="M19" s="193"/>
      <c r="N19" s="193"/>
      <c r="O19" s="193"/>
      <c r="P19" s="994"/>
      <c r="Q19" s="192"/>
      <c r="R19" s="192"/>
      <c r="S19" s="192"/>
      <c r="T19" s="193"/>
    </row>
    <row r="20" spans="1:20" ht="12" x14ac:dyDescent="0.25">
      <c r="A20" s="14">
        <v>13</v>
      </c>
      <c r="B20" s="816" t="s">
        <v>3164</v>
      </c>
      <c r="C20" s="817">
        <v>-571</v>
      </c>
      <c r="D20" s="888">
        <v>571</v>
      </c>
      <c r="G20" s="221"/>
      <c r="H20" s="193"/>
      <c r="I20" s="193"/>
      <c r="J20" s="193"/>
      <c r="K20" s="193"/>
      <c r="L20" s="193"/>
      <c r="M20" s="193"/>
      <c r="N20" s="193"/>
      <c r="O20" s="193"/>
      <c r="P20" s="879"/>
      <c r="Q20" s="991"/>
      <c r="R20" s="991"/>
      <c r="S20" s="1001"/>
      <c r="T20" s="193"/>
    </row>
    <row r="21" spans="1:20" x14ac:dyDescent="0.2">
      <c r="A21" s="14">
        <v>14</v>
      </c>
      <c r="B21" s="816" t="s">
        <v>1154</v>
      </c>
      <c r="C21" s="817">
        <v>-68</v>
      </c>
      <c r="D21" s="888">
        <v>68</v>
      </c>
      <c r="G21" s="221"/>
      <c r="H21" s="193"/>
      <c r="I21" s="193"/>
      <c r="J21" s="193"/>
      <c r="K21" s="193"/>
      <c r="L21" s="193"/>
      <c r="M21" s="193"/>
      <c r="N21" s="193"/>
      <c r="O21" s="193"/>
      <c r="P21" s="193"/>
      <c r="Q21" s="193"/>
      <c r="R21" s="193"/>
      <c r="S21" s="193"/>
      <c r="T21" s="193"/>
    </row>
    <row r="22" spans="1:20" x14ac:dyDescent="0.2">
      <c r="A22" s="14">
        <v>15</v>
      </c>
      <c r="B22" s="816" t="s">
        <v>1155</v>
      </c>
      <c r="C22" s="817">
        <v>-24</v>
      </c>
      <c r="D22" s="888">
        <v>24</v>
      </c>
      <c r="G22" s="221"/>
      <c r="H22" s="193"/>
      <c r="I22" s="193"/>
      <c r="J22" s="193"/>
      <c r="K22" s="193"/>
      <c r="L22" s="193"/>
      <c r="M22" s="193"/>
      <c r="N22" s="193"/>
      <c r="O22" s="193"/>
      <c r="P22" s="193"/>
      <c r="Q22" s="193"/>
      <c r="R22" s="193"/>
      <c r="S22" s="193"/>
      <c r="T22" s="193"/>
    </row>
    <row r="23" spans="1:20" x14ac:dyDescent="0.2">
      <c r="A23" s="14">
        <v>16</v>
      </c>
      <c r="B23" s="816" t="s">
        <v>3439</v>
      </c>
      <c r="C23" s="817">
        <v>-46</v>
      </c>
      <c r="D23" s="888">
        <v>46</v>
      </c>
      <c r="G23" s="221"/>
      <c r="H23" s="193"/>
      <c r="I23" s="193"/>
      <c r="J23" s="193"/>
      <c r="K23" s="193"/>
      <c r="L23" s="193"/>
      <c r="M23" s="193"/>
      <c r="N23" s="193"/>
      <c r="O23" s="193"/>
      <c r="P23" s="193"/>
      <c r="Q23" s="193"/>
      <c r="R23" s="193"/>
      <c r="S23" s="193"/>
      <c r="T23" s="193"/>
    </row>
    <row r="24" spans="1:20" x14ac:dyDescent="0.2">
      <c r="A24" s="14">
        <v>17</v>
      </c>
      <c r="B24" s="816" t="s">
        <v>3793</v>
      </c>
      <c r="C24" s="817">
        <v>-293</v>
      </c>
      <c r="D24" s="888">
        <v>293</v>
      </c>
      <c r="G24" s="221"/>
      <c r="H24" s="193"/>
      <c r="I24" s="193"/>
      <c r="J24" s="193"/>
      <c r="K24" s="193"/>
      <c r="L24" s="193"/>
      <c r="M24" s="193"/>
      <c r="N24" s="193"/>
      <c r="O24" s="193"/>
      <c r="P24" s="193"/>
      <c r="Q24" s="193"/>
      <c r="R24" s="193"/>
      <c r="S24" s="193"/>
      <c r="T24" s="193"/>
    </row>
    <row r="25" spans="1:20" x14ac:dyDescent="0.2">
      <c r="A25" s="14">
        <v>18</v>
      </c>
      <c r="B25" s="816" t="s">
        <v>3427</v>
      </c>
      <c r="C25" s="817">
        <v>-200</v>
      </c>
      <c r="D25" s="888">
        <v>200</v>
      </c>
      <c r="E25" s="353"/>
      <c r="G25" s="221"/>
      <c r="H25" s="193"/>
      <c r="I25" s="193"/>
      <c r="J25" s="193"/>
      <c r="K25" s="193"/>
      <c r="L25" s="193"/>
      <c r="M25" s="193"/>
      <c r="N25" s="193"/>
      <c r="O25" s="193"/>
      <c r="P25" s="193"/>
      <c r="Q25" s="193"/>
      <c r="R25" s="193"/>
      <c r="S25" s="193"/>
      <c r="T25" s="193"/>
    </row>
    <row r="26" spans="1:20" ht="12" x14ac:dyDescent="0.25">
      <c r="A26" s="14">
        <v>19</v>
      </c>
      <c r="B26" s="657" t="s">
        <v>2888</v>
      </c>
      <c r="C26" s="658">
        <v>-814</v>
      </c>
      <c r="D26" s="658">
        <v>814</v>
      </c>
      <c r="E26" s="5"/>
      <c r="G26" s="221"/>
      <c r="H26" s="193"/>
      <c r="I26" s="193"/>
      <c r="J26" s="193"/>
      <c r="K26" s="193"/>
      <c r="L26" s="193"/>
      <c r="M26" s="193"/>
      <c r="N26" s="193"/>
      <c r="O26" s="193"/>
      <c r="P26" s="193"/>
      <c r="Q26" s="193"/>
      <c r="R26" s="193"/>
      <c r="S26" s="193"/>
      <c r="T26" s="193"/>
    </row>
    <row r="27" spans="1:20" ht="12" x14ac:dyDescent="0.25">
      <c r="A27" s="14">
        <v>20</v>
      </c>
      <c r="B27" s="730" t="s">
        <v>4104</v>
      </c>
      <c r="C27" s="731">
        <v>-956</v>
      </c>
      <c r="D27" s="731">
        <v>956</v>
      </c>
      <c r="F27" s="221"/>
      <c r="G27" s="221"/>
      <c r="H27" s="193"/>
      <c r="I27" s="193"/>
      <c r="J27" s="193"/>
      <c r="K27" s="193"/>
      <c r="L27" s="193"/>
      <c r="M27" s="193"/>
      <c r="N27" s="193"/>
      <c r="O27" s="193"/>
      <c r="P27" s="193"/>
      <c r="Q27" s="193"/>
      <c r="R27" s="193"/>
      <c r="S27" s="193"/>
      <c r="T27" s="193"/>
    </row>
    <row r="28" spans="1:20" ht="12" x14ac:dyDescent="0.25">
      <c r="A28" s="14">
        <v>21</v>
      </c>
      <c r="B28" s="670" t="s">
        <v>2055</v>
      </c>
      <c r="C28" s="672">
        <v>-168</v>
      </c>
      <c r="D28" s="672">
        <v>168</v>
      </c>
      <c r="E28" s="240">
        <f>SUM(D8:D28)</f>
        <v>11404</v>
      </c>
      <c r="H28" s="193"/>
      <c r="I28" s="193"/>
      <c r="J28" s="193"/>
      <c r="K28" s="193"/>
      <c r="L28" s="193"/>
      <c r="M28" s="193"/>
      <c r="N28" s="193"/>
      <c r="O28" s="193"/>
      <c r="P28" s="193"/>
      <c r="Q28" s="193"/>
      <c r="R28" s="193"/>
      <c r="S28" s="193"/>
      <c r="T28" s="193"/>
    </row>
    <row r="29" spans="1:20" ht="3" customHeight="1" x14ac:dyDescent="0.2">
      <c r="A29" s="4"/>
      <c r="B29" s="51"/>
      <c r="C29" s="41"/>
      <c r="D29" s="45"/>
      <c r="E29" s="4"/>
      <c r="H29" s="193"/>
      <c r="I29" s="193"/>
      <c r="J29" s="193"/>
      <c r="K29" s="193"/>
      <c r="L29" s="193"/>
      <c r="M29" s="193"/>
      <c r="N29" s="193"/>
      <c r="O29" s="193"/>
      <c r="P29" s="193"/>
      <c r="Q29" s="193"/>
      <c r="R29" s="193"/>
      <c r="S29" s="193"/>
      <c r="T29" s="193"/>
    </row>
    <row r="30" spans="1:20" ht="12" x14ac:dyDescent="0.25">
      <c r="A30" s="15"/>
      <c r="B30" s="594" t="s">
        <v>62</v>
      </c>
      <c r="C30" s="501">
        <v>-8560</v>
      </c>
      <c r="D30" s="652">
        <v>8560</v>
      </c>
      <c r="E30" s="240">
        <f>D30</f>
        <v>8560</v>
      </c>
      <c r="F30" s="221"/>
      <c r="G30" s="193"/>
      <c r="H30" s="193"/>
      <c r="I30" s="193"/>
      <c r="J30" s="193"/>
      <c r="K30" s="193"/>
      <c r="L30" s="193"/>
      <c r="M30" s="1002"/>
      <c r="N30" s="193"/>
      <c r="O30" s="193"/>
      <c r="P30" s="193"/>
      <c r="Q30" s="193"/>
      <c r="R30" s="193"/>
      <c r="S30" s="193"/>
      <c r="T30" s="193"/>
    </row>
    <row r="31" spans="1:20" ht="3" customHeight="1" x14ac:dyDescent="0.2">
      <c r="A31" s="4"/>
      <c r="B31" s="357"/>
      <c r="C31" s="41"/>
      <c r="D31" s="45"/>
      <c r="E31" s="4"/>
      <c r="H31" s="193"/>
      <c r="I31" s="193"/>
      <c r="J31" s="193"/>
      <c r="K31" s="193"/>
      <c r="L31" s="193"/>
      <c r="M31" s="193"/>
      <c r="N31" s="193"/>
      <c r="O31" s="193"/>
      <c r="P31" s="193"/>
      <c r="Q31" s="193"/>
      <c r="R31" s="193"/>
      <c r="S31" s="193"/>
      <c r="T31" s="193"/>
    </row>
    <row r="32" spans="1:20" ht="12" customHeight="1" x14ac:dyDescent="0.2">
      <c r="A32" s="813"/>
      <c r="B32" s="816" t="s">
        <v>3885</v>
      </c>
      <c r="C32" s="817">
        <v>-150</v>
      </c>
      <c r="D32" s="922">
        <v>150</v>
      </c>
      <c r="E32" s="390"/>
      <c r="F32" s="221"/>
      <c r="H32" s="193"/>
      <c r="I32" s="193"/>
      <c r="J32" s="193"/>
      <c r="K32" s="193"/>
      <c r="L32" s="193"/>
      <c r="M32" s="193"/>
      <c r="N32" s="193"/>
      <c r="O32" s="193"/>
      <c r="P32" s="193"/>
      <c r="Q32" s="193"/>
      <c r="R32" s="193"/>
      <c r="S32" s="193"/>
      <c r="T32" s="193"/>
    </row>
    <row r="33" spans="1:20" ht="12" customHeight="1" x14ac:dyDescent="0.2">
      <c r="A33" s="813" t="s">
        <v>3558</v>
      </c>
      <c r="B33" s="816" t="s">
        <v>4122</v>
      </c>
      <c r="C33" s="817">
        <v>-340</v>
      </c>
      <c r="D33" s="922">
        <v>340</v>
      </c>
      <c r="E33" s="390"/>
      <c r="F33" s="221"/>
      <c r="H33" s="193"/>
      <c r="I33" s="193"/>
      <c r="J33" s="193"/>
      <c r="K33" s="193"/>
      <c r="L33" s="193"/>
      <c r="M33" s="193"/>
      <c r="N33" s="193"/>
      <c r="O33" s="193"/>
      <c r="P33" s="193"/>
      <c r="Q33" s="193"/>
      <c r="R33" s="193"/>
      <c r="S33" s="193"/>
      <c r="T33" s="193"/>
    </row>
    <row r="34" spans="1:20" ht="12" customHeight="1" x14ac:dyDescent="0.2">
      <c r="A34" s="813" t="s">
        <v>3559</v>
      </c>
      <c r="B34" s="816" t="s">
        <v>2971</v>
      </c>
      <c r="C34" s="817">
        <v>0</v>
      </c>
      <c r="D34" s="922">
        <v>0</v>
      </c>
      <c r="E34" s="390"/>
      <c r="F34" s="221"/>
      <c r="H34" s="193"/>
      <c r="I34" s="193"/>
      <c r="J34" s="193"/>
      <c r="K34" s="193"/>
      <c r="L34" s="193"/>
      <c r="M34" s="193"/>
      <c r="N34" s="193"/>
      <c r="O34" s="193"/>
      <c r="P34" s="193"/>
      <c r="Q34" s="193"/>
      <c r="R34" s="193"/>
      <c r="S34" s="193"/>
      <c r="T34" s="193"/>
    </row>
    <row r="35" spans="1:20" ht="12" customHeight="1" x14ac:dyDescent="0.2">
      <c r="A35" s="813" t="s">
        <v>2856</v>
      </c>
      <c r="B35" s="816" t="s">
        <v>2244</v>
      </c>
      <c r="C35" s="817">
        <v>-70</v>
      </c>
      <c r="D35" s="922">
        <v>70</v>
      </c>
      <c r="E35" s="390"/>
      <c r="F35" s="221"/>
      <c r="H35" s="193"/>
      <c r="I35" s="193"/>
      <c r="J35" s="193"/>
      <c r="K35" s="193"/>
      <c r="L35" s="193"/>
      <c r="M35" s="193"/>
      <c r="N35" s="193"/>
      <c r="O35" s="193"/>
      <c r="P35" s="193"/>
      <c r="Q35" s="193"/>
      <c r="R35" s="193"/>
      <c r="S35" s="193"/>
      <c r="T35" s="193"/>
    </row>
    <row r="36" spans="1:20" ht="12" customHeight="1" x14ac:dyDescent="0.2">
      <c r="A36" s="813" t="s">
        <v>3558</v>
      </c>
      <c r="B36" s="816" t="s">
        <v>4110</v>
      </c>
      <c r="C36" s="817">
        <v>-80</v>
      </c>
      <c r="D36" s="922">
        <v>80</v>
      </c>
      <c r="E36" s="390"/>
      <c r="F36" s="221"/>
      <c r="H36" s="193"/>
      <c r="I36" s="193"/>
      <c r="J36" s="193"/>
      <c r="K36" s="193"/>
      <c r="L36" s="193"/>
      <c r="M36" s="193"/>
      <c r="N36" s="193"/>
      <c r="O36" s="193"/>
      <c r="P36" s="193"/>
      <c r="Q36" s="193"/>
      <c r="R36" s="193"/>
      <c r="S36" s="193"/>
      <c r="T36" s="193"/>
    </row>
    <row r="37" spans="1:20" ht="12" customHeight="1" x14ac:dyDescent="0.2">
      <c r="A37" s="813" t="s">
        <v>3560</v>
      </c>
      <c r="B37" s="816" t="s">
        <v>4160</v>
      </c>
      <c r="C37" s="817">
        <v>-70</v>
      </c>
      <c r="D37" s="922">
        <v>70</v>
      </c>
      <c r="E37" s="390"/>
      <c r="F37" s="221"/>
      <c r="R37" s="221"/>
      <c r="S37" s="221"/>
    </row>
    <row r="38" spans="1:20" ht="12" customHeight="1" x14ac:dyDescent="0.2">
      <c r="A38" s="813"/>
      <c r="B38" s="816" t="s">
        <v>4133</v>
      </c>
      <c r="C38" s="817">
        <v>-340</v>
      </c>
      <c r="D38" s="922">
        <v>340</v>
      </c>
      <c r="E38" s="390"/>
      <c r="F38" s="221"/>
      <c r="H38" s="221"/>
      <c r="I38" s="221"/>
      <c r="K38" s="221"/>
      <c r="L38" s="221"/>
      <c r="M38" s="221"/>
      <c r="N38" s="221"/>
      <c r="O38" s="221"/>
      <c r="P38" s="221"/>
      <c r="Q38" s="221"/>
      <c r="R38" s="599"/>
      <c r="S38" s="221"/>
      <c r="T38" s="221"/>
    </row>
    <row r="39" spans="1:20" ht="12" customHeight="1" x14ac:dyDescent="0.2">
      <c r="A39" s="813"/>
      <c r="B39" s="816" t="s">
        <v>4161</v>
      </c>
      <c r="C39" s="817">
        <v>-31</v>
      </c>
      <c r="D39" s="922">
        <v>31</v>
      </c>
      <c r="E39" s="390"/>
      <c r="F39" s="221"/>
      <c r="H39" s="221"/>
      <c r="I39" s="221"/>
      <c r="K39" s="221"/>
      <c r="L39" s="221"/>
      <c r="M39" s="221"/>
      <c r="N39" s="221"/>
      <c r="O39" s="221"/>
      <c r="P39" s="221"/>
      <c r="Q39" s="221"/>
      <c r="R39" s="599"/>
      <c r="S39" s="221"/>
      <c r="T39" s="221"/>
    </row>
    <row r="40" spans="1:20" ht="12" customHeight="1" x14ac:dyDescent="0.2">
      <c r="A40" s="813"/>
      <c r="B40" s="816" t="s">
        <v>4128</v>
      </c>
      <c r="C40" s="817">
        <v>-45</v>
      </c>
      <c r="D40" s="922">
        <v>45</v>
      </c>
      <c r="E40" s="390"/>
      <c r="F40" s="221"/>
      <c r="H40" s="221"/>
      <c r="I40" s="221"/>
      <c r="K40" s="221"/>
      <c r="L40" s="221"/>
      <c r="M40" s="221"/>
      <c r="N40" s="221"/>
      <c r="O40" s="221"/>
      <c r="P40" s="221"/>
      <c r="Q40" s="221"/>
      <c r="R40" s="599"/>
      <c r="S40" s="221"/>
      <c r="T40" s="221"/>
    </row>
    <row r="41" spans="1:20" ht="12" customHeight="1" x14ac:dyDescent="0.2">
      <c r="A41" s="813"/>
      <c r="B41" s="816" t="s">
        <v>4162</v>
      </c>
      <c r="C41" s="817">
        <v>-130</v>
      </c>
      <c r="D41" s="922">
        <v>130</v>
      </c>
      <c r="E41" s="390"/>
      <c r="F41" s="221"/>
      <c r="H41" s="221"/>
      <c r="I41" s="221"/>
      <c r="K41" s="221"/>
      <c r="L41" s="221"/>
      <c r="M41" s="221"/>
      <c r="N41" s="221"/>
      <c r="O41" s="221"/>
      <c r="P41" s="221"/>
      <c r="Q41" s="221"/>
      <c r="R41" s="599"/>
      <c r="S41" s="221"/>
      <c r="T41" s="221"/>
    </row>
    <row r="42" spans="1:20" ht="12" customHeight="1" x14ac:dyDescent="0.2">
      <c r="A42" s="813"/>
      <c r="B42" s="816" t="s">
        <v>4163</v>
      </c>
      <c r="C42" s="817">
        <v>-17</v>
      </c>
      <c r="D42" s="922">
        <v>17</v>
      </c>
      <c r="E42" s="390"/>
      <c r="F42" s="221"/>
      <c r="H42" s="221"/>
      <c r="I42" s="221"/>
      <c r="K42" s="221"/>
      <c r="L42" s="221"/>
      <c r="M42" s="221"/>
      <c r="N42" s="221"/>
      <c r="O42" s="221"/>
      <c r="P42" s="221"/>
      <c r="Q42" s="221"/>
      <c r="R42" s="599"/>
      <c r="S42" s="221"/>
      <c r="T42" s="221"/>
    </row>
    <row r="43" spans="1:20" ht="12" customHeight="1" x14ac:dyDescent="0.2">
      <c r="A43" s="813"/>
      <c r="B43" s="816" t="s">
        <v>2768</v>
      </c>
      <c r="C43" s="817">
        <v>-80</v>
      </c>
      <c r="D43" s="922">
        <v>80</v>
      </c>
      <c r="E43" s="390"/>
      <c r="F43" s="221"/>
      <c r="G43" s="221"/>
      <c r="H43" s="221"/>
      <c r="K43" s="221"/>
      <c r="L43" s="221"/>
      <c r="M43" s="221"/>
      <c r="N43" s="221"/>
      <c r="O43" s="221"/>
      <c r="P43" s="221"/>
      <c r="Q43" s="221"/>
      <c r="T43" s="221"/>
    </row>
    <row r="44" spans="1:20" ht="12" customHeight="1" x14ac:dyDescent="0.2">
      <c r="A44" s="813"/>
      <c r="B44" s="816" t="s">
        <v>2771</v>
      </c>
      <c r="C44" s="817">
        <v>-18</v>
      </c>
      <c r="D44" s="922">
        <v>18</v>
      </c>
      <c r="E44" s="390"/>
      <c r="F44" s="221"/>
      <c r="H44" s="221"/>
      <c r="I44" s="221"/>
      <c r="J44" s="221"/>
      <c r="K44" s="221"/>
      <c r="L44" s="221"/>
      <c r="M44" s="221"/>
      <c r="N44" s="221"/>
      <c r="O44" s="221"/>
      <c r="P44" s="221"/>
      <c r="Q44" s="221"/>
      <c r="T44" s="221"/>
    </row>
    <row r="45" spans="1:20" ht="12" customHeight="1" x14ac:dyDescent="0.25">
      <c r="A45" s="813"/>
      <c r="B45" s="221"/>
      <c r="C45" s="302"/>
      <c r="D45" s="303"/>
      <c r="E45" s="240">
        <f>SUM(D32:D45)</f>
        <v>1371</v>
      </c>
      <c r="F45" s="221"/>
      <c r="G45" s="221"/>
      <c r="H45" s="221"/>
      <c r="I45" s="221"/>
      <c r="J45" s="221"/>
      <c r="K45" s="221"/>
      <c r="L45" s="221"/>
      <c r="M45" s="221"/>
      <c r="N45" s="221"/>
      <c r="O45" s="221"/>
      <c r="P45" s="221"/>
      <c r="Q45" s="221"/>
      <c r="R45" s="599"/>
      <c r="S45" s="221"/>
      <c r="T45" s="221"/>
    </row>
    <row r="46" spans="1:20" ht="3" customHeight="1" x14ac:dyDescent="0.2">
      <c r="A46" s="659"/>
      <c r="B46" s="659"/>
      <c r="C46" s="795"/>
      <c r="D46" s="660"/>
      <c r="E46" s="801"/>
      <c r="F46" s="221"/>
      <c r="H46" s="221"/>
      <c r="I46" s="221"/>
      <c r="J46" s="221"/>
      <c r="K46" s="221"/>
      <c r="O46" s="221"/>
      <c r="P46" s="221"/>
      <c r="Q46" s="221"/>
      <c r="T46" s="221"/>
    </row>
    <row r="47" spans="1:20" ht="12" customHeight="1" x14ac:dyDescent="0.2">
      <c r="A47" s="814"/>
      <c r="B47" s="826" t="s">
        <v>3787</v>
      </c>
      <c r="C47" s="604">
        <v>3000</v>
      </c>
      <c r="D47" s="46"/>
      <c r="E47" s="390"/>
      <c r="F47" s="221"/>
      <c r="H47" s="221"/>
      <c r="I47" s="221"/>
      <c r="J47" s="221"/>
      <c r="K47" s="221"/>
      <c r="L47" s="221"/>
      <c r="M47" s="221"/>
      <c r="N47" s="221"/>
      <c r="P47" s="221"/>
      <c r="Q47" s="221"/>
      <c r="T47" s="221"/>
    </row>
    <row r="48" spans="1:20" ht="12" customHeight="1" x14ac:dyDescent="0.25">
      <c r="A48" s="814" t="s">
        <v>3560</v>
      </c>
      <c r="B48" s="816" t="s">
        <v>4107</v>
      </c>
      <c r="C48" s="817"/>
      <c r="D48" s="817">
        <v>109</v>
      </c>
      <c r="E48" s="408"/>
      <c r="F48" s="221"/>
      <c r="H48" s="221"/>
      <c r="I48" s="221"/>
      <c r="J48" s="221"/>
      <c r="K48" s="221"/>
      <c r="L48" s="221"/>
      <c r="M48" s="221"/>
      <c r="P48" s="221"/>
      <c r="T48" s="221"/>
    </row>
    <row r="49" spans="1:20" ht="12" customHeight="1" x14ac:dyDescent="0.25">
      <c r="A49" s="814" t="s">
        <v>3788</v>
      </c>
      <c r="B49" s="816" t="s">
        <v>4108</v>
      </c>
      <c r="C49" s="817"/>
      <c r="D49" s="817">
        <v>15</v>
      </c>
      <c r="E49" s="408"/>
      <c r="F49" s="221"/>
      <c r="H49" s="221"/>
      <c r="I49" s="221"/>
      <c r="J49" s="221"/>
      <c r="K49" s="221"/>
      <c r="L49" s="221"/>
      <c r="P49" s="221"/>
      <c r="T49" s="221"/>
    </row>
    <row r="50" spans="1:20" ht="12" customHeight="1" x14ac:dyDescent="0.25">
      <c r="A50" s="814" t="s">
        <v>3789</v>
      </c>
      <c r="B50" s="816" t="s">
        <v>4109</v>
      </c>
      <c r="C50" s="817"/>
      <c r="D50" s="888">
        <v>54</v>
      </c>
      <c r="E50" s="408"/>
      <c r="F50" s="221"/>
      <c r="H50" s="221"/>
      <c r="I50" s="221"/>
      <c r="J50" s="221"/>
      <c r="K50" s="221"/>
      <c r="S50" s="221"/>
      <c r="T50" s="221"/>
    </row>
    <row r="51" spans="1:20" ht="12" customHeight="1" x14ac:dyDescent="0.25">
      <c r="A51" s="814" t="s">
        <v>2855</v>
      </c>
      <c r="B51" s="816" t="s">
        <v>4111</v>
      </c>
      <c r="C51" s="817"/>
      <c r="D51" s="817">
        <v>110</v>
      </c>
      <c r="E51" s="408"/>
      <c r="F51" s="221"/>
      <c r="H51" s="221"/>
      <c r="J51" s="221"/>
      <c r="K51" s="221"/>
      <c r="S51" s="221"/>
      <c r="T51" s="221"/>
    </row>
    <row r="52" spans="1:20" ht="12" customHeight="1" x14ac:dyDescent="0.25">
      <c r="A52" s="814" t="s">
        <v>2856</v>
      </c>
      <c r="B52" s="816" t="s">
        <v>4112</v>
      </c>
      <c r="C52" s="817"/>
      <c r="D52" s="888">
        <v>15</v>
      </c>
      <c r="E52" s="408"/>
      <c r="F52" s="221"/>
      <c r="H52" s="221"/>
      <c r="K52" s="221"/>
      <c r="M52" s="221"/>
      <c r="S52" s="221"/>
      <c r="T52" s="221"/>
    </row>
    <row r="53" spans="1:20" ht="12" customHeight="1" x14ac:dyDescent="0.25">
      <c r="A53" s="814" t="s">
        <v>3790</v>
      </c>
      <c r="B53" s="816" t="s">
        <v>4117</v>
      </c>
      <c r="C53" s="817"/>
      <c r="D53" s="888">
        <v>508</v>
      </c>
      <c r="E53" s="860"/>
      <c r="F53" s="221"/>
    </row>
    <row r="54" spans="1:20" ht="12" customHeight="1" x14ac:dyDescent="0.25">
      <c r="A54" s="814" t="s">
        <v>2855</v>
      </c>
      <c r="B54" s="816" t="s">
        <v>1177</v>
      </c>
      <c r="C54" s="817"/>
      <c r="D54" s="888">
        <v>220</v>
      </c>
      <c r="E54" s="860"/>
      <c r="F54" s="221"/>
      <c r="M54" s="221"/>
      <c r="S54" s="221"/>
    </row>
    <row r="55" spans="1:20" ht="12" customHeight="1" x14ac:dyDescent="0.25">
      <c r="A55" s="814" t="s">
        <v>2856</v>
      </c>
      <c r="B55" s="816" t="s">
        <v>4115</v>
      </c>
      <c r="C55" s="817"/>
      <c r="D55" s="888">
        <v>40</v>
      </c>
      <c r="E55" s="860"/>
      <c r="F55" s="221"/>
      <c r="S55" s="221"/>
    </row>
    <row r="56" spans="1:20" ht="12" customHeight="1" x14ac:dyDescent="0.25">
      <c r="A56" s="814" t="s">
        <v>1327</v>
      </c>
      <c r="B56" s="816" t="s">
        <v>4116</v>
      </c>
      <c r="C56" s="817"/>
      <c r="D56" s="888">
        <v>15</v>
      </c>
      <c r="E56" s="408"/>
      <c r="F56" s="221"/>
    </row>
    <row r="57" spans="1:20" ht="12" customHeight="1" x14ac:dyDescent="0.25">
      <c r="A57" s="814" t="s">
        <v>3556</v>
      </c>
      <c r="B57" s="816" t="s">
        <v>4116</v>
      </c>
      <c r="C57" s="817"/>
      <c r="D57" s="888">
        <v>15</v>
      </c>
      <c r="E57" s="408"/>
      <c r="F57" s="221"/>
      <c r="L57" s="221"/>
    </row>
    <row r="58" spans="1:20" ht="12" customHeight="1" x14ac:dyDescent="0.25">
      <c r="A58" s="814" t="s">
        <v>3791</v>
      </c>
      <c r="B58" s="816" t="s">
        <v>4118</v>
      </c>
      <c r="C58" s="817"/>
      <c r="D58" s="888">
        <v>260</v>
      </c>
      <c r="E58" s="408"/>
      <c r="F58" s="221"/>
      <c r="L58" s="221"/>
      <c r="P58" s="221"/>
    </row>
    <row r="59" spans="1:20" ht="12" customHeight="1" x14ac:dyDescent="0.25">
      <c r="A59" s="814" t="s">
        <v>3558</v>
      </c>
      <c r="B59" s="816" t="s">
        <v>4119</v>
      </c>
      <c r="C59" s="817"/>
      <c r="D59" s="888">
        <v>15</v>
      </c>
      <c r="E59" s="860"/>
      <c r="F59" s="221"/>
      <c r="L59" s="221"/>
      <c r="P59" s="221"/>
    </row>
    <row r="60" spans="1:20" ht="12" customHeight="1" x14ac:dyDescent="0.25">
      <c r="A60" s="814"/>
      <c r="B60" s="816" t="s">
        <v>4120</v>
      </c>
      <c r="C60" s="817"/>
      <c r="D60" s="888">
        <v>15</v>
      </c>
      <c r="E60" s="860"/>
      <c r="F60" s="221"/>
      <c r="L60" s="221"/>
      <c r="P60" s="221"/>
    </row>
    <row r="61" spans="1:20" ht="12" customHeight="1" x14ac:dyDescent="0.25">
      <c r="A61" s="814"/>
      <c r="B61" s="816" t="s">
        <v>4121</v>
      </c>
      <c r="C61" s="817"/>
      <c r="D61" s="888">
        <v>15</v>
      </c>
      <c r="E61" s="860"/>
      <c r="F61" s="221"/>
      <c r="L61" s="221"/>
      <c r="P61" s="221"/>
    </row>
    <row r="62" spans="1:20" ht="12" customHeight="1" x14ac:dyDescent="0.25">
      <c r="A62" s="814"/>
      <c r="B62" s="816" t="s">
        <v>4124</v>
      </c>
      <c r="C62" s="817"/>
      <c r="D62" s="888">
        <v>791</v>
      </c>
      <c r="E62" s="860"/>
      <c r="F62" s="221"/>
      <c r="I62" s="221"/>
      <c r="L62" s="221"/>
      <c r="M62" s="221"/>
      <c r="P62" s="221"/>
    </row>
    <row r="63" spans="1:20" ht="12" customHeight="1" x14ac:dyDescent="0.25">
      <c r="A63" s="814"/>
      <c r="B63" s="816" t="s">
        <v>4125</v>
      </c>
      <c r="C63" s="817"/>
      <c r="D63" s="888">
        <v>267</v>
      </c>
      <c r="E63" s="860"/>
      <c r="F63" s="221"/>
      <c r="L63" s="221"/>
      <c r="M63" s="221"/>
      <c r="P63" s="221"/>
    </row>
    <row r="64" spans="1:20" ht="12" customHeight="1" x14ac:dyDescent="0.25">
      <c r="A64" s="814"/>
      <c r="B64" s="816" t="s">
        <v>4130</v>
      </c>
      <c r="C64" s="817"/>
      <c r="D64" s="888">
        <v>289</v>
      </c>
      <c r="E64" s="860"/>
      <c r="F64" s="221"/>
      <c r="I64" s="221"/>
      <c r="L64" s="221"/>
      <c r="M64" s="221"/>
      <c r="P64" s="221"/>
    </row>
    <row r="65" spans="1:16" ht="12" customHeight="1" x14ac:dyDescent="0.25">
      <c r="A65" s="814"/>
      <c r="B65" s="816" t="s">
        <v>4113</v>
      </c>
      <c r="C65" s="817"/>
      <c r="D65" s="888">
        <v>194</v>
      </c>
      <c r="E65" s="860"/>
      <c r="F65" s="221"/>
      <c r="I65" s="221"/>
      <c r="L65" s="221"/>
      <c r="M65" s="221"/>
      <c r="P65" s="221"/>
    </row>
    <row r="66" spans="1:16" ht="12" customHeight="1" x14ac:dyDescent="0.25">
      <c r="A66" s="814"/>
      <c r="B66" s="816" t="s">
        <v>2116</v>
      </c>
      <c r="C66" s="817"/>
      <c r="D66" s="888">
        <v>13</v>
      </c>
      <c r="E66" s="860"/>
      <c r="F66" s="221"/>
      <c r="I66" s="221"/>
      <c r="L66" s="221"/>
      <c r="M66" s="221"/>
      <c r="P66" s="221"/>
    </row>
    <row r="67" spans="1:16" ht="12" customHeight="1" x14ac:dyDescent="0.25">
      <c r="A67" s="814"/>
      <c r="B67" s="816" t="s">
        <v>4126</v>
      </c>
      <c r="C67" s="817"/>
      <c r="D67" s="888">
        <v>25</v>
      </c>
      <c r="E67" s="860"/>
      <c r="F67" s="221"/>
      <c r="I67" s="221"/>
      <c r="L67" s="221"/>
      <c r="M67" s="221"/>
      <c r="P67" s="221"/>
    </row>
    <row r="68" spans="1:16" ht="12" customHeight="1" x14ac:dyDescent="0.25">
      <c r="A68" s="814"/>
      <c r="B68" s="816" t="s">
        <v>4127</v>
      </c>
      <c r="C68" s="817"/>
      <c r="D68" s="888">
        <v>15</v>
      </c>
      <c r="E68" s="860"/>
      <c r="F68" s="221"/>
      <c r="I68" s="221"/>
      <c r="L68" s="221"/>
      <c r="M68" s="221"/>
      <c r="P68" s="221"/>
    </row>
    <row r="69" spans="1:16" ht="12" customHeight="1" x14ac:dyDescent="0.25">
      <c r="A69" s="814"/>
      <c r="B69" s="816" t="s">
        <v>4134</v>
      </c>
      <c r="C69" s="817"/>
      <c r="D69" s="888">
        <v>517</v>
      </c>
      <c r="E69" s="860"/>
      <c r="F69" s="221"/>
      <c r="I69" s="221"/>
      <c r="L69" s="221"/>
      <c r="M69" s="221"/>
      <c r="P69" s="221"/>
    </row>
    <row r="70" spans="1:16" ht="12" customHeight="1" x14ac:dyDescent="0.25">
      <c r="A70" s="814"/>
      <c r="B70" s="816" t="s">
        <v>1724</v>
      </c>
      <c r="C70" s="817"/>
      <c r="D70" s="888">
        <v>152</v>
      </c>
      <c r="E70" s="860"/>
      <c r="F70" s="221"/>
      <c r="I70" s="221"/>
      <c r="L70" s="221"/>
      <c r="M70" s="221"/>
      <c r="P70" s="221"/>
    </row>
    <row r="71" spans="1:16" ht="12" customHeight="1" x14ac:dyDescent="0.25">
      <c r="A71" s="814"/>
      <c r="B71" s="816" t="s">
        <v>4135</v>
      </c>
      <c r="C71" s="817"/>
      <c r="D71" s="888">
        <v>56</v>
      </c>
      <c r="E71" s="860"/>
      <c r="F71" s="221"/>
      <c r="I71" s="221"/>
      <c r="M71" s="221"/>
      <c r="P71" s="221"/>
    </row>
    <row r="72" spans="1:16" ht="12" customHeight="1" thickBot="1" x14ac:dyDescent="0.3">
      <c r="A72" s="814"/>
      <c r="B72" s="221"/>
      <c r="C72" s="302"/>
      <c r="D72" s="335"/>
      <c r="E72" s="240">
        <f>SUM(D47:D72)</f>
        <v>3725</v>
      </c>
      <c r="H72" s="221"/>
      <c r="I72" s="221"/>
      <c r="J72" s="221"/>
      <c r="M72" s="221"/>
      <c r="N72" s="221"/>
      <c r="O72" s="221"/>
    </row>
    <row r="73" spans="1:16" ht="20.25" customHeight="1" thickBot="1" x14ac:dyDescent="0.45">
      <c r="B73" s="50" t="s">
        <v>1198</v>
      </c>
      <c r="C73" s="49">
        <f>SUM(C2:C45)</f>
        <v>0</v>
      </c>
      <c r="D73" s="432">
        <f>SUM(D8:D45)</f>
        <v>21335</v>
      </c>
      <c r="E73" s="353"/>
    </row>
    <row r="75" spans="1:16" x14ac:dyDescent="0.2">
      <c r="B75" s="193"/>
      <c r="C75" s="193"/>
      <c r="D75" s="28"/>
      <c r="E75" s="193"/>
      <c r="F75" s="193"/>
      <c r="G75" s="28"/>
      <c r="H75" s="193"/>
      <c r="I75" s="193"/>
      <c r="J75" s="193"/>
      <c r="K75" s="28"/>
    </row>
    <row r="76" spans="1:16" x14ac:dyDescent="0.2">
      <c r="B76" s="193"/>
      <c r="C76" s="193"/>
      <c r="D76" s="193"/>
      <c r="E76" s="793"/>
      <c r="F76" s="28"/>
      <c r="G76" s="28"/>
      <c r="H76" s="28"/>
      <c r="I76" s="28"/>
      <c r="J76" s="28"/>
      <c r="K76" s="28"/>
    </row>
    <row r="77" spans="1:16" x14ac:dyDescent="0.2">
      <c r="B77" s="193"/>
      <c r="C77" s="193"/>
      <c r="D77" s="193"/>
      <c r="E77" s="343"/>
      <c r="F77" s="28"/>
      <c r="G77" s="193"/>
      <c r="H77" s="28"/>
      <c r="I77" s="28"/>
      <c r="J77" s="28"/>
      <c r="K77" s="28"/>
    </row>
    <row r="78" spans="1:16" x14ac:dyDescent="0.2">
      <c r="B78" s="193"/>
      <c r="C78" s="193"/>
      <c r="D78" s="193"/>
      <c r="E78" s="230"/>
      <c r="F78" s="193"/>
      <c r="G78" s="193"/>
      <c r="H78" s="193"/>
      <c r="I78" s="193"/>
      <c r="J78" s="28"/>
      <c r="K78" s="28"/>
    </row>
    <row r="79" spans="1:16" x14ac:dyDescent="0.2">
      <c r="B79" s="193"/>
      <c r="C79" s="193"/>
      <c r="D79" s="193"/>
      <c r="E79" s="230"/>
      <c r="F79" s="193"/>
      <c r="G79" s="193"/>
      <c r="H79" s="193"/>
      <c r="I79" s="193"/>
      <c r="J79" s="28"/>
      <c r="K79" s="28"/>
    </row>
    <row r="80" spans="1:16" ht="13.2" x14ac:dyDescent="0.25">
      <c r="C80" s="193"/>
      <c r="D80" s="193"/>
      <c r="E80" s="799"/>
      <c r="F80" s="193"/>
      <c r="G80" s="193"/>
      <c r="H80" s="193"/>
      <c r="I80" s="193"/>
      <c r="J80" s="28"/>
      <c r="K80" s="28"/>
    </row>
    <row r="81" spans="2:11" ht="13.2" x14ac:dyDescent="0.25">
      <c r="C81" s="231"/>
      <c r="D81" s="28"/>
      <c r="E81" s="799"/>
      <c r="F81" s="193"/>
      <c r="G81" s="193"/>
      <c r="H81" s="193"/>
      <c r="I81" s="193"/>
      <c r="J81" s="28"/>
      <c r="K81" s="28"/>
    </row>
    <row r="82" spans="2:11" ht="13.2" x14ac:dyDescent="0.25">
      <c r="C82" s="193"/>
      <c r="D82" s="28"/>
      <c r="E82" s="799"/>
      <c r="F82" s="193"/>
      <c r="G82" s="193"/>
      <c r="H82" s="193"/>
      <c r="I82" s="193"/>
      <c r="J82" s="28"/>
      <c r="K82" s="28"/>
    </row>
    <row r="83" spans="2:11" x14ac:dyDescent="0.2">
      <c r="B83" s="28"/>
      <c r="C83" s="193"/>
      <c r="D83" s="28"/>
      <c r="E83" s="193"/>
      <c r="F83" s="193"/>
      <c r="G83" s="193"/>
      <c r="H83" s="193"/>
      <c r="I83" s="193"/>
      <c r="J83" s="28"/>
      <c r="K83" s="28"/>
    </row>
    <row r="84" spans="2:11" x14ac:dyDescent="0.2">
      <c r="B84" s="28"/>
      <c r="C84" s="231"/>
      <c r="D84" s="28"/>
      <c r="E84" s="193"/>
      <c r="F84" s="193"/>
      <c r="G84" s="221"/>
      <c r="H84" s="193"/>
      <c r="I84" s="193"/>
      <c r="J84" s="28"/>
    </row>
    <row r="85" spans="2:11" x14ac:dyDescent="0.2">
      <c r="E85" s="221"/>
      <c r="F85" s="221"/>
      <c r="H85" s="221"/>
      <c r="I85" s="22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M30"/>
  <sheetViews>
    <sheetView workbookViewId="0">
      <selection activeCell="E36" sqref="E36"/>
    </sheetView>
  </sheetViews>
  <sheetFormatPr baseColWidth="10" defaultRowHeight="13.2" x14ac:dyDescent="0.25"/>
  <cols>
    <col min="4" max="4" width="12.33203125" bestFit="1" customWidth="1"/>
    <col min="5" max="5" width="31.6640625" customWidth="1"/>
    <col min="6" max="6" width="2.44140625" customWidth="1"/>
    <col min="7" max="7" width="11.88671875" bestFit="1" customWidth="1"/>
    <col min="8" max="8" width="10" customWidth="1"/>
    <col min="9" max="9" width="2.6640625" bestFit="1" customWidth="1"/>
    <col min="10" max="10" width="7.33203125" customWidth="1"/>
    <col min="11" max="11" width="6.88671875" customWidth="1"/>
    <col min="12" max="12" width="8.44140625" customWidth="1"/>
    <col min="13" max="13" width="12.6640625" bestFit="1" customWidth="1"/>
  </cols>
  <sheetData>
    <row r="1" spans="1:12" ht="30" x14ac:dyDescent="0.5">
      <c r="B1" s="1361" t="s">
        <v>5276</v>
      </c>
    </row>
    <row r="2" spans="1:12" ht="4.5" customHeight="1" x14ac:dyDescent="0.25"/>
    <row r="3" spans="1:12" x14ac:dyDescent="0.25">
      <c r="A3" s="1058" t="s">
        <v>1238</v>
      </c>
      <c r="B3" s="1058" t="s">
        <v>4768</v>
      </c>
      <c r="C3" s="1058" t="s">
        <v>4767</v>
      </c>
      <c r="D3" s="1058" t="s">
        <v>1021</v>
      </c>
      <c r="E3" s="1058" t="s">
        <v>4826</v>
      </c>
    </row>
    <row r="4" spans="1:12" x14ac:dyDescent="0.25">
      <c r="A4" s="1270">
        <v>42338</v>
      </c>
      <c r="B4" s="1336">
        <v>42309</v>
      </c>
      <c r="C4" s="1271" t="s">
        <v>2701</v>
      </c>
      <c r="D4" s="1275">
        <v>2000</v>
      </c>
      <c r="E4" s="1272"/>
    </row>
    <row r="5" spans="1:12" x14ac:dyDescent="0.25">
      <c r="A5" s="1273">
        <v>42338</v>
      </c>
      <c r="B5" s="1336">
        <v>42309</v>
      </c>
      <c r="C5" s="1274" t="s">
        <v>3997</v>
      </c>
      <c r="D5" s="1275">
        <v>2000</v>
      </c>
      <c r="E5" s="1272"/>
    </row>
    <row r="6" spans="1:12" x14ac:dyDescent="0.25">
      <c r="A6" s="1273">
        <v>42343</v>
      </c>
      <c r="B6" s="1336">
        <v>42339</v>
      </c>
      <c r="C6" s="1271" t="s">
        <v>2701</v>
      </c>
      <c r="D6" s="1275">
        <v>2000</v>
      </c>
      <c r="E6" s="1272"/>
    </row>
    <row r="7" spans="1:12" x14ac:dyDescent="0.25">
      <c r="A7" s="1273">
        <v>42343</v>
      </c>
      <c r="B7" s="1336">
        <v>42339</v>
      </c>
      <c r="C7" s="1274" t="s">
        <v>3997</v>
      </c>
      <c r="D7" s="1275">
        <v>2000</v>
      </c>
      <c r="E7" s="1272"/>
    </row>
    <row r="8" spans="1:12" x14ac:dyDescent="0.25">
      <c r="A8" s="1273">
        <v>42368</v>
      </c>
      <c r="B8" s="1336">
        <v>42370</v>
      </c>
      <c r="C8" s="1271" t="s">
        <v>2701</v>
      </c>
      <c r="D8" s="1275">
        <v>2000</v>
      </c>
      <c r="E8" s="1272"/>
    </row>
    <row r="9" spans="1:12" x14ac:dyDescent="0.25">
      <c r="A9" s="1273">
        <v>42368</v>
      </c>
      <c r="B9" s="1336">
        <v>42370</v>
      </c>
      <c r="C9" s="1274" t="s">
        <v>3997</v>
      </c>
      <c r="D9" s="1275">
        <v>2000</v>
      </c>
      <c r="E9" s="1272"/>
    </row>
    <row r="10" spans="1:12" x14ac:dyDescent="0.25">
      <c r="A10" s="1273">
        <v>42398</v>
      </c>
      <c r="B10" s="1337"/>
      <c r="C10" s="1291" t="s">
        <v>4769</v>
      </c>
      <c r="D10" s="1363">
        <v>261</v>
      </c>
      <c r="E10" s="1283" t="s">
        <v>4827</v>
      </c>
    </row>
    <row r="11" spans="1:12" x14ac:dyDescent="0.25">
      <c r="A11" s="1273">
        <v>42397</v>
      </c>
      <c r="B11" s="1336">
        <v>42401</v>
      </c>
      <c r="C11" s="1271" t="s">
        <v>2701</v>
      </c>
      <c r="D11" s="1275">
        <v>2000</v>
      </c>
      <c r="E11" s="1272"/>
    </row>
    <row r="12" spans="1:12" x14ac:dyDescent="0.25">
      <c r="A12" s="1273">
        <v>42397</v>
      </c>
      <c r="B12" s="1336">
        <v>42401</v>
      </c>
      <c r="C12" s="1274" t="s">
        <v>3997</v>
      </c>
      <c r="D12" s="1275">
        <v>2000</v>
      </c>
      <c r="E12" s="1272"/>
    </row>
    <row r="13" spans="1:12" x14ac:dyDescent="0.25">
      <c r="A13" s="1285">
        <v>42429</v>
      </c>
      <c r="B13" s="1337"/>
      <c r="C13" s="1291" t="s">
        <v>4769</v>
      </c>
      <c r="D13" s="1363">
        <v>317</v>
      </c>
      <c r="E13" s="1283" t="s">
        <v>4926</v>
      </c>
    </row>
    <row r="14" spans="1:12" x14ac:dyDescent="0.25">
      <c r="A14" s="1273">
        <v>42429</v>
      </c>
      <c r="B14" s="1336">
        <v>42430</v>
      </c>
      <c r="C14" s="1271" t="s">
        <v>2701</v>
      </c>
      <c r="D14" s="1275">
        <v>2000</v>
      </c>
      <c r="E14" s="1272"/>
    </row>
    <row r="15" spans="1:12" x14ac:dyDescent="0.25">
      <c r="A15" s="1273">
        <v>42429</v>
      </c>
      <c r="B15" s="1336">
        <v>42430</v>
      </c>
      <c r="C15" s="1274" t="s">
        <v>3997</v>
      </c>
      <c r="D15" s="1275">
        <v>2000</v>
      </c>
      <c r="E15" s="1272"/>
      <c r="L15" t="s">
        <v>5107</v>
      </c>
    </row>
    <row r="16" spans="1:12" ht="13.8" thickBot="1" x14ac:dyDescent="0.3">
      <c r="A16" s="1273">
        <v>42459</v>
      </c>
      <c r="B16" s="1336"/>
      <c r="C16" s="1291" t="s">
        <v>4769</v>
      </c>
      <c r="D16" s="1363">
        <v>398</v>
      </c>
      <c r="E16" s="1272" t="s">
        <v>4989</v>
      </c>
      <c r="L16" s="1333">
        <v>29549</v>
      </c>
    </row>
    <row r="17" spans="1:13" ht="13.8" thickBot="1" x14ac:dyDescent="0.3">
      <c r="A17" s="1273">
        <v>42459</v>
      </c>
      <c r="B17" s="1336">
        <v>42461</v>
      </c>
      <c r="C17" s="1271" t="s">
        <v>2701</v>
      </c>
      <c r="D17" s="1275">
        <v>2000</v>
      </c>
      <c r="E17" s="1272"/>
      <c r="L17" s="1332">
        <v>656</v>
      </c>
      <c r="M17" s="1334" t="s">
        <v>5105</v>
      </c>
    </row>
    <row r="18" spans="1:13" x14ac:dyDescent="0.25">
      <c r="A18" s="1273">
        <v>42459</v>
      </c>
      <c r="B18" s="1336">
        <v>42461</v>
      </c>
      <c r="C18" s="1274" t="s">
        <v>3997</v>
      </c>
      <c r="D18" s="1275">
        <v>2000</v>
      </c>
      <c r="E18" s="1272"/>
    </row>
    <row r="19" spans="1:13" x14ac:dyDescent="0.25">
      <c r="A19" s="1273">
        <v>42492</v>
      </c>
      <c r="B19" s="1336"/>
      <c r="C19" s="1291" t="s">
        <v>4769</v>
      </c>
      <c r="D19" s="1363">
        <v>573</v>
      </c>
      <c r="E19" s="1272" t="s">
        <v>5037</v>
      </c>
      <c r="G19" s="807" t="s">
        <v>5093</v>
      </c>
    </row>
    <row r="20" spans="1:13" x14ac:dyDescent="0.25">
      <c r="A20" s="1273">
        <v>42492</v>
      </c>
      <c r="B20" s="1336">
        <v>42491</v>
      </c>
      <c r="C20" s="1271" t="s">
        <v>2701</v>
      </c>
      <c r="D20" s="1275">
        <v>2000</v>
      </c>
      <c r="E20" s="1272"/>
      <c r="G20" s="1322">
        <f>D4+D5+D6+D7+D8+D9+D11+D12+D14+D15+D17+D18+D20+D21</f>
        <v>28000</v>
      </c>
      <c r="L20" s="520" t="s">
        <v>5108</v>
      </c>
    </row>
    <row r="21" spans="1:13" ht="13.8" thickBot="1" x14ac:dyDescent="0.3">
      <c r="A21" s="1273">
        <v>42492</v>
      </c>
      <c r="B21" s="1336">
        <v>42491</v>
      </c>
      <c r="C21" s="1274" t="s">
        <v>3997</v>
      </c>
      <c r="D21" s="1275">
        <v>2000</v>
      </c>
      <c r="E21" s="1272"/>
      <c r="G21" s="1322"/>
      <c r="L21" s="1333">
        <v>59098</v>
      </c>
    </row>
    <row r="22" spans="1:13" ht="13.8" thickBot="1" x14ac:dyDescent="0.3">
      <c r="A22" s="1273">
        <v>42522</v>
      </c>
      <c r="B22" s="1335"/>
      <c r="C22" s="1291" t="s">
        <v>4769</v>
      </c>
      <c r="D22" s="1363">
        <v>656</v>
      </c>
      <c r="E22" s="1272" t="s">
        <v>5115</v>
      </c>
      <c r="G22" s="1322"/>
      <c r="L22" s="1332">
        <v>1311</v>
      </c>
      <c r="M22" s="1334" t="s">
        <v>5106</v>
      </c>
    </row>
    <row r="23" spans="1:13" x14ac:dyDescent="0.25">
      <c r="A23" s="1273"/>
      <c r="B23" s="1335"/>
      <c r="C23" s="1274"/>
      <c r="D23" s="1275"/>
      <c r="E23" s="1272"/>
      <c r="G23" s="2" t="s">
        <v>5019</v>
      </c>
    </row>
    <row r="24" spans="1:13" ht="24.6" x14ac:dyDescent="0.4">
      <c r="D24" s="1338">
        <f>SUM(D4:D22)</f>
        <v>30205</v>
      </c>
      <c r="G24" s="1362">
        <f>D10+D13+D16+D19+D22</f>
        <v>2205</v>
      </c>
    </row>
    <row r="25" spans="1:13" ht="7.5" customHeight="1" x14ac:dyDescent="0.25">
      <c r="H25" s="520"/>
      <c r="I25" s="520"/>
    </row>
    <row r="26" spans="1:13" x14ac:dyDescent="0.25">
      <c r="D26" s="1360">
        <v>-15000</v>
      </c>
      <c r="E26" s="631" t="s">
        <v>5271</v>
      </c>
    </row>
    <row r="27" spans="1:13" x14ac:dyDescent="0.25">
      <c r="D27" s="1360">
        <v>-10000</v>
      </c>
      <c r="E27" s="631" t="s">
        <v>5272</v>
      </c>
    </row>
    <row r="28" spans="1:13" x14ac:dyDescent="0.25">
      <c r="D28" s="1360">
        <v>-3000</v>
      </c>
      <c r="E28" s="631" t="s">
        <v>5273</v>
      </c>
    </row>
    <row r="29" spans="1:13" x14ac:dyDescent="0.25">
      <c r="D29" s="1360">
        <v>-2205</v>
      </c>
      <c r="E29" s="631" t="s">
        <v>5274</v>
      </c>
    </row>
    <row r="30" spans="1:13" ht="24.6" x14ac:dyDescent="0.4">
      <c r="C30" s="1358" t="s">
        <v>5275</v>
      </c>
      <c r="D30" s="1359">
        <f>SUM(D24:D29)</f>
        <v>0</v>
      </c>
    </row>
  </sheetData>
  <pageMargins left="0.82677165354330717" right="0.23622047244094491" top="0.35433070866141736" bottom="0.74803149606299213" header="0.31496062992125984" footer="0.31496062992125984"/>
  <pageSetup paperSize="9" scale="66" orientation="portrait" horizontalDpi="4294967293" verticalDpi="4294967293"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
  <sheetViews>
    <sheetView topLeftCell="B1" zoomScale="90" zoomScaleNormal="90" workbookViewId="0">
      <selection activeCell="L52" sqref="L52"/>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7.6640625" style="3" customWidth="1"/>
    <col min="6" max="6" width="1.109375" style="3" customWidth="1"/>
    <col min="7" max="7" width="6.5546875" style="3" customWidth="1"/>
    <col min="8" max="16384" width="11.44140625" style="3"/>
  </cols>
  <sheetData>
    <row r="1" spans="1:7" ht="12" thickBot="1" x14ac:dyDescent="0.25">
      <c r="B1" s="50"/>
      <c r="C1" s="54" t="s">
        <v>1230</v>
      </c>
      <c r="D1" s="54" t="s">
        <v>1228</v>
      </c>
      <c r="E1" s="221"/>
      <c r="F1" s="260"/>
      <c r="G1" s="221"/>
    </row>
    <row r="2" spans="1:7" x14ac:dyDescent="0.2">
      <c r="A2" s="16"/>
      <c r="B2" s="50" t="s">
        <v>1192</v>
      </c>
      <c r="C2" s="40">
        <v>15711</v>
      </c>
      <c r="D2" s="44"/>
      <c r="E2" s="260"/>
      <c r="F2" s="630"/>
    </row>
    <row r="3" spans="1:7" ht="12" x14ac:dyDescent="0.25">
      <c r="A3" s="16"/>
      <c r="B3" s="3" t="s">
        <v>1194</v>
      </c>
      <c r="C3" s="46"/>
      <c r="D3" s="46"/>
      <c r="E3" s="23"/>
    </row>
    <row r="4" spans="1:7" ht="12" x14ac:dyDescent="0.25">
      <c r="A4" s="16"/>
      <c r="B4" s="3" t="s">
        <v>3597</v>
      </c>
      <c r="C4" s="46">
        <v>2000</v>
      </c>
      <c r="D4" s="46">
        <v>-2000</v>
      </c>
      <c r="E4" s="23"/>
    </row>
    <row r="5" spans="1:7" ht="12" x14ac:dyDescent="0.25">
      <c r="A5" s="16"/>
      <c r="B5" s="3" t="s">
        <v>3743</v>
      </c>
      <c r="C5" s="46">
        <v>2000</v>
      </c>
      <c r="D5" s="46">
        <v>-2000</v>
      </c>
      <c r="E5" s="23"/>
    </row>
    <row r="6" spans="1:7" ht="12" x14ac:dyDescent="0.25">
      <c r="A6" s="16"/>
      <c r="B6" s="3" t="s">
        <v>4083</v>
      </c>
      <c r="C6" s="46">
        <v>301</v>
      </c>
      <c r="D6" s="46">
        <v>-301</v>
      </c>
      <c r="E6" s="23"/>
    </row>
    <row r="7" spans="1:7" ht="12" x14ac:dyDescent="0.25">
      <c r="A7" s="16"/>
      <c r="B7" s="3" t="s">
        <v>4083</v>
      </c>
      <c r="C7" s="46">
        <v>409</v>
      </c>
      <c r="D7" s="46">
        <v>-409</v>
      </c>
      <c r="E7" s="23"/>
    </row>
    <row r="8" spans="1:7" ht="12" x14ac:dyDescent="0.25">
      <c r="A8" s="16"/>
      <c r="B8" s="221" t="s">
        <v>393</v>
      </c>
      <c r="C8" s="46">
        <v>146</v>
      </c>
      <c r="D8" s="46">
        <v>-146</v>
      </c>
      <c r="E8" s="23">
        <f>SUM(C2:C8)</f>
        <v>20567</v>
      </c>
    </row>
    <row r="9" spans="1:7" ht="3.75" customHeight="1" x14ac:dyDescent="0.2">
      <c r="A9" s="4"/>
      <c r="B9" s="51"/>
      <c r="C9" s="41"/>
      <c r="D9" s="45"/>
      <c r="E9" s="4"/>
    </row>
    <row r="10" spans="1:7" x14ac:dyDescent="0.2">
      <c r="A10" s="14">
        <v>1</v>
      </c>
      <c r="B10" s="627" t="s">
        <v>1145</v>
      </c>
      <c r="C10" s="534">
        <v>-40</v>
      </c>
      <c r="D10" s="995">
        <v>40</v>
      </c>
    </row>
    <row r="11" spans="1:7" x14ac:dyDescent="0.2">
      <c r="A11" s="14">
        <v>2</v>
      </c>
      <c r="B11" s="627" t="s">
        <v>791</v>
      </c>
      <c r="C11" s="534">
        <v>-152</v>
      </c>
      <c r="D11" s="995">
        <v>152</v>
      </c>
      <c r="E11" s="260"/>
    </row>
    <row r="12" spans="1:7" x14ac:dyDescent="0.2">
      <c r="A12" s="14">
        <v>3</v>
      </c>
      <c r="B12" s="627" t="s">
        <v>2670</v>
      </c>
      <c r="C12" s="534">
        <v>-857</v>
      </c>
      <c r="D12" s="533">
        <v>857</v>
      </c>
    </row>
    <row r="13" spans="1:7" x14ac:dyDescent="0.2">
      <c r="A13" s="14">
        <v>4</v>
      </c>
      <c r="B13" s="627" t="s">
        <v>3786</v>
      </c>
      <c r="C13" s="534">
        <v>-2523</v>
      </c>
      <c r="D13" s="996">
        <f>E77</f>
        <v>2523</v>
      </c>
      <c r="F13" s="221"/>
    </row>
    <row r="14" spans="1:7" x14ac:dyDescent="0.2">
      <c r="A14" s="14">
        <v>5</v>
      </c>
      <c r="B14" s="627" t="s">
        <v>4078</v>
      </c>
      <c r="C14" s="534">
        <v>-521</v>
      </c>
      <c r="D14" s="533">
        <v>521</v>
      </c>
    </row>
    <row r="15" spans="1:7" x14ac:dyDescent="0.2">
      <c r="A15" s="14">
        <v>6</v>
      </c>
      <c r="B15" s="627" t="s">
        <v>1433</v>
      </c>
      <c r="C15" s="534">
        <v>-120</v>
      </c>
      <c r="D15" s="533">
        <v>120</v>
      </c>
    </row>
    <row r="16" spans="1:7" x14ac:dyDescent="0.2">
      <c r="A16" s="14">
        <v>7</v>
      </c>
      <c r="B16" s="627" t="s">
        <v>3785</v>
      </c>
      <c r="C16" s="534">
        <v>0</v>
      </c>
      <c r="D16" s="533">
        <v>0</v>
      </c>
    </row>
    <row r="17" spans="1:7" ht="12" x14ac:dyDescent="0.25">
      <c r="A17" s="14">
        <v>8</v>
      </c>
      <c r="B17" s="627" t="s">
        <v>4059</v>
      </c>
      <c r="C17" s="534">
        <v>-250</v>
      </c>
      <c r="D17" s="533">
        <v>250</v>
      </c>
      <c r="G17" s="827"/>
    </row>
    <row r="18" spans="1:7" x14ac:dyDescent="0.2">
      <c r="A18" s="14">
        <v>9</v>
      </c>
      <c r="B18" s="627" t="s">
        <v>4060</v>
      </c>
      <c r="C18" s="534">
        <v>-250</v>
      </c>
      <c r="D18" s="533">
        <v>250</v>
      </c>
    </row>
    <row r="19" spans="1:7" x14ac:dyDescent="0.2">
      <c r="A19" s="14">
        <v>10</v>
      </c>
      <c r="B19" s="627" t="s">
        <v>4061</v>
      </c>
      <c r="C19" s="534">
        <v>-250</v>
      </c>
      <c r="D19" s="533">
        <v>250</v>
      </c>
    </row>
    <row r="20" spans="1:7" x14ac:dyDescent="0.2">
      <c r="A20" s="14">
        <v>11</v>
      </c>
      <c r="B20" s="627" t="s">
        <v>4062</v>
      </c>
      <c r="C20" s="534">
        <v>-300</v>
      </c>
      <c r="D20" s="995">
        <v>300</v>
      </c>
      <c r="E20" s="5"/>
      <c r="G20" s="221"/>
    </row>
    <row r="21" spans="1:7" x14ac:dyDescent="0.2">
      <c r="A21" s="14">
        <v>12</v>
      </c>
      <c r="B21" s="627" t="s">
        <v>3164</v>
      </c>
      <c r="C21" s="534">
        <v>-525</v>
      </c>
      <c r="D21" s="995">
        <v>525</v>
      </c>
      <c r="G21" s="221"/>
    </row>
    <row r="22" spans="1:7" x14ac:dyDescent="0.2">
      <c r="A22" s="14">
        <v>13</v>
      </c>
      <c r="B22" s="627" t="s">
        <v>1154</v>
      </c>
      <c r="C22" s="534">
        <v>-68</v>
      </c>
      <c r="D22" s="995">
        <v>68</v>
      </c>
      <c r="G22" s="221"/>
    </row>
    <row r="23" spans="1:7" x14ac:dyDescent="0.2">
      <c r="A23" s="14">
        <v>14</v>
      </c>
      <c r="B23" s="627" t="s">
        <v>1155</v>
      </c>
      <c r="C23" s="534">
        <v>0</v>
      </c>
      <c r="D23" s="995">
        <v>0</v>
      </c>
      <c r="G23" s="221"/>
    </row>
    <row r="24" spans="1:7" x14ac:dyDescent="0.2">
      <c r="A24" s="14">
        <v>15</v>
      </c>
      <c r="B24" s="627" t="s">
        <v>3439</v>
      </c>
      <c r="C24" s="534">
        <v>-37</v>
      </c>
      <c r="D24" s="995">
        <v>37</v>
      </c>
      <c r="G24" s="221"/>
    </row>
    <row r="25" spans="1:7" x14ac:dyDescent="0.2">
      <c r="A25" s="14">
        <v>16</v>
      </c>
      <c r="B25" s="627" t="s">
        <v>3793</v>
      </c>
      <c r="C25" s="534">
        <v>-293</v>
      </c>
      <c r="D25" s="995">
        <v>293</v>
      </c>
      <c r="G25" s="221"/>
    </row>
    <row r="26" spans="1:7" x14ac:dyDescent="0.2">
      <c r="A26" s="14">
        <v>17</v>
      </c>
      <c r="B26" s="627" t="s">
        <v>3427</v>
      </c>
      <c r="C26" s="534">
        <v>0</v>
      </c>
      <c r="D26" s="995">
        <v>0</v>
      </c>
      <c r="E26" s="353"/>
      <c r="G26" s="221"/>
    </row>
    <row r="27" spans="1:7" ht="12" x14ac:dyDescent="0.25">
      <c r="A27" s="14">
        <v>18</v>
      </c>
      <c r="B27" s="657" t="s">
        <v>2888</v>
      </c>
      <c r="C27" s="658">
        <v>-818</v>
      </c>
      <c r="D27" s="658">
        <v>818</v>
      </c>
      <c r="E27" s="5"/>
      <c r="G27" s="221"/>
    </row>
    <row r="28" spans="1:7" ht="12" x14ac:dyDescent="0.25">
      <c r="A28" s="14">
        <v>19</v>
      </c>
      <c r="B28" s="730" t="s">
        <v>4066</v>
      </c>
      <c r="C28" s="731">
        <v>-956</v>
      </c>
      <c r="D28" s="825">
        <v>956</v>
      </c>
      <c r="F28" s="221"/>
      <c r="G28" s="221"/>
    </row>
    <row r="29" spans="1:7" ht="12" x14ac:dyDescent="0.25">
      <c r="A29" s="14">
        <v>20</v>
      </c>
      <c r="B29" s="670" t="s">
        <v>1951</v>
      </c>
      <c r="C29" s="672">
        <v>-162</v>
      </c>
      <c r="D29" s="672">
        <v>162</v>
      </c>
      <c r="E29" s="240">
        <f>SUM(D10:D29)</f>
        <v>8122</v>
      </c>
      <c r="G29" s="221"/>
    </row>
    <row r="30" spans="1:7" ht="3" customHeight="1" x14ac:dyDescent="0.2">
      <c r="A30" s="4"/>
      <c r="B30" s="51"/>
      <c r="C30" s="41"/>
      <c r="D30" s="45"/>
      <c r="E30" s="4"/>
    </row>
    <row r="31" spans="1:7" ht="12" x14ac:dyDescent="0.25">
      <c r="A31" s="15"/>
      <c r="B31" s="594" t="s">
        <v>62</v>
      </c>
      <c r="C31" s="501">
        <v>-4150</v>
      </c>
      <c r="D31" s="652">
        <v>4150</v>
      </c>
      <c r="E31" s="240">
        <f>D31</f>
        <v>4150</v>
      </c>
      <c r="F31" s="221"/>
    </row>
    <row r="32" spans="1:7" ht="3" customHeight="1" x14ac:dyDescent="0.2">
      <c r="A32" s="4"/>
      <c r="B32" s="357"/>
      <c r="C32" s="41"/>
      <c r="D32" s="45"/>
      <c r="E32" s="4"/>
      <c r="G32" s="193"/>
    </row>
    <row r="33" spans="1:6" ht="12" customHeight="1" x14ac:dyDescent="0.2">
      <c r="A33" s="813"/>
      <c r="B33" s="627" t="s">
        <v>3885</v>
      </c>
      <c r="C33" s="534">
        <v>-150</v>
      </c>
      <c r="D33" s="533">
        <v>150</v>
      </c>
      <c r="E33" s="390"/>
      <c r="F33" s="221"/>
    </row>
    <row r="34" spans="1:6" ht="12" customHeight="1" x14ac:dyDescent="0.2">
      <c r="A34" s="813" t="s">
        <v>3558</v>
      </c>
      <c r="B34" s="627" t="s">
        <v>4075</v>
      </c>
      <c r="C34" s="534">
        <v>-360</v>
      </c>
      <c r="D34" s="533">
        <v>360</v>
      </c>
      <c r="E34" s="390"/>
      <c r="F34" s="221"/>
    </row>
    <row r="35" spans="1:6" ht="12" customHeight="1" x14ac:dyDescent="0.2">
      <c r="A35" s="813" t="s">
        <v>3559</v>
      </c>
      <c r="B35" s="627" t="s">
        <v>2971</v>
      </c>
      <c r="C35" s="534">
        <v>-147</v>
      </c>
      <c r="D35" s="533">
        <v>147</v>
      </c>
      <c r="E35" s="390"/>
      <c r="F35" s="221"/>
    </row>
    <row r="36" spans="1:6" ht="12" customHeight="1" x14ac:dyDescent="0.2">
      <c r="A36" s="813" t="s">
        <v>2856</v>
      </c>
      <c r="B36" s="627" t="s">
        <v>4063</v>
      </c>
      <c r="C36" s="534">
        <v>-550</v>
      </c>
      <c r="D36" s="533">
        <v>550</v>
      </c>
      <c r="E36" s="390"/>
      <c r="F36" s="221"/>
    </row>
    <row r="37" spans="1:6" ht="12" customHeight="1" x14ac:dyDescent="0.2">
      <c r="A37" s="813" t="s">
        <v>3558</v>
      </c>
      <c r="B37" s="627" t="s">
        <v>4065</v>
      </c>
      <c r="C37" s="534">
        <v>-500</v>
      </c>
      <c r="D37" s="533">
        <v>500</v>
      </c>
      <c r="E37" s="390"/>
      <c r="F37" s="221"/>
    </row>
    <row r="38" spans="1:6" ht="12" customHeight="1" x14ac:dyDescent="0.2">
      <c r="A38" s="813" t="s">
        <v>3560</v>
      </c>
      <c r="B38" s="627" t="s">
        <v>4064</v>
      </c>
      <c r="C38" s="534">
        <v>-50</v>
      </c>
      <c r="D38" s="533">
        <v>50</v>
      </c>
      <c r="E38" s="390"/>
      <c r="F38" s="221"/>
    </row>
    <row r="39" spans="1:6" ht="12" customHeight="1" x14ac:dyDescent="0.2">
      <c r="A39" s="813"/>
      <c r="B39" s="627" t="s">
        <v>2244</v>
      </c>
      <c r="C39" s="534">
        <v>-70</v>
      </c>
      <c r="D39" s="533">
        <v>70</v>
      </c>
      <c r="E39" s="390"/>
      <c r="F39" s="221"/>
    </row>
    <row r="40" spans="1:6" ht="12" customHeight="1" x14ac:dyDescent="0.2">
      <c r="A40" s="813"/>
      <c r="B40" s="627" t="s">
        <v>4057</v>
      </c>
      <c r="C40" s="534">
        <v>-40</v>
      </c>
      <c r="D40" s="533">
        <v>40</v>
      </c>
      <c r="E40" s="390"/>
      <c r="F40" s="221"/>
    </row>
    <row r="41" spans="1:6" ht="12" customHeight="1" x14ac:dyDescent="0.2">
      <c r="A41" s="813"/>
      <c r="B41" s="627" t="s">
        <v>2487</v>
      </c>
      <c r="C41" s="534">
        <v>-56</v>
      </c>
      <c r="D41" s="533">
        <v>56</v>
      </c>
      <c r="E41" s="390"/>
      <c r="F41" s="221"/>
    </row>
    <row r="42" spans="1:6" ht="12" customHeight="1" x14ac:dyDescent="0.2">
      <c r="A42" s="813"/>
      <c r="B42" s="627" t="s">
        <v>2764</v>
      </c>
      <c r="C42" s="534">
        <v>-18</v>
      </c>
      <c r="D42" s="533">
        <v>18</v>
      </c>
      <c r="E42" s="390"/>
      <c r="F42" s="221"/>
    </row>
    <row r="43" spans="1:6" ht="12" customHeight="1" x14ac:dyDescent="0.2">
      <c r="A43" s="813"/>
      <c r="B43" s="627" t="s">
        <v>4071</v>
      </c>
      <c r="C43" s="534">
        <v>-1500</v>
      </c>
      <c r="D43" s="533">
        <v>1500</v>
      </c>
      <c r="E43" s="390"/>
      <c r="F43" s="221"/>
    </row>
    <row r="44" spans="1:6" ht="12" customHeight="1" x14ac:dyDescent="0.2">
      <c r="A44" s="813"/>
      <c r="B44" s="627" t="s">
        <v>4072</v>
      </c>
      <c r="C44" s="534">
        <v>-50</v>
      </c>
      <c r="D44" s="533">
        <v>50</v>
      </c>
      <c r="E44" s="390"/>
      <c r="F44" s="221"/>
    </row>
    <row r="45" spans="1:6" ht="12" customHeight="1" x14ac:dyDescent="0.2">
      <c r="A45" s="813"/>
      <c r="B45" s="627" t="s">
        <v>4076</v>
      </c>
      <c r="C45" s="534">
        <v>-100</v>
      </c>
      <c r="D45" s="533">
        <v>100</v>
      </c>
      <c r="E45" s="390"/>
      <c r="F45" s="221"/>
    </row>
    <row r="46" spans="1:6" ht="12" customHeight="1" x14ac:dyDescent="0.2">
      <c r="A46" s="813"/>
      <c r="B46" s="627" t="s">
        <v>4086</v>
      </c>
      <c r="C46" s="534">
        <v>-48</v>
      </c>
      <c r="D46" s="533">
        <v>48</v>
      </c>
      <c r="E46" s="390"/>
      <c r="F46" s="221"/>
    </row>
    <row r="47" spans="1:6" ht="12" customHeight="1" x14ac:dyDescent="0.2">
      <c r="A47" s="813"/>
      <c r="B47" s="627" t="s">
        <v>4086</v>
      </c>
      <c r="C47" s="534">
        <v>-48</v>
      </c>
      <c r="D47" s="533">
        <v>48</v>
      </c>
      <c r="E47" s="390"/>
      <c r="F47" s="221"/>
    </row>
    <row r="48" spans="1:6" ht="12" customHeight="1" x14ac:dyDescent="0.2">
      <c r="A48" s="813"/>
      <c r="B48" s="627" t="s">
        <v>4087</v>
      </c>
      <c r="C48" s="534">
        <v>-315</v>
      </c>
      <c r="D48" s="533">
        <v>315</v>
      </c>
      <c r="E48" s="390"/>
      <c r="F48" s="221"/>
    </row>
    <row r="49" spans="1:7" ht="12" customHeight="1" x14ac:dyDescent="0.2">
      <c r="A49" s="813"/>
      <c r="B49" s="627" t="s">
        <v>4088</v>
      </c>
      <c r="C49" s="534">
        <v>-80</v>
      </c>
      <c r="D49" s="533">
        <v>80</v>
      </c>
      <c r="E49" s="390"/>
      <c r="F49" s="221"/>
    </row>
    <row r="50" spans="1:7" ht="12" customHeight="1" x14ac:dyDescent="0.2">
      <c r="A50" s="813"/>
      <c r="B50" s="627" t="s">
        <v>4089</v>
      </c>
      <c r="C50" s="534">
        <v>-750</v>
      </c>
      <c r="D50" s="533">
        <v>750</v>
      </c>
      <c r="E50" s="390"/>
      <c r="F50" s="221"/>
    </row>
    <row r="51" spans="1:7" ht="12" customHeight="1" x14ac:dyDescent="0.2">
      <c r="A51" s="813"/>
      <c r="B51" s="627" t="s">
        <v>4090</v>
      </c>
      <c r="C51" s="534">
        <v>-78</v>
      </c>
      <c r="D51" s="533">
        <v>78</v>
      </c>
      <c r="E51" s="390"/>
      <c r="F51" s="221"/>
    </row>
    <row r="52" spans="1:7" ht="12" customHeight="1" x14ac:dyDescent="0.2">
      <c r="A52" s="813"/>
      <c r="B52" s="627" t="s">
        <v>4092</v>
      </c>
      <c r="C52" s="534">
        <v>-10</v>
      </c>
      <c r="D52" s="533">
        <v>10</v>
      </c>
      <c r="E52" s="390"/>
      <c r="F52" s="221"/>
    </row>
    <row r="53" spans="1:7" ht="12" customHeight="1" x14ac:dyDescent="0.2">
      <c r="A53" s="813"/>
      <c r="B53" s="627" t="s">
        <v>4079</v>
      </c>
      <c r="C53" s="534">
        <v>-500</v>
      </c>
      <c r="D53" s="533">
        <v>500</v>
      </c>
      <c r="E53" s="390"/>
      <c r="F53" s="221"/>
    </row>
    <row r="54" spans="1:7" ht="12" customHeight="1" x14ac:dyDescent="0.2">
      <c r="A54" s="813"/>
      <c r="B54" s="627" t="s">
        <v>4080</v>
      </c>
      <c r="C54" s="534">
        <v>-450</v>
      </c>
      <c r="D54" s="533">
        <v>450</v>
      </c>
      <c r="E54" s="390"/>
      <c r="F54" s="221"/>
    </row>
    <row r="55" spans="1:7" ht="12" customHeight="1" x14ac:dyDescent="0.2">
      <c r="A55" s="813"/>
      <c r="B55" s="627" t="s">
        <v>4081</v>
      </c>
      <c r="C55" s="534">
        <v>-300</v>
      </c>
      <c r="D55" s="533">
        <v>300</v>
      </c>
      <c r="E55" s="390"/>
      <c r="F55" s="221"/>
    </row>
    <row r="56" spans="1:7" ht="12" customHeight="1" x14ac:dyDescent="0.2">
      <c r="A56" s="813"/>
      <c r="B56" s="627" t="s">
        <v>4084</v>
      </c>
      <c r="C56" s="534">
        <v>-16</v>
      </c>
      <c r="D56" s="533">
        <v>16</v>
      </c>
      <c r="E56" s="390"/>
      <c r="F56" s="221"/>
    </row>
    <row r="57" spans="1:7" ht="12" customHeight="1" x14ac:dyDescent="0.2">
      <c r="A57" s="813"/>
      <c r="B57" s="627" t="s">
        <v>4091</v>
      </c>
      <c r="C57" s="534">
        <v>-109</v>
      </c>
      <c r="D57" s="533">
        <v>109</v>
      </c>
      <c r="E57" s="390"/>
      <c r="F57" s="221"/>
      <c r="G57" s="221"/>
    </row>
    <row r="58" spans="1:7" ht="12" customHeight="1" x14ac:dyDescent="0.2">
      <c r="A58" s="813"/>
      <c r="B58" s="627" t="s">
        <v>4085</v>
      </c>
      <c r="C58" s="534">
        <v>-2000</v>
      </c>
      <c r="D58" s="533">
        <v>2000</v>
      </c>
      <c r="E58" s="390"/>
      <c r="F58" s="221"/>
      <c r="G58" s="221"/>
    </row>
    <row r="59" spans="1:7" ht="12" customHeight="1" x14ac:dyDescent="0.25">
      <c r="A59" s="813"/>
      <c r="B59" s="221"/>
      <c r="C59" s="302"/>
      <c r="D59" s="303"/>
      <c r="E59" s="240">
        <f>SUM(D33:D59)</f>
        <v>8295</v>
      </c>
      <c r="F59" s="221"/>
    </row>
    <row r="60" spans="1:7" ht="3" customHeight="1" x14ac:dyDescent="0.2">
      <c r="A60" s="659"/>
      <c r="B60" s="659"/>
      <c r="C60" s="795"/>
      <c r="D60" s="660"/>
      <c r="E60" s="801"/>
      <c r="F60" s="221"/>
      <c r="G60" s="221"/>
    </row>
    <row r="61" spans="1:7" ht="12" customHeight="1" x14ac:dyDescent="0.2">
      <c r="A61" s="814"/>
      <c r="B61" s="826" t="s">
        <v>3787</v>
      </c>
      <c r="C61" s="604">
        <v>3000</v>
      </c>
      <c r="D61" s="260"/>
      <c r="E61" s="390"/>
      <c r="F61" s="221"/>
    </row>
    <row r="62" spans="1:7" ht="12" customHeight="1" x14ac:dyDescent="0.25">
      <c r="A62" s="814" t="s">
        <v>3560</v>
      </c>
      <c r="B62" s="627" t="s">
        <v>4068</v>
      </c>
      <c r="C62" s="534"/>
      <c r="D62" s="533">
        <v>276</v>
      </c>
      <c r="E62" s="408"/>
      <c r="F62" s="221"/>
    </row>
    <row r="63" spans="1:7" ht="12" customHeight="1" x14ac:dyDescent="0.25">
      <c r="A63" s="814" t="s">
        <v>3788</v>
      </c>
      <c r="B63" s="627" t="s">
        <v>4070</v>
      </c>
      <c r="C63" s="534"/>
      <c r="D63" s="533">
        <v>15</v>
      </c>
      <c r="E63" s="408"/>
      <c r="F63" s="221"/>
    </row>
    <row r="64" spans="1:7" ht="12" customHeight="1" x14ac:dyDescent="0.25">
      <c r="A64" s="814" t="s">
        <v>3789</v>
      </c>
      <c r="B64" s="627" t="s">
        <v>3794</v>
      </c>
      <c r="C64" s="534"/>
      <c r="D64" s="995">
        <v>114</v>
      </c>
      <c r="E64" s="408"/>
      <c r="F64" s="221"/>
    </row>
    <row r="65" spans="1:7" ht="12" customHeight="1" x14ac:dyDescent="0.25">
      <c r="A65" s="814" t="s">
        <v>2855</v>
      </c>
      <c r="B65" s="627" t="s">
        <v>4073</v>
      </c>
      <c r="C65" s="534"/>
      <c r="D65" s="995">
        <v>405</v>
      </c>
      <c r="E65" s="408"/>
      <c r="F65" s="221"/>
    </row>
    <row r="66" spans="1:7" ht="12" customHeight="1" x14ac:dyDescent="0.25">
      <c r="A66" s="814" t="s">
        <v>2856</v>
      </c>
      <c r="B66" s="627" t="s">
        <v>4074</v>
      </c>
      <c r="C66" s="534"/>
      <c r="D66" s="995">
        <v>206</v>
      </c>
      <c r="E66" s="408"/>
      <c r="F66" s="221"/>
    </row>
    <row r="67" spans="1:7" ht="12" customHeight="1" x14ac:dyDescent="0.25">
      <c r="A67" s="814" t="s">
        <v>3790</v>
      </c>
      <c r="B67" s="627" t="s">
        <v>4077</v>
      </c>
      <c r="C67" s="534"/>
      <c r="D67" s="995">
        <v>459</v>
      </c>
      <c r="E67" s="860"/>
      <c r="F67" s="221"/>
    </row>
    <row r="68" spans="1:7" ht="12" customHeight="1" x14ac:dyDescent="0.25">
      <c r="A68" s="814" t="s">
        <v>2855</v>
      </c>
      <c r="B68" s="627" t="s">
        <v>4082</v>
      </c>
      <c r="C68" s="534"/>
      <c r="D68" s="995">
        <v>551</v>
      </c>
      <c r="E68" s="860"/>
      <c r="F68" s="221"/>
    </row>
    <row r="69" spans="1:7" ht="12" customHeight="1" x14ac:dyDescent="0.25">
      <c r="A69" s="814" t="s">
        <v>2856</v>
      </c>
      <c r="B69" s="627" t="s">
        <v>3992</v>
      </c>
      <c r="C69" s="534"/>
      <c r="D69" s="995">
        <v>32</v>
      </c>
      <c r="E69" s="860"/>
      <c r="F69" s="221"/>
    </row>
    <row r="70" spans="1:7" ht="12" customHeight="1" x14ac:dyDescent="0.25">
      <c r="A70" s="814" t="s">
        <v>1327</v>
      </c>
      <c r="B70" s="627" t="s">
        <v>4093</v>
      </c>
      <c r="C70" s="534"/>
      <c r="D70" s="995">
        <v>220</v>
      </c>
      <c r="E70" s="408"/>
      <c r="F70" s="221"/>
    </row>
    <row r="71" spans="1:7" ht="12" customHeight="1" x14ac:dyDescent="0.25">
      <c r="A71" s="814" t="s">
        <v>3556</v>
      </c>
      <c r="B71" s="627" t="s">
        <v>4094</v>
      </c>
      <c r="C71" s="534"/>
      <c r="D71" s="995">
        <v>44</v>
      </c>
      <c r="E71" s="860"/>
      <c r="F71" s="221"/>
    </row>
    <row r="72" spans="1:7" ht="12" customHeight="1" x14ac:dyDescent="0.25">
      <c r="A72" s="814" t="s">
        <v>3791</v>
      </c>
      <c r="B72" s="627" t="s">
        <v>4095</v>
      </c>
      <c r="C72" s="534"/>
      <c r="D72" s="995">
        <v>78</v>
      </c>
      <c r="E72" s="860"/>
      <c r="F72" s="221"/>
    </row>
    <row r="73" spans="1:7" ht="12" customHeight="1" x14ac:dyDescent="0.25">
      <c r="A73" s="814" t="s">
        <v>3558</v>
      </c>
      <c r="B73" s="627" t="s">
        <v>4098</v>
      </c>
      <c r="C73" s="534"/>
      <c r="D73" s="995">
        <v>45</v>
      </c>
      <c r="E73" s="860"/>
      <c r="F73" s="221"/>
    </row>
    <row r="74" spans="1:7" ht="12" customHeight="1" x14ac:dyDescent="0.25">
      <c r="A74" s="814"/>
      <c r="B74" s="627" t="s">
        <v>4097</v>
      </c>
      <c r="C74" s="534"/>
      <c r="D74" s="995">
        <v>19</v>
      </c>
      <c r="E74" s="860"/>
      <c r="F74" s="221"/>
    </row>
    <row r="75" spans="1:7" ht="12" customHeight="1" x14ac:dyDescent="0.25">
      <c r="A75" s="814"/>
      <c r="B75" s="627" t="s">
        <v>4096</v>
      </c>
      <c r="C75" s="534"/>
      <c r="D75" s="995">
        <v>59</v>
      </c>
      <c r="E75" s="860"/>
      <c r="F75" s="221"/>
    </row>
    <row r="76" spans="1:7" ht="12" customHeight="1" x14ac:dyDescent="0.25">
      <c r="A76" s="814"/>
      <c r="B76" s="221"/>
      <c r="C76" s="302"/>
      <c r="D76" s="260"/>
      <c r="E76" s="860"/>
      <c r="F76" s="221"/>
    </row>
    <row r="77" spans="1:7" ht="12" customHeight="1" thickBot="1" x14ac:dyDescent="0.3">
      <c r="A77" s="814"/>
      <c r="B77" s="221"/>
      <c r="C77" s="302"/>
      <c r="D77" s="303"/>
      <c r="E77" s="240">
        <f>SUM(D61:D77)</f>
        <v>2523</v>
      </c>
      <c r="G77" s="221"/>
    </row>
    <row r="78" spans="1:7" ht="20.25" customHeight="1" thickBot="1" x14ac:dyDescent="0.45">
      <c r="B78" s="50" t="s">
        <v>1198</v>
      </c>
      <c r="C78" s="49">
        <f>SUM(C2:C59)</f>
        <v>0</v>
      </c>
      <c r="D78" s="432">
        <f>SUM(D10:D59)</f>
        <v>20567</v>
      </c>
      <c r="E78" s="353"/>
    </row>
    <row r="80" spans="1:7" x14ac:dyDescent="0.2">
      <c r="B80" s="193"/>
      <c r="C80" s="193"/>
      <c r="D80" s="193"/>
      <c r="E80" s="793"/>
      <c r="F80" s="28"/>
      <c r="G80" s="28"/>
    </row>
    <row r="81" spans="2:7" x14ac:dyDescent="0.2">
      <c r="B81" s="193"/>
      <c r="C81" s="193"/>
      <c r="D81" s="193"/>
      <c r="E81" s="343"/>
      <c r="F81" s="28"/>
      <c r="G81" s="28"/>
    </row>
    <row r="82" spans="2:7" x14ac:dyDescent="0.2">
      <c r="B82" s="193"/>
      <c r="C82" s="193"/>
      <c r="D82" s="193"/>
      <c r="E82" s="230"/>
      <c r="F82" s="193"/>
      <c r="G82" s="193"/>
    </row>
    <row r="83" spans="2:7" x14ac:dyDescent="0.2">
      <c r="B83" s="193"/>
      <c r="C83" s="193"/>
      <c r="D83" s="193"/>
      <c r="E83" s="230"/>
      <c r="F83" s="193"/>
      <c r="G83" s="193"/>
    </row>
    <row r="84" spans="2:7" ht="13.2" x14ac:dyDescent="0.25">
      <c r="C84" s="193"/>
      <c r="D84" s="193"/>
      <c r="E84" s="799"/>
      <c r="F84" s="193"/>
      <c r="G84" s="193"/>
    </row>
    <row r="85" spans="2:7" ht="13.2" x14ac:dyDescent="0.25">
      <c r="C85" s="231"/>
      <c r="D85" s="28"/>
      <c r="E85" s="799"/>
      <c r="F85" s="193"/>
      <c r="G85" s="193"/>
    </row>
    <row r="86" spans="2:7" ht="13.2" x14ac:dyDescent="0.25">
      <c r="C86" s="193"/>
      <c r="D86" s="28"/>
      <c r="E86" s="799"/>
      <c r="F86" s="193"/>
      <c r="G86" s="193"/>
    </row>
    <row r="87" spans="2:7" x14ac:dyDescent="0.2">
      <c r="B87" s="28"/>
      <c r="C87" s="193"/>
      <c r="D87" s="28"/>
      <c r="E87" s="193"/>
      <c r="F87" s="193"/>
      <c r="G87" s="193"/>
    </row>
    <row r="88" spans="2:7" x14ac:dyDescent="0.2">
      <c r="B88" s="28"/>
      <c r="C88" s="231"/>
      <c r="D88" s="28"/>
      <c r="E88" s="193"/>
      <c r="F88" s="193"/>
      <c r="G88" s="193"/>
    </row>
    <row r="89" spans="2:7" x14ac:dyDescent="0.2">
      <c r="E89" s="221"/>
      <c r="F89" s="221"/>
      <c r="G89" s="221"/>
    </row>
  </sheetData>
  <pageMargins left="0.7" right="0.7" top="0.75" bottom="0.75" header="0.3" footer="0.3"/>
  <pageSetup paperSize="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2"/>
  <sheetViews>
    <sheetView topLeftCell="A25" zoomScale="90" zoomScaleNormal="90" workbookViewId="0">
      <selection activeCell="L26" sqref="L26"/>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7.6640625" style="3" customWidth="1"/>
    <col min="6" max="6" width="1.109375" style="3" customWidth="1"/>
    <col min="7" max="7" width="6.5546875" style="3" customWidth="1"/>
    <col min="8" max="8" width="6.5546875" style="3" bestFit="1" customWidth="1"/>
    <col min="9" max="9" width="7" style="3" customWidth="1"/>
    <col min="10" max="10" width="6.88671875" style="3" bestFit="1" customWidth="1"/>
    <col min="11" max="11" width="1.109375" style="3" customWidth="1"/>
    <col min="12" max="12" width="20.5546875" style="3" customWidth="1"/>
    <col min="13" max="13" width="6" style="3" bestFit="1" customWidth="1"/>
    <col min="14" max="14" width="3" style="3" customWidth="1"/>
    <col min="15" max="15" width="12.44140625" style="3" bestFit="1" customWidth="1"/>
    <col min="16" max="18" width="8.44140625" style="3" bestFit="1" customWidth="1"/>
    <col min="19" max="16384" width="11.44140625" style="3"/>
  </cols>
  <sheetData>
    <row r="1" spans="1:19" ht="12" thickBot="1" x14ac:dyDescent="0.25">
      <c r="B1" s="50"/>
      <c r="C1" s="54" t="s">
        <v>1230</v>
      </c>
      <c r="D1" s="54" t="s">
        <v>1228</v>
      </c>
      <c r="E1" s="221"/>
      <c r="F1" s="260"/>
      <c r="G1" s="221"/>
      <c r="H1" s="221"/>
      <c r="I1" s="221"/>
      <c r="J1" s="221"/>
    </row>
    <row r="2" spans="1:19" x14ac:dyDescent="0.2">
      <c r="A2" s="16"/>
      <c r="B2" s="50" t="s">
        <v>1192</v>
      </c>
      <c r="C2" s="42">
        <v>17700</v>
      </c>
      <c r="D2" s="46"/>
      <c r="E2" s="260"/>
      <c r="F2" s="630"/>
      <c r="G2" s="221"/>
      <c r="H2" s="221"/>
      <c r="I2" s="221"/>
      <c r="J2" s="221"/>
    </row>
    <row r="3" spans="1:19" ht="12" x14ac:dyDescent="0.25">
      <c r="A3" s="16"/>
      <c r="B3" s="3" t="s">
        <v>1194</v>
      </c>
      <c r="C3" s="46"/>
      <c r="D3" s="46"/>
      <c r="E3" s="23"/>
      <c r="G3" s="221"/>
      <c r="H3" s="221"/>
      <c r="I3" s="221"/>
      <c r="J3" s="221"/>
    </row>
    <row r="4" spans="1:19" ht="12" x14ac:dyDescent="0.25">
      <c r="A4" s="16"/>
      <c r="B4" s="3" t="s">
        <v>3597</v>
      </c>
      <c r="C4" s="46">
        <v>2000</v>
      </c>
      <c r="D4" s="46">
        <v>-2000</v>
      </c>
      <c r="E4" s="23"/>
      <c r="G4" s="221"/>
      <c r="H4" s="221"/>
      <c r="I4" s="221"/>
      <c r="J4" s="221"/>
    </row>
    <row r="5" spans="1:19" ht="12" x14ac:dyDescent="0.25">
      <c r="A5" s="16"/>
      <c r="B5" s="3" t="s">
        <v>3743</v>
      </c>
      <c r="C5" s="46">
        <v>2200</v>
      </c>
      <c r="D5" s="46">
        <v>-2200</v>
      </c>
      <c r="E5" s="23"/>
      <c r="G5" s="221"/>
      <c r="H5" s="193"/>
      <c r="I5" s="193"/>
      <c r="J5" s="221"/>
    </row>
    <row r="6" spans="1:19" ht="12" x14ac:dyDescent="0.25">
      <c r="A6" s="16"/>
      <c r="B6" s="221" t="s">
        <v>393</v>
      </c>
      <c r="C6" s="46">
        <v>163</v>
      </c>
      <c r="D6" s="46">
        <v>-163</v>
      </c>
      <c r="E6" s="23">
        <f>SUM(C2:C6)</f>
        <v>22063</v>
      </c>
      <c r="G6" s="221"/>
      <c r="H6" s="221"/>
      <c r="I6" s="221"/>
      <c r="J6" s="221"/>
      <c r="L6" s="355"/>
      <c r="M6" s="221"/>
      <c r="N6" s="221"/>
      <c r="O6" s="355"/>
    </row>
    <row r="7" spans="1:19" ht="3.75" customHeight="1" x14ac:dyDescent="0.2">
      <c r="A7" s="4"/>
      <c r="B7" s="51"/>
      <c r="C7" s="41"/>
      <c r="D7" s="45"/>
      <c r="E7" s="4"/>
      <c r="G7" s="221"/>
      <c r="H7" s="221"/>
      <c r="I7" s="221"/>
      <c r="J7" s="221"/>
    </row>
    <row r="8" spans="1:19" ht="12" x14ac:dyDescent="0.25">
      <c r="A8" s="14">
        <v>1</v>
      </c>
      <c r="B8" s="816" t="s">
        <v>1145</v>
      </c>
      <c r="C8" s="817">
        <v>-40</v>
      </c>
      <c r="D8" s="921">
        <v>40</v>
      </c>
      <c r="G8" s="193"/>
      <c r="H8" s="993"/>
      <c r="I8" s="994"/>
      <c r="J8" s="193"/>
      <c r="K8" s="193"/>
      <c r="L8" s="193"/>
      <c r="M8" s="193"/>
      <c r="N8" s="193"/>
      <c r="O8" s="193"/>
      <c r="P8" s="322"/>
      <c r="Q8" s="322"/>
      <c r="R8" s="322"/>
      <c r="S8" s="193"/>
    </row>
    <row r="9" spans="1:19" ht="12" x14ac:dyDescent="0.25">
      <c r="A9" s="14">
        <v>2</v>
      </c>
      <c r="B9" s="816" t="s">
        <v>791</v>
      </c>
      <c r="C9" s="817">
        <v>-136</v>
      </c>
      <c r="D9" s="921">
        <v>136</v>
      </c>
      <c r="E9" s="260"/>
      <c r="G9" s="193"/>
      <c r="H9" s="192"/>
      <c r="I9" s="192"/>
      <c r="J9" s="444"/>
      <c r="K9" s="193"/>
      <c r="L9" s="193"/>
      <c r="M9" s="193"/>
      <c r="N9" s="193"/>
      <c r="O9" s="193"/>
      <c r="P9" s="193"/>
      <c r="Q9" s="193"/>
      <c r="R9" s="193"/>
      <c r="S9" s="193"/>
    </row>
    <row r="10" spans="1:19" ht="12" x14ac:dyDescent="0.25">
      <c r="A10" s="14">
        <v>3</v>
      </c>
      <c r="B10" s="816" t="s">
        <v>2670</v>
      </c>
      <c r="C10" s="817">
        <v>-1025</v>
      </c>
      <c r="D10" s="922">
        <v>1025</v>
      </c>
      <c r="G10" s="193"/>
      <c r="H10" s="192"/>
      <c r="I10" s="192"/>
      <c r="J10" s="444"/>
      <c r="K10" s="193"/>
      <c r="L10" s="193"/>
      <c r="M10" s="193"/>
      <c r="N10" s="193"/>
      <c r="O10" s="193"/>
      <c r="P10" s="193"/>
      <c r="Q10" s="193"/>
      <c r="R10" s="193"/>
      <c r="S10" s="193"/>
    </row>
    <row r="11" spans="1:19" ht="12" x14ac:dyDescent="0.25">
      <c r="A11" s="14">
        <v>4</v>
      </c>
      <c r="B11" s="816" t="s">
        <v>3786</v>
      </c>
      <c r="C11" s="817">
        <v>-2795</v>
      </c>
      <c r="D11" s="922">
        <f>E79</f>
        <v>2795</v>
      </c>
      <c r="F11" s="221"/>
      <c r="G11" s="193"/>
      <c r="H11" s="192"/>
      <c r="I11" s="192"/>
      <c r="J11" s="444"/>
      <c r="K11" s="193"/>
      <c r="L11" s="193"/>
      <c r="M11" s="193"/>
      <c r="N11" s="193"/>
      <c r="O11" s="193"/>
      <c r="P11" s="193"/>
      <c r="Q11" s="193"/>
      <c r="R11" s="193"/>
      <c r="S11" s="193"/>
    </row>
    <row r="12" spans="1:19" ht="12" x14ac:dyDescent="0.25">
      <c r="A12" s="14">
        <v>5</v>
      </c>
      <c r="B12" s="816" t="s">
        <v>3986</v>
      </c>
      <c r="C12" s="817">
        <v>-3838</v>
      </c>
      <c r="D12" s="922">
        <v>3838</v>
      </c>
      <c r="G12" s="193"/>
      <c r="H12" s="192"/>
      <c r="I12" s="192"/>
      <c r="J12" s="444"/>
      <c r="K12" s="193"/>
      <c r="L12" s="193"/>
      <c r="M12" s="193"/>
      <c r="N12" s="193"/>
      <c r="O12" s="193"/>
      <c r="P12" s="193"/>
      <c r="Q12" s="193"/>
      <c r="R12" s="193"/>
      <c r="S12" s="193"/>
    </row>
    <row r="13" spans="1:19" ht="12" x14ac:dyDescent="0.25">
      <c r="A13" s="14">
        <v>6</v>
      </c>
      <c r="B13" s="816" t="s">
        <v>1433</v>
      </c>
      <c r="C13" s="817">
        <v>-110</v>
      </c>
      <c r="D13" s="922">
        <v>110</v>
      </c>
      <c r="G13" s="193"/>
      <c r="H13" s="192"/>
      <c r="I13" s="192"/>
      <c r="J13" s="444"/>
      <c r="K13" s="193"/>
      <c r="L13" s="193"/>
      <c r="M13" s="193"/>
      <c r="N13" s="193"/>
      <c r="O13" s="193"/>
      <c r="P13" s="193"/>
      <c r="Q13" s="193"/>
      <c r="R13" s="193"/>
      <c r="S13" s="193"/>
    </row>
    <row r="14" spans="1:19" ht="12" x14ac:dyDescent="0.25">
      <c r="A14" s="14">
        <v>7</v>
      </c>
      <c r="B14" s="816" t="s">
        <v>3785</v>
      </c>
      <c r="C14" s="817">
        <v>0</v>
      </c>
      <c r="D14" s="922">
        <v>0</v>
      </c>
      <c r="G14" s="193"/>
      <c r="H14" s="192"/>
      <c r="I14" s="192"/>
      <c r="J14" s="444"/>
      <c r="K14" s="193"/>
      <c r="L14" s="193"/>
      <c r="M14" s="193"/>
      <c r="N14" s="193"/>
      <c r="O14" s="193"/>
      <c r="P14" s="193"/>
      <c r="Q14" s="193"/>
      <c r="R14" s="193"/>
      <c r="S14" s="193"/>
    </row>
    <row r="15" spans="1:19" ht="12" x14ac:dyDescent="0.25">
      <c r="A15" s="14">
        <v>8</v>
      </c>
      <c r="B15" s="816" t="s">
        <v>3889</v>
      </c>
      <c r="C15" s="817">
        <v>-200</v>
      </c>
      <c r="D15" s="922">
        <v>200</v>
      </c>
      <c r="G15" s="192"/>
      <c r="H15" s="192"/>
      <c r="I15" s="192"/>
      <c r="J15" s="444"/>
      <c r="K15" s="193"/>
      <c r="L15" s="193"/>
      <c r="M15" s="193"/>
      <c r="N15" s="193"/>
      <c r="O15" s="193"/>
      <c r="P15" s="193"/>
      <c r="Q15" s="193"/>
      <c r="R15" s="193"/>
      <c r="S15" s="193"/>
    </row>
    <row r="16" spans="1:19" ht="12" x14ac:dyDescent="0.25">
      <c r="A16" s="14">
        <v>9</v>
      </c>
      <c r="B16" s="816" t="s">
        <v>3935</v>
      </c>
      <c r="C16" s="817">
        <v>-250</v>
      </c>
      <c r="D16" s="922">
        <v>250</v>
      </c>
      <c r="G16" s="193"/>
      <c r="H16" s="192"/>
      <c r="I16" s="192"/>
      <c r="J16" s="444"/>
      <c r="K16" s="193"/>
      <c r="L16" s="193"/>
      <c r="M16" s="193"/>
      <c r="N16" s="193"/>
      <c r="O16" s="193"/>
      <c r="P16" s="193"/>
      <c r="Q16" s="193"/>
      <c r="R16" s="193"/>
      <c r="S16" s="193"/>
    </row>
    <row r="17" spans="1:19" ht="12" x14ac:dyDescent="0.25">
      <c r="A17" s="14">
        <v>10</v>
      </c>
      <c r="B17" s="816" t="s">
        <v>3936</v>
      </c>
      <c r="C17" s="817">
        <v>-250</v>
      </c>
      <c r="D17" s="921">
        <v>250</v>
      </c>
      <c r="G17" s="193"/>
      <c r="H17" s="192"/>
      <c r="I17" s="192"/>
      <c r="J17" s="193"/>
      <c r="K17" s="193"/>
      <c r="L17" s="193"/>
      <c r="M17" s="193"/>
      <c r="N17" s="193"/>
      <c r="O17" s="193"/>
      <c r="P17" s="193"/>
      <c r="Q17" s="193"/>
      <c r="R17" s="193"/>
      <c r="S17" s="193"/>
    </row>
    <row r="18" spans="1:19" ht="12" x14ac:dyDescent="0.25">
      <c r="A18" s="14">
        <v>11</v>
      </c>
      <c r="B18" s="816" t="s">
        <v>3937</v>
      </c>
      <c r="C18" s="817">
        <v>-250</v>
      </c>
      <c r="D18" s="921">
        <v>250</v>
      </c>
      <c r="E18" s="5"/>
      <c r="G18" s="193"/>
      <c r="H18" s="193"/>
      <c r="I18" s="193"/>
      <c r="J18" s="193"/>
      <c r="K18" s="193"/>
      <c r="L18" s="193"/>
      <c r="M18" s="193"/>
      <c r="N18" s="193"/>
      <c r="O18" s="193"/>
      <c r="P18" s="991"/>
      <c r="Q18" s="991"/>
      <c r="R18" s="992"/>
      <c r="S18" s="193"/>
    </row>
    <row r="19" spans="1:19" x14ac:dyDescent="0.2">
      <c r="A19" s="14">
        <v>12</v>
      </c>
      <c r="B19" s="816" t="s">
        <v>3938</v>
      </c>
      <c r="C19" s="817">
        <v>-250</v>
      </c>
      <c r="D19" s="921">
        <v>250</v>
      </c>
      <c r="E19" s="5"/>
      <c r="G19" s="193"/>
      <c r="H19" s="193"/>
      <c r="I19" s="193"/>
      <c r="J19" s="193"/>
      <c r="K19" s="193"/>
      <c r="L19" s="193"/>
      <c r="M19" s="193"/>
      <c r="N19" s="193"/>
      <c r="O19" s="193"/>
      <c r="P19" s="193"/>
      <c r="Q19" s="193"/>
      <c r="R19" s="193"/>
      <c r="S19" s="193"/>
    </row>
    <row r="20" spans="1:19" x14ac:dyDescent="0.2">
      <c r="A20" s="14">
        <v>13</v>
      </c>
      <c r="B20" s="816" t="s">
        <v>3164</v>
      </c>
      <c r="C20" s="817">
        <v>-525</v>
      </c>
      <c r="D20" s="921">
        <v>525</v>
      </c>
      <c r="G20" s="221"/>
      <c r="H20" s="221"/>
      <c r="I20" s="221"/>
      <c r="J20" s="221"/>
      <c r="K20" s="221"/>
      <c r="L20" s="193"/>
      <c r="M20" s="193"/>
      <c r="N20" s="193"/>
      <c r="O20" s="193"/>
      <c r="P20" s="193"/>
      <c r="Q20" s="193"/>
      <c r="R20" s="193"/>
      <c r="S20" s="193"/>
    </row>
    <row r="21" spans="1:19" x14ac:dyDescent="0.2">
      <c r="A21" s="14">
        <v>14</v>
      </c>
      <c r="B21" s="816" t="s">
        <v>1154</v>
      </c>
      <c r="C21" s="817">
        <v>-80</v>
      </c>
      <c r="D21" s="921">
        <v>80</v>
      </c>
      <c r="G21" s="221"/>
      <c r="H21" s="221"/>
      <c r="I21" s="221"/>
      <c r="J21" s="221"/>
      <c r="K21" s="221"/>
      <c r="L21" s="193"/>
      <c r="M21" s="193"/>
      <c r="N21" s="193"/>
      <c r="O21" s="193"/>
      <c r="P21" s="193"/>
      <c r="Q21" s="193"/>
      <c r="R21" s="193"/>
      <c r="S21" s="193"/>
    </row>
    <row r="22" spans="1:19" x14ac:dyDescent="0.2">
      <c r="A22" s="14">
        <v>15</v>
      </c>
      <c r="B22" s="816" t="s">
        <v>1155</v>
      </c>
      <c r="C22" s="817">
        <v>-37</v>
      </c>
      <c r="D22" s="921">
        <v>37</v>
      </c>
      <c r="G22" s="221"/>
      <c r="J22" s="221"/>
      <c r="K22" s="221"/>
      <c r="L22" s="193"/>
      <c r="M22" s="193"/>
      <c r="N22" s="193"/>
      <c r="O22" s="193"/>
      <c r="P22" s="193"/>
      <c r="Q22" s="193"/>
      <c r="R22" s="193"/>
      <c r="S22" s="193"/>
    </row>
    <row r="23" spans="1:19" x14ac:dyDescent="0.2">
      <c r="A23" s="14">
        <v>16</v>
      </c>
      <c r="B23" s="816" t="s">
        <v>3439</v>
      </c>
      <c r="C23" s="817">
        <v>-36</v>
      </c>
      <c r="D23" s="921">
        <v>36</v>
      </c>
      <c r="G23" s="221"/>
      <c r="I23" s="221"/>
      <c r="J23" s="221"/>
      <c r="K23" s="221"/>
      <c r="L23" s="193"/>
      <c r="M23" s="193"/>
      <c r="N23" s="193"/>
      <c r="O23" s="193"/>
      <c r="P23" s="193"/>
      <c r="Q23" s="193"/>
      <c r="R23" s="193"/>
      <c r="S23" s="193"/>
    </row>
    <row r="24" spans="1:19" x14ac:dyDescent="0.2">
      <c r="A24" s="14">
        <v>17</v>
      </c>
      <c r="B24" s="816" t="s">
        <v>3793</v>
      </c>
      <c r="C24" s="817">
        <v>-293</v>
      </c>
      <c r="D24" s="921">
        <v>293</v>
      </c>
      <c r="G24" s="221"/>
      <c r="I24" s="221"/>
      <c r="J24" s="221"/>
      <c r="K24" s="221"/>
      <c r="L24" s="193"/>
      <c r="M24" s="193"/>
      <c r="N24" s="193"/>
      <c r="O24" s="193"/>
      <c r="P24" s="193"/>
      <c r="Q24" s="193"/>
      <c r="R24" s="193"/>
      <c r="S24" s="193"/>
    </row>
    <row r="25" spans="1:19" x14ac:dyDescent="0.2">
      <c r="A25" s="14">
        <v>18</v>
      </c>
      <c r="B25" s="816" t="s">
        <v>3427</v>
      </c>
      <c r="C25" s="817">
        <v>-300</v>
      </c>
      <c r="D25" s="921">
        <v>300</v>
      </c>
      <c r="E25" s="353"/>
      <c r="G25" s="221"/>
      <c r="H25" s="221"/>
      <c r="I25" s="221"/>
      <c r="J25" s="221"/>
      <c r="K25" s="221"/>
      <c r="L25" s="193"/>
      <c r="M25" s="193"/>
      <c r="N25" s="193"/>
      <c r="O25" s="193"/>
      <c r="P25" s="193"/>
      <c r="Q25" s="193"/>
      <c r="R25" s="193"/>
      <c r="S25" s="193"/>
    </row>
    <row r="26" spans="1:19" ht="12" x14ac:dyDescent="0.25">
      <c r="A26" s="14">
        <v>19</v>
      </c>
      <c r="B26" s="657" t="s">
        <v>2888</v>
      </c>
      <c r="C26" s="658">
        <v>0</v>
      </c>
      <c r="D26" s="658">
        <v>0</v>
      </c>
      <c r="E26" s="5"/>
      <c r="G26" s="221"/>
      <c r="H26" s="221"/>
      <c r="I26" s="221"/>
      <c r="J26" s="221"/>
      <c r="K26" s="221"/>
      <c r="L26" s="193"/>
      <c r="M26" s="193"/>
      <c r="N26" s="193"/>
      <c r="O26" s="193"/>
      <c r="P26" s="193"/>
      <c r="Q26" s="193"/>
      <c r="R26" s="193"/>
      <c r="S26" s="193"/>
    </row>
    <row r="27" spans="1:19" ht="12" x14ac:dyDescent="0.25">
      <c r="A27" s="14">
        <v>20</v>
      </c>
      <c r="B27" s="730" t="s">
        <v>4055</v>
      </c>
      <c r="C27" s="731">
        <v>-956</v>
      </c>
      <c r="D27" s="825">
        <v>956</v>
      </c>
      <c r="F27" s="221"/>
      <c r="G27" s="221"/>
      <c r="H27" s="221"/>
      <c r="I27" s="221"/>
      <c r="J27" s="221"/>
      <c r="K27" s="221"/>
      <c r="L27" s="193"/>
      <c r="M27" s="193"/>
      <c r="N27" s="193"/>
      <c r="O27" s="193"/>
      <c r="P27" s="193"/>
      <c r="Q27" s="193"/>
      <c r="R27" s="193"/>
      <c r="S27" s="193"/>
    </row>
    <row r="28" spans="1:19" ht="12" x14ac:dyDescent="0.25">
      <c r="A28" s="14">
        <v>21</v>
      </c>
      <c r="B28" s="670" t="s">
        <v>2852</v>
      </c>
      <c r="C28" s="672">
        <v>-160</v>
      </c>
      <c r="D28" s="672">
        <v>160</v>
      </c>
      <c r="E28" s="240">
        <f>SUM(D8:D28)</f>
        <v>11531</v>
      </c>
      <c r="G28" s="221"/>
      <c r="H28" s="221"/>
      <c r="I28" s="221"/>
      <c r="J28" s="221"/>
      <c r="K28" s="221"/>
      <c r="L28" s="193"/>
      <c r="M28" s="193"/>
      <c r="N28" s="193"/>
      <c r="O28" s="193"/>
      <c r="P28" s="193"/>
      <c r="Q28" s="193"/>
      <c r="R28" s="193"/>
      <c r="S28" s="193"/>
    </row>
    <row r="29" spans="1:19" ht="3" customHeight="1" x14ac:dyDescent="0.2">
      <c r="A29" s="4"/>
      <c r="B29" s="51"/>
      <c r="C29" s="41"/>
      <c r="D29" s="45"/>
      <c r="E29" s="4"/>
      <c r="J29" s="221"/>
      <c r="K29" s="221"/>
      <c r="L29" s="193"/>
      <c r="M29" s="193"/>
      <c r="N29" s="193"/>
      <c r="O29" s="193"/>
      <c r="P29" s="193"/>
      <c r="Q29" s="193"/>
      <c r="R29" s="193"/>
      <c r="S29" s="193"/>
    </row>
    <row r="30" spans="1:19" ht="12" x14ac:dyDescent="0.25">
      <c r="A30" s="15"/>
      <c r="B30" s="594" t="s">
        <v>62</v>
      </c>
      <c r="C30" s="501">
        <v>-5438</v>
      </c>
      <c r="D30" s="652">
        <v>5438</v>
      </c>
      <c r="E30" s="240">
        <f>D30</f>
        <v>5438</v>
      </c>
      <c r="F30" s="221"/>
      <c r="I30" s="221"/>
      <c r="J30" s="221"/>
      <c r="K30" s="221"/>
      <c r="L30" s="193"/>
      <c r="M30" s="192"/>
      <c r="N30" s="193"/>
      <c r="O30" s="193"/>
      <c r="P30" s="193"/>
      <c r="Q30" s="193"/>
      <c r="R30" s="193"/>
      <c r="S30" s="193"/>
    </row>
    <row r="31" spans="1:19" ht="3" customHeight="1" x14ac:dyDescent="0.2">
      <c r="A31" s="4"/>
      <c r="B31" s="357"/>
      <c r="C31" s="41"/>
      <c r="D31" s="45"/>
      <c r="E31" s="4"/>
      <c r="G31" s="193"/>
      <c r="J31" s="221"/>
      <c r="K31" s="221"/>
      <c r="L31" s="221"/>
      <c r="M31" s="221"/>
    </row>
    <row r="32" spans="1:19" ht="12" customHeight="1" x14ac:dyDescent="0.2">
      <c r="A32" s="813"/>
      <c r="B32" s="776" t="s">
        <v>3934</v>
      </c>
      <c r="C32" s="939">
        <v>-535</v>
      </c>
      <c r="D32" s="940">
        <v>535</v>
      </c>
      <c r="E32" s="353"/>
      <c r="F32" s="221"/>
      <c r="G32" s="221"/>
      <c r="H32" s="221"/>
      <c r="I32" s="221"/>
      <c r="K32" s="221"/>
    </row>
    <row r="33" spans="1:17" ht="12" customHeight="1" x14ac:dyDescent="0.2">
      <c r="A33" s="813"/>
      <c r="B33" s="816" t="s">
        <v>3885</v>
      </c>
      <c r="C33" s="817">
        <v>-150</v>
      </c>
      <c r="D33" s="922">
        <v>150</v>
      </c>
      <c r="E33" s="390"/>
      <c r="F33" s="221"/>
      <c r="H33" s="221"/>
      <c r="I33" s="221"/>
      <c r="K33" s="221"/>
    </row>
    <row r="34" spans="1:17" ht="12" customHeight="1" x14ac:dyDescent="0.2">
      <c r="A34" s="813" t="s">
        <v>3558</v>
      </c>
      <c r="B34" s="816" t="s">
        <v>3981</v>
      </c>
      <c r="C34" s="817">
        <v>-360</v>
      </c>
      <c r="D34" s="922">
        <v>360</v>
      </c>
      <c r="E34" s="390"/>
      <c r="F34" s="221"/>
      <c r="H34" s="221"/>
      <c r="I34" s="221"/>
    </row>
    <row r="35" spans="1:17" ht="12" customHeight="1" x14ac:dyDescent="0.2">
      <c r="A35" s="813" t="s">
        <v>3559</v>
      </c>
      <c r="B35" s="816" t="s">
        <v>2971</v>
      </c>
      <c r="C35" s="817">
        <v>-147</v>
      </c>
      <c r="D35" s="922">
        <v>147</v>
      </c>
      <c r="E35" s="390"/>
      <c r="F35" s="221"/>
      <c r="K35" s="221"/>
    </row>
    <row r="36" spans="1:17" ht="12" customHeight="1" x14ac:dyDescent="0.2">
      <c r="A36" s="813" t="s">
        <v>2856</v>
      </c>
      <c r="B36" s="816" t="s">
        <v>3939</v>
      </c>
      <c r="C36" s="817">
        <v>-170</v>
      </c>
      <c r="D36" s="922">
        <v>170</v>
      </c>
      <c r="E36" s="390"/>
      <c r="F36" s="221"/>
    </row>
    <row r="37" spans="1:17" ht="12" customHeight="1" x14ac:dyDescent="0.2">
      <c r="A37" s="813" t="s">
        <v>3558</v>
      </c>
      <c r="B37" s="816" t="s">
        <v>3944</v>
      </c>
      <c r="C37" s="817">
        <v>-20</v>
      </c>
      <c r="D37" s="922">
        <v>20</v>
      </c>
      <c r="E37" s="390"/>
      <c r="F37" s="221"/>
    </row>
    <row r="38" spans="1:17" ht="12" customHeight="1" x14ac:dyDescent="0.2">
      <c r="A38" s="813" t="s">
        <v>3560</v>
      </c>
      <c r="B38" s="816" t="s">
        <v>3943</v>
      </c>
      <c r="C38" s="817">
        <v>-192</v>
      </c>
      <c r="D38" s="922">
        <v>192</v>
      </c>
      <c r="E38" s="390"/>
      <c r="F38" s="221"/>
    </row>
    <row r="39" spans="1:17" ht="12" customHeight="1" x14ac:dyDescent="0.2">
      <c r="A39" s="813"/>
      <c r="B39" s="816" t="s">
        <v>3947</v>
      </c>
      <c r="C39" s="817">
        <v>-191</v>
      </c>
      <c r="D39" s="922">
        <v>191</v>
      </c>
      <c r="E39" s="390"/>
      <c r="F39" s="221"/>
      <c r="I39" s="221"/>
    </row>
    <row r="40" spans="1:17" ht="12" customHeight="1" x14ac:dyDescent="0.2">
      <c r="A40" s="813"/>
      <c r="B40" s="816" t="s">
        <v>3948</v>
      </c>
      <c r="C40" s="817">
        <v>-1489</v>
      </c>
      <c r="D40" s="922">
        <v>1489</v>
      </c>
      <c r="E40" s="390"/>
      <c r="F40" s="221"/>
    </row>
    <row r="41" spans="1:17" ht="12" customHeight="1" x14ac:dyDescent="0.2">
      <c r="A41" s="813"/>
      <c r="B41" s="816" t="s">
        <v>3949</v>
      </c>
      <c r="C41" s="817">
        <v>-288</v>
      </c>
      <c r="D41" s="922">
        <v>288</v>
      </c>
      <c r="E41" s="390"/>
      <c r="F41" s="221"/>
      <c r="I41" s="221"/>
    </row>
    <row r="42" spans="1:17" ht="12" customHeight="1" x14ac:dyDescent="0.2">
      <c r="A42" s="813"/>
      <c r="B42" s="816" t="s">
        <v>3952</v>
      </c>
      <c r="C42" s="817">
        <v>-190</v>
      </c>
      <c r="D42" s="922">
        <v>190</v>
      </c>
      <c r="E42" s="390"/>
      <c r="F42" s="221"/>
      <c r="I42" s="221"/>
    </row>
    <row r="43" spans="1:17" ht="12" customHeight="1" x14ac:dyDescent="0.2">
      <c r="A43" s="813"/>
      <c r="B43" s="816" t="s">
        <v>3951</v>
      </c>
      <c r="C43" s="817">
        <v>-32</v>
      </c>
      <c r="D43" s="922">
        <v>32</v>
      </c>
      <c r="E43" s="390"/>
      <c r="F43" s="221"/>
      <c r="Q43" s="221"/>
    </row>
    <row r="44" spans="1:17" ht="12" customHeight="1" x14ac:dyDescent="0.2">
      <c r="A44" s="813"/>
      <c r="B44" s="816" t="s">
        <v>3958</v>
      </c>
      <c r="C44" s="817">
        <v>-120</v>
      </c>
      <c r="D44" s="922">
        <v>120</v>
      </c>
      <c r="E44" s="390"/>
      <c r="F44" s="221"/>
    </row>
    <row r="45" spans="1:17" ht="12" customHeight="1" x14ac:dyDescent="0.2">
      <c r="A45" s="813"/>
      <c r="B45" s="816" t="s">
        <v>3982</v>
      </c>
      <c r="C45" s="817">
        <v>-30</v>
      </c>
      <c r="D45" s="922">
        <v>30</v>
      </c>
      <c r="E45" s="390"/>
      <c r="F45" s="221"/>
    </row>
    <row r="46" spans="1:17" ht="12" customHeight="1" x14ac:dyDescent="0.2">
      <c r="A46" s="813"/>
      <c r="B46" s="816" t="s">
        <v>3984</v>
      </c>
      <c r="C46" s="817">
        <v>-278</v>
      </c>
      <c r="D46" s="922">
        <v>278</v>
      </c>
      <c r="E46" s="390"/>
      <c r="F46" s="221"/>
    </row>
    <row r="47" spans="1:17" ht="12" customHeight="1" x14ac:dyDescent="0.2">
      <c r="A47" s="813"/>
      <c r="B47" s="816" t="s">
        <v>3988</v>
      </c>
      <c r="C47" s="817">
        <v>-120</v>
      </c>
      <c r="D47" s="922">
        <v>120</v>
      </c>
      <c r="E47" s="390"/>
      <c r="F47" s="221"/>
    </row>
    <row r="48" spans="1:17" ht="12" customHeight="1" x14ac:dyDescent="0.2">
      <c r="A48" s="813"/>
      <c r="B48" s="816" t="s">
        <v>3991</v>
      </c>
      <c r="C48" s="817">
        <v>-50</v>
      </c>
      <c r="D48" s="922">
        <v>50</v>
      </c>
      <c r="E48" s="390"/>
      <c r="F48" s="221"/>
    </row>
    <row r="49" spans="1:7" ht="12" customHeight="1" x14ac:dyDescent="0.2">
      <c r="A49" s="813"/>
      <c r="B49" s="816" t="s">
        <v>3994</v>
      </c>
      <c r="C49" s="817">
        <v>-100</v>
      </c>
      <c r="D49" s="922">
        <v>100</v>
      </c>
      <c r="E49" s="390"/>
      <c r="F49" s="221"/>
    </row>
    <row r="50" spans="1:7" ht="12" customHeight="1" x14ac:dyDescent="0.2">
      <c r="A50" s="813"/>
      <c r="B50" s="816" t="s">
        <v>3995</v>
      </c>
      <c r="C50" s="817">
        <v>-60</v>
      </c>
      <c r="D50" s="922">
        <v>60</v>
      </c>
      <c r="E50" s="390"/>
      <c r="F50" s="221"/>
    </row>
    <row r="51" spans="1:7" ht="12" customHeight="1" x14ac:dyDescent="0.2">
      <c r="A51" s="813"/>
      <c r="B51" s="816" t="s">
        <v>3996</v>
      </c>
      <c r="C51" s="817">
        <v>-96</v>
      </c>
      <c r="D51" s="922">
        <v>96</v>
      </c>
      <c r="E51" s="390"/>
      <c r="F51" s="221"/>
    </row>
    <row r="52" spans="1:7" ht="12" customHeight="1" x14ac:dyDescent="0.2">
      <c r="A52" s="813"/>
      <c r="B52" s="816" t="s">
        <v>3991</v>
      </c>
      <c r="C52" s="817">
        <v>-50</v>
      </c>
      <c r="D52" s="922">
        <v>50</v>
      </c>
      <c r="E52" s="390"/>
      <c r="F52" s="221"/>
    </row>
    <row r="53" spans="1:7" ht="12" customHeight="1" x14ac:dyDescent="0.2">
      <c r="A53" s="813"/>
      <c r="B53" s="816" t="s">
        <v>4054</v>
      </c>
      <c r="C53" s="817">
        <v>-60</v>
      </c>
      <c r="D53" s="922">
        <v>60</v>
      </c>
      <c r="E53" s="390"/>
      <c r="F53" s="221"/>
    </row>
    <row r="54" spans="1:7" ht="12" customHeight="1" x14ac:dyDescent="0.2">
      <c r="A54" s="813"/>
      <c r="B54" s="816" t="s">
        <v>4056</v>
      </c>
      <c r="C54" s="817">
        <v>-366</v>
      </c>
      <c r="D54" s="922">
        <v>366</v>
      </c>
      <c r="E54" s="390"/>
      <c r="F54" s="221"/>
    </row>
    <row r="55" spans="1:7" ht="12" customHeight="1" x14ac:dyDescent="0.2">
      <c r="A55" s="813"/>
      <c r="B55" s="221"/>
      <c r="C55" s="302"/>
      <c r="D55" s="303"/>
      <c r="E55" s="390"/>
      <c r="F55" s="221"/>
      <c r="G55" s="221"/>
    </row>
    <row r="56" spans="1:7" ht="12" customHeight="1" x14ac:dyDescent="0.25">
      <c r="A56" s="813"/>
      <c r="B56" s="221"/>
      <c r="C56" s="302"/>
      <c r="D56" s="303"/>
      <c r="E56" s="240">
        <f>SUM(D32:D56)</f>
        <v>5094</v>
      </c>
      <c r="F56" s="221"/>
    </row>
    <row r="57" spans="1:7" ht="3" customHeight="1" x14ac:dyDescent="0.2">
      <c r="A57" s="659"/>
      <c r="B57" s="659"/>
      <c r="C57" s="795"/>
      <c r="D57" s="660"/>
      <c r="E57" s="801"/>
      <c r="F57" s="221"/>
      <c r="G57" s="221"/>
    </row>
    <row r="58" spans="1:7" ht="12" customHeight="1" x14ac:dyDescent="0.2">
      <c r="A58" s="814"/>
      <c r="B58" s="826" t="s">
        <v>3787</v>
      </c>
      <c r="C58" s="604">
        <v>3000</v>
      </c>
      <c r="D58" s="260"/>
      <c r="E58" s="390"/>
      <c r="F58" s="221"/>
    </row>
    <row r="59" spans="1:7" ht="12" customHeight="1" x14ac:dyDescent="0.25">
      <c r="A59" s="814" t="s">
        <v>3560</v>
      </c>
      <c r="B59" s="816" t="s">
        <v>3945</v>
      </c>
      <c r="C59" s="817"/>
      <c r="D59" s="922">
        <v>30</v>
      </c>
      <c r="E59" s="408"/>
      <c r="F59" s="221"/>
    </row>
    <row r="60" spans="1:7" ht="12" customHeight="1" x14ac:dyDescent="0.25">
      <c r="A60" s="814" t="s">
        <v>3788</v>
      </c>
      <c r="B60" s="816" t="s">
        <v>3946</v>
      </c>
      <c r="C60" s="817"/>
      <c r="D60" s="922">
        <v>345</v>
      </c>
      <c r="E60" s="408"/>
      <c r="F60" s="221"/>
    </row>
    <row r="61" spans="1:7" ht="12" customHeight="1" x14ac:dyDescent="0.25">
      <c r="A61" s="814" t="s">
        <v>3789</v>
      </c>
      <c r="B61" s="816" t="s">
        <v>3942</v>
      </c>
      <c r="C61" s="817"/>
      <c r="D61" s="921">
        <v>179</v>
      </c>
      <c r="E61" s="408"/>
      <c r="F61" s="221"/>
    </row>
    <row r="62" spans="1:7" ht="12" customHeight="1" x14ac:dyDescent="0.25">
      <c r="A62" s="814" t="s">
        <v>2855</v>
      </c>
      <c r="B62" s="816" t="s">
        <v>3950</v>
      </c>
      <c r="C62" s="817"/>
      <c r="D62" s="921">
        <v>305</v>
      </c>
      <c r="E62" s="408"/>
      <c r="F62" s="221"/>
    </row>
    <row r="63" spans="1:7" ht="12" customHeight="1" x14ac:dyDescent="0.25">
      <c r="A63" s="814" t="s">
        <v>2856</v>
      </c>
      <c r="B63" s="816" t="s">
        <v>3954</v>
      </c>
      <c r="C63" s="817"/>
      <c r="D63" s="921">
        <v>174</v>
      </c>
      <c r="E63" s="408"/>
      <c r="F63" s="221"/>
    </row>
    <row r="64" spans="1:7" ht="12" customHeight="1" x14ac:dyDescent="0.25">
      <c r="A64" s="814" t="s">
        <v>3790</v>
      </c>
      <c r="B64" s="816" t="s">
        <v>3953</v>
      </c>
      <c r="C64" s="817"/>
      <c r="D64" s="921">
        <v>369</v>
      </c>
      <c r="E64" s="860"/>
      <c r="F64" s="221"/>
    </row>
    <row r="65" spans="1:16" ht="12" customHeight="1" x14ac:dyDescent="0.25">
      <c r="A65" s="814" t="s">
        <v>2855</v>
      </c>
      <c r="B65" s="816" t="s">
        <v>3957</v>
      </c>
      <c r="C65" s="817"/>
      <c r="D65" s="921">
        <v>29</v>
      </c>
      <c r="E65" s="860"/>
      <c r="F65" s="221"/>
      <c r="I65" s="221"/>
      <c r="O65" s="221"/>
      <c r="P65" s="221"/>
    </row>
    <row r="66" spans="1:16" ht="12" customHeight="1" x14ac:dyDescent="0.25">
      <c r="A66" s="814" t="s">
        <v>2856</v>
      </c>
      <c r="B66" s="816" t="s">
        <v>3956</v>
      </c>
      <c r="C66" s="817"/>
      <c r="D66" s="921">
        <v>32</v>
      </c>
      <c r="E66" s="860"/>
      <c r="F66" s="221"/>
      <c r="O66" s="221"/>
      <c r="P66" s="221"/>
    </row>
    <row r="67" spans="1:16" ht="12" customHeight="1" x14ac:dyDescent="0.25">
      <c r="A67" s="814" t="s">
        <v>1327</v>
      </c>
      <c r="B67" s="816" t="s">
        <v>3955</v>
      </c>
      <c r="C67" s="817"/>
      <c r="D67" s="921">
        <v>152</v>
      </c>
      <c r="E67" s="408"/>
      <c r="F67" s="221"/>
      <c r="O67" s="221"/>
      <c r="P67" s="221"/>
    </row>
    <row r="68" spans="1:16" ht="12" customHeight="1" x14ac:dyDescent="0.25">
      <c r="A68" s="814" t="s">
        <v>3556</v>
      </c>
      <c r="B68" s="816" t="s">
        <v>3983</v>
      </c>
      <c r="C68" s="817"/>
      <c r="D68" s="921">
        <v>46</v>
      </c>
      <c r="E68" s="860"/>
      <c r="F68" s="221"/>
      <c r="O68" s="221"/>
      <c r="P68" s="221"/>
    </row>
    <row r="69" spans="1:16" ht="12" customHeight="1" x14ac:dyDescent="0.25">
      <c r="A69" s="814" t="s">
        <v>3791</v>
      </c>
      <c r="B69" s="816" t="s">
        <v>3987</v>
      </c>
      <c r="C69" s="817"/>
      <c r="D69" s="921">
        <v>15</v>
      </c>
      <c r="E69" s="860"/>
      <c r="F69" s="221"/>
      <c r="O69" s="221"/>
      <c r="P69" s="221"/>
    </row>
    <row r="70" spans="1:16" ht="12" customHeight="1" x14ac:dyDescent="0.25">
      <c r="A70" s="814" t="s">
        <v>3558</v>
      </c>
      <c r="B70" s="816" t="s">
        <v>3987</v>
      </c>
      <c r="C70" s="817"/>
      <c r="D70" s="921">
        <v>15</v>
      </c>
      <c r="E70" s="860"/>
      <c r="F70" s="221"/>
      <c r="O70" s="221"/>
      <c r="P70" s="221"/>
    </row>
    <row r="71" spans="1:16" ht="12" customHeight="1" x14ac:dyDescent="0.25">
      <c r="A71" s="814"/>
      <c r="B71" s="816" t="s">
        <v>3987</v>
      </c>
      <c r="C71" s="817"/>
      <c r="D71" s="921">
        <v>15</v>
      </c>
      <c r="E71" s="860"/>
      <c r="F71" s="221"/>
      <c r="O71" s="221"/>
      <c r="P71" s="221"/>
    </row>
    <row r="72" spans="1:16" ht="12" customHeight="1" x14ac:dyDescent="0.25">
      <c r="A72" s="814"/>
      <c r="B72" s="816" t="s">
        <v>3987</v>
      </c>
      <c r="C72" s="817"/>
      <c r="D72" s="921">
        <v>15</v>
      </c>
      <c r="E72" s="860"/>
      <c r="F72" s="221"/>
      <c r="O72" s="221"/>
      <c r="P72" s="221"/>
    </row>
    <row r="73" spans="1:16" ht="12" customHeight="1" x14ac:dyDescent="0.25">
      <c r="A73" s="814"/>
      <c r="B73" s="816" t="s">
        <v>3990</v>
      </c>
      <c r="C73" s="817"/>
      <c r="D73" s="921">
        <v>513</v>
      </c>
      <c r="E73" s="860"/>
      <c r="F73" s="221"/>
      <c r="O73" s="221"/>
      <c r="P73" s="221"/>
    </row>
    <row r="74" spans="1:16" ht="12" customHeight="1" x14ac:dyDescent="0.25">
      <c r="A74" s="814"/>
      <c r="B74" s="816" t="s">
        <v>3993</v>
      </c>
      <c r="C74" s="817"/>
      <c r="D74" s="921">
        <v>17</v>
      </c>
      <c r="E74" s="860"/>
      <c r="F74" s="221"/>
      <c r="O74" s="221"/>
      <c r="P74" s="221"/>
    </row>
    <row r="75" spans="1:16" ht="12" customHeight="1" x14ac:dyDescent="0.25">
      <c r="A75" s="814"/>
      <c r="B75" s="816" t="s">
        <v>3992</v>
      </c>
      <c r="C75" s="817"/>
      <c r="D75" s="921">
        <v>30</v>
      </c>
      <c r="E75" s="860"/>
      <c r="F75" s="221"/>
      <c r="O75" s="221"/>
      <c r="P75" s="221"/>
    </row>
    <row r="76" spans="1:16" ht="12" customHeight="1" x14ac:dyDescent="0.25">
      <c r="A76" s="814"/>
      <c r="B76" s="816" t="s">
        <v>4058</v>
      </c>
      <c r="C76" s="817"/>
      <c r="D76" s="921">
        <v>399</v>
      </c>
      <c r="E76" s="860"/>
      <c r="F76" s="221"/>
      <c r="O76" s="221"/>
      <c r="P76" s="221"/>
    </row>
    <row r="77" spans="1:16" ht="12" customHeight="1" x14ac:dyDescent="0.25">
      <c r="A77" s="814"/>
      <c r="B77" s="816" t="s">
        <v>4067</v>
      </c>
      <c r="C77" s="817"/>
      <c r="D77" s="921">
        <v>115</v>
      </c>
      <c r="E77" s="860"/>
      <c r="F77" s="221"/>
      <c r="O77" s="221"/>
      <c r="P77" s="221"/>
    </row>
    <row r="78" spans="1:16" ht="12" customHeight="1" x14ac:dyDescent="0.25">
      <c r="A78" s="814"/>
      <c r="B78" s="221"/>
      <c r="C78" s="302"/>
      <c r="D78" s="260"/>
      <c r="E78" s="860"/>
      <c r="F78" s="221"/>
      <c r="O78" s="221"/>
      <c r="P78" s="221"/>
    </row>
    <row r="79" spans="1:16" ht="12" customHeight="1" thickBot="1" x14ac:dyDescent="0.3">
      <c r="A79" s="814"/>
      <c r="B79" s="221"/>
      <c r="C79" s="302"/>
      <c r="D79" s="303"/>
      <c r="E79" s="240">
        <f>SUM(D58:D79)</f>
        <v>2795</v>
      </c>
      <c r="G79" s="221"/>
      <c r="M79" s="221"/>
      <c r="N79" s="221"/>
    </row>
    <row r="80" spans="1:16" ht="20.25" customHeight="1" thickBot="1" x14ac:dyDescent="0.45">
      <c r="B80" s="50" t="s">
        <v>1198</v>
      </c>
      <c r="C80" s="49">
        <f>SUM(C2:C56)</f>
        <v>0</v>
      </c>
      <c r="D80" s="432">
        <f>SUM(D8:D56)</f>
        <v>22063</v>
      </c>
      <c r="E80" s="353"/>
      <c r="H80" s="221"/>
      <c r="I80" s="221"/>
      <c r="J80" s="221"/>
      <c r="M80" s="221"/>
      <c r="N80" s="221"/>
    </row>
    <row r="81" spans="2:14" x14ac:dyDescent="0.2">
      <c r="M81" s="221"/>
      <c r="N81" s="221"/>
    </row>
    <row r="82" spans="2:14" x14ac:dyDescent="0.2">
      <c r="B82" s="193"/>
      <c r="C82" s="193"/>
      <c r="D82" s="193"/>
      <c r="E82" s="793"/>
      <c r="F82" s="28"/>
      <c r="G82" s="28"/>
      <c r="H82" s="193"/>
      <c r="I82" s="193"/>
      <c r="J82" s="193"/>
      <c r="K82" s="28"/>
    </row>
    <row r="83" spans="2:14" x14ac:dyDescent="0.2">
      <c r="B83" s="193"/>
      <c r="C83" s="193"/>
      <c r="D83" s="193"/>
      <c r="E83" s="343"/>
      <c r="F83" s="28"/>
      <c r="G83" s="28"/>
      <c r="H83" s="28"/>
      <c r="I83" s="28"/>
      <c r="J83" s="28"/>
      <c r="K83" s="28"/>
    </row>
    <row r="84" spans="2:14" x14ac:dyDescent="0.2">
      <c r="B84" s="193"/>
      <c r="C84" s="193"/>
      <c r="D84" s="193"/>
      <c r="E84" s="230"/>
      <c r="F84" s="193"/>
      <c r="G84" s="193"/>
      <c r="H84" s="28"/>
      <c r="I84" s="28"/>
      <c r="J84" s="28"/>
      <c r="K84" s="28"/>
    </row>
    <row r="85" spans="2:14" x14ac:dyDescent="0.2">
      <c r="B85" s="193"/>
      <c r="C85" s="193"/>
      <c r="D85" s="193"/>
      <c r="E85" s="230"/>
      <c r="F85" s="193"/>
      <c r="G85" s="193"/>
      <c r="H85" s="193"/>
      <c r="I85" s="193"/>
      <c r="J85" s="28"/>
      <c r="K85" s="28"/>
    </row>
    <row r="86" spans="2:14" ht="13.2" x14ac:dyDescent="0.25">
      <c r="C86" s="193"/>
      <c r="D86" s="193"/>
      <c r="E86" s="799"/>
      <c r="F86" s="193"/>
      <c r="G86" s="193"/>
      <c r="H86" s="193"/>
      <c r="I86" s="193"/>
      <c r="J86" s="28"/>
      <c r="K86" s="28"/>
    </row>
    <row r="87" spans="2:14" ht="13.2" x14ac:dyDescent="0.25">
      <c r="C87" s="231"/>
      <c r="D87" s="28"/>
      <c r="E87" s="799"/>
      <c r="F87" s="193"/>
      <c r="G87" s="193"/>
      <c r="H87" s="193"/>
      <c r="I87" s="193"/>
      <c r="J87" s="28"/>
      <c r="K87" s="28"/>
    </row>
    <row r="88" spans="2:14" ht="13.2" x14ac:dyDescent="0.25">
      <c r="C88" s="193"/>
      <c r="D88" s="28"/>
      <c r="E88" s="799"/>
      <c r="F88" s="193"/>
      <c r="G88" s="193"/>
      <c r="H88" s="193"/>
      <c r="I88" s="193"/>
      <c r="J88" s="28"/>
      <c r="K88" s="28"/>
    </row>
    <row r="89" spans="2:14" x14ac:dyDescent="0.2">
      <c r="B89" s="28"/>
      <c r="C89" s="193"/>
      <c r="D89" s="28"/>
      <c r="E89" s="193"/>
      <c r="F89" s="193"/>
      <c r="G89" s="193"/>
      <c r="H89" s="193"/>
      <c r="I89" s="193"/>
      <c r="J89" s="28"/>
      <c r="K89" s="28"/>
    </row>
    <row r="90" spans="2:14" x14ac:dyDescent="0.2">
      <c r="B90" s="28"/>
      <c r="C90" s="231"/>
      <c r="D90" s="28"/>
      <c r="E90" s="193"/>
      <c r="F90" s="193"/>
      <c r="G90" s="193"/>
      <c r="H90" s="193"/>
      <c r="I90" s="193"/>
      <c r="J90" s="28"/>
      <c r="K90" s="28"/>
    </row>
    <row r="91" spans="2:14" x14ac:dyDescent="0.2">
      <c r="E91" s="221"/>
      <c r="F91" s="221"/>
      <c r="G91" s="221"/>
      <c r="H91" s="193"/>
      <c r="I91" s="193"/>
      <c r="J91" s="28"/>
    </row>
    <row r="92" spans="2:14" x14ac:dyDescent="0.2">
      <c r="H92" s="221"/>
      <c r="I92" s="221"/>
    </row>
  </sheetData>
  <pageMargins left="0.7" right="0.7" top="0.75" bottom="0.75" header="0.3" footer="0.3"/>
  <pageSetup paperSize="9"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topLeftCell="A19" zoomScale="80" zoomScaleNormal="80" workbookViewId="0">
      <selection activeCell="E1" sqref="E1:E65536"/>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7.6640625" style="3" customWidth="1"/>
    <col min="6" max="6" width="1.109375" style="3" customWidth="1"/>
    <col min="7" max="7" width="6.33203125" style="3" customWidth="1"/>
    <col min="8" max="8" width="9" style="3" customWidth="1"/>
    <col min="9" max="9" width="5" style="3" bestFit="1" customWidth="1"/>
    <col min="10" max="10" width="15.44140625" style="3" bestFit="1" customWidth="1"/>
    <col min="11" max="16384" width="11.44140625" style="3"/>
  </cols>
  <sheetData>
    <row r="1" spans="1:7" ht="12" thickBot="1" x14ac:dyDescent="0.25">
      <c r="B1" s="50"/>
      <c r="C1" s="54" t="s">
        <v>1230</v>
      </c>
      <c r="D1" s="54" t="s">
        <v>1228</v>
      </c>
      <c r="E1" s="221"/>
      <c r="F1" s="260"/>
      <c r="G1" s="221"/>
    </row>
    <row r="2" spans="1:7" x14ac:dyDescent="0.2">
      <c r="A2" s="16"/>
      <c r="B2" s="50" t="s">
        <v>1192</v>
      </c>
      <c r="C2" s="40">
        <v>14169</v>
      </c>
      <c r="D2" s="44"/>
      <c r="E2" s="260"/>
      <c r="F2" s="630"/>
    </row>
    <row r="3" spans="1:7" ht="12" x14ac:dyDescent="0.25">
      <c r="A3" s="16"/>
      <c r="B3" s="3" t="s">
        <v>1194</v>
      </c>
      <c r="C3" s="44"/>
      <c r="D3" s="44"/>
      <c r="E3" s="23"/>
    </row>
    <row r="4" spans="1:7" ht="12" x14ac:dyDescent="0.25">
      <c r="A4" s="16"/>
      <c r="B4" s="3" t="s">
        <v>3597</v>
      </c>
      <c r="C4" s="44">
        <v>2000</v>
      </c>
      <c r="D4" s="44"/>
      <c r="E4" s="23"/>
    </row>
    <row r="5" spans="1:7" ht="12" x14ac:dyDescent="0.25">
      <c r="A5" s="16"/>
      <c r="B5" s="3" t="s">
        <v>3743</v>
      </c>
      <c r="C5" s="44">
        <v>2300</v>
      </c>
      <c r="D5" s="44">
        <v>2300</v>
      </c>
      <c r="E5" s="23"/>
    </row>
    <row r="6" spans="1:7" ht="12" x14ac:dyDescent="0.25">
      <c r="A6" s="16"/>
      <c r="B6" s="3" t="s">
        <v>3923</v>
      </c>
      <c r="C6" s="44">
        <v>692</v>
      </c>
      <c r="D6" s="44"/>
      <c r="E6" s="23"/>
      <c r="G6" s="221"/>
    </row>
    <row r="7" spans="1:7" ht="12" x14ac:dyDescent="0.25">
      <c r="A7" s="16"/>
      <c r="B7" s="221" t="s">
        <v>393</v>
      </c>
      <c r="C7" s="46">
        <v>143</v>
      </c>
      <c r="D7" s="46"/>
      <c r="E7" s="23">
        <f>SUM(C2:C7)</f>
        <v>19304</v>
      </c>
    </row>
    <row r="8" spans="1:7" ht="3.75" customHeight="1" x14ac:dyDescent="0.2">
      <c r="A8" s="4"/>
      <c r="B8" s="51"/>
      <c r="C8" s="41"/>
      <c r="D8" s="45"/>
      <c r="E8" s="4"/>
    </row>
    <row r="9" spans="1:7" x14ac:dyDescent="0.2">
      <c r="A9" s="14">
        <v>1</v>
      </c>
      <c r="B9" s="607" t="s">
        <v>1145</v>
      </c>
      <c r="C9" s="608">
        <v>-40</v>
      </c>
      <c r="D9" s="609">
        <v>40</v>
      </c>
    </row>
    <row r="10" spans="1:7" x14ac:dyDescent="0.2">
      <c r="A10" s="14">
        <v>2</v>
      </c>
      <c r="B10" s="607" t="s">
        <v>791</v>
      </c>
      <c r="C10" s="608">
        <v>-120</v>
      </c>
      <c r="D10" s="912">
        <v>120</v>
      </c>
      <c r="E10" s="260"/>
    </row>
    <row r="11" spans="1:7" x14ac:dyDescent="0.2">
      <c r="A11" s="14">
        <v>3</v>
      </c>
      <c r="B11" s="607" t="s">
        <v>2670</v>
      </c>
      <c r="C11" s="608">
        <v>-847</v>
      </c>
      <c r="D11" s="609">
        <v>847</v>
      </c>
    </row>
    <row r="12" spans="1:7" x14ac:dyDescent="0.2">
      <c r="A12" s="14">
        <v>4</v>
      </c>
      <c r="B12" s="607" t="s">
        <v>3786</v>
      </c>
      <c r="C12" s="608">
        <v>-3164</v>
      </c>
      <c r="D12" s="916">
        <f>E82</f>
        <v>3164</v>
      </c>
      <c r="F12" s="221"/>
    </row>
    <row r="13" spans="1:7" x14ac:dyDescent="0.2">
      <c r="A13" s="14">
        <v>5</v>
      </c>
      <c r="B13" s="607" t="s">
        <v>1074</v>
      </c>
      <c r="C13" s="608">
        <v>0</v>
      </c>
      <c r="D13" s="912">
        <v>0</v>
      </c>
    </row>
    <row r="14" spans="1:7" x14ac:dyDescent="0.2">
      <c r="A14" s="14">
        <v>6</v>
      </c>
      <c r="B14" s="607" t="s">
        <v>1433</v>
      </c>
      <c r="C14" s="608">
        <v>0</v>
      </c>
      <c r="D14" s="912">
        <v>0</v>
      </c>
    </row>
    <row r="15" spans="1:7" x14ac:dyDescent="0.2">
      <c r="A15" s="14">
        <v>7</v>
      </c>
      <c r="B15" s="607" t="s">
        <v>3785</v>
      </c>
      <c r="C15" s="608">
        <v>-18</v>
      </c>
      <c r="D15" s="912">
        <v>18</v>
      </c>
    </row>
    <row r="16" spans="1:7" ht="12" x14ac:dyDescent="0.25">
      <c r="A16" s="14">
        <v>8</v>
      </c>
      <c r="B16" s="607" t="s">
        <v>3883</v>
      </c>
      <c r="C16" s="608">
        <v>-250</v>
      </c>
      <c r="D16" s="609">
        <v>250</v>
      </c>
      <c r="G16" s="827"/>
    </row>
    <row r="17" spans="1:7" x14ac:dyDescent="0.2">
      <c r="A17" s="14">
        <v>9</v>
      </c>
      <c r="B17" s="607" t="s">
        <v>3886</v>
      </c>
      <c r="C17" s="608">
        <v>-250</v>
      </c>
      <c r="D17" s="912">
        <v>250</v>
      </c>
    </row>
    <row r="18" spans="1:7" x14ac:dyDescent="0.2">
      <c r="A18" s="14">
        <v>10</v>
      </c>
      <c r="B18" s="607" t="s">
        <v>3887</v>
      </c>
      <c r="C18" s="608">
        <v>-250</v>
      </c>
      <c r="D18" s="912">
        <v>250</v>
      </c>
    </row>
    <row r="19" spans="1:7" x14ac:dyDescent="0.2">
      <c r="A19" s="14">
        <v>11</v>
      </c>
      <c r="B19" s="607" t="s">
        <v>3888</v>
      </c>
      <c r="C19" s="608">
        <v>-250</v>
      </c>
      <c r="D19" s="912">
        <v>250</v>
      </c>
      <c r="E19" s="5"/>
      <c r="G19" s="221"/>
    </row>
    <row r="20" spans="1:7" x14ac:dyDescent="0.2">
      <c r="A20" s="14">
        <v>12</v>
      </c>
      <c r="B20" s="607" t="s">
        <v>3164</v>
      </c>
      <c r="C20" s="608">
        <v>-525</v>
      </c>
      <c r="D20" s="912">
        <v>525</v>
      </c>
      <c r="G20" s="221"/>
    </row>
    <row r="21" spans="1:7" x14ac:dyDescent="0.2">
      <c r="A21" s="14">
        <v>13</v>
      </c>
      <c r="B21" s="607" t="s">
        <v>1154</v>
      </c>
      <c r="C21" s="608">
        <v>-105</v>
      </c>
      <c r="D21" s="912">
        <v>105</v>
      </c>
      <c r="G21" s="221"/>
    </row>
    <row r="22" spans="1:7" x14ac:dyDescent="0.2">
      <c r="A22" s="14">
        <v>14</v>
      </c>
      <c r="B22" s="607" t="s">
        <v>1155</v>
      </c>
      <c r="C22" s="608">
        <v>0</v>
      </c>
      <c r="D22" s="912">
        <v>0</v>
      </c>
    </row>
    <row r="23" spans="1:7" x14ac:dyDescent="0.2">
      <c r="A23" s="14">
        <v>15</v>
      </c>
      <c r="B23" s="607" t="s">
        <v>3439</v>
      </c>
      <c r="C23" s="608">
        <v>-29</v>
      </c>
      <c r="D23" s="912">
        <v>29</v>
      </c>
      <c r="G23" s="221"/>
    </row>
    <row r="24" spans="1:7" x14ac:dyDescent="0.2">
      <c r="A24" s="14">
        <v>16</v>
      </c>
      <c r="B24" s="607" t="s">
        <v>3793</v>
      </c>
      <c r="C24" s="608">
        <v>-293</v>
      </c>
      <c r="D24" s="912">
        <v>293</v>
      </c>
      <c r="G24" s="221"/>
    </row>
    <row r="25" spans="1:7" x14ac:dyDescent="0.2">
      <c r="A25" s="14">
        <v>17</v>
      </c>
      <c r="B25" s="607" t="s">
        <v>3427</v>
      </c>
      <c r="C25" s="608">
        <v>-850</v>
      </c>
      <c r="D25" s="912">
        <v>850</v>
      </c>
      <c r="E25" s="5"/>
      <c r="G25" s="221"/>
    </row>
    <row r="26" spans="1:7" ht="12" x14ac:dyDescent="0.25">
      <c r="A26" s="14">
        <v>18</v>
      </c>
      <c r="B26" s="657" t="s">
        <v>2888</v>
      </c>
      <c r="C26" s="658">
        <v>0</v>
      </c>
      <c r="D26" s="658">
        <v>0</v>
      </c>
      <c r="E26" s="5"/>
    </row>
    <row r="27" spans="1:7" ht="12" x14ac:dyDescent="0.25">
      <c r="A27" s="14">
        <v>19</v>
      </c>
      <c r="B27" s="730" t="s">
        <v>3882</v>
      </c>
      <c r="C27" s="731">
        <v>-956</v>
      </c>
      <c r="D27" s="825">
        <v>956</v>
      </c>
      <c r="F27" s="221"/>
    </row>
    <row r="28" spans="1:7" ht="12" x14ac:dyDescent="0.25">
      <c r="A28" s="14">
        <v>20</v>
      </c>
      <c r="B28" s="670" t="s">
        <v>1685</v>
      </c>
      <c r="C28" s="672">
        <v>-155</v>
      </c>
      <c r="D28" s="672">
        <v>155</v>
      </c>
      <c r="E28" s="240">
        <f>SUM(D9:D28)</f>
        <v>8102</v>
      </c>
    </row>
    <row r="29" spans="1:7" ht="3" customHeight="1" x14ac:dyDescent="0.2">
      <c r="A29" s="4"/>
      <c r="B29" s="51"/>
      <c r="C29" s="41"/>
      <c r="D29" s="45"/>
      <c r="E29" s="4"/>
    </row>
    <row r="30" spans="1:7" ht="12" x14ac:dyDescent="0.25">
      <c r="A30" s="15"/>
      <c r="B30" s="594" t="s">
        <v>62</v>
      </c>
      <c r="C30" s="501">
        <v>-5744</v>
      </c>
      <c r="D30" s="652">
        <v>5744</v>
      </c>
      <c r="E30" s="240">
        <f>D30</f>
        <v>5744</v>
      </c>
      <c r="F30" s="221"/>
    </row>
    <row r="31" spans="1:7" ht="3" customHeight="1" x14ac:dyDescent="0.2">
      <c r="A31" s="4"/>
      <c r="B31" s="357"/>
      <c r="C31" s="41"/>
      <c r="D31" s="45"/>
      <c r="E31" s="4"/>
      <c r="G31" s="193"/>
    </row>
    <row r="32" spans="1:7" ht="12" customHeight="1" x14ac:dyDescent="0.2">
      <c r="A32" s="813"/>
      <c r="B32" s="607" t="s">
        <v>3884</v>
      </c>
      <c r="C32" s="608">
        <v>-160</v>
      </c>
      <c r="D32" s="912">
        <v>160</v>
      </c>
      <c r="E32" s="353"/>
      <c r="F32" s="221"/>
      <c r="G32" s="221"/>
    </row>
    <row r="33" spans="1:10" ht="12" customHeight="1" x14ac:dyDescent="0.2">
      <c r="A33" s="813"/>
      <c r="B33" s="607" t="s">
        <v>3897</v>
      </c>
      <c r="C33" s="608">
        <v>-160</v>
      </c>
      <c r="D33" s="912">
        <v>160</v>
      </c>
      <c r="E33" s="353"/>
      <c r="F33" s="221"/>
    </row>
    <row r="34" spans="1:10" ht="12" customHeight="1" x14ac:dyDescent="0.2">
      <c r="A34" s="813" t="s">
        <v>3558</v>
      </c>
      <c r="B34" s="607" t="s">
        <v>3885</v>
      </c>
      <c r="C34" s="608">
        <v>-300</v>
      </c>
      <c r="D34" s="609">
        <v>-300</v>
      </c>
      <c r="E34" s="390"/>
      <c r="F34" s="221"/>
    </row>
    <row r="35" spans="1:10" ht="12" customHeight="1" x14ac:dyDescent="0.2">
      <c r="A35" s="813" t="s">
        <v>3559</v>
      </c>
      <c r="B35" s="607" t="s">
        <v>3902</v>
      </c>
      <c r="C35" s="608">
        <v>-360</v>
      </c>
      <c r="D35" s="609">
        <v>360</v>
      </c>
      <c r="E35" s="390"/>
      <c r="F35" s="221"/>
    </row>
    <row r="36" spans="1:10" ht="12" customHeight="1" x14ac:dyDescent="0.2">
      <c r="A36" s="813" t="s">
        <v>2856</v>
      </c>
      <c r="B36" s="607" t="s">
        <v>2971</v>
      </c>
      <c r="C36" s="608">
        <v>-154</v>
      </c>
      <c r="D36" s="609">
        <v>154</v>
      </c>
      <c r="E36" s="390"/>
      <c r="F36" s="221"/>
    </row>
    <row r="37" spans="1:10" ht="12" customHeight="1" x14ac:dyDescent="0.25">
      <c r="A37" s="813" t="s">
        <v>3558</v>
      </c>
      <c r="B37" s="607" t="s">
        <v>3891</v>
      </c>
      <c r="C37" s="608">
        <v>-200</v>
      </c>
      <c r="D37" s="609">
        <v>200</v>
      </c>
      <c r="E37" s="390"/>
      <c r="F37" s="221"/>
      <c r="J37" s="914"/>
    </row>
    <row r="38" spans="1:10" ht="12" customHeight="1" x14ac:dyDescent="0.25">
      <c r="A38" s="813" t="s">
        <v>3560</v>
      </c>
      <c r="B38" s="607" t="s">
        <v>3893</v>
      </c>
      <c r="C38" s="608">
        <v>-209</v>
      </c>
      <c r="D38" s="609">
        <v>209</v>
      </c>
      <c r="E38" s="390"/>
      <c r="F38" s="221"/>
      <c r="J38" s="914"/>
    </row>
    <row r="39" spans="1:10" ht="12" customHeight="1" x14ac:dyDescent="0.2">
      <c r="A39" s="813"/>
      <c r="B39" s="607" t="s">
        <v>3892</v>
      </c>
      <c r="C39" s="608">
        <v>-99</v>
      </c>
      <c r="D39" s="609">
        <v>99</v>
      </c>
      <c r="E39" s="390"/>
      <c r="F39" s="221"/>
    </row>
    <row r="40" spans="1:10" ht="12" customHeight="1" x14ac:dyDescent="0.2">
      <c r="A40" s="813"/>
      <c r="B40" s="607" t="s">
        <v>3895</v>
      </c>
      <c r="C40" s="608">
        <v>-30</v>
      </c>
      <c r="D40" s="609">
        <v>30</v>
      </c>
      <c r="E40" s="390"/>
      <c r="F40" s="221"/>
    </row>
    <row r="41" spans="1:10" ht="12" customHeight="1" x14ac:dyDescent="0.2">
      <c r="A41" s="813"/>
      <c r="B41" s="607" t="s">
        <v>3905</v>
      </c>
      <c r="C41" s="608">
        <v>-27</v>
      </c>
      <c r="D41" s="609">
        <v>27</v>
      </c>
      <c r="E41" s="390"/>
      <c r="F41" s="221"/>
      <c r="G41" s="221"/>
    </row>
    <row r="42" spans="1:10" ht="12" customHeight="1" x14ac:dyDescent="0.2">
      <c r="A42" s="813"/>
      <c r="B42" s="607" t="s">
        <v>3906</v>
      </c>
      <c r="C42" s="608">
        <v>-15</v>
      </c>
      <c r="D42" s="609">
        <v>15</v>
      </c>
      <c r="E42" s="390"/>
      <c r="F42" s="221"/>
      <c r="G42" s="221"/>
    </row>
    <row r="43" spans="1:10" ht="12" customHeight="1" x14ac:dyDescent="0.2">
      <c r="A43" s="813"/>
      <c r="B43" s="607" t="s">
        <v>3894</v>
      </c>
      <c r="C43" s="608">
        <v>-320</v>
      </c>
      <c r="D43" s="609">
        <v>320</v>
      </c>
      <c r="E43" s="390"/>
      <c r="F43" s="221"/>
      <c r="G43" s="221"/>
    </row>
    <row r="44" spans="1:10" ht="12" customHeight="1" x14ac:dyDescent="0.2">
      <c r="A44" s="813"/>
      <c r="B44" s="607" t="s">
        <v>3907</v>
      </c>
      <c r="C44" s="608">
        <v>-380</v>
      </c>
      <c r="D44" s="609">
        <v>380</v>
      </c>
      <c r="E44" s="390"/>
      <c r="F44" s="221"/>
      <c r="G44" s="221"/>
    </row>
    <row r="45" spans="1:10" ht="12" customHeight="1" x14ac:dyDescent="0.2">
      <c r="A45" s="813"/>
      <c r="B45" s="607" t="s">
        <v>3896</v>
      </c>
      <c r="C45" s="608">
        <v>-96</v>
      </c>
      <c r="D45" s="609">
        <v>96</v>
      </c>
      <c r="E45" s="390"/>
      <c r="F45" s="221"/>
      <c r="G45" s="221"/>
    </row>
    <row r="46" spans="1:10" ht="12" customHeight="1" x14ac:dyDescent="0.2">
      <c r="A46" s="813"/>
      <c r="B46" s="607" t="s">
        <v>3910</v>
      </c>
      <c r="C46" s="608">
        <v>-153</v>
      </c>
      <c r="D46" s="609">
        <v>153</v>
      </c>
      <c r="E46" s="390"/>
      <c r="F46" s="221"/>
      <c r="G46" s="221"/>
    </row>
    <row r="47" spans="1:10" ht="12" customHeight="1" x14ac:dyDescent="0.2">
      <c r="A47" s="813"/>
      <c r="B47" s="607" t="s">
        <v>3911</v>
      </c>
      <c r="C47" s="608">
        <v>-153</v>
      </c>
      <c r="D47" s="609">
        <v>153</v>
      </c>
      <c r="E47" s="390"/>
      <c r="F47" s="221"/>
      <c r="G47" s="221"/>
    </row>
    <row r="48" spans="1:10" ht="12" customHeight="1" x14ac:dyDescent="0.2">
      <c r="A48" s="813"/>
      <c r="B48" s="607" t="s">
        <v>3915</v>
      </c>
      <c r="C48" s="608">
        <v>-195</v>
      </c>
      <c r="D48" s="609">
        <v>195</v>
      </c>
      <c r="E48" s="390"/>
      <c r="F48" s="221"/>
      <c r="G48" s="221"/>
    </row>
    <row r="49" spans="1:7" ht="12" customHeight="1" x14ac:dyDescent="0.2">
      <c r="A49" s="813"/>
      <c r="B49" s="607" t="s">
        <v>3916</v>
      </c>
      <c r="C49" s="608">
        <v>-18</v>
      </c>
      <c r="D49" s="609">
        <v>18</v>
      </c>
      <c r="E49" s="390"/>
      <c r="F49" s="221"/>
      <c r="G49" s="221"/>
    </row>
    <row r="50" spans="1:7" ht="12" customHeight="1" x14ac:dyDescent="0.2">
      <c r="A50" s="813"/>
      <c r="B50" s="607" t="s">
        <v>3918</v>
      </c>
      <c r="C50" s="608">
        <v>-32</v>
      </c>
      <c r="D50" s="609">
        <v>32</v>
      </c>
      <c r="E50" s="390"/>
      <c r="F50" s="221"/>
      <c r="G50" s="221"/>
    </row>
    <row r="51" spans="1:7" ht="12" customHeight="1" x14ac:dyDescent="0.2">
      <c r="A51" s="813"/>
      <c r="B51" s="607" t="s">
        <v>3919</v>
      </c>
      <c r="C51" s="608">
        <v>-155</v>
      </c>
      <c r="D51" s="609">
        <v>155</v>
      </c>
      <c r="E51" s="390"/>
      <c r="F51" s="221"/>
      <c r="G51" s="221"/>
    </row>
    <row r="52" spans="1:7" ht="12" customHeight="1" x14ac:dyDescent="0.2">
      <c r="A52" s="813"/>
      <c r="B52" s="607" t="s">
        <v>569</v>
      </c>
      <c r="C52" s="608">
        <v>-22</v>
      </c>
      <c r="D52" s="609">
        <v>22</v>
      </c>
      <c r="E52" s="390"/>
      <c r="F52" s="221"/>
      <c r="G52" s="221"/>
    </row>
    <row r="53" spans="1:7" ht="12" customHeight="1" x14ac:dyDescent="0.2">
      <c r="A53" s="813"/>
      <c r="B53" s="607" t="s">
        <v>2352</v>
      </c>
      <c r="C53" s="608">
        <v>-100</v>
      </c>
      <c r="D53" s="609">
        <v>100</v>
      </c>
      <c r="E53" s="390"/>
      <c r="F53" s="221"/>
      <c r="G53" s="221"/>
    </row>
    <row r="54" spans="1:7" ht="12" customHeight="1" x14ac:dyDescent="0.2">
      <c r="A54" s="813"/>
      <c r="B54" s="607" t="s">
        <v>3925</v>
      </c>
      <c r="C54" s="608">
        <v>-155</v>
      </c>
      <c r="D54" s="609">
        <v>155</v>
      </c>
      <c r="E54" s="390"/>
      <c r="F54" s="221"/>
      <c r="G54" s="221"/>
    </row>
    <row r="55" spans="1:7" ht="12" customHeight="1" x14ac:dyDescent="0.2">
      <c r="A55" s="813"/>
      <c r="B55" s="607" t="s">
        <v>3926</v>
      </c>
      <c r="C55" s="608">
        <v>-350</v>
      </c>
      <c r="D55" s="609">
        <v>350</v>
      </c>
      <c r="E55" s="390"/>
      <c r="F55" s="221"/>
      <c r="G55" s="221"/>
    </row>
    <row r="56" spans="1:7" ht="12" customHeight="1" x14ac:dyDescent="0.2">
      <c r="A56" s="813"/>
      <c r="B56" s="607" t="s">
        <v>3927</v>
      </c>
      <c r="C56" s="608">
        <v>-420</v>
      </c>
      <c r="D56" s="609">
        <v>420</v>
      </c>
      <c r="E56" s="390"/>
      <c r="F56" s="221"/>
      <c r="G56" s="221"/>
    </row>
    <row r="57" spans="1:7" ht="12" customHeight="1" x14ac:dyDescent="0.2">
      <c r="A57" s="813"/>
      <c r="B57" s="607" t="s">
        <v>3930</v>
      </c>
      <c r="C57" s="608">
        <v>-240</v>
      </c>
      <c r="D57" s="609">
        <v>240</v>
      </c>
      <c r="E57" s="390"/>
      <c r="F57" s="221"/>
      <c r="G57" s="221"/>
    </row>
    <row r="58" spans="1:7" ht="12" customHeight="1" x14ac:dyDescent="0.2">
      <c r="A58" s="813"/>
      <c r="B58" s="607" t="s">
        <v>3931</v>
      </c>
      <c r="C58" s="608">
        <v>-727</v>
      </c>
      <c r="D58" s="609">
        <v>727</v>
      </c>
      <c r="E58" s="390"/>
      <c r="F58" s="221"/>
      <c r="G58" s="221"/>
    </row>
    <row r="59" spans="1:7" ht="12" customHeight="1" x14ac:dyDescent="0.2">
      <c r="A59" s="813"/>
      <c r="B59" s="607" t="s">
        <v>3928</v>
      </c>
      <c r="C59" s="608">
        <v>-55</v>
      </c>
      <c r="D59" s="609">
        <v>55</v>
      </c>
      <c r="E59" s="390"/>
      <c r="F59" s="221"/>
      <c r="G59" s="221"/>
    </row>
    <row r="60" spans="1:7" ht="12" customHeight="1" x14ac:dyDescent="0.2">
      <c r="A60" s="813"/>
      <c r="B60" s="607" t="s">
        <v>3929</v>
      </c>
      <c r="C60" s="608">
        <v>-100</v>
      </c>
      <c r="D60" s="609">
        <v>100</v>
      </c>
      <c r="E60" s="390"/>
      <c r="F60" s="221"/>
      <c r="G60" s="221"/>
    </row>
    <row r="61" spans="1:7" ht="12" customHeight="1" x14ac:dyDescent="0.2">
      <c r="A61" s="813"/>
      <c r="B61" s="607" t="s">
        <v>3932</v>
      </c>
      <c r="C61" s="608">
        <v>-73</v>
      </c>
      <c r="D61" s="609">
        <v>73</v>
      </c>
      <c r="E61" s="390"/>
      <c r="F61" s="221"/>
      <c r="G61" s="221"/>
    </row>
    <row r="62" spans="1:7" ht="12" customHeight="1" x14ac:dyDescent="0.2">
      <c r="A62" s="813"/>
      <c r="B62" s="221"/>
      <c r="C62" s="302"/>
      <c r="D62" s="303"/>
      <c r="E62" s="390"/>
      <c r="F62" s="221"/>
      <c r="G62" s="221"/>
    </row>
    <row r="63" spans="1:7" ht="12" customHeight="1" x14ac:dyDescent="0.25">
      <c r="A63" s="813"/>
      <c r="B63" s="221"/>
      <c r="C63" s="302"/>
      <c r="D63" s="303"/>
      <c r="E63" s="240">
        <f>SUM(D32:D63)</f>
        <v>4858</v>
      </c>
      <c r="F63" s="221"/>
    </row>
    <row r="64" spans="1:7" ht="3" customHeight="1" x14ac:dyDescent="0.2">
      <c r="A64" s="659"/>
      <c r="B64" s="659"/>
      <c r="C64" s="795"/>
      <c r="D64" s="660"/>
      <c r="E64" s="801"/>
      <c r="F64" s="221"/>
      <c r="G64" s="221"/>
    </row>
    <row r="65" spans="1:8" ht="12" customHeight="1" x14ac:dyDescent="0.2">
      <c r="A65" s="814"/>
      <c r="B65" s="826" t="s">
        <v>3787</v>
      </c>
      <c r="C65" s="604">
        <v>3000</v>
      </c>
      <c r="D65" s="260"/>
      <c r="E65" s="390"/>
      <c r="F65" s="221"/>
      <c r="H65" s="221"/>
    </row>
    <row r="66" spans="1:8" ht="12" customHeight="1" x14ac:dyDescent="0.25">
      <c r="A66" s="814" t="s">
        <v>3560</v>
      </c>
      <c r="B66" s="607" t="s">
        <v>3890</v>
      </c>
      <c r="C66" s="608"/>
      <c r="D66" s="609">
        <v>226</v>
      </c>
      <c r="E66" s="408"/>
      <c r="F66" s="221"/>
      <c r="H66" s="221"/>
    </row>
    <row r="67" spans="1:8" ht="12" customHeight="1" x14ac:dyDescent="0.25">
      <c r="A67" s="814" t="s">
        <v>3788</v>
      </c>
      <c r="B67" s="607" t="s">
        <v>3880</v>
      </c>
      <c r="C67" s="608"/>
      <c r="D67" s="609">
        <v>628</v>
      </c>
      <c r="E67" s="408"/>
      <c r="F67" s="221"/>
    </row>
    <row r="68" spans="1:8" ht="12" customHeight="1" x14ac:dyDescent="0.25">
      <c r="A68" s="814" t="s">
        <v>3789</v>
      </c>
      <c r="B68" s="607" t="s">
        <v>3879</v>
      </c>
      <c r="C68" s="608"/>
      <c r="D68" s="912">
        <v>122</v>
      </c>
      <c r="E68" s="408"/>
      <c r="F68" s="221"/>
      <c r="H68" s="221"/>
    </row>
    <row r="69" spans="1:8" ht="12" customHeight="1" x14ac:dyDescent="0.25">
      <c r="A69" s="814" t="s">
        <v>2855</v>
      </c>
      <c r="B69" s="607" t="s">
        <v>3903</v>
      </c>
      <c r="C69" s="608"/>
      <c r="D69" s="912">
        <v>425</v>
      </c>
      <c r="E69" s="860"/>
      <c r="F69" s="221"/>
      <c r="H69" s="221"/>
    </row>
    <row r="70" spans="1:8" ht="12" customHeight="1" x14ac:dyDescent="0.25">
      <c r="A70" s="814" t="s">
        <v>2856</v>
      </c>
      <c r="B70" s="607" t="s">
        <v>3904</v>
      </c>
      <c r="C70" s="608"/>
      <c r="D70" s="609">
        <v>5</v>
      </c>
      <c r="E70" s="408"/>
      <c r="F70" s="221"/>
      <c r="H70" s="221"/>
    </row>
    <row r="71" spans="1:8" ht="12" customHeight="1" x14ac:dyDescent="0.25">
      <c r="A71" s="814" t="s">
        <v>3790</v>
      </c>
      <c r="B71" s="607" t="s">
        <v>3908</v>
      </c>
      <c r="C71" s="608"/>
      <c r="D71" s="609">
        <v>32</v>
      </c>
      <c r="E71" s="860"/>
      <c r="F71" s="221"/>
      <c r="H71" s="221"/>
    </row>
    <row r="72" spans="1:8" ht="12" customHeight="1" x14ac:dyDescent="0.25">
      <c r="A72" s="814" t="s">
        <v>2855</v>
      </c>
      <c r="B72" s="607" t="s">
        <v>3909</v>
      </c>
      <c r="C72" s="608"/>
      <c r="D72" s="912">
        <v>14</v>
      </c>
      <c r="E72" s="860"/>
      <c r="F72" s="221"/>
      <c r="H72" s="221"/>
    </row>
    <row r="73" spans="1:8" ht="12" customHeight="1" x14ac:dyDescent="0.25">
      <c r="A73" s="814" t="s">
        <v>2856</v>
      </c>
      <c r="B73" s="607" t="s">
        <v>3913</v>
      </c>
      <c r="C73" s="608"/>
      <c r="D73" s="912">
        <v>84</v>
      </c>
      <c r="E73" s="860"/>
      <c r="F73" s="221"/>
      <c r="H73" s="221"/>
    </row>
    <row r="74" spans="1:8" ht="12" customHeight="1" x14ac:dyDescent="0.25">
      <c r="A74" s="814" t="s">
        <v>1327</v>
      </c>
      <c r="B74" s="607" t="s">
        <v>3914</v>
      </c>
      <c r="C74" s="608"/>
      <c r="D74" s="912">
        <v>117</v>
      </c>
      <c r="E74" s="408"/>
      <c r="F74" s="221"/>
      <c r="H74" s="221"/>
    </row>
    <row r="75" spans="1:8" ht="12" customHeight="1" x14ac:dyDescent="0.25">
      <c r="A75" s="814" t="s">
        <v>3556</v>
      </c>
      <c r="B75" s="607" t="s">
        <v>3912</v>
      </c>
      <c r="C75" s="608"/>
      <c r="D75" s="912">
        <v>92</v>
      </c>
      <c r="E75" s="860"/>
      <c r="F75" s="221"/>
      <c r="H75" s="221"/>
    </row>
    <row r="76" spans="1:8" ht="12" customHeight="1" x14ac:dyDescent="0.25">
      <c r="A76" s="814" t="s">
        <v>3791</v>
      </c>
      <c r="B76" s="607" t="s">
        <v>3917</v>
      </c>
      <c r="C76" s="608"/>
      <c r="D76" s="912">
        <v>67</v>
      </c>
      <c r="E76" s="860"/>
      <c r="F76" s="221"/>
      <c r="H76" s="221"/>
    </row>
    <row r="77" spans="1:8" ht="12" customHeight="1" x14ac:dyDescent="0.25">
      <c r="A77" s="814" t="s">
        <v>3558</v>
      </c>
      <c r="B77" s="607" t="s">
        <v>3920</v>
      </c>
      <c r="C77" s="608"/>
      <c r="D77" s="912">
        <v>416</v>
      </c>
      <c r="E77" s="860"/>
      <c r="F77" s="221"/>
      <c r="H77" s="221"/>
    </row>
    <row r="78" spans="1:8" ht="12" customHeight="1" x14ac:dyDescent="0.25">
      <c r="A78" s="814"/>
      <c r="B78" s="607" t="s">
        <v>3924</v>
      </c>
      <c r="C78" s="608"/>
      <c r="D78" s="609">
        <v>234</v>
      </c>
      <c r="E78" s="860"/>
      <c r="F78" s="221"/>
      <c r="G78" s="221"/>
      <c r="H78" s="221"/>
    </row>
    <row r="79" spans="1:8" ht="12" customHeight="1" x14ac:dyDescent="0.25">
      <c r="A79" s="814"/>
      <c r="B79" s="607" t="s">
        <v>3921</v>
      </c>
      <c r="C79" s="608"/>
      <c r="D79" s="915">
        <v>243</v>
      </c>
      <c r="E79" s="860"/>
      <c r="F79" s="221"/>
      <c r="G79" s="221"/>
      <c r="H79" s="221"/>
    </row>
    <row r="80" spans="1:8" ht="12" customHeight="1" x14ac:dyDescent="0.25">
      <c r="A80" s="814"/>
      <c r="B80" s="607" t="s">
        <v>3922</v>
      </c>
      <c r="C80" s="608"/>
      <c r="D80" s="915">
        <v>181</v>
      </c>
      <c r="E80" s="860"/>
      <c r="F80" s="221"/>
      <c r="G80" s="221"/>
      <c r="H80" s="221"/>
    </row>
    <row r="81" spans="1:8" ht="12" customHeight="1" x14ac:dyDescent="0.25">
      <c r="A81" s="814"/>
      <c r="B81" s="607" t="s">
        <v>3933</v>
      </c>
      <c r="C81" s="608"/>
      <c r="D81" s="915">
        <v>278</v>
      </c>
      <c r="E81" s="408"/>
      <c r="F81" s="221"/>
      <c r="H81" s="221"/>
    </row>
    <row r="82" spans="1:8" ht="12" customHeight="1" thickBot="1" x14ac:dyDescent="0.3">
      <c r="A82" s="814"/>
      <c r="B82" s="221"/>
      <c r="C82" s="302"/>
      <c r="D82" s="303"/>
      <c r="E82" s="240">
        <f>SUM(D65:D82)</f>
        <v>3164</v>
      </c>
      <c r="G82" s="221"/>
    </row>
    <row r="83" spans="1:8" ht="20.25" customHeight="1" thickBot="1" x14ac:dyDescent="0.45">
      <c r="B83" s="50" t="s">
        <v>1198</v>
      </c>
      <c r="C83" s="49">
        <f>SUM(C2:C63)</f>
        <v>0</v>
      </c>
      <c r="D83" s="432">
        <f>SUM(D9:D63)</f>
        <v>18704</v>
      </c>
      <c r="E83" s="353"/>
    </row>
    <row r="85" spans="1:8" x14ac:dyDescent="0.2">
      <c r="B85" s="193"/>
      <c r="C85" s="193"/>
      <c r="D85" s="28"/>
      <c r="E85" s="193"/>
      <c r="F85" s="193"/>
      <c r="G85" s="193"/>
    </row>
    <row r="86" spans="1:8" x14ac:dyDescent="0.2">
      <c r="B86" s="193"/>
      <c r="C86" s="193"/>
      <c r="D86" s="193"/>
      <c r="E86" s="793"/>
      <c r="F86" s="28"/>
      <c r="G86" s="28"/>
    </row>
    <row r="87" spans="1:8" x14ac:dyDescent="0.2">
      <c r="B87" s="193"/>
      <c r="C87" s="193"/>
      <c r="D87" s="193"/>
      <c r="E87" s="343"/>
      <c r="F87" s="28"/>
      <c r="G87" s="28"/>
    </row>
    <row r="88" spans="1:8" x14ac:dyDescent="0.2">
      <c r="B88" s="193"/>
      <c r="C88" s="193"/>
      <c r="D88" s="193"/>
      <c r="E88" s="230"/>
      <c r="F88" s="193"/>
      <c r="G88" s="193"/>
    </row>
    <row r="89" spans="1:8" x14ac:dyDescent="0.2">
      <c r="B89" s="193"/>
      <c r="C89" s="193"/>
      <c r="D89" s="193"/>
      <c r="E89" s="230"/>
      <c r="F89" s="193"/>
      <c r="G89" s="193"/>
    </row>
    <row r="90" spans="1:8" ht="13.2" x14ac:dyDescent="0.25">
      <c r="C90" s="193"/>
      <c r="D90" s="193"/>
      <c r="E90" s="799"/>
      <c r="F90" s="193"/>
      <c r="G90" s="193"/>
    </row>
    <row r="91" spans="1:8" ht="13.2" x14ac:dyDescent="0.25">
      <c r="C91" s="231"/>
      <c r="D91" s="28"/>
      <c r="E91" s="799"/>
      <c r="F91" s="193"/>
      <c r="G91" s="193"/>
    </row>
    <row r="92" spans="1:8" ht="13.2" x14ac:dyDescent="0.25">
      <c r="C92" s="193"/>
      <c r="D92" s="28"/>
      <c r="E92" s="799"/>
      <c r="F92" s="193"/>
      <c r="G92" s="193"/>
    </row>
    <row r="93" spans="1:8" x14ac:dyDescent="0.2">
      <c r="B93" s="28"/>
      <c r="C93" s="193"/>
      <c r="D93" s="28"/>
      <c r="E93" s="193"/>
      <c r="F93" s="193"/>
      <c r="G93" s="193"/>
    </row>
    <row r="94" spans="1:8" x14ac:dyDescent="0.2">
      <c r="B94" s="28"/>
      <c r="C94" s="231"/>
      <c r="D94" s="28"/>
      <c r="E94" s="193"/>
      <c r="F94" s="193"/>
      <c r="G94" s="193"/>
    </row>
    <row r="95" spans="1:8" x14ac:dyDescent="0.2">
      <c r="E95" s="221"/>
      <c r="F95" s="221"/>
      <c r="G95" s="221"/>
    </row>
  </sheetData>
  <pageMargins left="0.7" right="0.7" top="0.75" bottom="0.75" header="0.3" footer="0.3"/>
  <pageSetup paperSize="9"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
  <sheetViews>
    <sheetView zoomScale="80" zoomScaleNormal="80" workbookViewId="0">
      <selection activeCell="O43" sqref="O43"/>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7.6640625" style="3" customWidth="1"/>
    <col min="6" max="6" width="1.109375" style="3" customWidth="1"/>
    <col min="7" max="7" width="6.88671875" style="3" customWidth="1"/>
    <col min="8" max="8" width="6.5546875" style="3" bestFit="1" customWidth="1"/>
    <col min="9" max="9" width="7" style="3" customWidth="1"/>
    <col min="10" max="10" width="6.88671875" style="3" bestFit="1" customWidth="1"/>
    <col min="11" max="11" width="1.109375" style="3" customWidth="1"/>
    <col min="12" max="12" width="15.6640625" style="3" customWidth="1"/>
    <col min="13" max="13" width="17.109375" style="3" bestFit="1" customWidth="1"/>
    <col min="14" max="14" width="5" style="3" bestFit="1" customWidth="1"/>
    <col min="15" max="15" width="6" style="3" bestFit="1" customWidth="1"/>
    <col min="16" max="16" width="5" style="3" bestFit="1" customWidth="1"/>
    <col min="17" max="17" width="15.44140625" style="3" bestFit="1" customWidth="1"/>
    <col min="18" max="16384" width="11.44140625" style="3"/>
  </cols>
  <sheetData>
    <row r="1" spans="1:11" ht="12" thickBot="1" x14ac:dyDescent="0.25">
      <c r="B1" s="50"/>
      <c r="C1" s="54" t="s">
        <v>1230</v>
      </c>
      <c r="D1" s="54" t="s">
        <v>1228</v>
      </c>
      <c r="E1" s="221"/>
      <c r="F1" s="260"/>
      <c r="G1" s="221"/>
      <c r="H1" s="221"/>
      <c r="I1" s="221"/>
      <c r="J1" s="221"/>
    </row>
    <row r="2" spans="1:11" x14ac:dyDescent="0.2">
      <c r="A2" s="16"/>
      <c r="B2" s="50" t="s">
        <v>1192</v>
      </c>
      <c r="C2" s="40">
        <v>14127</v>
      </c>
      <c r="D2" s="44"/>
      <c r="E2" s="260"/>
      <c r="F2" s="630"/>
      <c r="H2" s="221"/>
      <c r="I2" s="221"/>
    </row>
    <row r="3" spans="1:11" ht="12" x14ac:dyDescent="0.25">
      <c r="A3" s="16"/>
      <c r="B3" s="3" t="s">
        <v>1194</v>
      </c>
      <c r="C3" s="44"/>
      <c r="D3" s="44"/>
      <c r="E3" s="23"/>
      <c r="H3" s="221"/>
      <c r="I3" s="221"/>
    </row>
    <row r="4" spans="1:11" ht="12" x14ac:dyDescent="0.25">
      <c r="A4" s="16"/>
      <c r="B4" s="3" t="s">
        <v>3597</v>
      </c>
      <c r="C4" s="44">
        <v>1700</v>
      </c>
      <c r="D4" s="44"/>
      <c r="E4" s="23"/>
      <c r="H4" s="221"/>
      <c r="I4" s="221"/>
    </row>
    <row r="5" spans="1:11" ht="12" x14ac:dyDescent="0.25">
      <c r="A5" s="16"/>
      <c r="B5" s="3" t="s">
        <v>3743</v>
      </c>
      <c r="C5" s="44">
        <v>2300</v>
      </c>
      <c r="D5" s="44"/>
      <c r="E5" s="23"/>
      <c r="H5" s="193"/>
      <c r="I5" s="193"/>
    </row>
    <row r="6" spans="1:11" ht="12" x14ac:dyDescent="0.25">
      <c r="A6" s="16"/>
      <c r="B6" s="221" t="s">
        <v>393</v>
      </c>
      <c r="C6" s="46">
        <v>156</v>
      </c>
      <c r="D6" s="46"/>
      <c r="E6" s="23">
        <f>SUM(C2:C6)</f>
        <v>18283</v>
      </c>
    </row>
    <row r="7" spans="1:11" ht="3.75" customHeight="1" x14ac:dyDescent="0.2">
      <c r="A7" s="4"/>
      <c r="B7" s="51"/>
      <c r="C7" s="41"/>
      <c r="D7" s="45"/>
      <c r="E7" s="4"/>
    </row>
    <row r="8" spans="1:11" ht="12" x14ac:dyDescent="0.25">
      <c r="A8" s="14">
        <v>1</v>
      </c>
      <c r="B8" s="581" t="s">
        <v>1145</v>
      </c>
      <c r="C8" s="580">
        <v>-40</v>
      </c>
      <c r="D8" s="887">
        <v>40</v>
      </c>
      <c r="H8" s="878"/>
      <c r="I8" s="879"/>
      <c r="J8" s="193"/>
    </row>
    <row r="9" spans="1:11" ht="12" x14ac:dyDescent="0.25">
      <c r="A9" s="14">
        <v>2</v>
      </c>
      <c r="B9" s="581" t="s">
        <v>791</v>
      </c>
      <c r="C9" s="580">
        <v>-121</v>
      </c>
      <c r="D9" s="887">
        <v>121</v>
      </c>
      <c r="E9" s="260"/>
      <c r="H9" s="192"/>
      <c r="I9" s="192"/>
      <c r="J9" s="444"/>
    </row>
    <row r="10" spans="1:11" ht="12" x14ac:dyDescent="0.25">
      <c r="A10" s="14">
        <v>3</v>
      </c>
      <c r="B10" s="581" t="s">
        <v>2670</v>
      </c>
      <c r="C10" s="580">
        <v>-994</v>
      </c>
      <c r="D10" s="887">
        <v>994</v>
      </c>
      <c r="H10" s="192"/>
      <c r="I10" s="192"/>
      <c r="J10" s="444"/>
      <c r="K10" s="221"/>
    </row>
    <row r="11" spans="1:11" ht="12" x14ac:dyDescent="0.25">
      <c r="A11" s="14">
        <v>4</v>
      </c>
      <c r="B11" s="581" t="s">
        <v>3786</v>
      </c>
      <c r="C11" s="580">
        <v>-2572</v>
      </c>
      <c r="D11" s="887">
        <f>E69</f>
        <v>2572</v>
      </c>
      <c r="F11" s="221"/>
      <c r="H11" s="192"/>
      <c r="I11" s="192"/>
      <c r="J11" s="444"/>
      <c r="K11" s="221"/>
    </row>
    <row r="12" spans="1:11" ht="12" x14ac:dyDescent="0.25">
      <c r="A12" s="14">
        <v>5</v>
      </c>
      <c r="B12" s="581" t="s">
        <v>3867</v>
      </c>
      <c r="C12" s="580">
        <v>-1845</v>
      </c>
      <c r="D12" s="887">
        <v>1845</v>
      </c>
      <c r="H12" s="192"/>
      <c r="I12" s="192"/>
      <c r="J12" s="444"/>
      <c r="K12" s="221"/>
    </row>
    <row r="13" spans="1:11" ht="12" x14ac:dyDescent="0.25">
      <c r="A13" s="14">
        <v>6</v>
      </c>
      <c r="B13" s="581" t="s">
        <v>1433</v>
      </c>
      <c r="C13" s="580">
        <v>-110</v>
      </c>
      <c r="D13" s="887">
        <v>110</v>
      </c>
      <c r="H13" s="192"/>
      <c r="I13" s="192"/>
      <c r="J13" s="444"/>
      <c r="K13" s="221"/>
    </row>
    <row r="14" spans="1:11" ht="12" x14ac:dyDescent="0.25">
      <c r="A14" s="14">
        <v>7</v>
      </c>
      <c r="B14" s="581" t="s">
        <v>3785</v>
      </c>
      <c r="C14" s="580">
        <v>0</v>
      </c>
      <c r="D14" s="887">
        <v>0</v>
      </c>
      <c r="H14" s="192"/>
      <c r="I14" s="192"/>
      <c r="J14" s="444"/>
    </row>
    <row r="15" spans="1:11" ht="12" x14ac:dyDescent="0.25">
      <c r="A15" s="14">
        <v>8</v>
      </c>
      <c r="B15" s="581" t="s">
        <v>3843</v>
      </c>
      <c r="C15" s="580">
        <v>-250</v>
      </c>
      <c r="D15" s="887">
        <v>250</v>
      </c>
      <c r="G15" s="827"/>
      <c r="H15" s="827"/>
      <c r="I15" s="827"/>
      <c r="J15" s="193"/>
    </row>
    <row r="16" spans="1:11" ht="12" x14ac:dyDescent="0.25">
      <c r="A16" s="14">
        <v>9</v>
      </c>
      <c r="B16" s="581" t="s">
        <v>3844</v>
      </c>
      <c r="C16" s="580">
        <v>-250</v>
      </c>
      <c r="D16" s="887">
        <v>250</v>
      </c>
      <c r="H16" s="827"/>
      <c r="I16" s="28"/>
    </row>
    <row r="17" spans="1:14" x14ac:dyDescent="0.2">
      <c r="A17" s="14">
        <v>10</v>
      </c>
      <c r="B17" s="581" t="s">
        <v>3868</v>
      </c>
      <c r="C17" s="580">
        <v>-250</v>
      </c>
      <c r="D17" s="887">
        <v>250</v>
      </c>
      <c r="J17" s="221"/>
      <c r="N17" s="599"/>
    </row>
    <row r="18" spans="1:14" x14ac:dyDescent="0.2">
      <c r="A18" s="14">
        <v>11</v>
      </c>
      <c r="B18" s="581" t="s">
        <v>3845</v>
      </c>
      <c r="C18" s="580">
        <v>-250</v>
      </c>
      <c r="D18" s="887">
        <v>250</v>
      </c>
      <c r="E18" s="5"/>
      <c r="G18" s="221"/>
      <c r="J18" s="221"/>
      <c r="N18" s="599"/>
    </row>
    <row r="19" spans="1:14" x14ac:dyDescent="0.2">
      <c r="A19" s="14">
        <v>12</v>
      </c>
      <c r="B19" s="581" t="s">
        <v>3164</v>
      </c>
      <c r="C19" s="580">
        <v>-464</v>
      </c>
      <c r="D19" s="887">
        <v>464</v>
      </c>
      <c r="G19" s="221"/>
      <c r="H19" s="221"/>
      <c r="I19" s="221"/>
      <c r="J19" s="221"/>
      <c r="N19" s="599"/>
    </row>
    <row r="20" spans="1:14" x14ac:dyDescent="0.2">
      <c r="A20" s="14">
        <v>13</v>
      </c>
      <c r="B20" s="581" t="s">
        <v>1154</v>
      </c>
      <c r="C20" s="580">
        <v>-92</v>
      </c>
      <c r="D20" s="887">
        <v>92</v>
      </c>
      <c r="G20" s="221"/>
      <c r="H20" s="221"/>
      <c r="I20" s="221"/>
      <c r="J20" s="221"/>
      <c r="K20" s="221"/>
      <c r="N20" s="599"/>
    </row>
    <row r="21" spans="1:14" x14ac:dyDescent="0.2">
      <c r="A21" s="14">
        <v>14</v>
      </c>
      <c r="B21" s="581" t="s">
        <v>1155</v>
      </c>
      <c r="C21" s="580">
        <v>-34</v>
      </c>
      <c r="D21" s="887">
        <v>34</v>
      </c>
      <c r="G21" s="221"/>
      <c r="H21" s="221"/>
      <c r="I21" s="221"/>
      <c r="J21" s="221"/>
      <c r="K21" s="221"/>
      <c r="N21" s="599"/>
    </row>
    <row r="22" spans="1:14" x14ac:dyDescent="0.2">
      <c r="A22" s="14">
        <v>15</v>
      </c>
      <c r="B22" s="581" t="s">
        <v>3439</v>
      </c>
      <c r="C22" s="580">
        <v>-30</v>
      </c>
      <c r="D22" s="887">
        <v>30</v>
      </c>
      <c r="G22" s="221"/>
      <c r="H22" s="221"/>
      <c r="I22" s="221"/>
      <c r="J22" s="221"/>
      <c r="K22" s="221"/>
      <c r="N22" s="599"/>
    </row>
    <row r="23" spans="1:14" x14ac:dyDescent="0.2">
      <c r="A23" s="14">
        <v>16</v>
      </c>
      <c r="B23" s="581" t="s">
        <v>3793</v>
      </c>
      <c r="C23" s="580">
        <v>-293</v>
      </c>
      <c r="D23" s="887">
        <v>293</v>
      </c>
      <c r="G23" s="221"/>
      <c r="H23" s="221"/>
      <c r="I23" s="221"/>
      <c r="J23" s="221"/>
      <c r="K23" s="221"/>
      <c r="N23" s="599"/>
    </row>
    <row r="24" spans="1:14" x14ac:dyDescent="0.2">
      <c r="A24" s="14">
        <v>17</v>
      </c>
      <c r="B24" s="581" t="s">
        <v>3427</v>
      </c>
      <c r="C24" s="580">
        <v>-400</v>
      </c>
      <c r="D24" s="887">
        <v>400</v>
      </c>
      <c r="E24" s="5"/>
      <c r="H24" s="221"/>
      <c r="I24" s="221"/>
      <c r="J24" s="221"/>
      <c r="K24" s="221"/>
      <c r="N24" s="599"/>
    </row>
    <row r="25" spans="1:14" ht="12" x14ac:dyDescent="0.25">
      <c r="A25" s="14">
        <v>18</v>
      </c>
      <c r="B25" s="657" t="s">
        <v>2888</v>
      </c>
      <c r="C25" s="658">
        <v>-623</v>
      </c>
      <c r="D25" s="658">
        <v>623</v>
      </c>
      <c r="E25" s="5"/>
      <c r="J25" s="221"/>
      <c r="K25" s="221"/>
      <c r="N25" s="599"/>
    </row>
    <row r="26" spans="1:14" ht="12" x14ac:dyDescent="0.25">
      <c r="A26" s="14">
        <v>19</v>
      </c>
      <c r="B26" s="730" t="s">
        <v>3853</v>
      </c>
      <c r="C26" s="731">
        <v>-956</v>
      </c>
      <c r="D26" s="825">
        <v>956</v>
      </c>
      <c r="F26" s="221"/>
      <c r="J26" s="221"/>
      <c r="K26" s="221"/>
      <c r="L26" s="221"/>
      <c r="M26" s="221"/>
      <c r="N26" s="599"/>
    </row>
    <row r="27" spans="1:14" ht="12" x14ac:dyDescent="0.25">
      <c r="A27" s="14">
        <v>20</v>
      </c>
      <c r="B27" s="670" t="s">
        <v>1201</v>
      </c>
      <c r="C27" s="672">
        <v>-167</v>
      </c>
      <c r="D27" s="672">
        <v>167</v>
      </c>
      <c r="E27" s="240">
        <f>SUM(D8:D27)</f>
        <v>9741</v>
      </c>
      <c r="J27" s="221"/>
      <c r="K27" s="221"/>
      <c r="L27" s="221"/>
      <c r="M27" s="221"/>
      <c r="N27" s="221"/>
    </row>
    <row r="28" spans="1:14" ht="3" customHeight="1" x14ac:dyDescent="0.2">
      <c r="A28" s="4"/>
      <c r="B28" s="51"/>
      <c r="C28" s="41"/>
      <c r="D28" s="45"/>
      <c r="E28" s="4"/>
      <c r="J28" s="221"/>
      <c r="K28" s="221"/>
      <c r="L28" s="221"/>
      <c r="M28" s="221"/>
      <c r="N28" s="599"/>
    </row>
    <row r="29" spans="1:14" ht="12" x14ac:dyDescent="0.25">
      <c r="A29" s="15"/>
      <c r="B29" s="594" t="s">
        <v>62</v>
      </c>
      <c r="C29" s="501">
        <v>-4721</v>
      </c>
      <c r="D29" s="652">
        <v>4721</v>
      </c>
      <c r="E29" s="240">
        <f>D29</f>
        <v>4721</v>
      </c>
      <c r="F29" s="221"/>
      <c r="I29" s="221"/>
      <c r="J29" s="221"/>
      <c r="K29" s="221"/>
      <c r="L29" s="221"/>
      <c r="M29" s="221"/>
      <c r="N29" s="221"/>
    </row>
    <row r="30" spans="1:14" ht="3" customHeight="1" x14ac:dyDescent="0.2">
      <c r="A30" s="4"/>
      <c r="B30" s="357"/>
      <c r="C30" s="41"/>
      <c r="D30" s="45"/>
      <c r="E30" s="4"/>
      <c r="G30" s="193"/>
      <c r="J30" s="221"/>
      <c r="K30" s="221"/>
      <c r="L30" s="221"/>
      <c r="M30" s="221"/>
    </row>
    <row r="31" spans="1:14" ht="12" customHeight="1" x14ac:dyDescent="0.2">
      <c r="A31" s="813"/>
      <c r="B31" s="581" t="s">
        <v>3851</v>
      </c>
      <c r="C31" s="580">
        <v>-160</v>
      </c>
      <c r="D31" s="887">
        <v>160</v>
      </c>
      <c r="E31" s="353"/>
      <c r="G31" s="221"/>
      <c r="H31" s="221"/>
      <c r="I31" s="221"/>
      <c r="J31" s="193"/>
      <c r="K31" s="221"/>
      <c r="L31" s="221"/>
      <c r="M31" s="221"/>
    </row>
    <row r="32" spans="1:14" ht="12" customHeight="1" x14ac:dyDescent="0.2">
      <c r="A32" s="813" t="s">
        <v>3558</v>
      </c>
      <c r="B32" s="581" t="s">
        <v>3784</v>
      </c>
      <c r="C32" s="580">
        <v>-150</v>
      </c>
      <c r="D32" s="575">
        <v>150</v>
      </c>
      <c r="E32" s="390"/>
      <c r="F32" s="221"/>
      <c r="G32" s="221"/>
      <c r="H32" s="221"/>
      <c r="I32" s="221"/>
      <c r="J32" s="221"/>
      <c r="K32" s="221"/>
    </row>
    <row r="33" spans="1:12" ht="12" customHeight="1" x14ac:dyDescent="0.2">
      <c r="A33" s="813" t="s">
        <v>3559</v>
      </c>
      <c r="B33" s="581" t="s">
        <v>3901</v>
      </c>
      <c r="C33" s="580">
        <v>-360</v>
      </c>
      <c r="D33" s="575">
        <v>360</v>
      </c>
      <c r="E33" s="390"/>
      <c r="F33" s="221"/>
      <c r="G33" s="221"/>
      <c r="H33" s="221"/>
      <c r="I33" s="221"/>
      <c r="J33" s="221"/>
      <c r="K33" s="221"/>
    </row>
    <row r="34" spans="1:12" ht="12" customHeight="1" x14ac:dyDescent="0.2">
      <c r="A34" s="813" t="s">
        <v>2856</v>
      </c>
      <c r="B34" s="581" t="s">
        <v>3854</v>
      </c>
      <c r="C34" s="580">
        <v>-28</v>
      </c>
      <c r="D34" s="575">
        <v>28</v>
      </c>
      <c r="E34" s="390"/>
      <c r="F34" s="221"/>
      <c r="G34" s="221"/>
      <c r="H34" s="221"/>
      <c r="I34" s="221"/>
      <c r="J34" s="221"/>
      <c r="K34" s="221"/>
    </row>
    <row r="35" spans="1:12" ht="12" customHeight="1" x14ac:dyDescent="0.2">
      <c r="A35" s="813" t="s">
        <v>3558</v>
      </c>
      <c r="B35" s="581" t="s">
        <v>3856</v>
      </c>
      <c r="C35" s="580">
        <v>-19</v>
      </c>
      <c r="D35" s="575">
        <v>19</v>
      </c>
      <c r="E35" s="390"/>
      <c r="F35" s="221"/>
      <c r="G35" s="221"/>
      <c r="H35" s="221"/>
      <c r="I35" s="221"/>
      <c r="J35" s="221"/>
      <c r="K35" s="221"/>
    </row>
    <row r="36" spans="1:12" ht="12" customHeight="1" x14ac:dyDescent="0.2">
      <c r="A36" s="813" t="s">
        <v>3560</v>
      </c>
      <c r="B36" s="581" t="s">
        <v>3857</v>
      </c>
      <c r="C36" s="580">
        <v>-200</v>
      </c>
      <c r="D36" s="575">
        <v>200</v>
      </c>
      <c r="E36" s="390"/>
      <c r="F36" s="221"/>
      <c r="G36" s="221"/>
      <c r="H36" s="221"/>
      <c r="I36" s="221"/>
      <c r="J36" s="221"/>
      <c r="K36" s="221"/>
    </row>
    <row r="37" spans="1:12" ht="12" customHeight="1" x14ac:dyDescent="0.2">
      <c r="A37" s="813"/>
      <c r="B37" s="581" t="s">
        <v>3858</v>
      </c>
      <c r="C37" s="580">
        <v>-5</v>
      </c>
      <c r="D37" s="575">
        <v>5</v>
      </c>
      <c r="E37" s="390"/>
      <c r="F37" s="221"/>
      <c r="G37" s="221"/>
      <c r="H37" s="221"/>
      <c r="I37" s="221"/>
      <c r="J37" s="221"/>
      <c r="K37" s="221"/>
    </row>
    <row r="38" spans="1:12" ht="12" customHeight="1" x14ac:dyDescent="0.2">
      <c r="A38" s="813"/>
      <c r="B38" s="581" t="s">
        <v>2764</v>
      </c>
      <c r="C38" s="580">
        <v>-16</v>
      </c>
      <c r="D38" s="575">
        <v>16</v>
      </c>
      <c r="E38" s="390"/>
      <c r="F38" s="221"/>
      <c r="G38" s="221"/>
      <c r="H38" s="221"/>
      <c r="I38" s="221"/>
      <c r="J38" s="221"/>
      <c r="K38" s="221"/>
    </row>
    <row r="39" spans="1:12" ht="12" customHeight="1" x14ac:dyDescent="0.2">
      <c r="A39" s="813"/>
      <c r="B39" s="581" t="s">
        <v>3859</v>
      </c>
      <c r="C39" s="580">
        <v>-198</v>
      </c>
      <c r="D39" s="575">
        <v>198</v>
      </c>
      <c r="E39" s="390"/>
      <c r="F39" s="221"/>
      <c r="G39" s="221"/>
      <c r="H39" s="221"/>
      <c r="I39" s="221"/>
      <c r="J39" s="221"/>
      <c r="K39" s="221"/>
    </row>
    <row r="40" spans="1:12" ht="12" customHeight="1" x14ac:dyDescent="0.2">
      <c r="A40" s="813"/>
      <c r="B40" s="581" t="s">
        <v>3860</v>
      </c>
      <c r="C40" s="580">
        <v>-210</v>
      </c>
      <c r="D40" s="575">
        <v>210</v>
      </c>
      <c r="E40" s="390"/>
      <c r="F40" s="221"/>
      <c r="G40" s="221"/>
      <c r="H40" s="221"/>
      <c r="I40" s="221"/>
      <c r="J40" s="221"/>
      <c r="K40" s="221"/>
    </row>
    <row r="41" spans="1:12" ht="12" customHeight="1" x14ac:dyDescent="0.2">
      <c r="A41" s="813"/>
      <c r="B41" s="581" t="s">
        <v>3865</v>
      </c>
      <c r="C41" s="580">
        <v>-429</v>
      </c>
      <c r="D41" s="575">
        <v>429</v>
      </c>
      <c r="E41" s="390"/>
      <c r="F41" s="221"/>
      <c r="G41" s="221"/>
      <c r="H41" s="221"/>
      <c r="I41" s="221"/>
      <c r="J41" s="221"/>
      <c r="K41" s="221"/>
    </row>
    <row r="42" spans="1:12" ht="12" customHeight="1" x14ac:dyDescent="0.2">
      <c r="A42" s="813"/>
      <c r="B42" s="581" t="s">
        <v>3866</v>
      </c>
      <c r="C42" s="580">
        <v>-25</v>
      </c>
      <c r="D42" s="575">
        <v>25</v>
      </c>
      <c r="E42" s="390"/>
      <c r="F42" s="221"/>
      <c r="G42" s="221"/>
      <c r="H42" s="221"/>
      <c r="I42" s="221"/>
      <c r="J42" s="221"/>
      <c r="K42" s="221"/>
    </row>
    <row r="43" spans="1:12" ht="12" customHeight="1" x14ac:dyDescent="0.2">
      <c r="A43" s="813"/>
      <c r="B43" s="581" t="s">
        <v>2259</v>
      </c>
      <c r="C43" s="580">
        <v>-8</v>
      </c>
      <c r="D43" s="575">
        <v>8</v>
      </c>
      <c r="E43" s="390"/>
      <c r="F43" s="221"/>
      <c r="G43" s="221"/>
      <c r="H43" s="221"/>
      <c r="I43" s="221"/>
      <c r="J43" s="221"/>
      <c r="K43" s="221"/>
      <c r="L43" s="221"/>
    </row>
    <row r="44" spans="1:12" ht="12" customHeight="1" x14ac:dyDescent="0.2">
      <c r="A44" s="813"/>
      <c r="B44" s="581" t="s">
        <v>3869</v>
      </c>
      <c r="C44" s="580">
        <v>-270</v>
      </c>
      <c r="D44" s="575">
        <v>270</v>
      </c>
      <c r="E44" s="390"/>
      <c r="F44" s="221"/>
      <c r="G44" s="221"/>
      <c r="H44" s="221"/>
      <c r="I44" s="221"/>
      <c r="J44" s="221"/>
      <c r="K44" s="221"/>
      <c r="L44" s="221"/>
    </row>
    <row r="45" spans="1:12" ht="12" customHeight="1" x14ac:dyDescent="0.2">
      <c r="A45" s="813"/>
      <c r="B45" s="581" t="s">
        <v>3872</v>
      </c>
      <c r="C45" s="580">
        <v>-26</v>
      </c>
      <c r="D45" s="575">
        <v>26</v>
      </c>
      <c r="E45" s="390"/>
      <c r="F45" s="221"/>
      <c r="G45" s="221"/>
      <c r="H45" s="221"/>
      <c r="I45" s="221"/>
      <c r="J45" s="221"/>
      <c r="K45" s="221"/>
      <c r="L45" s="221"/>
    </row>
    <row r="46" spans="1:12" ht="12" customHeight="1" x14ac:dyDescent="0.2">
      <c r="A46" s="813"/>
      <c r="B46" s="581" t="s">
        <v>3873</v>
      </c>
      <c r="C46" s="580">
        <v>-5</v>
      </c>
      <c r="D46" s="575">
        <v>5</v>
      </c>
      <c r="E46" s="390"/>
      <c r="F46" s="221"/>
      <c r="G46" s="221"/>
      <c r="H46" s="221"/>
      <c r="I46" s="221"/>
      <c r="J46" s="221"/>
      <c r="K46" s="221"/>
      <c r="L46" s="221"/>
    </row>
    <row r="47" spans="1:12" ht="12" customHeight="1" x14ac:dyDescent="0.2">
      <c r="A47" s="813"/>
      <c r="B47" s="581" t="s">
        <v>2259</v>
      </c>
      <c r="C47" s="580">
        <v>-7</v>
      </c>
      <c r="D47" s="575">
        <v>7</v>
      </c>
      <c r="E47" s="390"/>
      <c r="F47" s="221"/>
      <c r="G47" s="221"/>
      <c r="H47" s="221"/>
      <c r="I47" s="221"/>
      <c r="J47" s="221"/>
      <c r="K47" s="221"/>
    </row>
    <row r="48" spans="1:12" ht="12" customHeight="1" x14ac:dyDescent="0.2">
      <c r="A48" s="813"/>
      <c r="B48" s="581" t="s">
        <v>3874</v>
      </c>
      <c r="C48" s="580">
        <v>-153</v>
      </c>
      <c r="D48" s="575">
        <v>153</v>
      </c>
      <c r="E48" s="390"/>
      <c r="F48" s="221"/>
      <c r="G48" s="221"/>
      <c r="H48" s="221"/>
      <c r="I48" s="221"/>
      <c r="J48" s="221"/>
      <c r="K48" s="221"/>
    </row>
    <row r="49" spans="1:15" ht="12" customHeight="1" x14ac:dyDescent="0.2">
      <c r="A49" s="813"/>
      <c r="B49" s="581" t="s">
        <v>3878</v>
      </c>
      <c r="C49" s="580">
        <v>-50</v>
      </c>
      <c r="D49" s="575">
        <v>50</v>
      </c>
      <c r="E49" s="390"/>
      <c r="F49" s="221"/>
      <c r="G49" s="221"/>
      <c r="H49" s="221"/>
      <c r="I49" s="221"/>
      <c r="J49" s="221"/>
      <c r="K49" s="221"/>
    </row>
    <row r="50" spans="1:15" ht="12" customHeight="1" x14ac:dyDescent="0.2">
      <c r="A50" s="813"/>
      <c r="B50" s="581" t="s">
        <v>3876</v>
      </c>
      <c r="C50" s="580">
        <v>-550</v>
      </c>
      <c r="D50" s="575">
        <v>550</v>
      </c>
      <c r="E50" s="390"/>
      <c r="F50" s="221"/>
      <c r="G50" s="221"/>
      <c r="H50" s="221"/>
      <c r="I50" s="221"/>
      <c r="J50" s="221"/>
      <c r="K50" s="221"/>
      <c r="L50" s="221"/>
    </row>
    <row r="51" spans="1:15" ht="12" customHeight="1" x14ac:dyDescent="0.2">
      <c r="A51" s="813"/>
      <c r="B51" s="581" t="s">
        <v>3875</v>
      </c>
      <c r="C51" s="580">
        <v>-410</v>
      </c>
      <c r="D51" s="575">
        <v>410</v>
      </c>
      <c r="E51" s="390"/>
      <c r="F51" s="221"/>
      <c r="G51" s="221"/>
      <c r="H51" s="221"/>
      <c r="I51" s="221"/>
      <c r="J51" s="221"/>
      <c r="K51" s="221"/>
      <c r="L51" s="221"/>
    </row>
    <row r="52" spans="1:15" ht="12" customHeight="1" x14ac:dyDescent="0.2">
      <c r="A52" s="813"/>
      <c r="B52" s="581" t="s">
        <v>3877</v>
      </c>
      <c r="C52" s="580">
        <v>-526</v>
      </c>
      <c r="D52" s="575">
        <v>526</v>
      </c>
      <c r="E52" s="390"/>
      <c r="F52" s="221"/>
      <c r="G52" s="221"/>
      <c r="H52" s="221"/>
      <c r="I52" s="221"/>
      <c r="J52" s="221"/>
      <c r="K52" s="221"/>
      <c r="L52" s="221"/>
    </row>
    <row r="53" spans="1:15" ht="12" customHeight="1" x14ac:dyDescent="0.2">
      <c r="A53" s="813"/>
      <c r="B53" s="581" t="s">
        <v>2764</v>
      </c>
      <c r="C53" s="580">
        <v>-16</v>
      </c>
      <c r="D53" s="575">
        <v>16</v>
      </c>
      <c r="E53" s="390"/>
      <c r="F53" s="221"/>
      <c r="K53" s="221"/>
      <c r="L53" s="221"/>
    </row>
    <row r="54" spans="1:15" ht="12" customHeight="1" x14ac:dyDescent="0.25">
      <c r="A54" s="813"/>
      <c r="B54" s="221"/>
      <c r="C54" s="302"/>
      <c r="D54" s="303"/>
      <c r="E54" s="240">
        <f>SUM(D31:D54)</f>
        <v>3821</v>
      </c>
      <c r="F54" s="221"/>
      <c r="K54" s="221"/>
      <c r="L54" s="221"/>
    </row>
    <row r="55" spans="1:15" ht="3" customHeight="1" x14ac:dyDescent="0.2">
      <c r="A55" s="659"/>
      <c r="B55" s="659"/>
      <c r="C55" s="795"/>
      <c r="D55" s="660"/>
      <c r="E55" s="801"/>
      <c r="F55" s="221"/>
      <c r="G55" s="221"/>
      <c r="M55" s="221"/>
      <c r="N55" s="221"/>
    </row>
    <row r="56" spans="1:15" ht="12" customHeight="1" x14ac:dyDescent="0.2">
      <c r="A56" s="814"/>
      <c r="B56" s="826" t="s">
        <v>3787</v>
      </c>
      <c r="C56" s="604">
        <v>3000</v>
      </c>
      <c r="D56" s="46"/>
      <c r="E56" s="390"/>
      <c r="F56" s="221"/>
      <c r="J56" s="221"/>
      <c r="N56" s="599"/>
      <c r="O56" s="221"/>
    </row>
    <row r="57" spans="1:15" ht="12" customHeight="1" x14ac:dyDescent="0.25">
      <c r="A57" s="814" t="s">
        <v>3560</v>
      </c>
      <c r="B57" s="581" t="s">
        <v>3852</v>
      </c>
      <c r="C57" s="580"/>
      <c r="D57" s="575">
        <v>430</v>
      </c>
      <c r="E57" s="408"/>
      <c r="F57" s="221"/>
      <c r="O57" s="221"/>
    </row>
    <row r="58" spans="1:15" ht="12" customHeight="1" x14ac:dyDescent="0.25">
      <c r="A58" s="814" t="s">
        <v>3788</v>
      </c>
      <c r="B58" s="581" t="s">
        <v>3861</v>
      </c>
      <c r="C58" s="580"/>
      <c r="D58" s="575">
        <v>1012</v>
      </c>
      <c r="E58" s="408"/>
      <c r="F58" s="221"/>
    </row>
    <row r="59" spans="1:15" ht="12" customHeight="1" x14ac:dyDescent="0.25">
      <c r="A59" s="814" t="s">
        <v>3789</v>
      </c>
      <c r="B59" s="581" t="s">
        <v>3863</v>
      </c>
      <c r="C59" s="580"/>
      <c r="D59" s="575">
        <v>60</v>
      </c>
      <c r="E59" s="408"/>
      <c r="F59" s="221"/>
      <c r="O59" s="221"/>
    </row>
    <row r="60" spans="1:15" ht="12" customHeight="1" x14ac:dyDescent="0.25">
      <c r="A60" s="814" t="s">
        <v>2855</v>
      </c>
      <c r="B60" s="581" t="s">
        <v>3864</v>
      </c>
      <c r="C60" s="580"/>
      <c r="D60" s="575">
        <v>106</v>
      </c>
      <c r="E60" s="860"/>
      <c r="F60" s="221"/>
      <c r="O60" s="221"/>
    </row>
    <row r="61" spans="1:15" ht="12" customHeight="1" x14ac:dyDescent="0.25">
      <c r="A61" s="814" t="s">
        <v>2856</v>
      </c>
      <c r="B61" s="581" t="s">
        <v>2969</v>
      </c>
      <c r="C61" s="580"/>
      <c r="D61" s="575">
        <v>277</v>
      </c>
      <c r="E61" s="408"/>
      <c r="F61" s="221"/>
      <c r="O61" s="221"/>
    </row>
    <row r="62" spans="1:15" ht="12" customHeight="1" x14ac:dyDescent="0.25">
      <c r="A62" s="814" t="s">
        <v>3790</v>
      </c>
      <c r="B62" s="581" t="s">
        <v>3870</v>
      </c>
      <c r="C62" s="580"/>
      <c r="D62" s="575">
        <v>471</v>
      </c>
      <c r="E62" s="860"/>
      <c r="F62" s="221"/>
      <c r="O62" s="221"/>
    </row>
    <row r="63" spans="1:15" ht="12" customHeight="1" x14ac:dyDescent="0.25">
      <c r="A63" s="814" t="s">
        <v>2855</v>
      </c>
      <c r="B63" s="581" t="s">
        <v>3871</v>
      </c>
      <c r="C63" s="580"/>
      <c r="D63" s="575">
        <v>28</v>
      </c>
      <c r="E63" s="860"/>
      <c r="F63" s="221"/>
      <c r="O63" s="221"/>
    </row>
    <row r="64" spans="1:15" ht="12" customHeight="1" x14ac:dyDescent="0.25">
      <c r="A64" s="814" t="s">
        <v>2856</v>
      </c>
      <c r="B64" s="581" t="s">
        <v>2469</v>
      </c>
      <c r="C64" s="580"/>
      <c r="D64" s="575">
        <v>50</v>
      </c>
      <c r="E64" s="860"/>
      <c r="F64" s="221"/>
      <c r="O64" s="221"/>
    </row>
    <row r="65" spans="1:15" ht="12" customHeight="1" x14ac:dyDescent="0.25">
      <c r="A65" s="814" t="s">
        <v>1327</v>
      </c>
      <c r="B65" s="581" t="s">
        <v>2469</v>
      </c>
      <c r="C65" s="580"/>
      <c r="D65" s="575">
        <v>48</v>
      </c>
      <c r="E65" s="408"/>
      <c r="F65" s="221"/>
      <c r="O65" s="221"/>
    </row>
    <row r="66" spans="1:15" ht="12" customHeight="1" x14ac:dyDescent="0.25">
      <c r="A66" s="814" t="s">
        <v>3556</v>
      </c>
      <c r="B66" s="581" t="s">
        <v>3899</v>
      </c>
      <c r="C66" s="580"/>
      <c r="D66" s="575">
        <v>90</v>
      </c>
      <c r="E66" s="860"/>
      <c r="F66" s="221"/>
      <c r="O66" s="221"/>
    </row>
    <row r="67" spans="1:15" ht="12" customHeight="1" x14ac:dyDescent="0.25">
      <c r="A67" s="814" t="s">
        <v>3791</v>
      </c>
      <c r="B67" s="221"/>
      <c r="C67" s="302"/>
      <c r="D67" s="260"/>
      <c r="E67" s="860"/>
      <c r="F67" s="221"/>
      <c r="O67" s="221"/>
    </row>
    <row r="68" spans="1:15" ht="12" customHeight="1" x14ac:dyDescent="0.25">
      <c r="A68" s="814" t="s">
        <v>3558</v>
      </c>
      <c r="B68" s="221"/>
      <c r="C68" s="302"/>
      <c r="D68" s="260"/>
      <c r="E68" s="860"/>
      <c r="F68" s="221"/>
      <c r="O68" s="221"/>
    </row>
    <row r="69" spans="1:15" ht="12" customHeight="1" thickBot="1" x14ac:dyDescent="0.3">
      <c r="A69" s="814"/>
      <c r="B69" s="221"/>
      <c r="C69" s="302"/>
      <c r="D69" s="303"/>
      <c r="E69" s="240">
        <f>SUM(D56:D69)</f>
        <v>2572</v>
      </c>
      <c r="G69" s="221"/>
      <c r="M69" s="221"/>
      <c r="N69" s="221"/>
    </row>
    <row r="70" spans="1:15" ht="20.25" customHeight="1" thickBot="1" x14ac:dyDescent="0.45">
      <c r="B70" s="50" t="s">
        <v>1198</v>
      </c>
      <c r="C70" s="49">
        <f>SUM(C2:C54)</f>
        <v>0</v>
      </c>
      <c r="D70" s="432">
        <f>SUM(D8:D54)</f>
        <v>18283</v>
      </c>
      <c r="E70" s="353"/>
      <c r="H70" s="221"/>
      <c r="I70" s="221"/>
      <c r="J70" s="221"/>
      <c r="M70" s="221"/>
      <c r="N70" s="221"/>
    </row>
    <row r="71" spans="1:15" x14ac:dyDescent="0.2">
      <c r="M71" s="221"/>
      <c r="N71" s="221"/>
    </row>
    <row r="72" spans="1:15" x14ac:dyDescent="0.2">
      <c r="B72" s="193"/>
      <c r="C72" s="193"/>
      <c r="D72" s="193"/>
      <c r="E72" s="230"/>
      <c r="F72" s="193"/>
      <c r="G72" s="193"/>
      <c r="H72" s="193"/>
      <c r="I72" s="193"/>
      <c r="J72" s="28"/>
      <c r="K72" s="28"/>
    </row>
    <row r="73" spans="1:15" ht="13.2" x14ac:dyDescent="0.25">
      <c r="C73" s="193"/>
      <c r="D73" s="193"/>
      <c r="E73" s="799"/>
      <c r="F73" s="193"/>
      <c r="G73" s="193"/>
      <c r="H73" s="193"/>
      <c r="I73" s="193"/>
      <c r="J73" s="28"/>
      <c r="K73" s="28"/>
    </row>
    <row r="74" spans="1:15" ht="13.2" x14ac:dyDescent="0.25">
      <c r="C74" s="231"/>
      <c r="D74" s="28"/>
      <c r="E74" s="799"/>
      <c r="F74" s="193"/>
      <c r="G74" s="193"/>
      <c r="H74" s="193"/>
      <c r="I74" s="193"/>
      <c r="J74" s="28"/>
      <c r="K74" s="28"/>
    </row>
    <row r="75" spans="1:15" ht="13.2" x14ac:dyDescent="0.25">
      <c r="C75" s="193"/>
      <c r="D75" s="28"/>
      <c r="E75" s="799"/>
      <c r="F75" s="193"/>
      <c r="G75" s="193"/>
      <c r="H75" s="193"/>
      <c r="I75" s="193"/>
      <c r="J75" s="28"/>
      <c r="K75" s="28"/>
    </row>
    <row r="76" spans="1:15" x14ac:dyDescent="0.2">
      <c r="B76" s="28"/>
      <c r="C76" s="193"/>
      <c r="D76" s="28"/>
      <c r="E76" s="193"/>
      <c r="F76" s="193"/>
      <c r="G76" s="193"/>
      <c r="H76" s="193"/>
      <c r="I76" s="193"/>
      <c r="J76" s="28"/>
      <c r="K76" s="28"/>
    </row>
    <row r="77" spans="1:15" x14ac:dyDescent="0.2">
      <c r="B77" s="28"/>
      <c r="C77" s="231"/>
      <c r="D77" s="28"/>
      <c r="E77" s="193"/>
      <c r="F77" s="193"/>
      <c r="G77" s="193"/>
      <c r="H77" s="193"/>
      <c r="I77" s="193"/>
      <c r="J77" s="28"/>
      <c r="K77" s="28"/>
    </row>
    <row r="78" spans="1:15" x14ac:dyDescent="0.2">
      <c r="E78" s="221"/>
      <c r="F78" s="221"/>
      <c r="G78" s="221"/>
      <c r="H78" s="193"/>
      <c r="I78" s="193"/>
      <c r="J78" s="28"/>
    </row>
    <row r="79" spans="1:15" x14ac:dyDescent="0.2">
      <c r="H79" s="221"/>
      <c r="I79" s="221"/>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zoomScale="80" zoomScaleNormal="80" workbookViewId="0">
      <selection activeCell="B23" sqref="B1:B1048576"/>
    </sheetView>
  </sheetViews>
  <sheetFormatPr baseColWidth="10" defaultColWidth="11.44140625" defaultRowHeight="11.4" x14ac:dyDescent="0.2"/>
  <cols>
    <col min="1" max="1" width="3.6640625" style="3" customWidth="1"/>
    <col min="2" max="2" width="24.109375" style="3" customWidth="1"/>
    <col min="3" max="3" width="10.88671875" style="5" bestFit="1" customWidth="1"/>
    <col min="4" max="4" width="10" style="3" customWidth="1"/>
    <col min="5" max="5" width="7.6640625" style="3" customWidth="1"/>
    <col min="6" max="6" width="1.109375" style="3" customWidth="1"/>
    <col min="7" max="7" width="7.5546875" style="3" customWidth="1"/>
    <col min="8" max="8" width="6.5546875" style="3" bestFit="1" customWidth="1"/>
    <col min="9" max="9" width="7" style="3" customWidth="1"/>
    <col min="10" max="10" width="6.88671875" style="3" bestFit="1" customWidth="1"/>
    <col min="11" max="11" width="1.109375" style="3" customWidth="1"/>
    <col min="12" max="12" width="15.6640625" style="3" customWidth="1"/>
    <col min="13" max="13" width="11.33203125" style="3" bestFit="1" customWidth="1"/>
    <col min="14" max="14" width="5" style="3" bestFit="1" customWidth="1"/>
    <col min="15" max="15" width="6" style="3" bestFit="1" customWidth="1"/>
    <col min="16" max="16" width="12.88671875" style="3" bestFit="1" customWidth="1"/>
    <col min="17" max="17" width="15.44140625" style="3" bestFit="1" customWidth="1"/>
    <col min="18" max="16384" width="11.44140625" style="3"/>
  </cols>
  <sheetData>
    <row r="1" spans="1:14" ht="12" thickBot="1" x14ac:dyDescent="0.25">
      <c r="B1" s="50"/>
      <c r="C1" s="54" t="s">
        <v>1230</v>
      </c>
      <c r="D1" s="54" t="s">
        <v>1228</v>
      </c>
      <c r="E1" s="221"/>
      <c r="F1" s="260"/>
      <c r="G1" s="221"/>
      <c r="H1" s="221"/>
      <c r="I1" s="221"/>
      <c r="J1" s="221"/>
    </row>
    <row r="2" spans="1:14" x14ac:dyDescent="0.2">
      <c r="A2" s="16"/>
      <c r="B2" s="50" t="s">
        <v>1192</v>
      </c>
      <c r="C2" s="40">
        <v>19965</v>
      </c>
      <c r="D2" s="44"/>
      <c r="E2" s="260"/>
      <c r="F2" s="630"/>
      <c r="G2" s="193"/>
      <c r="H2" s="193"/>
      <c r="I2" s="193"/>
      <c r="J2" s="193"/>
    </row>
    <row r="3" spans="1:14" ht="12" x14ac:dyDescent="0.25">
      <c r="A3" s="16"/>
      <c r="B3" s="3" t="s">
        <v>1194</v>
      </c>
      <c r="C3" s="44"/>
      <c r="D3" s="44"/>
      <c r="E3" s="23"/>
      <c r="G3" s="193"/>
      <c r="H3" s="193"/>
      <c r="I3" s="193"/>
      <c r="J3" s="193"/>
    </row>
    <row r="4" spans="1:14" ht="12" x14ac:dyDescent="0.25">
      <c r="A4" s="16"/>
      <c r="B4" s="3" t="s">
        <v>3597</v>
      </c>
      <c r="C4" s="44">
        <v>2000</v>
      </c>
      <c r="D4" s="44"/>
      <c r="E4" s="23"/>
      <c r="G4" s="193"/>
      <c r="H4" s="193"/>
      <c r="I4" s="193"/>
      <c r="J4" s="193"/>
    </row>
    <row r="5" spans="1:14" ht="12" x14ac:dyDescent="0.25">
      <c r="A5" s="16"/>
      <c r="B5" s="3" t="s">
        <v>3743</v>
      </c>
      <c r="C5" s="44">
        <v>2000</v>
      </c>
      <c r="D5" s="44"/>
      <c r="E5" s="23"/>
      <c r="G5" s="193"/>
      <c r="H5" s="193"/>
      <c r="I5" s="193"/>
      <c r="J5" s="193"/>
    </row>
    <row r="6" spans="1:14" ht="12" x14ac:dyDescent="0.25">
      <c r="A6" s="16"/>
      <c r="B6" s="221" t="s">
        <v>393</v>
      </c>
      <c r="C6" s="46">
        <v>138</v>
      </c>
      <c r="D6" s="46"/>
      <c r="E6" s="23">
        <f>SUM(C2:C6)</f>
        <v>24103</v>
      </c>
      <c r="G6" s="193"/>
      <c r="H6" s="193"/>
      <c r="I6" s="193"/>
      <c r="J6" s="193"/>
    </row>
    <row r="7" spans="1:14" ht="3.75" customHeight="1" x14ac:dyDescent="0.2">
      <c r="A7" s="4"/>
      <c r="B7" s="51"/>
      <c r="C7" s="41"/>
      <c r="D7" s="45"/>
      <c r="E7" s="4"/>
      <c r="G7" s="193"/>
      <c r="H7" s="193"/>
      <c r="I7" s="193"/>
      <c r="J7" s="193"/>
    </row>
    <row r="8" spans="1:14" ht="12" x14ac:dyDescent="0.25">
      <c r="A8" s="14">
        <v>1</v>
      </c>
      <c r="B8" s="682" t="s">
        <v>1145</v>
      </c>
      <c r="C8" s="525">
        <v>-40</v>
      </c>
      <c r="D8" s="911">
        <v>40</v>
      </c>
      <c r="G8" s="193"/>
      <c r="H8" s="878"/>
      <c r="I8" s="879"/>
      <c r="J8" s="193"/>
      <c r="K8" s="193"/>
      <c r="L8" s="193"/>
      <c r="M8" s="193"/>
      <c r="N8" s="193"/>
    </row>
    <row r="9" spans="1:14" ht="12" x14ac:dyDescent="0.25">
      <c r="A9" s="14">
        <v>2</v>
      </c>
      <c r="B9" s="682" t="s">
        <v>791</v>
      </c>
      <c r="C9" s="525">
        <v>-121</v>
      </c>
      <c r="D9" s="911">
        <v>121</v>
      </c>
      <c r="E9" s="260"/>
      <c r="G9" s="193"/>
      <c r="H9" s="192"/>
      <c r="I9" s="192"/>
      <c r="J9" s="444"/>
      <c r="K9" s="193"/>
      <c r="L9" s="193"/>
      <c r="M9" s="193"/>
      <c r="N9" s="193"/>
    </row>
    <row r="10" spans="1:14" ht="12" x14ac:dyDescent="0.25">
      <c r="A10" s="14">
        <v>3</v>
      </c>
      <c r="B10" s="682" t="s">
        <v>2670</v>
      </c>
      <c r="C10" s="525">
        <v>-745</v>
      </c>
      <c r="D10" s="911">
        <v>745</v>
      </c>
      <c r="G10" s="193"/>
      <c r="H10" s="192"/>
      <c r="I10" s="192"/>
      <c r="J10" s="444"/>
      <c r="K10" s="193"/>
      <c r="L10" s="193"/>
      <c r="M10" s="193"/>
      <c r="N10" s="193"/>
    </row>
    <row r="11" spans="1:14" ht="12" x14ac:dyDescent="0.25">
      <c r="A11" s="14">
        <v>4</v>
      </c>
      <c r="B11" s="682" t="s">
        <v>3786</v>
      </c>
      <c r="C11" s="525">
        <v>-2736</v>
      </c>
      <c r="D11" s="911">
        <f>E82</f>
        <v>2736</v>
      </c>
      <c r="G11" s="193"/>
      <c r="H11" s="192"/>
      <c r="I11" s="192"/>
      <c r="J11" s="444"/>
      <c r="K11" s="193"/>
      <c r="L11" s="193"/>
      <c r="M11" s="193"/>
      <c r="N11" s="193"/>
    </row>
    <row r="12" spans="1:14" ht="12" x14ac:dyDescent="0.25">
      <c r="A12" s="14">
        <v>5</v>
      </c>
      <c r="B12" s="682" t="s">
        <v>3781</v>
      </c>
      <c r="C12" s="525">
        <v>0</v>
      </c>
      <c r="D12" s="911">
        <v>0</v>
      </c>
      <c r="G12" s="193"/>
      <c r="H12" s="192"/>
      <c r="I12" s="192"/>
      <c r="J12" s="444"/>
      <c r="K12" s="193"/>
      <c r="L12" s="193"/>
      <c r="M12" s="193"/>
      <c r="N12" s="193"/>
    </row>
    <row r="13" spans="1:14" ht="12" x14ac:dyDescent="0.25">
      <c r="A13" s="14">
        <v>6</v>
      </c>
      <c r="B13" s="682" t="s">
        <v>1433</v>
      </c>
      <c r="C13" s="525">
        <v>-100</v>
      </c>
      <c r="D13" s="911">
        <v>100</v>
      </c>
      <c r="G13" s="193"/>
      <c r="H13" s="192"/>
      <c r="I13" s="192"/>
      <c r="J13" s="444"/>
      <c r="K13" s="193"/>
      <c r="L13" s="193"/>
      <c r="M13" s="193"/>
      <c r="N13" s="193"/>
    </row>
    <row r="14" spans="1:14" ht="12" x14ac:dyDescent="0.25">
      <c r="A14" s="14">
        <v>7</v>
      </c>
      <c r="B14" s="682" t="s">
        <v>3785</v>
      </c>
      <c r="C14" s="525">
        <v>0</v>
      </c>
      <c r="D14" s="911">
        <v>0</v>
      </c>
      <c r="G14" s="193"/>
      <c r="H14" s="827"/>
      <c r="I14" s="827"/>
      <c r="J14" s="193"/>
      <c r="K14" s="193"/>
      <c r="L14" s="193"/>
      <c r="M14" s="193"/>
      <c r="N14" s="193"/>
    </row>
    <row r="15" spans="1:14" ht="12" x14ac:dyDescent="0.25">
      <c r="A15" s="14">
        <v>8</v>
      </c>
      <c r="B15" s="682" t="s">
        <v>3802</v>
      </c>
      <c r="C15" s="525">
        <v>-400</v>
      </c>
      <c r="D15" s="911">
        <v>400</v>
      </c>
      <c r="G15" s="827"/>
      <c r="H15" s="827"/>
      <c r="I15" s="193"/>
      <c r="J15" s="193"/>
      <c r="K15" s="193"/>
      <c r="L15" s="193"/>
      <c r="M15" s="193"/>
      <c r="N15" s="193"/>
    </row>
    <row r="16" spans="1:14" x14ac:dyDescent="0.2">
      <c r="A16" s="14">
        <v>9</v>
      </c>
      <c r="B16" s="682" t="s">
        <v>3778</v>
      </c>
      <c r="C16" s="525">
        <v>-200</v>
      </c>
      <c r="D16" s="911">
        <v>200</v>
      </c>
      <c r="G16" s="193"/>
      <c r="H16" s="193"/>
      <c r="I16" s="193"/>
      <c r="J16" s="193"/>
      <c r="K16" s="193"/>
      <c r="L16" s="193"/>
      <c r="M16" s="193"/>
      <c r="N16" s="193"/>
    </row>
    <row r="17" spans="1:14" ht="12" x14ac:dyDescent="0.25">
      <c r="A17" s="14">
        <v>10</v>
      </c>
      <c r="B17" s="682" t="s">
        <v>3779</v>
      </c>
      <c r="C17" s="525">
        <v>-250</v>
      </c>
      <c r="D17" s="911">
        <v>250</v>
      </c>
      <c r="G17" s="193"/>
      <c r="H17" s="193"/>
      <c r="I17" s="193"/>
      <c r="J17" s="193"/>
      <c r="K17" s="193"/>
      <c r="L17" s="193"/>
      <c r="M17" s="192"/>
      <c r="N17" s="877"/>
    </row>
    <row r="18" spans="1:14" x14ac:dyDescent="0.2">
      <c r="A18" s="14">
        <v>11</v>
      </c>
      <c r="B18" s="682" t="s">
        <v>3780</v>
      </c>
      <c r="C18" s="525">
        <v>-250</v>
      </c>
      <c r="D18" s="911">
        <v>250</v>
      </c>
      <c r="E18" s="5"/>
      <c r="G18" s="193"/>
      <c r="H18" s="193"/>
      <c r="I18" s="193"/>
      <c r="J18" s="193"/>
      <c r="K18" s="193"/>
      <c r="L18" s="193"/>
      <c r="M18" s="193"/>
      <c r="N18" s="877"/>
    </row>
    <row r="19" spans="1:14" x14ac:dyDescent="0.2">
      <c r="A19" s="14">
        <v>12</v>
      </c>
      <c r="B19" s="682" t="s">
        <v>3164</v>
      </c>
      <c r="C19" s="525">
        <v>-464</v>
      </c>
      <c r="D19" s="911">
        <v>464</v>
      </c>
      <c r="G19" s="193"/>
      <c r="H19" s="193"/>
      <c r="I19" s="193"/>
      <c r="J19" s="193"/>
      <c r="K19" s="193"/>
      <c r="L19" s="193"/>
      <c r="M19" s="193"/>
      <c r="N19" s="877"/>
    </row>
    <row r="20" spans="1:14" x14ac:dyDescent="0.2">
      <c r="A20" s="14">
        <v>13</v>
      </c>
      <c r="B20" s="682" t="s">
        <v>1154</v>
      </c>
      <c r="C20" s="525">
        <v>-89</v>
      </c>
      <c r="D20" s="911">
        <v>89</v>
      </c>
      <c r="G20" s="193"/>
      <c r="H20" s="193"/>
      <c r="I20" s="193"/>
      <c r="J20" s="193"/>
      <c r="K20" s="193"/>
      <c r="L20" s="193"/>
      <c r="M20" s="193"/>
      <c r="N20" s="877"/>
    </row>
    <row r="21" spans="1:14" x14ac:dyDescent="0.2">
      <c r="A21" s="14">
        <v>14</v>
      </c>
      <c r="B21" s="682" t="s">
        <v>1155</v>
      </c>
      <c r="C21" s="525">
        <v>0</v>
      </c>
      <c r="D21" s="911">
        <v>0</v>
      </c>
      <c r="G21" s="193"/>
      <c r="H21" s="193"/>
      <c r="I21" s="193"/>
      <c r="J21" s="193"/>
      <c r="K21" s="193"/>
      <c r="L21" s="193"/>
      <c r="M21" s="193"/>
      <c r="N21" s="877"/>
    </row>
    <row r="22" spans="1:14" x14ac:dyDescent="0.2">
      <c r="A22" s="14">
        <v>15</v>
      </c>
      <c r="B22" s="682" t="s">
        <v>3439</v>
      </c>
      <c r="C22" s="525">
        <v>-18</v>
      </c>
      <c r="D22" s="911">
        <v>18</v>
      </c>
      <c r="G22" s="193"/>
      <c r="H22" s="193"/>
      <c r="I22" s="193"/>
      <c r="J22" s="193"/>
      <c r="K22" s="193"/>
      <c r="L22" s="193"/>
      <c r="M22" s="193"/>
      <c r="N22" s="877"/>
    </row>
    <row r="23" spans="1:14" x14ac:dyDescent="0.2">
      <c r="A23" s="14">
        <v>16</v>
      </c>
      <c r="B23" s="682" t="s">
        <v>3793</v>
      </c>
      <c r="C23" s="525">
        <v>-298</v>
      </c>
      <c r="D23" s="911">
        <v>298</v>
      </c>
      <c r="G23" s="221"/>
      <c r="H23" s="221"/>
      <c r="I23" s="221"/>
      <c r="J23" s="221"/>
      <c r="K23" s="221"/>
      <c r="N23" s="599"/>
    </row>
    <row r="24" spans="1:14" x14ac:dyDescent="0.2">
      <c r="A24" s="14">
        <v>17</v>
      </c>
      <c r="B24" s="682" t="s">
        <v>3427</v>
      </c>
      <c r="C24" s="525">
        <v>-600</v>
      </c>
      <c r="D24" s="911">
        <v>600</v>
      </c>
      <c r="E24" s="5"/>
      <c r="J24" s="221"/>
      <c r="K24" s="221"/>
      <c r="N24" s="599"/>
    </row>
    <row r="25" spans="1:14" ht="12" x14ac:dyDescent="0.25">
      <c r="A25" s="14">
        <v>18</v>
      </c>
      <c r="B25" s="657" t="s">
        <v>2888</v>
      </c>
      <c r="C25" s="658">
        <v>-626</v>
      </c>
      <c r="D25" s="658">
        <v>626</v>
      </c>
      <c r="E25" s="5"/>
      <c r="J25" s="221"/>
      <c r="K25" s="221"/>
      <c r="N25" s="599"/>
    </row>
    <row r="26" spans="1:14" ht="12" x14ac:dyDescent="0.25">
      <c r="A26" s="14">
        <v>19</v>
      </c>
      <c r="B26" s="730" t="s">
        <v>3777</v>
      </c>
      <c r="C26" s="731">
        <v>-956</v>
      </c>
      <c r="D26" s="731">
        <v>956</v>
      </c>
      <c r="J26" s="221"/>
      <c r="K26" s="221"/>
      <c r="L26" s="221"/>
      <c r="M26" s="221"/>
      <c r="N26" s="599"/>
    </row>
    <row r="27" spans="1:14" ht="12" x14ac:dyDescent="0.25">
      <c r="A27" s="14">
        <v>20</v>
      </c>
      <c r="B27" s="670" t="s">
        <v>2215</v>
      </c>
      <c r="C27" s="672">
        <v>-225</v>
      </c>
      <c r="D27" s="672">
        <v>225</v>
      </c>
      <c r="E27" s="240">
        <f>SUM(D8:D27)</f>
        <v>8118</v>
      </c>
      <c r="J27" s="221"/>
      <c r="K27" s="221"/>
      <c r="L27" s="221"/>
      <c r="M27" s="221"/>
      <c r="N27" s="221"/>
    </row>
    <row r="28" spans="1:14" ht="3" customHeight="1" x14ac:dyDescent="0.2">
      <c r="A28" s="4"/>
      <c r="B28" s="51"/>
      <c r="C28" s="41"/>
      <c r="D28" s="45"/>
      <c r="E28" s="4"/>
      <c r="I28" s="221"/>
      <c r="J28" s="221"/>
      <c r="K28" s="221"/>
      <c r="L28" s="221"/>
      <c r="M28" s="221"/>
      <c r="N28" s="599"/>
    </row>
    <row r="29" spans="1:14" ht="12" x14ac:dyDescent="0.25">
      <c r="A29" s="15"/>
      <c r="B29" s="594" t="s">
        <v>62</v>
      </c>
      <c r="C29" s="501">
        <v>-9890</v>
      </c>
      <c r="D29" s="652">
        <v>9890</v>
      </c>
      <c r="E29" s="240">
        <f>D29</f>
        <v>9890</v>
      </c>
      <c r="J29" s="221"/>
      <c r="K29" s="221"/>
      <c r="L29" s="221"/>
      <c r="M29" s="221"/>
      <c r="N29" s="221"/>
    </row>
    <row r="30" spans="1:14" ht="3" customHeight="1" x14ac:dyDescent="0.2">
      <c r="A30" s="4"/>
      <c r="B30" s="357"/>
      <c r="C30" s="41"/>
      <c r="D30" s="45"/>
      <c r="E30" s="4"/>
      <c r="G30" s="193"/>
      <c r="H30" s="193"/>
      <c r="I30" s="193"/>
      <c r="J30" s="193"/>
      <c r="K30" s="221"/>
      <c r="L30" s="221"/>
      <c r="M30" s="221"/>
    </row>
    <row r="31" spans="1:14" ht="12" customHeight="1" x14ac:dyDescent="0.2">
      <c r="A31" s="813"/>
      <c r="B31" s="682" t="s">
        <v>3782</v>
      </c>
      <c r="C31" s="525">
        <v>-535</v>
      </c>
      <c r="D31" s="911">
        <v>535</v>
      </c>
      <c r="E31" s="353"/>
      <c r="K31" s="221"/>
    </row>
    <row r="32" spans="1:14" ht="12" customHeight="1" x14ac:dyDescent="0.2">
      <c r="A32" s="813" t="s">
        <v>3558</v>
      </c>
      <c r="B32" s="682" t="s">
        <v>3783</v>
      </c>
      <c r="C32" s="525">
        <v>-854</v>
      </c>
      <c r="D32" s="525">
        <v>854</v>
      </c>
      <c r="E32" s="353"/>
      <c r="K32" s="221"/>
    </row>
    <row r="33" spans="1:13" ht="12" customHeight="1" x14ac:dyDescent="0.2">
      <c r="A33" s="813" t="s">
        <v>3559</v>
      </c>
      <c r="B33" s="682" t="s">
        <v>3784</v>
      </c>
      <c r="C33" s="525">
        <v>0</v>
      </c>
      <c r="D33" s="525">
        <v>0</v>
      </c>
      <c r="E33" s="390"/>
      <c r="F33" s="221"/>
      <c r="K33" s="221"/>
    </row>
    <row r="34" spans="1:13" ht="12" customHeight="1" x14ac:dyDescent="0.2">
      <c r="A34" s="813" t="s">
        <v>2856</v>
      </c>
      <c r="B34" s="682" t="s">
        <v>3795</v>
      </c>
      <c r="C34" s="525">
        <v>-33</v>
      </c>
      <c r="D34" s="525">
        <v>33</v>
      </c>
      <c r="E34" s="390"/>
      <c r="F34" s="221"/>
      <c r="K34" s="221"/>
      <c r="L34" s="221"/>
    </row>
    <row r="35" spans="1:13" ht="12" customHeight="1" x14ac:dyDescent="0.2">
      <c r="A35" s="813" t="s">
        <v>3558</v>
      </c>
      <c r="B35" s="682" t="s">
        <v>3798</v>
      </c>
      <c r="C35" s="525">
        <v>-42</v>
      </c>
      <c r="D35" s="525">
        <v>42</v>
      </c>
      <c r="E35" s="390"/>
      <c r="F35" s="221"/>
      <c r="K35" s="221"/>
      <c r="L35" s="221"/>
    </row>
    <row r="36" spans="1:13" ht="12" customHeight="1" x14ac:dyDescent="0.2">
      <c r="A36" s="813" t="s">
        <v>3560</v>
      </c>
      <c r="B36" s="682" t="s">
        <v>3799</v>
      </c>
      <c r="C36" s="525">
        <v>-114</v>
      </c>
      <c r="D36" s="525">
        <v>114</v>
      </c>
      <c r="E36" s="390"/>
      <c r="F36" s="221"/>
      <c r="K36" s="221"/>
      <c r="L36" s="221"/>
    </row>
    <row r="37" spans="1:13" ht="12" customHeight="1" x14ac:dyDescent="0.2">
      <c r="A37" s="813"/>
      <c r="B37" s="682" t="s">
        <v>3801</v>
      </c>
      <c r="C37" s="525">
        <v>-98</v>
      </c>
      <c r="D37" s="525">
        <v>98</v>
      </c>
      <c r="E37" s="390"/>
      <c r="F37" s="221"/>
      <c r="K37" s="221"/>
      <c r="L37" s="221"/>
    </row>
    <row r="38" spans="1:13" ht="12" customHeight="1" x14ac:dyDescent="0.2">
      <c r="A38" s="813"/>
      <c r="B38" s="682" t="s">
        <v>3800</v>
      </c>
      <c r="C38" s="525">
        <v>-180</v>
      </c>
      <c r="D38" s="524">
        <v>180</v>
      </c>
      <c r="E38" s="390"/>
      <c r="F38" s="221"/>
      <c r="K38" s="221"/>
      <c r="L38" s="221"/>
    </row>
    <row r="39" spans="1:13" ht="12" customHeight="1" x14ac:dyDescent="0.2">
      <c r="A39" s="813"/>
      <c r="B39" s="682" t="s">
        <v>3803</v>
      </c>
      <c r="C39" s="525">
        <v>-100</v>
      </c>
      <c r="D39" s="524">
        <v>100</v>
      </c>
      <c r="E39" s="390"/>
      <c r="F39" s="221"/>
      <c r="K39" s="221"/>
      <c r="L39" s="221"/>
    </row>
    <row r="40" spans="1:13" ht="12" customHeight="1" x14ac:dyDescent="0.2">
      <c r="A40" s="813"/>
      <c r="B40" s="682" t="s">
        <v>3811</v>
      </c>
      <c r="C40" s="525">
        <v>-200</v>
      </c>
      <c r="D40" s="524">
        <v>200</v>
      </c>
      <c r="E40" s="390"/>
      <c r="F40" s="221"/>
      <c r="K40" s="221"/>
      <c r="L40" s="221"/>
    </row>
    <row r="41" spans="1:13" ht="12" customHeight="1" x14ac:dyDescent="0.2">
      <c r="A41" s="813"/>
      <c r="B41" s="682" t="s">
        <v>3809</v>
      </c>
      <c r="C41" s="525">
        <v>-63</v>
      </c>
      <c r="D41" s="524">
        <v>63</v>
      </c>
      <c r="E41" s="390"/>
      <c r="F41" s="221"/>
      <c r="K41" s="221"/>
      <c r="M41" s="221"/>
    </row>
    <row r="42" spans="1:13" ht="12" customHeight="1" x14ac:dyDescent="0.2">
      <c r="A42" s="813"/>
      <c r="B42" s="682" t="s">
        <v>3810</v>
      </c>
      <c r="C42" s="525">
        <v>-17</v>
      </c>
      <c r="D42" s="524">
        <v>17</v>
      </c>
      <c r="E42" s="390"/>
      <c r="F42" s="221"/>
      <c r="K42" s="221"/>
      <c r="M42" s="221"/>
    </row>
    <row r="43" spans="1:13" ht="12" customHeight="1" x14ac:dyDescent="0.2">
      <c r="A43" s="813"/>
      <c r="B43" s="682" t="s">
        <v>3799</v>
      </c>
      <c r="C43" s="525">
        <v>-86</v>
      </c>
      <c r="D43" s="524">
        <v>86</v>
      </c>
      <c r="E43" s="260"/>
      <c r="F43" s="221"/>
      <c r="K43" s="221"/>
      <c r="M43" s="221"/>
    </row>
    <row r="44" spans="1:13" ht="12" customHeight="1" x14ac:dyDescent="0.2">
      <c r="A44" s="813"/>
      <c r="B44" s="682" t="s">
        <v>3817</v>
      </c>
      <c r="C44" s="525">
        <v>-86</v>
      </c>
      <c r="D44" s="524">
        <v>86</v>
      </c>
      <c r="E44" s="260"/>
      <c r="F44" s="221"/>
      <c r="K44" s="221"/>
      <c r="M44" s="221"/>
    </row>
    <row r="45" spans="1:13" ht="12" customHeight="1" x14ac:dyDescent="0.2">
      <c r="A45" s="813"/>
      <c r="B45" s="682" t="s">
        <v>3819</v>
      </c>
      <c r="C45" s="525">
        <v>-605</v>
      </c>
      <c r="D45" s="524">
        <v>605</v>
      </c>
      <c r="E45" s="260"/>
      <c r="F45" s="221"/>
      <c r="K45" s="221"/>
      <c r="M45" s="221"/>
    </row>
    <row r="46" spans="1:13" ht="12" customHeight="1" x14ac:dyDescent="0.2">
      <c r="A46" s="813"/>
      <c r="B46" s="682" t="s">
        <v>3820</v>
      </c>
      <c r="C46" s="525">
        <v>-90</v>
      </c>
      <c r="D46" s="524">
        <v>90</v>
      </c>
      <c r="E46" s="260"/>
      <c r="F46" s="221"/>
      <c r="K46" s="221"/>
      <c r="M46" s="221"/>
    </row>
    <row r="47" spans="1:13" ht="12" customHeight="1" x14ac:dyDescent="0.2">
      <c r="A47" s="813"/>
      <c r="B47" s="682" t="s">
        <v>3822</v>
      </c>
      <c r="C47" s="525">
        <v>-109</v>
      </c>
      <c r="D47" s="524">
        <v>109</v>
      </c>
      <c r="E47" s="260"/>
      <c r="F47" s="221"/>
      <c r="K47" s="221"/>
      <c r="L47" s="221"/>
    </row>
    <row r="48" spans="1:13" ht="12" customHeight="1" x14ac:dyDescent="0.2">
      <c r="A48" s="813"/>
      <c r="B48" s="682" t="s">
        <v>3823</v>
      </c>
      <c r="C48" s="525">
        <v>-25</v>
      </c>
      <c r="D48" s="524">
        <v>25</v>
      </c>
      <c r="E48" s="260"/>
      <c r="F48" s="221"/>
      <c r="K48" s="221"/>
      <c r="L48" s="221"/>
    </row>
    <row r="49" spans="1:12" ht="12" customHeight="1" x14ac:dyDescent="0.2">
      <c r="A49" s="813"/>
      <c r="B49" s="682" t="s">
        <v>3824</v>
      </c>
      <c r="C49" s="525">
        <v>-300</v>
      </c>
      <c r="D49" s="524">
        <v>300</v>
      </c>
      <c r="E49" s="260"/>
      <c r="F49" s="221"/>
      <c r="K49" s="221"/>
      <c r="L49" s="221"/>
    </row>
    <row r="50" spans="1:12" ht="12" customHeight="1" x14ac:dyDescent="0.2">
      <c r="A50" s="813"/>
      <c r="B50" s="682" t="s">
        <v>3830</v>
      </c>
      <c r="C50" s="525">
        <v>-600</v>
      </c>
      <c r="D50" s="524">
        <v>600</v>
      </c>
      <c r="F50" s="221"/>
      <c r="K50" s="221"/>
      <c r="L50" s="221"/>
    </row>
    <row r="51" spans="1:12" ht="12" customHeight="1" x14ac:dyDescent="0.2">
      <c r="A51" s="813"/>
      <c r="B51" s="682" t="s">
        <v>3829</v>
      </c>
      <c r="C51" s="525">
        <v>-320</v>
      </c>
      <c r="D51" s="524">
        <v>320</v>
      </c>
      <c r="F51" s="221"/>
      <c r="K51" s="221"/>
      <c r="L51" s="221"/>
    </row>
    <row r="52" spans="1:12" ht="12" customHeight="1" x14ac:dyDescent="0.2">
      <c r="A52" s="813"/>
      <c r="B52" s="682" t="s">
        <v>3828</v>
      </c>
      <c r="C52" s="525">
        <v>-25</v>
      </c>
      <c r="D52" s="524">
        <v>25</v>
      </c>
      <c r="F52" s="221"/>
      <c r="K52" s="221"/>
    </row>
    <row r="53" spans="1:12" ht="12" customHeight="1" x14ac:dyDescent="0.2">
      <c r="A53" s="813"/>
      <c r="B53" s="682" t="s">
        <v>3827</v>
      </c>
      <c r="C53" s="525">
        <v>-30</v>
      </c>
      <c r="D53" s="524">
        <v>30</v>
      </c>
      <c r="F53" s="221"/>
      <c r="K53" s="221"/>
      <c r="L53" s="221"/>
    </row>
    <row r="54" spans="1:12" ht="12" customHeight="1" x14ac:dyDescent="0.2">
      <c r="A54" s="813"/>
      <c r="B54" s="682" t="s">
        <v>3831</v>
      </c>
      <c r="C54" s="525">
        <v>-500</v>
      </c>
      <c r="D54" s="524">
        <v>500</v>
      </c>
      <c r="E54" s="260"/>
      <c r="F54" s="221"/>
      <c r="K54" s="221"/>
      <c r="L54" s="221"/>
    </row>
    <row r="55" spans="1:12" ht="12" customHeight="1" x14ac:dyDescent="0.2">
      <c r="A55" s="813"/>
      <c r="B55" s="682" t="s">
        <v>3832</v>
      </c>
      <c r="C55" s="525">
        <v>-49</v>
      </c>
      <c r="D55" s="524">
        <v>49</v>
      </c>
      <c r="E55" s="260"/>
      <c r="F55" s="221"/>
      <c r="K55" s="221"/>
      <c r="L55" s="221"/>
    </row>
    <row r="56" spans="1:12" ht="12" customHeight="1" x14ac:dyDescent="0.2">
      <c r="A56" s="813"/>
      <c r="B56" s="682" t="s">
        <v>3833</v>
      </c>
      <c r="C56" s="525">
        <v>-160</v>
      </c>
      <c r="D56" s="524">
        <v>160</v>
      </c>
      <c r="E56" s="260"/>
      <c r="F56" s="221"/>
      <c r="K56" s="221"/>
      <c r="L56" s="221"/>
    </row>
    <row r="57" spans="1:12" ht="12" customHeight="1" x14ac:dyDescent="0.2">
      <c r="A57" s="813"/>
      <c r="B57" s="682" t="s">
        <v>3834</v>
      </c>
      <c r="C57" s="525">
        <v>-54</v>
      </c>
      <c r="D57" s="524">
        <v>54</v>
      </c>
      <c r="E57" s="260"/>
      <c r="F57" s="221"/>
      <c r="K57" s="221"/>
      <c r="L57" s="221"/>
    </row>
    <row r="58" spans="1:12" ht="12" customHeight="1" x14ac:dyDescent="0.2">
      <c r="A58" s="813"/>
      <c r="B58" s="682" t="s">
        <v>3835</v>
      </c>
      <c r="C58" s="525">
        <v>-56</v>
      </c>
      <c r="D58" s="524">
        <v>56</v>
      </c>
      <c r="E58" s="260"/>
      <c r="F58" s="221"/>
      <c r="K58" s="221"/>
      <c r="L58" s="221"/>
    </row>
    <row r="59" spans="1:12" ht="12" customHeight="1" x14ac:dyDescent="0.2">
      <c r="A59" s="813"/>
      <c r="B59" s="682" t="s">
        <v>3836</v>
      </c>
      <c r="C59" s="525">
        <v>-100</v>
      </c>
      <c r="D59" s="524">
        <v>100</v>
      </c>
      <c r="E59" s="260"/>
      <c r="F59" s="221"/>
      <c r="K59" s="221"/>
      <c r="L59" s="221"/>
    </row>
    <row r="60" spans="1:12" ht="12" customHeight="1" x14ac:dyDescent="0.2">
      <c r="A60" s="813"/>
      <c r="B60" s="682" t="s">
        <v>3842</v>
      </c>
      <c r="C60" s="525">
        <v>-28</v>
      </c>
      <c r="D60" s="524">
        <v>28</v>
      </c>
      <c r="E60" s="260"/>
      <c r="F60" s="221"/>
      <c r="K60" s="221"/>
      <c r="L60" s="221"/>
    </row>
    <row r="61" spans="1:12" ht="12" customHeight="1" x14ac:dyDescent="0.2">
      <c r="A61" s="813"/>
      <c r="B61" s="682" t="s">
        <v>3841</v>
      </c>
      <c r="C61" s="525">
        <v>-206</v>
      </c>
      <c r="D61" s="524">
        <v>206</v>
      </c>
      <c r="E61" s="260"/>
      <c r="F61" s="221"/>
      <c r="K61" s="221"/>
      <c r="L61" s="221"/>
    </row>
    <row r="62" spans="1:12" ht="12" customHeight="1" x14ac:dyDescent="0.25">
      <c r="A62" s="813"/>
      <c r="B62" s="682" t="s">
        <v>3846</v>
      </c>
      <c r="C62" s="525">
        <v>-95</v>
      </c>
      <c r="D62" s="524">
        <v>95</v>
      </c>
      <c r="E62" s="876"/>
      <c r="F62" s="221"/>
      <c r="K62" s="221"/>
      <c r="L62" s="221"/>
    </row>
    <row r="63" spans="1:12" ht="12" customHeight="1" x14ac:dyDescent="0.25">
      <c r="A63" s="813"/>
      <c r="B63" s="682" t="s">
        <v>3847</v>
      </c>
      <c r="C63" s="525">
        <v>-122</v>
      </c>
      <c r="D63" s="525">
        <v>122</v>
      </c>
      <c r="E63" s="876"/>
      <c r="F63" s="221"/>
      <c r="K63" s="221"/>
      <c r="L63" s="221"/>
    </row>
    <row r="64" spans="1:12" ht="12" customHeight="1" x14ac:dyDescent="0.25">
      <c r="A64" s="813"/>
      <c r="B64" s="682" t="s">
        <v>3848</v>
      </c>
      <c r="C64" s="525">
        <v>-213</v>
      </c>
      <c r="D64" s="525">
        <v>213</v>
      </c>
      <c r="E64" s="876"/>
      <c r="F64" s="221"/>
      <c r="K64" s="221"/>
      <c r="L64" s="221"/>
    </row>
    <row r="65" spans="1:15" ht="12" customHeight="1" x14ac:dyDescent="0.25">
      <c r="A65" s="813"/>
      <c r="B65" s="221"/>
      <c r="C65" s="302"/>
      <c r="D65" s="302"/>
      <c r="E65" s="240">
        <f>SUM(D31:D65)</f>
        <v>6095</v>
      </c>
      <c r="F65" s="221"/>
      <c r="K65" s="221"/>
      <c r="L65" s="221"/>
    </row>
    <row r="66" spans="1:15" ht="3" customHeight="1" x14ac:dyDescent="0.2">
      <c r="A66" s="659"/>
      <c r="B66" s="659"/>
      <c r="C66" s="795"/>
      <c r="D66" s="795"/>
      <c r="E66" s="801"/>
      <c r="F66" s="221"/>
      <c r="G66" s="221"/>
      <c r="H66" s="221"/>
      <c r="I66" s="221"/>
      <c r="J66" s="221"/>
      <c r="M66" s="221"/>
      <c r="N66" s="221"/>
    </row>
    <row r="67" spans="1:15" ht="12" customHeight="1" x14ac:dyDescent="0.2">
      <c r="A67" s="814"/>
      <c r="B67" s="826" t="s">
        <v>3787</v>
      </c>
      <c r="C67" s="604">
        <v>3000</v>
      </c>
      <c r="D67" s="46"/>
      <c r="E67" s="390"/>
      <c r="F67" s="221"/>
      <c r="N67" s="599"/>
      <c r="O67" s="221"/>
    </row>
    <row r="68" spans="1:15" ht="12" customHeight="1" x14ac:dyDescent="0.25">
      <c r="A68" s="814" t="s">
        <v>3560</v>
      </c>
      <c r="B68" s="682" t="s">
        <v>3794</v>
      </c>
      <c r="C68" s="525"/>
      <c r="D68" s="525">
        <v>38</v>
      </c>
      <c r="E68" s="408"/>
      <c r="F68" s="221"/>
      <c r="O68" s="221"/>
    </row>
    <row r="69" spans="1:15" ht="12" customHeight="1" x14ac:dyDescent="0.25">
      <c r="A69" s="814" t="s">
        <v>3788</v>
      </c>
      <c r="B69" s="682" t="s">
        <v>3797</v>
      </c>
      <c r="C69" s="525"/>
      <c r="D69" s="525">
        <v>248</v>
      </c>
      <c r="E69" s="408"/>
      <c r="F69" s="221"/>
    </row>
    <row r="70" spans="1:15" ht="12" customHeight="1" x14ac:dyDescent="0.25">
      <c r="A70" s="814" t="s">
        <v>3789</v>
      </c>
      <c r="B70" s="682" t="s">
        <v>3804</v>
      </c>
      <c r="C70" s="525"/>
      <c r="D70" s="911">
        <v>26</v>
      </c>
      <c r="E70" s="408"/>
      <c r="F70" s="221"/>
      <c r="O70" s="221"/>
    </row>
    <row r="71" spans="1:15" ht="12" customHeight="1" x14ac:dyDescent="0.25">
      <c r="A71" s="814" t="s">
        <v>2855</v>
      </c>
      <c r="B71" s="682" t="s">
        <v>3815</v>
      </c>
      <c r="C71" s="525"/>
      <c r="D71" s="911">
        <v>235</v>
      </c>
      <c r="E71" s="860"/>
      <c r="F71" s="221"/>
      <c r="O71" s="221"/>
    </row>
    <row r="72" spans="1:15" ht="12" customHeight="1" x14ac:dyDescent="0.25">
      <c r="A72" s="814" t="s">
        <v>2856</v>
      </c>
      <c r="B72" s="682" t="s">
        <v>3814</v>
      </c>
      <c r="C72" s="525"/>
      <c r="D72" s="525">
        <v>387</v>
      </c>
      <c r="E72" s="408"/>
      <c r="F72" s="221"/>
      <c r="O72" s="221"/>
    </row>
    <row r="73" spans="1:15" ht="12" customHeight="1" x14ac:dyDescent="0.25">
      <c r="A73" s="814" t="s">
        <v>3790</v>
      </c>
      <c r="B73" s="682" t="s">
        <v>3816</v>
      </c>
      <c r="C73" s="525"/>
      <c r="D73" s="911">
        <v>708</v>
      </c>
      <c r="E73" s="860"/>
      <c r="F73" s="221"/>
      <c r="O73" s="221"/>
    </row>
    <row r="74" spans="1:15" ht="12" customHeight="1" x14ac:dyDescent="0.25">
      <c r="A74" s="814" t="s">
        <v>2855</v>
      </c>
      <c r="B74" s="682" t="s">
        <v>3818</v>
      </c>
      <c r="C74" s="525"/>
      <c r="D74" s="911">
        <v>23</v>
      </c>
      <c r="E74" s="860"/>
      <c r="F74" s="221"/>
      <c r="O74" s="221"/>
    </row>
    <row r="75" spans="1:15" ht="12" customHeight="1" x14ac:dyDescent="0.25">
      <c r="A75" s="814" t="s">
        <v>2856</v>
      </c>
      <c r="B75" s="682" t="s">
        <v>3821</v>
      </c>
      <c r="C75" s="525"/>
      <c r="D75" s="911">
        <v>49</v>
      </c>
      <c r="E75" s="860"/>
      <c r="F75" s="221"/>
      <c r="O75" s="221"/>
    </row>
    <row r="76" spans="1:15" ht="12" customHeight="1" x14ac:dyDescent="0.25">
      <c r="A76" s="814" t="s">
        <v>1327</v>
      </c>
      <c r="B76" s="682" t="s">
        <v>3825</v>
      </c>
      <c r="C76" s="525"/>
      <c r="D76" s="911">
        <v>47</v>
      </c>
      <c r="E76" s="408"/>
      <c r="F76" s="221"/>
      <c r="O76" s="221"/>
    </row>
    <row r="77" spans="1:15" ht="12" customHeight="1" x14ac:dyDescent="0.25">
      <c r="A77" s="814" t="s">
        <v>3556</v>
      </c>
      <c r="B77" s="682" t="s">
        <v>3826</v>
      </c>
      <c r="C77" s="525"/>
      <c r="D77" s="911">
        <v>246</v>
      </c>
      <c r="E77" s="860"/>
      <c r="F77" s="221"/>
      <c r="O77" s="221"/>
    </row>
    <row r="78" spans="1:15" ht="12" customHeight="1" x14ac:dyDescent="0.25">
      <c r="A78" s="814" t="s">
        <v>3791</v>
      </c>
      <c r="B78" s="682" t="s">
        <v>3837</v>
      </c>
      <c r="C78" s="525"/>
      <c r="D78" s="911">
        <v>43</v>
      </c>
      <c r="E78" s="860"/>
      <c r="F78" s="221"/>
      <c r="O78" s="221"/>
    </row>
    <row r="79" spans="1:15" ht="12" customHeight="1" x14ac:dyDescent="0.25">
      <c r="A79" s="814" t="s">
        <v>3558</v>
      </c>
      <c r="B79" s="682" t="s">
        <v>3840</v>
      </c>
      <c r="C79" s="525"/>
      <c r="D79" s="911">
        <v>337</v>
      </c>
      <c r="E79" s="860"/>
      <c r="F79" s="221"/>
      <c r="O79" s="221"/>
    </row>
    <row r="80" spans="1:15" ht="12" customHeight="1" x14ac:dyDescent="0.25">
      <c r="A80" s="814"/>
      <c r="B80" s="682" t="s">
        <v>3849</v>
      </c>
      <c r="C80" s="525"/>
      <c r="D80" s="911">
        <v>25</v>
      </c>
      <c r="E80" s="860"/>
      <c r="F80" s="221"/>
      <c r="O80" s="221"/>
    </row>
    <row r="81" spans="1:14" ht="12" customHeight="1" x14ac:dyDescent="0.25">
      <c r="A81" s="814"/>
      <c r="B81" s="682" t="s">
        <v>3850</v>
      </c>
      <c r="C81" s="525"/>
      <c r="D81" s="911">
        <v>324</v>
      </c>
      <c r="E81" s="860"/>
      <c r="F81" s="221"/>
    </row>
    <row r="82" spans="1:14" ht="12" customHeight="1" thickBot="1" x14ac:dyDescent="0.3">
      <c r="A82" s="814"/>
      <c r="B82" s="221"/>
      <c r="C82" s="302"/>
      <c r="D82" s="335"/>
      <c r="E82" s="240">
        <f>SUM(D67:D82)</f>
        <v>2736</v>
      </c>
      <c r="G82" s="221"/>
      <c r="H82" s="221"/>
      <c r="I82" s="221"/>
      <c r="J82" s="221"/>
      <c r="M82" s="221"/>
      <c r="N82" s="221"/>
    </row>
    <row r="83" spans="1:14" ht="20.25" customHeight="1" thickBot="1" x14ac:dyDescent="0.45">
      <c r="B83" s="50" t="s">
        <v>1198</v>
      </c>
      <c r="C83" s="49">
        <f>SUM(C2:C65)</f>
        <v>0</v>
      </c>
      <c r="D83" s="432">
        <f>SUM(D8:D65)</f>
        <v>24103</v>
      </c>
      <c r="E83" s="353"/>
      <c r="M83" s="221"/>
      <c r="N83" s="221"/>
    </row>
    <row r="84" spans="1:14" x14ac:dyDescent="0.2">
      <c r="M84" s="221"/>
      <c r="N84" s="221"/>
    </row>
    <row r="85" spans="1:14" x14ac:dyDescent="0.2">
      <c r="B85" s="193"/>
      <c r="C85" s="193"/>
      <c r="D85" s="193"/>
      <c r="E85" s="230"/>
      <c r="F85" s="193"/>
      <c r="G85" s="193"/>
      <c r="H85" s="193"/>
      <c r="I85" s="193"/>
      <c r="J85" s="28"/>
      <c r="K85" s="28"/>
    </row>
    <row r="86" spans="1:14" x14ac:dyDescent="0.2">
      <c r="B86" s="193"/>
      <c r="C86" s="193"/>
      <c r="D86" s="193"/>
      <c r="E86" s="230"/>
      <c r="F86" s="193"/>
      <c r="G86" s="193"/>
      <c r="H86" s="193"/>
      <c r="I86" s="193"/>
      <c r="J86" s="28"/>
      <c r="K86" s="28"/>
    </row>
    <row r="87" spans="1:14" ht="13.2" x14ac:dyDescent="0.25">
      <c r="C87" s="193"/>
      <c r="D87" s="193"/>
      <c r="E87" s="799"/>
      <c r="F87" s="193"/>
      <c r="G87" s="193"/>
      <c r="H87" s="193"/>
      <c r="I87" s="193"/>
      <c r="J87" s="28"/>
      <c r="K87" s="28"/>
    </row>
    <row r="88" spans="1:14" ht="13.2" x14ac:dyDescent="0.25">
      <c r="C88" s="231"/>
      <c r="D88" s="28"/>
      <c r="E88" s="799"/>
      <c r="F88" s="193"/>
      <c r="G88" s="193"/>
      <c r="H88" s="193"/>
      <c r="I88" s="193"/>
      <c r="J88" s="28"/>
      <c r="K88" s="28"/>
    </row>
    <row r="89" spans="1:14" ht="13.2" x14ac:dyDescent="0.25">
      <c r="C89" s="193"/>
      <c r="D89" s="28"/>
      <c r="E89" s="799"/>
      <c r="F89" s="193"/>
      <c r="G89" s="193"/>
      <c r="H89" s="193"/>
      <c r="I89" s="193"/>
      <c r="J89" s="28"/>
      <c r="K89" s="28"/>
    </row>
    <row r="90" spans="1:14" x14ac:dyDescent="0.2">
      <c r="B90" s="28"/>
      <c r="C90" s="193"/>
      <c r="D90" s="28"/>
      <c r="E90" s="193"/>
      <c r="F90" s="193"/>
      <c r="G90" s="193"/>
      <c r="H90" s="193"/>
      <c r="I90" s="193"/>
      <c r="J90" s="28"/>
      <c r="K90" s="28"/>
    </row>
    <row r="91" spans="1:14" x14ac:dyDescent="0.2">
      <c r="B91" s="28"/>
      <c r="C91" s="231"/>
      <c r="D91" s="28"/>
      <c r="E91" s="193"/>
      <c r="F91" s="193"/>
      <c r="G91" s="193"/>
      <c r="H91" s="193"/>
      <c r="I91" s="193"/>
      <c r="J91" s="28"/>
      <c r="K91" s="28"/>
    </row>
    <row r="92" spans="1:14" x14ac:dyDescent="0.2">
      <c r="E92" s="221"/>
      <c r="F92" s="221"/>
      <c r="G92" s="221"/>
      <c r="H92" s="221"/>
      <c r="I92" s="221"/>
    </row>
  </sheetData>
  <pageMargins left="0.7" right="0.7" top="0.75" bottom="0.75" header="0.3" footer="0.3"/>
  <pageSetup paperSize="9"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3"/>
  <sheetViews>
    <sheetView zoomScale="89" zoomScaleNormal="89" workbookViewId="0">
      <selection activeCell="B1" sqref="B1:B1048576"/>
    </sheetView>
  </sheetViews>
  <sheetFormatPr baseColWidth="10" defaultColWidth="11.44140625" defaultRowHeight="11.4" x14ac:dyDescent="0.2"/>
  <cols>
    <col min="1" max="1" width="3.6640625" style="3" customWidth="1"/>
    <col min="2" max="2" width="23.5546875" style="3" customWidth="1"/>
    <col min="3" max="3" width="10.88671875" style="5" bestFit="1" customWidth="1"/>
    <col min="4" max="4" width="9.109375" style="3" customWidth="1"/>
    <col min="5" max="5" width="9.6640625" style="3" customWidth="1"/>
    <col min="6" max="6" width="1.109375" style="3" customWidth="1"/>
    <col min="7" max="7" width="7.44140625" style="3" customWidth="1"/>
    <col min="8" max="8" width="6.6640625" style="3" customWidth="1"/>
    <col min="9" max="9" width="7" style="3" customWidth="1"/>
    <col min="10" max="10" width="8.5546875" style="3" customWidth="1"/>
    <col min="11" max="11" width="1.109375" style="3" customWidth="1"/>
    <col min="12" max="12" width="11.44140625" style="3"/>
    <col min="13" max="13" width="10.44140625" style="3" bestFit="1" customWidth="1"/>
    <col min="14" max="14" width="5.5546875" style="3" bestFit="1" customWidth="1"/>
    <col min="15" max="15" width="5" style="3" bestFit="1" customWidth="1"/>
    <col min="16" max="16" width="6" style="3" bestFit="1" customWidth="1"/>
    <col min="17" max="17" width="12.88671875" style="3" bestFit="1" customWidth="1"/>
    <col min="18" max="18" width="15.44140625" style="3" bestFit="1" customWidth="1"/>
    <col min="19" max="16384" width="11.44140625" style="3"/>
  </cols>
  <sheetData>
    <row r="1" spans="1:15" ht="12" thickBot="1" x14ac:dyDescent="0.25">
      <c r="B1" s="50"/>
      <c r="C1" s="54" t="s">
        <v>1230</v>
      </c>
      <c r="D1" s="54" t="s">
        <v>1228</v>
      </c>
      <c r="E1" s="221"/>
      <c r="F1" s="260"/>
      <c r="G1" s="221"/>
      <c r="H1" s="221"/>
      <c r="I1" s="221"/>
      <c r="J1" s="221"/>
      <c r="L1" s="796" t="s">
        <v>2701</v>
      </c>
    </row>
    <row r="2" spans="1:15" ht="12" x14ac:dyDescent="0.25">
      <c r="A2" s="16"/>
      <c r="B2" s="50" t="s">
        <v>1192</v>
      </c>
      <c r="C2" s="40">
        <v>14515</v>
      </c>
      <c r="D2" s="44"/>
      <c r="E2" s="260"/>
      <c r="F2" s="630"/>
      <c r="G2" s="260"/>
      <c r="H2" s="260"/>
      <c r="I2" s="355"/>
      <c r="J2" s="221"/>
      <c r="L2" s="230"/>
    </row>
    <row r="3" spans="1:15" ht="13.2" x14ac:dyDescent="0.25">
      <c r="A3" s="16"/>
      <c r="B3" s="3" t="s">
        <v>1194</v>
      </c>
      <c r="C3" s="44"/>
      <c r="D3" s="44"/>
      <c r="E3" s="23"/>
      <c r="L3" s="230"/>
      <c r="M3" s="799"/>
    </row>
    <row r="4" spans="1:15" ht="13.2" x14ac:dyDescent="0.25">
      <c r="A4" s="16"/>
      <c r="B4" s="3" t="s">
        <v>3597</v>
      </c>
      <c r="C4" s="44">
        <v>2000</v>
      </c>
      <c r="D4" s="44"/>
      <c r="E4" s="23"/>
      <c r="L4" s="230"/>
      <c r="M4" s="799"/>
    </row>
    <row r="5" spans="1:15" ht="13.2" x14ac:dyDescent="0.25">
      <c r="A5" s="16"/>
      <c r="B5" s="3" t="s">
        <v>3743</v>
      </c>
      <c r="C5" s="44">
        <v>3000</v>
      </c>
      <c r="D5" s="44"/>
      <c r="E5" s="23"/>
      <c r="L5" s="230"/>
      <c r="M5" s="799"/>
    </row>
    <row r="6" spans="1:15" ht="13.2" x14ac:dyDescent="0.25">
      <c r="A6" s="16"/>
      <c r="B6" s="221" t="s">
        <v>393</v>
      </c>
      <c r="C6" s="46">
        <v>91</v>
      </c>
      <c r="D6" s="46"/>
      <c r="E6" s="23">
        <f>SUM(C2:C6)</f>
        <v>19606</v>
      </c>
      <c r="L6" s="230"/>
      <c r="M6" s="799"/>
    </row>
    <row r="7" spans="1:15" ht="3.75" customHeight="1" x14ac:dyDescent="0.2">
      <c r="A7" s="4"/>
      <c r="B7" s="51"/>
      <c r="C7" s="41"/>
      <c r="D7" s="45"/>
      <c r="E7" s="4"/>
    </row>
    <row r="8" spans="1:15" x14ac:dyDescent="0.2">
      <c r="A8" s="14">
        <v>1</v>
      </c>
      <c r="B8" s="816" t="s">
        <v>1145</v>
      </c>
      <c r="C8" s="817">
        <v>-40</v>
      </c>
      <c r="D8" s="888">
        <v>40</v>
      </c>
      <c r="G8" s="221"/>
      <c r="H8" s="221"/>
      <c r="I8" s="221"/>
      <c r="J8" s="193"/>
      <c r="L8" s="5"/>
      <c r="M8" s="221"/>
      <c r="N8" s="221"/>
    </row>
    <row r="9" spans="1:15" x14ac:dyDescent="0.2">
      <c r="A9" s="14">
        <v>2</v>
      </c>
      <c r="B9" s="816" t="s">
        <v>791</v>
      </c>
      <c r="C9" s="817">
        <v>-120</v>
      </c>
      <c r="D9" s="888">
        <v>120</v>
      </c>
      <c r="E9" s="221"/>
      <c r="G9" s="221"/>
      <c r="H9" s="221"/>
      <c r="I9" s="221"/>
      <c r="J9" s="193"/>
      <c r="K9" s="221"/>
      <c r="L9" s="5"/>
      <c r="N9" s="599"/>
    </row>
    <row r="10" spans="1:15" x14ac:dyDescent="0.2">
      <c r="A10" s="14">
        <v>3</v>
      </c>
      <c r="B10" s="816" t="s">
        <v>2670</v>
      </c>
      <c r="C10" s="817">
        <v>-897</v>
      </c>
      <c r="D10" s="888">
        <v>897</v>
      </c>
      <c r="G10" s="221"/>
      <c r="H10" s="221"/>
      <c r="I10" s="221"/>
      <c r="J10" s="221"/>
      <c r="K10" s="221"/>
      <c r="L10" s="5"/>
      <c r="N10" s="599"/>
      <c r="O10" s="599"/>
    </row>
    <row r="11" spans="1:15" x14ac:dyDescent="0.2">
      <c r="A11" s="14">
        <v>4</v>
      </c>
      <c r="B11" s="714" t="s">
        <v>2711</v>
      </c>
      <c r="C11" s="758">
        <v>-9481</v>
      </c>
      <c r="D11" s="818">
        <f>E73</f>
        <v>9481</v>
      </c>
      <c r="G11" s="221"/>
      <c r="H11" s="221"/>
      <c r="I11" s="221"/>
      <c r="J11" s="221"/>
      <c r="K11" s="221"/>
      <c r="L11" s="5"/>
      <c r="M11" s="221"/>
      <c r="N11" s="599"/>
      <c r="O11" s="599"/>
    </row>
    <row r="12" spans="1:15" x14ac:dyDescent="0.2">
      <c r="A12" s="14">
        <v>5</v>
      </c>
      <c r="B12" s="816" t="s">
        <v>3767</v>
      </c>
      <c r="C12" s="817">
        <v>-1768</v>
      </c>
      <c r="D12" s="888">
        <v>1768</v>
      </c>
      <c r="G12" s="221"/>
      <c r="H12" s="221"/>
      <c r="I12" s="221"/>
      <c r="J12" s="193"/>
      <c r="K12" s="221"/>
      <c r="L12" s="260"/>
      <c r="M12" s="221"/>
      <c r="N12" s="599"/>
      <c r="O12" s="599"/>
    </row>
    <row r="13" spans="1:15" x14ac:dyDescent="0.2">
      <c r="A13" s="14">
        <v>6</v>
      </c>
      <c r="B13" s="816" t="s">
        <v>1433</v>
      </c>
      <c r="C13" s="817">
        <v>0</v>
      </c>
      <c r="D13" s="888">
        <v>0</v>
      </c>
      <c r="G13" s="193"/>
      <c r="H13" s="193"/>
      <c r="I13" s="221"/>
      <c r="J13" s="221"/>
      <c r="L13" s="221"/>
      <c r="M13" s="221"/>
      <c r="N13" s="221"/>
      <c r="O13" s="599"/>
    </row>
    <row r="14" spans="1:15" ht="12" x14ac:dyDescent="0.25">
      <c r="A14" s="14">
        <v>7</v>
      </c>
      <c r="B14" s="670" t="s">
        <v>2170</v>
      </c>
      <c r="C14" s="672">
        <v>-174</v>
      </c>
      <c r="D14" s="672">
        <v>174</v>
      </c>
      <c r="E14" s="240">
        <f>SUM(D8:D14)</f>
        <v>12480</v>
      </c>
      <c r="J14" s="221"/>
      <c r="L14" s="260"/>
      <c r="M14" s="221"/>
      <c r="N14" s="221"/>
    </row>
    <row r="15" spans="1:15" ht="3" customHeight="1" x14ac:dyDescent="0.2">
      <c r="A15" s="4"/>
      <c r="B15" s="51"/>
      <c r="C15" s="41"/>
      <c r="D15" s="45"/>
      <c r="E15" s="4"/>
      <c r="I15" s="221"/>
      <c r="J15" s="221"/>
      <c r="K15" s="221"/>
      <c r="L15" s="221"/>
      <c r="M15" s="221"/>
      <c r="N15" s="221"/>
      <c r="O15" s="599"/>
    </row>
    <row r="16" spans="1:15" ht="12" x14ac:dyDescent="0.25">
      <c r="A16" s="15"/>
      <c r="B16" s="594" t="s">
        <v>62</v>
      </c>
      <c r="C16" s="501">
        <v>-5525</v>
      </c>
      <c r="D16" s="652">
        <v>5525</v>
      </c>
      <c r="E16" s="240">
        <f>D16</f>
        <v>5525</v>
      </c>
      <c r="L16" s="221"/>
      <c r="M16" s="221"/>
      <c r="N16" s="221"/>
    </row>
    <row r="17" spans="1:16" ht="3" customHeight="1" x14ac:dyDescent="0.2">
      <c r="A17" s="4"/>
      <c r="B17" s="357"/>
      <c r="C17" s="41"/>
      <c r="D17" s="45"/>
      <c r="E17" s="4"/>
      <c r="G17" s="193"/>
      <c r="H17" s="193"/>
      <c r="I17" s="193"/>
      <c r="J17" s="193"/>
      <c r="K17" s="221"/>
      <c r="L17" s="221"/>
      <c r="M17" s="221"/>
      <c r="N17" s="221"/>
    </row>
    <row r="18" spans="1:16" ht="12" customHeight="1" x14ac:dyDescent="0.25">
      <c r="A18" s="813" t="s">
        <v>3558</v>
      </c>
      <c r="B18" s="657" t="s">
        <v>2888</v>
      </c>
      <c r="C18" s="658">
        <v>-628</v>
      </c>
      <c r="D18" s="658">
        <v>628</v>
      </c>
      <c r="E18" s="353"/>
      <c r="G18" s="221"/>
      <c r="H18" s="221"/>
      <c r="I18" s="221"/>
      <c r="J18" s="221"/>
      <c r="K18" s="221"/>
      <c r="L18" s="221"/>
    </row>
    <row r="19" spans="1:16" ht="12" customHeight="1" x14ac:dyDescent="0.25">
      <c r="A19" s="813" t="s">
        <v>3559</v>
      </c>
      <c r="B19" s="730" t="s">
        <v>3774</v>
      </c>
      <c r="C19" s="731">
        <v>-956</v>
      </c>
      <c r="D19" s="731">
        <v>956</v>
      </c>
      <c r="E19" s="353"/>
      <c r="G19" s="221"/>
      <c r="H19" s="221"/>
      <c r="I19" s="221"/>
      <c r="J19" s="221"/>
      <c r="K19" s="221"/>
      <c r="L19" s="221"/>
    </row>
    <row r="20" spans="1:16" ht="12" customHeight="1" x14ac:dyDescent="0.2">
      <c r="A20" s="813" t="s">
        <v>2856</v>
      </c>
      <c r="B20" s="816" t="s">
        <v>3752</v>
      </c>
      <c r="C20" s="817">
        <v>-17</v>
      </c>
      <c r="D20" s="888">
        <v>17</v>
      </c>
      <c r="E20" s="390"/>
      <c r="F20" s="221"/>
      <c r="G20" s="221"/>
      <c r="H20" s="221"/>
      <c r="I20" s="221"/>
      <c r="J20" s="221"/>
      <c r="K20" s="221"/>
      <c r="L20" s="221"/>
    </row>
    <row r="21" spans="1:16" ht="12" customHeight="1" x14ac:dyDescent="0.2">
      <c r="A21" s="813" t="s">
        <v>3558</v>
      </c>
      <c r="B21" s="221"/>
      <c r="C21" s="302"/>
      <c r="D21" s="302"/>
      <c r="E21" s="390"/>
      <c r="F21" s="221"/>
      <c r="G21" s="221"/>
      <c r="H21" s="221"/>
      <c r="I21" s="221"/>
      <c r="J21" s="221"/>
      <c r="K21" s="221"/>
      <c r="L21" s="824"/>
      <c r="M21" s="221"/>
    </row>
    <row r="22" spans="1:16" ht="12" customHeight="1" x14ac:dyDescent="0.2">
      <c r="A22" s="813" t="s">
        <v>3560</v>
      </c>
      <c r="B22" s="221"/>
      <c r="C22" s="302"/>
      <c r="D22" s="302"/>
      <c r="E22" s="390"/>
      <c r="F22" s="221"/>
      <c r="G22" s="221"/>
      <c r="H22" s="221"/>
      <c r="I22" s="221"/>
      <c r="J22" s="221"/>
      <c r="K22" s="221"/>
      <c r="L22" s="221"/>
      <c r="M22" s="221"/>
    </row>
    <row r="23" spans="1:16" ht="12" customHeight="1" x14ac:dyDescent="0.25">
      <c r="A23" s="813"/>
      <c r="B23" s="221"/>
      <c r="C23" s="302"/>
      <c r="D23" s="302"/>
      <c r="E23" s="240">
        <f>SUM(D18:D23)</f>
        <v>1601</v>
      </c>
      <c r="F23" s="221"/>
      <c r="G23" s="221"/>
      <c r="H23" s="221"/>
      <c r="I23" s="221"/>
      <c r="J23" s="221"/>
      <c r="K23" s="221"/>
      <c r="L23" s="774"/>
      <c r="M23" s="221"/>
    </row>
    <row r="24" spans="1:16" ht="3" customHeight="1" x14ac:dyDescent="0.2">
      <c r="A24" s="659"/>
      <c r="B24" s="659"/>
      <c r="C24" s="795"/>
      <c r="D24" s="795"/>
      <c r="E24" s="801"/>
      <c r="F24" s="221"/>
      <c r="G24" s="221"/>
      <c r="H24" s="221"/>
      <c r="I24" s="221"/>
      <c r="J24" s="221"/>
      <c r="N24" s="221"/>
      <c r="O24" s="221"/>
    </row>
    <row r="25" spans="1:16" ht="12" customHeight="1" x14ac:dyDescent="0.25">
      <c r="A25" s="814" t="s">
        <v>3553</v>
      </c>
      <c r="B25" s="816" t="s">
        <v>3726</v>
      </c>
      <c r="C25" s="817"/>
      <c r="D25" s="888">
        <v>206</v>
      </c>
      <c r="E25" s="408"/>
      <c r="F25" s="221"/>
      <c r="P25" s="221"/>
    </row>
    <row r="26" spans="1:16" ht="12" customHeight="1" x14ac:dyDescent="0.25">
      <c r="A26" s="814" t="s">
        <v>2855</v>
      </c>
      <c r="B26" s="816" t="s">
        <v>3164</v>
      </c>
      <c r="C26" s="817"/>
      <c r="D26" s="888">
        <v>464</v>
      </c>
      <c r="E26" s="408"/>
      <c r="F26" s="221"/>
      <c r="P26" s="221"/>
    </row>
    <row r="27" spans="1:16" ht="12" customHeight="1" x14ac:dyDescent="0.25">
      <c r="A27" s="814" t="s">
        <v>3554</v>
      </c>
      <c r="B27" s="816" t="s">
        <v>2937</v>
      </c>
      <c r="C27" s="817"/>
      <c r="D27" s="888">
        <v>72</v>
      </c>
      <c r="E27" s="408"/>
      <c r="F27" s="221"/>
      <c r="P27" s="221"/>
    </row>
    <row r="28" spans="1:16" ht="12" customHeight="1" x14ac:dyDescent="0.25">
      <c r="A28" s="814" t="s">
        <v>3555</v>
      </c>
      <c r="B28" s="816" t="s">
        <v>3439</v>
      </c>
      <c r="C28" s="817"/>
      <c r="D28" s="888">
        <v>17</v>
      </c>
      <c r="E28" s="408"/>
      <c r="F28" s="221"/>
      <c r="P28" s="221"/>
    </row>
    <row r="29" spans="1:16" ht="12" customHeight="1" x14ac:dyDescent="0.25">
      <c r="A29" s="814" t="s">
        <v>2856</v>
      </c>
      <c r="B29" s="816" t="s">
        <v>1155</v>
      </c>
      <c r="C29" s="817"/>
      <c r="D29" s="888">
        <v>24</v>
      </c>
      <c r="E29" s="408"/>
      <c r="F29" s="221"/>
      <c r="P29" s="221"/>
    </row>
    <row r="30" spans="1:16" ht="12" customHeight="1" x14ac:dyDescent="0.25">
      <c r="A30" s="814" t="s">
        <v>3556</v>
      </c>
      <c r="B30" s="816" t="s">
        <v>3728</v>
      </c>
      <c r="C30" s="817"/>
      <c r="D30" s="888">
        <v>30</v>
      </c>
      <c r="E30" s="408"/>
      <c r="F30" s="221"/>
    </row>
    <row r="31" spans="1:16" ht="12" customHeight="1" x14ac:dyDescent="0.25">
      <c r="A31" s="814" t="s">
        <v>3557</v>
      </c>
      <c r="B31" s="816" t="s">
        <v>3729</v>
      </c>
      <c r="C31" s="817"/>
      <c r="D31" s="888">
        <v>62</v>
      </c>
      <c r="E31" s="408"/>
      <c r="F31" s="221"/>
    </row>
    <row r="32" spans="1:16" ht="12" customHeight="1" x14ac:dyDescent="0.25">
      <c r="A32" s="814" t="s">
        <v>3558</v>
      </c>
      <c r="B32" s="821" t="s">
        <v>3730</v>
      </c>
      <c r="C32" s="822"/>
      <c r="D32" s="889">
        <v>1000</v>
      </c>
      <c r="E32" s="408"/>
      <c r="F32" s="221"/>
      <c r="P32" s="221"/>
    </row>
    <row r="33" spans="1:16" ht="12" customHeight="1" x14ac:dyDescent="0.25">
      <c r="A33" s="814"/>
      <c r="B33" s="816" t="s">
        <v>3731</v>
      </c>
      <c r="C33" s="817"/>
      <c r="D33" s="888">
        <v>315</v>
      </c>
      <c r="E33" s="408"/>
      <c r="F33" s="221"/>
      <c r="P33" s="221"/>
    </row>
    <row r="34" spans="1:16" ht="12" customHeight="1" x14ac:dyDescent="0.25">
      <c r="A34" s="814"/>
      <c r="B34" s="816" t="s">
        <v>3737</v>
      </c>
      <c r="C34" s="817"/>
      <c r="D34" s="888">
        <v>44</v>
      </c>
      <c r="E34" s="408"/>
      <c r="F34" s="221"/>
      <c r="P34" s="221"/>
    </row>
    <row r="35" spans="1:16" ht="12" customHeight="1" x14ac:dyDescent="0.25">
      <c r="A35" s="814"/>
      <c r="B35" s="816" t="s">
        <v>3734</v>
      </c>
      <c r="C35" s="817"/>
      <c r="D35" s="888">
        <v>111</v>
      </c>
      <c r="E35" s="408"/>
      <c r="F35" s="221"/>
      <c r="P35" s="221"/>
    </row>
    <row r="36" spans="1:16" ht="12" customHeight="1" x14ac:dyDescent="0.25">
      <c r="A36" s="814"/>
      <c r="B36" s="816" t="s">
        <v>3736</v>
      </c>
      <c r="C36" s="817"/>
      <c r="D36" s="888">
        <v>300</v>
      </c>
      <c r="E36" s="408"/>
      <c r="F36" s="221"/>
      <c r="P36" s="221"/>
    </row>
    <row r="37" spans="1:16" ht="12" customHeight="1" x14ac:dyDescent="0.25">
      <c r="A37" s="814"/>
      <c r="B37" s="816" t="s">
        <v>3735</v>
      </c>
      <c r="C37" s="817"/>
      <c r="D37" s="888">
        <v>725</v>
      </c>
      <c r="E37" s="408"/>
      <c r="F37" s="221"/>
      <c r="P37" s="221"/>
    </row>
    <row r="38" spans="1:16" ht="12" customHeight="1" x14ac:dyDescent="0.25">
      <c r="A38" s="814"/>
      <c r="B38" s="816" t="s">
        <v>3739</v>
      </c>
      <c r="C38" s="817"/>
      <c r="D38" s="888">
        <v>218</v>
      </c>
      <c r="E38" s="408"/>
      <c r="F38" s="221"/>
      <c r="P38" s="221"/>
    </row>
    <row r="39" spans="1:16" ht="12" customHeight="1" x14ac:dyDescent="0.25">
      <c r="A39" s="814"/>
      <c r="B39" s="816" t="s">
        <v>3740</v>
      </c>
      <c r="C39" s="817"/>
      <c r="D39" s="888">
        <v>265</v>
      </c>
      <c r="E39" s="408"/>
      <c r="F39" s="221"/>
      <c r="P39" s="221"/>
    </row>
    <row r="40" spans="1:16" ht="12" customHeight="1" x14ac:dyDescent="0.25">
      <c r="A40" s="814"/>
      <c r="B40" s="816" t="s">
        <v>3742</v>
      </c>
      <c r="C40" s="817"/>
      <c r="D40" s="888">
        <v>135</v>
      </c>
      <c r="E40" s="408"/>
      <c r="F40" s="221"/>
      <c r="P40" s="221"/>
    </row>
    <row r="41" spans="1:16" ht="12" customHeight="1" x14ac:dyDescent="0.25">
      <c r="A41" s="814"/>
      <c r="B41" s="816" t="s">
        <v>3741</v>
      </c>
      <c r="C41" s="817"/>
      <c r="D41" s="888">
        <v>20</v>
      </c>
      <c r="E41" s="408"/>
      <c r="F41" s="221"/>
      <c r="P41" s="221"/>
    </row>
    <row r="42" spans="1:16" ht="12" customHeight="1" x14ac:dyDescent="0.25">
      <c r="A42" s="814"/>
      <c r="B42" s="821" t="s">
        <v>3744</v>
      </c>
      <c r="C42" s="822"/>
      <c r="D42" s="889">
        <v>460</v>
      </c>
      <c r="E42" s="408"/>
      <c r="F42" s="221"/>
      <c r="P42" s="221"/>
    </row>
    <row r="43" spans="1:16" ht="12" customHeight="1" x14ac:dyDescent="0.25">
      <c r="A43" s="814"/>
      <c r="B43" s="816" t="s">
        <v>3745</v>
      </c>
      <c r="C43" s="817"/>
      <c r="D43" s="888">
        <v>159</v>
      </c>
      <c r="E43" s="408"/>
      <c r="F43" s="221"/>
      <c r="P43" s="221"/>
    </row>
    <row r="44" spans="1:16" ht="12" customHeight="1" x14ac:dyDescent="0.25">
      <c r="A44" s="814"/>
      <c r="B44" s="816" t="s">
        <v>3746</v>
      </c>
      <c r="C44" s="817"/>
      <c r="D44" s="888">
        <v>205</v>
      </c>
      <c r="E44" s="408"/>
      <c r="F44" s="221"/>
      <c r="P44" s="221"/>
    </row>
    <row r="45" spans="1:16" ht="12" customHeight="1" x14ac:dyDescent="0.25">
      <c r="A45" s="814"/>
      <c r="B45" s="816" t="s">
        <v>3747</v>
      </c>
      <c r="C45" s="817"/>
      <c r="D45" s="888">
        <v>7</v>
      </c>
      <c r="E45" s="408"/>
      <c r="F45" s="221"/>
      <c r="P45" s="221"/>
    </row>
    <row r="46" spans="1:16" ht="12" customHeight="1" x14ac:dyDescent="0.25">
      <c r="A46" s="814"/>
      <c r="B46" s="816" t="s">
        <v>3748</v>
      </c>
      <c r="C46" s="817"/>
      <c r="D46" s="888">
        <v>50</v>
      </c>
      <c r="E46" s="408"/>
      <c r="F46" s="221"/>
      <c r="P46" s="221"/>
    </row>
    <row r="47" spans="1:16" ht="12" customHeight="1" x14ac:dyDescent="0.25">
      <c r="A47" s="814"/>
      <c r="B47" s="816" t="s">
        <v>2764</v>
      </c>
      <c r="C47" s="817"/>
      <c r="D47" s="888">
        <v>16</v>
      </c>
      <c r="E47" s="408"/>
      <c r="F47" s="221"/>
      <c r="P47" s="221"/>
    </row>
    <row r="48" spans="1:16" ht="12" customHeight="1" x14ac:dyDescent="0.25">
      <c r="A48" s="814"/>
      <c r="B48" s="816" t="s">
        <v>3749</v>
      </c>
      <c r="C48" s="817"/>
      <c r="D48" s="888">
        <v>4</v>
      </c>
      <c r="E48" s="408"/>
      <c r="F48" s="221"/>
      <c r="P48" s="221"/>
    </row>
    <row r="49" spans="1:16" ht="12" customHeight="1" x14ac:dyDescent="0.25">
      <c r="A49" s="814"/>
      <c r="B49" s="816" t="s">
        <v>3698</v>
      </c>
      <c r="C49" s="817"/>
      <c r="D49" s="888">
        <v>13</v>
      </c>
      <c r="E49" s="408"/>
      <c r="F49" s="221"/>
      <c r="P49" s="221"/>
    </row>
    <row r="50" spans="1:16" ht="12" customHeight="1" x14ac:dyDescent="0.25">
      <c r="A50" s="814"/>
      <c r="B50" s="816" t="s">
        <v>3727</v>
      </c>
      <c r="C50" s="817"/>
      <c r="D50" s="888">
        <v>200</v>
      </c>
      <c r="E50" s="408"/>
      <c r="F50" s="221"/>
      <c r="P50" s="221"/>
    </row>
    <row r="51" spans="1:16" ht="12" customHeight="1" x14ac:dyDescent="0.25">
      <c r="A51" s="814"/>
      <c r="B51" s="816" t="s">
        <v>3738</v>
      </c>
      <c r="C51" s="817"/>
      <c r="D51" s="888">
        <v>200</v>
      </c>
      <c r="E51" s="408"/>
      <c r="F51" s="221"/>
      <c r="P51" s="221"/>
    </row>
    <row r="52" spans="1:16" ht="12" customHeight="1" x14ac:dyDescent="0.25">
      <c r="A52" s="814"/>
      <c r="B52" s="816" t="s">
        <v>3751</v>
      </c>
      <c r="C52" s="817"/>
      <c r="D52" s="888">
        <v>200</v>
      </c>
      <c r="E52" s="408"/>
      <c r="F52" s="221"/>
      <c r="P52" s="221"/>
    </row>
    <row r="53" spans="1:16" ht="12" customHeight="1" x14ac:dyDescent="0.25">
      <c r="A53" s="814"/>
      <c r="B53" s="816" t="s">
        <v>3753</v>
      </c>
      <c r="C53" s="817"/>
      <c r="D53" s="888">
        <v>190</v>
      </c>
      <c r="E53" s="408"/>
      <c r="F53" s="221"/>
      <c r="P53" s="221"/>
    </row>
    <row r="54" spans="1:16" ht="12" customHeight="1" x14ac:dyDescent="0.25">
      <c r="A54" s="814"/>
      <c r="B54" s="816" t="s">
        <v>479</v>
      </c>
      <c r="C54" s="817"/>
      <c r="D54" s="888">
        <v>100</v>
      </c>
      <c r="E54" s="408"/>
      <c r="F54" s="221"/>
      <c r="P54" s="221"/>
    </row>
    <row r="55" spans="1:16" ht="12" customHeight="1" x14ac:dyDescent="0.25">
      <c r="A55" s="814"/>
      <c r="B55" s="816" t="s">
        <v>2764</v>
      </c>
      <c r="C55" s="817"/>
      <c r="D55" s="888">
        <v>16</v>
      </c>
      <c r="E55" s="408"/>
      <c r="F55" s="221"/>
      <c r="P55" s="221"/>
    </row>
    <row r="56" spans="1:16" ht="12" customHeight="1" x14ac:dyDescent="0.25">
      <c r="A56" s="814"/>
      <c r="B56" s="816" t="s">
        <v>3755</v>
      </c>
      <c r="C56" s="817"/>
      <c r="D56" s="888">
        <v>155</v>
      </c>
      <c r="E56" s="408"/>
      <c r="F56" s="221"/>
      <c r="P56" s="221"/>
    </row>
    <row r="57" spans="1:16" ht="12" customHeight="1" x14ac:dyDescent="0.25">
      <c r="A57" s="814"/>
      <c r="B57" s="816" t="s">
        <v>3754</v>
      </c>
      <c r="C57" s="817"/>
      <c r="D57" s="888">
        <v>145</v>
      </c>
      <c r="E57" s="408"/>
      <c r="F57" s="221"/>
      <c r="P57" s="221"/>
    </row>
    <row r="58" spans="1:16" ht="12" customHeight="1" x14ac:dyDescent="0.25">
      <c r="A58" s="814"/>
      <c r="B58" s="816" t="s">
        <v>1460</v>
      </c>
      <c r="C58" s="817"/>
      <c r="D58" s="888">
        <v>102</v>
      </c>
      <c r="E58" s="408"/>
      <c r="F58" s="221"/>
      <c r="P58" s="221"/>
    </row>
    <row r="59" spans="1:16" ht="12" customHeight="1" x14ac:dyDescent="0.25">
      <c r="A59" s="814"/>
      <c r="B59" s="821" t="s">
        <v>3758</v>
      </c>
      <c r="C59" s="822"/>
      <c r="D59" s="889">
        <v>1567</v>
      </c>
      <c r="E59" s="408"/>
      <c r="F59" s="221"/>
      <c r="P59" s="221"/>
    </row>
    <row r="60" spans="1:16" ht="12" customHeight="1" x14ac:dyDescent="0.25">
      <c r="A60" s="814"/>
      <c r="B60" s="816" t="s">
        <v>3756</v>
      </c>
      <c r="C60" s="817"/>
      <c r="D60" s="888">
        <v>200</v>
      </c>
      <c r="E60" s="408"/>
      <c r="F60" s="221"/>
      <c r="P60" s="221"/>
    </row>
    <row r="61" spans="1:16" ht="12" customHeight="1" x14ac:dyDescent="0.25">
      <c r="A61" s="814"/>
      <c r="B61" s="816" t="s">
        <v>3757</v>
      </c>
      <c r="C61" s="817"/>
      <c r="D61" s="888">
        <v>121</v>
      </c>
      <c r="E61" s="408"/>
      <c r="F61" s="221"/>
      <c r="P61" s="221"/>
    </row>
    <row r="62" spans="1:16" ht="12" customHeight="1" x14ac:dyDescent="0.25">
      <c r="A62" s="814"/>
      <c r="B62" s="816" t="s">
        <v>3764</v>
      </c>
      <c r="C62" s="817"/>
      <c r="D62" s="888">
        <v>160</v>
      </c>
      <c r="E62" s="408"/>
      <c r="F62" s="221"/>
      <c r="P62" s="221"/>
    </row>
    <row r="63" spans="1:16" ht="12" customHeight="1" x14ac:dyDescent="0.25">
      <c r="A63" s="814"/>
      <c r="B63" s="816" t="s">
        <v>3759</v>
      </c>
      <c r="C63" s="817"/>
      <c r="D63" s="888">
        <v>102</v>
      </c>
      <c r="E63" s="408"/>
      <c r="F63" s="221"/>
      <c r="P63" s="221"/>
    </row>
    <row r="64" spans="1:16" ht="12" customHeight="1" x14ac:dyDescent="0.25">
      <c r="A64" s="814"/>
      <c r="B64" s="816" t="s">
        <v>3763</v>
      </c>
      <c r="C64" s="817"/>
      <c r="D64" s="888">
        <v>227</v>
      </c>
      <c r="E64" s="408"/>
      <c r="F64" s="221"/>
      <c r="P64" s="221"/>
    </row>
    <row r="65" spans="1:16" ht="12" customHeight="1" x14ac:dyDescent="0.25">
      <c r="A65" s="814"/>
      <c r="B65" s="816" t="s">
        <v>3762</v>
      </c>
      <c r="C65" s="817"/>
      <c r="D65" s="888">
        <v>300</v>
      </c>
      <c r="E65" s="408"/>
      <c r="F65" s="221"/>
      <c r="P65" s="221"/>
    </row>
    <row r="66" spans="1:16" ht="12" customHeight="1" x14ac:dyDescent="0.25">
      <c r="A66" s="814"/>
      <c r="B66" s="816" t="s">
        <v>3761</v>
      </c>
      <c r="C66" s="817"/>
      <c r="D66" s="888">
        <v>13</v>
      </c>
      <c r="E66" s="408"/>
      <c r="F66" s="221"/>
      <c r="P66" s="221"/>
    </row>
    <row r="67" spans="1:16" ht="12" customHeight="1" x14ac:dyDescent="0.25">
      <c r="A67" s="814"/>
      <c r="B67" s="816" t="s">
        <v>3768</v>
      </c>
      <c r="C67" s="817"/>
      <c r="D67" s="888">
        <v>216</v>
      </c>
      <c r="E67" s="408"/>
      <c r="F67" s="221"/>
      <c r="P67" s="221"/>
    </row>
    <row r="68" spans="1:16" ht="12" customHeight="1" x14ac:dyDescent="0.25">
      <c r="A68" s="814"/>
      <c r="B68" s="816" t="s">
        <v>3769</v>
      </c>
      <c r="C68" s="817"/>
      <c r="D68" s="888">
        <v>65</v>
      </c>
      <c r="E68" s="408"/>
      <c r="F68" s="221"/>
      <c r="P68" s="221"/>
    </row>
    <row r="69" spans="1:16" ht="12" customHeight="1" x14ac:dyDescent="0.25">
      <c r="A69" s="814"/>
      <c r="B69" s="816" t="s">
        <v>3770</v>
      </c>
      <c r="C69" s="817"/>
      <c r="D69" s="888">
        <v>68</v>
      </c>
      <c r="E69" s="408"/>
      <c r="F69" s="221"/>
      <c r="P69" s="221"/>
    </row>
    <row r="70" spans="1:16" ht="12" customHeight="1" x14ac:dyDescent="0.25">
      <c r="A70" s="814"/>
      <c r="B70" s="816" t="s">
        <v>3698</v>
      </c>
      <c r="C70" s="817"/>
      <c r="D70" s="888">
        <v>12</v>
      </c>
      <c r="E70" s="408"/>
      <c r="F70" s="221"/>
      <c r="P70" s="221"/>
    </row>
    <row r="71" spans="1:16" ht="12" customHeight="1" x14ac:dyDescent="0.25">
      <c r="A71" s="814"/>
      <c r="B71" s="816" t="s">
        <v>3773</v>
      </c>
      <c r="C71" s="817"/>
      <c r="D71" s="888">
        <v>200</v>
      </c>
      <c r="E71" s="408"/>
      <c r="F71" s="221"/>
      <c r="P71" s="221"/>
    </row>
    <row r="72" spans="1:16" ht="12" customHeight="1" x14ac:dyDescent="0.25">
      <c r="A72" s="814"/>
      <c r="B72" s="221"/>
      <c r="C72" s="302"/>
      <c r="D72" s="44"/>
      <c r="E72" s="408"/>
      <c r="F72" s="221"/>
      <c r="G72" s="221"/>
      <c r="H72" s="221"/>
    </row>
    <row r="73" spans="1:16" ht="12" customHeight="1" thickBot="1" x14ac:dyDescent="0.3">
      <c r="A73" s="814"/>
      <c r="B73" s="221"/>
      <c r="C73" s="302"/>
      <c r="D73" s="335"/>
      <c r="E73" s="240">
        <f>SUM(D25:D73)</f>
        <v>9481</v>
      </c>
      <c r="G73" s="221"/>
      <c r="H73" s="221"/>
      <c r="I73" s="221"/>
      <c r="J73" s="221"/>
      <c r="N73" s="221"/>
      <c r="O73" s="221"/>
    </row>
    <row r="74" spans="1:16" ht="20.25" customHeight="1" thickBot="1" x14ac:dyDescent="0.45">
      <c r="B74" s="50" t="s">
        <v>1198</v>
      </c>
      <c r="C74" s="49">
        <f>SUM(C2:C23)</f>
        <v>0</v>
      </c>
      <c r="D74" s="432">
        <f>SUM(D8:D23)</f>
        <v>19606</v>
      </c>
      <c r="E74" s="353"/>
      <c r="L74" s="651">
        <f>SUM(L2:L73)</f>
        <v>0</v>
      </c>
      <c r="N74" s="221"/>
      <c r="O74" s="221"/>
    </row>
    <row r="75" spans="1:16" x14ac:dyDescent="0.2">
      <c r="N75" s="221"/>
      <c r="O75" s="221"/>
    </row>
    <row r="76" spans="1:16" x14ac:dyDescent="0.2">
      <c r="B76" s="193"/>
      <c r="C76" s="193"/>
      <c r="D76" s="193"/>
      <c r="E76" s="230"/>
      <c r="F76" s="193"/>
      <c r="G76" s="193"/>
      <c r="H76" s="193"/>
      <c r="I76" s="193"/>
      <c r="J76" s="28"/>
      <c r="K76" s="28"/>
    </row>
    <row r="77" spans="1:16" x14ac:dyDescent="0.2">
      <c r="B77" s="193"/>
      <c r="C77" s="193"/>
      <c r="D77" s="193"/>
      <c r="E77" s="230"/>
      <c r="F77" s="193"/>
      <c r="G77" s="193"/>
      <c r="H77" s="193"/>
      <c r="I77" s="193"/>
      <c r="J77" s="28"/>
      <c r="K77" s="28"/>
    </row>
    <row r="78" spans="1:16" ht="13.2" x14ac:dyDescent="0.25">
      <c r="C78" s="193"/>
      <c r="D78" s="193"/>
      <c r="E78" s="799"/>
      <c r="F78" s="193"/>
      <c r="G78" s="193"/>
      <c r="H78" s="193"/>
      <c r="I78" s="193"/>
      <c r="J78" s="28"/>
      <c r="K78" s="28"/>
    </row>
    <row r="79" spans="1:16" ht="13.2" x14ac:dyDescent="0.25">
      <c r="C79" s="231"/>
      <c r="D79" s="28"/>
      <c r="E79" s="799"/>
      <c r="F79" s="193"/>
      <c r="G79" s="193"/>
      <c r="H79" s="193"/>
      <c r="I79" s="193"/>
      <c r="J79" s="28"/>
      <c r="K79" s="28"/>
    </row>
    <row r="80" spans="1:16" ht="13.2" x14ac:dyDescent="0.25">
      <c r="C80" s="193"/>
      <c r="D80" s="28"/>
      <c r="E80" s="799"/>
      <c r="F80" s="193"/>
      <c r="G80" s="193"/>
      <c r="H80" s="193"/>
      <c r="I80" s="193"/>
      <c r="J80" s="28"/>
      <c r="K80" s="28"/>
    </row>
    <row r="81" spans="2:11" x14ac:dyDescent="0.2">
      <c r="B81" s="28"/>
      <c r="C81" s="193"/>
      <c r="D81" s="28"/>
      <c r="E81" s="193"/>
      <c r="F81" s="193"/>
      <c r="G81" s="193"/>
      <c r="H81" s="193"/>
      <c r="I81" s="193"/>
      <c r="J81" s="28"/>
      <c r="K81" s="28"/>
    </row>
    <row r="82" spans="2:11" x14ac:dyDescent="0.2">
      <c r="B82" s="28"/>
      <c r="C82" s="231"/>
      <c r="D82" s="28"/>
      <c r="E82" s="193"/>
      <c r="F82" s="193"/>
      <c r="G82" s="193"/>
      <c r="H82" s="193"/>
      <c r="I82" s="193"/>
      <c r="J82" s="28"/>
      <c r="K82" s="28"/>
    </row>
    <row r="83" spans="2:11" x14ac:dyDescent="0.2">
      <c r="E83" s="221"/>
      <c r="F83" s="221"/>
      <c r="G83" s="221"/>
      <c r="H83" s="221"/>
      <c r="I83" s="221"/>
    </row>
  </sheetData>
  <pageMargins left="0.70866141732283472" right="0.70866141732283472" top="0.27" bottom="0.74803149606299213" header="0.31496062992125984" footer="0.31496062992125984"/>
  <pageSetup paperSize="9"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zoomScale="90" zoomScaleNormal="90" workbookViewId="0">
      <selection activeCell="I42" sqref="I42"/>
    </sheetView>
  </sheetViews>
  <sheetFormatPr baseColWidth="10" defaultColWidth="11.44140625" defaultRowHeight="11.4" x14ac:dyDescent="0.2"/>
  <cols>
    <col min="1" max="1" width="3.6640625" style="3" customWidth="1"/>
    <col min="2" max="2" width="23.5546875" style="3" customWidth="1"/>
    <col min="3" max="3" width="10.88671875" style="5" bestFit="1" customWidth="1"/>
    <col min="4" max="4" width="9.109375" style="3" customWidth="1"/>
    <col min="5" max="5" width="9.6640625" style="3" customWidth="1"/>
    <col min="6" max="6" width="1.109375" style="3" customWidth="1"/>
    <col min="7" max="7" width="8.109375" style="3" customWidth="1"/>
    <col min="8" max="8" width="5.88671875" style="3" customWidth="1"/>
    <col min="9" max="9" width="6.5546875" style="3" bestFit="1" customWidth="1"/>
    <col min="10" max="10" width="8.5546875" style="3" customWidth="1"/>
    <col min="11" max="11" width="1.109375" style="3" customWidth="1"/>
    <col min="12" max="12" width="11.44140625" style="3"/>
    <col min="13" max="14" width="5" style="3" bestFit="1" customWidth="1"/>
    <col min="15" max="15" width="11.44140625" style="3"/>
    <col min="16" max="16" width="30.44140625" style="3" customWidth="1"/>
    <col min="17" max="16384" width="11.44140625" style="3"/>
  </cols>
  <sheetData>
    <row r="1" spans="1:16" ht="12" thickBot="1" x14ac:dyDescent="0.25">
      <c r="B1" s="50"/>
      <c r="C1" s="54" t="s">
        <v>1230</v>
      </c>
      <c r="D1" s="54" t="s">
        <v>1228</v>
      </c>
      <c r="E1" s="221"/>
      <c r="F1" s="260"/>
      <c r="G1" s="221"/>
      <c r="H1" s="221"/>
      <c r="I1" s="221"/>
      <c r="J1" s="221"/>
      <c r="L1" s="796" t="s">
        <v>2701</v>
      </c>
    </row>
    <row r="2" spans="1:16" ht="12" x14ac:dyDescent="0.25">
      <c r="A2" s="16"/>
      <c r="B2" s="50" t="s">
        <v>1192</v>
      </c>
      <c r="C2" s="40">
        <v>19477</v>
      </c>
      <c r="D2" s="44"/>
      <c r="E2" s="260"/>
      <c r="F2" s="630"/>
      <c r="G2" s="260"/>
      <c r="H2" s="260"/>
      <c r="I2" s="355"/>
      <c r="J2" s="221"/>
      <c r="L2" s="230"/>
      <c r="N2" s="221"/>
    </row>
    <row r="3" spans="1:16" ht="13.2" x14ac:dyDescent="0.25">
      <c r="A3" s="16"/>
      <c r="B3" s="3" t="s">
        <v>1194</v>
      </c>
      <c r="C3" s="44"/>
      <c r="D3" s="44"/>
      <c r="E3" s="23"/>
      <c r="L3" s="230"/>
      <c r="M3" s="799"/>
      <c r="N3" s="221"/>
    </row>
    <row r="4" spans="1:16" ht="13.2" x14ac:dyDescent="0.25">
      <c r="A4" s="16"/>
      <c r="B4" s="3" t="s">
        <v>3597</v>
      </c>
      <c r="C4" s="44">
        <v>1700</v>
      </c>
      <c r="D4" s="44"/>
      <c r="E4" s="23"/>
      <c r="L4" s="230"/>
      <c r="M4" s="799"/>
      <c r="N4" s="221"/>
    </row>
    <row r="5" spans="1:16" ht="13.2" x14ac:dyDescent="0.25">
      <c r="A5" s="16"/>
      <c r="B5" s="3" t="s">
        <v>3743</v>
      </c>
      <c r="C5" s="44">
        <v>1600</v>
      </c>
      <c r="D5" s="44"/>
      <c r="E5" s="23"/>
      <c r="L5" s="230"/>
      <c r="M5" s="799"/>
      <c r="N5" s="221"/>
    </row>
    <row r="6" spans="1:16" ht="13.2" x14ac:dyDescent="0.25">
      <c r="A6" s="16"/>
      <c r="B6" s="221" t="s">
        <v>393</v>
      </c>
      <c r="C6" s="46">
        <v>118</v>
      </c>
      <c r="D6" s="46"/>
      <c r="E6" s="23">
        <f>SUM(C2:C6)</f>
        <v>22895</v>
      </c>
      <c r="L6" s="230"/>
      <c r="M6" s="799"/>
      <c r="N6" s="221"/>
    </row>
    <row r="7" spans="1:16" ht="3.75" customHeight="1" x14ac:dyDescent="0.2">
      <c r="A7" s="4"/>
      <c r="B7" s="51"/>
      <c r="C7" s="41"/>
      <c r="D7" s="45"/>
      <c r="E7" s="4"/>
    </row>
    <row r="8" spans="1:16" x14ac:dyDescent="0.2">
      <c r="A8" s="14">
        <v>1</v>
      </c>
      <c r="B8" s="581" t="s">
        <v>1145</v>
      </c>
      <c r="C8" s="580">
        <v>-40</v>
      </c>
      <c r="D8" s="819">
        <v>40</v>
      </c>
      <c r="J8" s="193"/>
      <c r="L8" s="260"/>
      <c r="M8" s="221"/>
      <c r="N8" s="221"/>
      <c r="O8" s="221"/>
    </row>
    <row r="9" spans="1:16" x14ac:dyDescent="0.2">
      <c r="A9" s="14">
        <v>2</v>
      </c>
      <c r="B9" s="581" t="s">
        <v>791</v>
      </c>
      <c r="C9" s="580">
        <v>-120</v>
      </c>
      <c r="D9" s="819">
        <v>120</v>
      </c>
      <c r="E9" s="221"/>
      <c r="G9" s="221"/>
      <c r="H9" s="221"/>
      <c r="I9" s="221"/>
      <c r="J9" s="193"/>
      <c r="K9" s="221"/>
      <c r="L9" s="5"/>
      <c r="N9" s="221"/>
      <c r="O9" s="221"/>
      <c r="P9" s="221"/>
    </row>
    <row r="10" spans="1:16" x14ac:dyDescent="0.2">
      <c r="A10" s="14">
        <v>3</v>
      </c>
      <c r="B10" s="581" t="s">
        <v>2670</v>
      </c>
      <c r="C10" s="580">
        <v>-680</v>
      </c>
      <c r="D10" s="819">
        <v>680</v>
      </c>
      <c r="G10" s="221"/>
      <c r="H10" s="221"/>
      <c r="I10" s="221"/>
      <c r="J10" s="221"/>
      <c r="K10" s="221"/>
      <c r="L10" s="5"/>
      <c r="N10" s="221"/>
      <c r="O10" s="221"/>
      <c r="P10" s="221"/>
    </row>
    <row r="11" spans="1:16" x14ac:dyDescent="0.2">
      <c r="A11" s="14">
        <v>4</v>
      </c>
      <c r="B11" s="639" t="s">
        <v>2711</v>
      </c>
      <c r="C11" s="578">
        <v>-7005</v>
      </c>
      <c r="D11" s="812">
        <f>E63</f>
        <v>7005</v>
      </c>
      <c r="G11" s="221"/>
      <c r="H11" s="221"/>
      <c r="I11" s="221"/>
      <c r="J11" s="221"/>
      <c r="K11" s="221"/>
      <c r="L11" s="5"/>
      <c r="M11" s="221"/>
      <c r="N11" s="221"/>
      <c r="O11" s="221"/>
      <c r="P11" s="221"/>
    </row>
    <row r="12" spans="1:16" x14ac:dyDescent="0.2">
      <c r="A12" s="14">
        <v>5</v>
      </c>
      <c r="B12" s="581" t="s">
        <v>286</v>
      </c>
      <c r="C12" s="580">
        <v>-1713</v>
      </c>
      <c r="D12" s="819">
        <v>1713</v>
      </c>
      <c r="G12" s="221"/>
      <c r="H12" s="221"/>
      <c r="I12" s="221"/>
      <c r="J12" s="193"/>
      <c r="K12" s="221"/>
      <c r="L12" s="221"/>
      <c r="M12" s="221"/>
      <c r="N12" s="221"/>
      <c r="O12" s="221"/>
      <c r="P12" s="221"/>
    </row>
    <row r="13" spans="1:16" x14ac:dyDescent="0.2">
      <c r="A13" s="14">
        <v>6</v>
      </c>
      <c r="B13" s="581" t="s">
        <v>1433</v>
      </c>
      <c r="C13" s="580">
        <v>-100</v>
      </c>
      <c r="D13" s="819">
        <v>100</v>
      </c>
      <c r="G13" s="193"/>
      <c r="H13" s="193"/>
      <c r="I13" s="221"/>
      <c r="J13" s="221"/>
      <c r="L13" s="221"/>
      <c r="M13" s="221"/>
      <c r="N13" s="221"/>
      <c r="O13" s="221"/>
      <c r="P13" s="221"/>
    </row>
    <row r="14" spans="1:16" ht="12" x14ac:dyDescent="0.25">
      <c r="A14" s="14">
        <v>7</v>
      </c>
      <c r="B14" s="670" t="s">
        <v>2142</v>
      </c>
      <c r="C14" s="672">
        <v>-142</v>
      </c>
      <c r="D14" s="672">
        <v>142</v>
      </c>
      <c r="E14" s="240">
        <f>SUM(D8:D14)</f>
        <v>9800</v>
      </c>
      <c r="G14" s="221"/>
      <c r="H14" s="221"/>
      <c r="I14" s="221"/>
      <c r="J14" s="221"/>
      <c r="L14" s="221"/>
      <c r="M14" s="221"/>
      <c r="N14" s="221"/>
      <c r="O14" s="221"/>
    </row>
    <row r="15" spans="1:16" ht="3" customHeight="1" x14ac:dyDescent="0.2">
      <c r="A15" s="4"/>
      <c r="B15" s="51"/>
      <c r="C15" s="41"/>
      <c r="D15" s="45"/>
      <c r="E15" s="4"/>
      <c r="I15" s="221"/>
      <c r="J15" s="221"/>
      <c r="K15" s="221"/>
      <c r="L15" s="221"/>
      <c r="M15" s="221"/>
      <c r="N15" s="221"/>
      <c r="O15" s="221"/>
      <c r="P15" s="599"/>
    </row>
    <row r="16" spans="1:16" ht="12" x14ac:dyDescent="0.25">
      <c r="A16" s="15"/>
      <c r="B16" s="594" t="s">
        <v>62</v>
      </c>
      <c r="C16" s="501">
        <v>-11299</v>
      </c>
      <c r="D16" s="652">
        <v>11299</v>
      </c>
      <c r="E16" s="240">
        <f>D16</f>
        <v>11299</v>
      </c>
      <c r="L16" s="221"/>
      <c r="M16" s="221"/>
      <c r="N16" s="221"/>
      <c r="O16" s="221"/>
    </row>
    <row r="17" spans="1:17" ht="3" customHeight="1" x14ac:dyDescent="0.2">
      <c r="A17" s="4"/>
      <c r="B17" s="357"/>
      <c r="C17" s="41"/>
      <c r="D17" s="45"/>
      <c r="E17" s="4"/>
      <c r="G17" s="193"/>
      <c r="H17" s="193"/>
      <c r="I17" s="193"/>
      <c r="J17" s="193"/>
      <c r="K17" s="221"/>
      <c r="L17" s="221"/>
      <c r="M17" s="221"/>
      <c r="N17" s="221"/>
      <c r="O17" s="221"/>
    </row>
    <row r="18" spans="1:17" ht="12" customHeight="1" x14ac:dyDescent="0.25">
      <c r="A18" s="813"/>
      <c r="B18" s="657" t="s">
        <v>2888</v>
      </c>
      <c r="C18" s="658">
        <v>-790</v>
      </c>
      <c r="D18" s="658">
        <v>790</v>
      </c>
      <c r="E18" s="353"/>
      <c r="G18" s="221"/>
      <c r="H18" s="221"/>
      <c r="I18" s="221"/>
      <c r="J18" s="221"/>
      <c r="N18" s="221"/>
      <c r="O18" s="221"/>
      <c r="P18" s="221"/>
    </row>
    <row r="19" spans="1:17" ht="12" customHeight="1" x14ac:dyDescent="0.25">
      <c r="A19" s="813" t="s">
        <v>3558</v>
      </c>
      <c r="B19" s="730" t="s">
        <v>3775</v>
      </c>
      <c r="C19" s="731">
        <v>-956</v>
      </c>
      <c r="D19" s="731">
        <v>956</v>
      </c>
      <c r="E19" s="353"/>
      <c r="G19" s="221"/>
      <c r="H19" s="221"/>
      <c r="I19" s="221"/>
      <c r="J19" s="221"/>
      <c r="N19" s="221"/>
      <c r="O19" s="221"/>
      <c r="P19" s="221"/>
    </row>
    <row r="20" spans="1:17" ht="12" customHeight="1" x14ac:dyDescent="0.2">
      <c r="A20" s="813" t="s">
        <v>3559</v>
      </c>
      <c r="B20" s="581" t="s">
        <v>2759</v>
      </c>
      <c r="C20" s="580">
        <v>-50</v>
      </c>
      <c r="D20" s="819">
        <v>50</v>
      </c>
      <c r="E20" s="390"/>
      <c r="F20" s="221"/>
      <c r="G20" s="221"/>
      <c r="H20" s="221"/>
      <c r="I20" s="221"/>
      <c r="J20" s="221"/>
      <c r="N20" s="221"/>
      <c r="O20" s="221"/>
    </row>
    <row r="21" spans="1:17" ht="12" customHeight="1" x14ac:dyDescent="0.2">
      <c r="A21" s="813" t="s">
        <v>2856</v>
      </c>
      <c r="B21" s="581" t="s">
        <v>2695</v>
      </c>
      <c r="C21" s="580">
        <v>0</v>
      </c>
      <c r="D21" s="819">
        <v>0</v>
      </c>
      <c r="E21" s="390"/>
      <c r="F21" s="221"/>
      <c r="G21" s="221"/>
      <c r="H21" s="221"/>
      <c r="I21" s="221"/>
      <c r="J21" s="221"/>
      <c r="N21" s="221"/>
      <c r="O21" s="221"/>
    </row>
    <row r="22" spans="1:17" ht="12" customHeight="1" x14ac:dyDescent="0.2">
      <c r="A22" s="813" t="s">
        <v>3558</v>
      </c>
      <c r="B22" s="581" t="s">
        <v>3081</v>
      </c>
      <c r="C22" s="580">
        <v>0</v>
      </c>
      <c r="D22" s="819">
        <v>0</v>
      </c>
      <c r="E22" s="390"/>
      <c r="F22" s="221"/>
      <c r="G22" s="221"/>
      <c r="H22" s="221"/>
      <c r="I22" s="221"/>
      <c r="J22" s="221"/>
      <c r="L22" s="221"/>
      <c r="M22" s="221"/>
      <c r="N22" s="221"/>
      <c r="O22" s="221"/>
    </row>
    <row r="23" spans="1:17" ht="12" customHeight="1" x14ac:dyDescent="0.25">
      <c r="A23" s="813" t="s">
        <v>3560</v>
      </c>
      <c r="B23" s="221"/>
      <c r="C23" s="302"/>
      <c r="D23" s="302"/>
      <c r="E23" s="240">
        <f>SUM(D18:D23)</f>
        <v>1796</v>
      </c>
      <c r="F23" s="221"/>
      <c r="G23" s="221"/>
      <c r="H23" s="221"/>
      <c r="I23" s="221"/>
      <c r="J23" s="221"/>
      <c r="L23" s="774"/>
      <c r="M23" s="221"/>
      <c r="N23" s="221"/>
      <c r="O23" s="221"/>
      <c r="P23" s="221"/>
    </row>
    <row r="24" spans="1:17" ht="3" customHeight="1" x14ac:dyDescent="0.2">
      <c r="A24" s="659"/>
      <c r="B24" s="659"/>
      <c r="C24" s="795"/>
      <c r="D24" s="795"/>
      <c r="E24" s="801"/>
      <c r="F24" s="221"/>
      <c r="G24" s="221"/>
      <c r="H24" s="221"/>
      <c r="I24" s="221"/>
      <c r="J24" s="221"/>
      <c r="N24" s="221"/>
      <c r="O24" s="221"/>
      <c r="P24" s="221"/>
    </row>
    <row r="25" spans="1:17" ht="12" customHeight="1" x14ac:dyDescent="0.25">
      <c r="A25" s="814" t="s">
        <v>3553</v>
      </c>
      <c r="B25" s="581" t="s">
        <v>3164</v>
      </c>
      <c r="C25" s="580"/>
      <c r="D25" s="819">
        <v>464</v>
      </c>
      <c r="E25" s="408"/>
      <c r="F25" s="221"/>
      <c r="N25" s="221"/>
      <c r="O25" s="599"/>
      <c r="P25" s="599"/>
      <c r="Q25" s="221"/>
    </row>
    <row r="26" spans="1:17" ht="12" customHeight="1" x14ac:dyDescent="0.25">
      <c r="A26" s="814" t="s">
        <v>2855</v>
      </c>
      <c r="B26" s="581" t="s">
        <v>3439</v>
      </c>
      <c r="C26" s="580"/>
      <c r="D26" s="819">
        <v>71</v>
      </c>
      <c r="E26" s="408"/>
      <c r="F26" s="221"/>
      <c r="N26" s="221"/>
      <c r="O26" s="599"/>
      <c r="P26" s="599"/>
      <c r="Q26" s="221"/>
    </row>
    <row r="27" spans="1:17" ht="12" customHeight="1" x14ac:dyDescent="0.25">
      <c r="A27" s="814" t="s">
        <v>3554</v>
      </c>
      <c r="B27" s="581" t="s">
        <v>2937</v>
      </c>
      <c r="C27" s="580"/>
      <c r="D27" s="819">
        <v>86</v>
      </c>
      <c r="E27" s="408"/>
      <c r="F27" s="221"/>
      <c r="N27" s="221"/>
      <c r="O27" s="599"/>
      <c r="P27" s="599"/>
      <c r="Q27" s="221"/>
    </row>
    <row r="28" spans="1:17" ht="12" customHeight="1" x14ac:dyDescent="0.25">
      <c r="A28" s="814" t="s">
        <v>3555</v>
      </c>
      <c r="B28" s="581" t="s">
        <v>3692</v>
      </c>
      <c r="C28" s="580"/>
      <c r="D28" s="819">
        <v>138</v>
      </c>
      <c r="E28" s="408"/>
      <c r="F28" s="221"/>
      <c r="N28" s="221"/>
      <c r="O28" s="599"/>
      <c r="P28" s="599"/>
      <c r="Q28" s="221"/>
    </row>
    <row r="29" spans="1:17" ht="12" customHeight="1" x14ac:dyDescent="0.25">
      <c r="A29" s="814" t="s">
        <v>2856</v>
      </c>
      <c r="B29" s="581" t="s">
        <v>3694</v>
      </c>
      <c r="C29" s="580"/>
      <c r="D29" s="819">
        <v>600</v>
      </c>
      <c r="E29" s="408"/>
      <c r="F29" s="221"/>
      <c r="G29" s="221"/>
      <c r="N29" s="221"/>
      <c r="O29" s="599"/>
      <c r="P29" s="599"/>
      <c r="Q29" s="221"/>
    </row>
    <row r="30" spans="1:17" ht="12" customHeight="1" x14ac:dyDescent="0.25">
      <c r="A30" s="814" t="s">
        <v>3556</v>
      </c>
      <c r="B30" s="581" t="s">
        <v>3693</v>
      </c>
      <c r="C30" s="580"/>
      <c r="D30" s="819">
        <v>50</v>
      </c>
      <c r="E30" s="408"/>
      <c r="F30" s="221"/>
      <c r="G30" s="221"/>
      <c r="N30" s="221"/>
      <c r="O30" s="599"/>
      <c r="P30" s="599"/>
    </row>
    <row r="31" spans="1:17" ht="12" customHeight="1" x14ac:dyDescent="0.25">
      <c r="A31" s="814" t="s">
        <v>3557</v>
      </c>
      <c r="B31" s="581" t="s">
        <v>3695</v>
      </c>
      <c r="C31" s="580"/>
      <c r="D31" s="819">
        <v>150</v>
      </c>
      <c r="E31" s="408"/>
      <c r="F31" s="221"/>
      <c r="G31" s="221"/>
      <c r="N31" s="221"/>
      <c r="O31" s="599"/>
      <c r="P31" s="599"/>
    </row>
    <row r="32" spans="1:17" ht="12" customHeight="1" x14ac:dyDescent="0.25">
      <c r="A32" s="814" t="s">
        <v>3558</v>
      </c>
      <c r="B32" s="581" t="s">
        <v>3696</v>
      </c>
      <c r="C32" s="580"/>
      <c r="D32" s="819">
        <v>100</v>
      </c>
      <c r="E32" s="408"/>
      <c r="F32" s="221"/>
      <c r="G32" s="221"/>
      <c r="N32" s="221"/>
      <c r="O32" s="599"/>
      <c r="P32" s="599"/>
    </row>
    <row r="33" spans="1:16" ht="12" customHeight="1" x14ac:dyDescent="0.25">
      <c r="A33" s="814"/>
      <c r="B33" s="581" t="s">
        <v>3697</v>
      </c>
      <c r="C33" s="580"/>
      <c r="D33" s="819">
        <v>158</v>
      </c>
      <c r="E33" s="408"/>
      <c r="F33" s="221"/>
      <c r="G33" s="221"/>
      <c r="H33" s="221"/>
      <c r="N33" s="221"/>
      <c r="O33" s="599"/>
      <c r="P33" s="599"/>
    </row>
    <row r="34" spans="1:16" ht="12" customHeight="1" x14ac:dyDescent="0.25">
      <c r="A34" s="814"/>
      <c r="B34" s="581" t="s">
        <v>3698</v>
      </c>
      <c r="C34" s="580"/>
      <c r="D34" s="819">
        <v>13</v>
      </c>
      <c r="E34" s="408"/>
      <c r="F34" s="221"/>
      <c r="G34" s="221"/>
      <c r="H34" s="221"/>
      <c r="N34" s="221"/>
      <c r="O34" s="599"/>
      <c r="P34" s="599"/>
    </row>
    <row r="35" spans="1:16" ht="12" customHeight="1" x14ac:dyDescent="0.25">
      <c r="A35" s="814"/>
      <c r="B35" s="581" t="s">
        <v>3699</v>
      </c>
      <c r="C35" s="580"/>
      <c r="D35" s="819">
        <v>71</v>
      </c>
      <c r="E35" s="408"/>
      <c r="F35" s="221"/>
      <c r="G35" s="221"/>
      <c r="H35" s="221"/>
      <c r="N35" s="221"/>
      <c r="O35" s="599"/>
      <c r="P35" s="599"/>
    </row>
    <row r="36" spans="1:16" ht="12" customHeight="1" x14ac:dyDescent="0.25">
      <c r="A36" s="814"/>
      <c r="B36" s="581" t="s">
        <v>3698</v>
      </c>
      <c r="C36" s="580"/>
      <c r="D36" s="819">
        <v>13</v>
      </c>
      <c r="E36" s="408"/>
      <c r="F36" s="221"/>
      <c r="G36" s="221"/>
      <c r="H36" s="221"/>
      <c r="N36" s="221"/>
      <c r="O36" s="599"/>
      <c r="P36" s="599"/>
    </row>
    <row r="37" spans="1:16" ht="12" customHeight="1" x14ac:dyDescent="0.25">
      <c r="A37" s="814"/>
      <c r="B37" s="581" t="s">
        <v>3700</v>
      </c>
      <c r="C37" s="580"/>
      <c r="D37" s="819">
        <v>200</v>
      </c>
      <c r="E37" s="408"/>
      <c r="F37" s="221"/>
      <c r="G37" s="221"/>
      <c r="H37" s="221"/>
      <c r="N37" s="221"/>
      <c r="O37" s="599"/>
      <c r="P37" s="599"/>
    </row>
    <row r="38" spans="1:16" ht="12" customHeight="1" x14ac:dyDescent="0.25">
      <c r="A38" s="814"/>
      <c r="B38" s="581" t="s">
        <v>3703</v>
      </c>
      <c r="C38" s="580"/>
      <c r="D38" s="819">
        <v>200</v>
      </c>
      <c r="E38" s="408"/>
      <c r="F38" s="221"/>
      <c r="G38" s="221"/>
      <c r="H38" s="221"/>
      <c r="N38" s="221"/>
      <c r="O38" s="599"/>
      <c r="P38" s="599"/>
    </row>
    <row r="39" spans="1:16" ht="12" customHeight="1" x14ac:dyDescent="0.25">
      <c r="A39" s="814"/>
      <c r="B39" s="581" t="s">
        <v>3710</v>
      </c>
      <c r="C39" s="580"/>
      <c r="D39" s="819">
        <v>200</v>
      </c>
      <c r="E39" s="408"/>
      <c r="F39" s="221"/>
      <c r="G39" s="221"/>
      <c r="H39" s="221"/>
      <c r="N39" s="221"/>
      <c r="O39" s="599"/>
      <c r="P39" s="599"/>
    </row>
    <row r="40" spans="1:16" ht="12" customHeight="1" x14ac:dyDescent="0.25">
      <c r="A40" s="814"/>
      <c r="B40" s="581" t="s">
        <v>3724</v>
      </c>
      <c r="C40" s="580"/>
      <c r="D40" s="819">
        <v>200</v>
      </c>
      <c r="E40" s="408"/>
      <c r="F40" s="221"/>
      <c r="G40" s="221"/>
      <c r="H40" s="221"/>
      <c r="N40" s="221"/>
      <c r="O40" s="599"/>
      <c r="P40" s="599"/>
    </row>
    <row r="41" spans="1:16" ht="12" customHeight="1" x14ac:dyDescent="0.25">
      <c r="A41" s="814"/>
      <c r="B41" s="581" t="s">
        <v>3701</v>
      </c>
      <c r="C41" s="580"/>
      <c r="D41" s="819">
        <v>167</v>
      </c>
      <c r="E41" s="408"/>
      <c r="F41" s="221"/>
      <c r="G41" s="221"/>
      <c r="H41" s="221"/>
      <c r="N41" s="221"/>
      <c r="O41" s="599"/>
      <c r="P41" s="599"/>
    </row>
    <row r="42" spans="1:16" ht="12" customHeight="1" x14ac:dyDescent="0.25">
      <c r="A42" s="814"/>
      <c r="B42" s="581" t="s">
        <v>3702</v>
      </c>
      <c r="C42" s="580"/>
      <c r="D42" s="819">
        <v>807</v>
      </c>
      <c r="E42" s="408"/>
      <c r="F42" s="221"/>
      <c r="G42" s="221"/>
      <c r="H42" s="221"/>
      <c r="N42" s="221"/>
      <c r="O42" s="599"/>
      <c r="P42" s="599"/>
    </row>
    <row r="43" spans="1:16" ht="12" customHeight="1" x14ac:dyDescent="0.25">
      <c r="A43" s="814"/>
      <c r="B43" s="581" t="s">
        <v>3704</v>
      </c>
      <c r="C43" s="580"/>
      <c r="D43" s="819">
        <v>15</v>
      </c>
      <c r="E43" s="408"/>
      <c r="F43" s="221"/>
      <c r="G43" s="221"/>
      <c r="H43" s="221"/>
      <c r="N43" s="221"/>
      <c r="O43" s="599"/>
      <c r="P43" s="599"/>
    </row>
    <row r="44" spans="1:16" ht="12" customHeight="1" x14ac:dyDescent="0.25">
      <c r="A44" s="814"/>
      <c r="B44" s="581" t="s">
        <v>3705</v>
      </c>
      <c r="C44" s="580"/>
      <c r="D44" s="819">
        <v>4</v>
      </c>
      <c r="E44" s="408"/>
      <c r="F44" s="221"/>
      <c r="G44" s="221"/>
      <c r="H44" s="221"/>
      <c r="N44" s="221"/>
      <c r="O44" s="599"/>
      <c r="P44" s="599"/>
    </row>
    <row r="45" spans="1:16" ht="12" customHeight="1" x14ac:dyDescent="0.25">
      <c r="A45" s="814"/>
      <c r="B45" s="581" t="s">
        <v>3706</v>
      </c>
      <c r="C45" s="580"/>
      <c r="D45" s="819">
        <v>65</v>
      </c>
      <c r="E45" s="408"/>
      <c r="F45" s="221"/>
      <c r="G45" s="221"/>
      <c r="H45" s="221"/>
      <c r="N45" s="221"/>
      <c r="O45" s="599"/>
      <c r="P45" s="599"/>
    </row>
    <row r="46" spans="1:16" ht="12" customHeight="1" x14ac:dyDescent="0.25">
      <c r="A46" s="814"/>
      <c r="B46" s="581" t="s">
        <v>3698</v>
      </c>
      <c r="C46" s="580"/>
      <c r="D46" s="819">
        <v>13</v>
      </c>
      <c r="E46" s="408"/>
      <c r="F46" s="221"/>
      <c r="G46" s="221"/>
      <c r="H46" s="221"/>
      <c r="N46" s="221"/>
      <c r="O46" s="599"/>
      <c r="P46" s="599"/>
    </row>
    <row r="47" spans="1:16" ht="12" customHeight="1" x14ac:dyDescent="0.25">
      <c r="A47" s="814"/>
      <c r="B47" s="581" t="s">
        <v>3707</v>
      </c>
      <c r="C47" s="580"/>
      <c r="D47" s="819">
        <v>28</v>
      </c>
      <c r="E47" s="408"/>
      <c r="F47" s="221"/>
      <c r="G47" s="221"/>
      <c r="H47" s="221"/>
      <c r="N47" s="221"/>
      <c r="O47" s="599"/>
      <c r="P47" s="599"/>
    </row>
    <row r="48" spans="1:16" ht="12" customHeight="1" x14ac:dyDescent="0.25">
      <c r="A48" s="814"/>
      <c r="B48" s="581" t="s">
        <v>2259</v>
      </c>
      <c r="C48" s="580"/>
      <c r="D48" s="819">
        <v>7</v>
      </c>
      <c r="E48" s="408"/>
      <c r="F48" s="221"/>
      <c r="G48" s="221"/>
      <c r="H48" s="221"/>
      <c r="N48" s="221"/>
      <c r="O48" s="599"/>
      <c r="P48" s="599"/>
    </row>
    <row r="49" spans="1:16" ht="12" customHeight="1" x14ac:dyDescent="0.25">
      <c r="A49" s="814"/>
      <c r="B49" s="581" t="s">
        <v>3708</v>
      </c>
      <c r="C49" s="580"/>
      <c r="D49" s="819">
        <v>441</v>
      </c>
      <c r="E49" s="408"/>
      <c r="F49" s="221"/>
      <c r="G49" s="221"/>
      <c r="H49" s="221"/>
      <c r="N49" s="221"/>
      <c r="O49" s="599"/>
      <c r="P49" s="599"/>
    </row>
    <row r="50" spans="1:16" ht="12" customHeight="1" x14ac:dyDescent="0.25">
      <c r="A50" s="814"/>
      <c r="B50" s="581" t="s">
        <v>3709</v>
      </c>
      <c r="C50" s="580"/>
      <c r="D50" s="819">
        <v>76</v>
      </c>
      <c r="E50" s="408"/>
      <c r="F50" s="221"/>
      <c r="G50" s="221"/>
      <c r="H50" s="221"/>
      <c r="N50" s="221"/>
      <c r="O50" s="599"/>
      <c r="P50" s="599"/>
    </row>
    <row r="51" spans="1:16" ht="12" customHeight="1" x14ac:dyDescent="0.25">
      <c r="A51" s="814"/>
      <c r="B51" s="581" t="s">
        <v>3712</v>
      </c>
      <c r="C51" s="580"/>
      <c r="D51" s="819">
        <v>18</v>
      </c>
      <c r="E51" s="408"/>
      <c r="F51" s="221"/>
      <c r="G51" s="221"/>
      <c r="H51" s="221"/>
      <c r="N51" s="221"/>
      <c r="O51" s="599"/>
      <c r="P51" s="599"/>
    </row>
    <row r="52" spans="1:16" ht="12" customHeight="1" x14ac:dyDescent="0.25">
      <c r="A52" s="814"/>
      <c r="B52" s="581" t="s">
        <v>3711</v>
      </c>
      <c r="C52" s="580"/>
      <c r="D52" s="819">
        <v>12</v>
      </c>
      <c r="E52" s="408"/>
      <c r="F52" s="221"/>
      <c r="G52" s="221"/>
      <c r="H52" s="221"/>
      <c r="N52" s="221"/>
      <c r="O52" s="599"/>
      <c r="P52" s="599"/>
    </row>
    <row r="53" spans="1:16" ht="12" customHeight="1" x14ac:dyDescent="0.25">
      <c r="A53" s="814"/>
      <c r="B53" s="581" t="s">
        <v>3713</v>
      </c>
      <c r="C53" s="580"/>
      <c r="D53" s="819">
        <v>43</v>
      </c>
      <c r="E53" s="408"/>
      <c r="F53" s="221"/>
      <c r="G53" s="221"/>
      <c r="H53" s="221"/>
      <c r="N53" s="221"/>
      <c r="O53" s="599"/>
      <c r="P53" s="599"/>
    </row>
    <row r="54" spans="1:16" ht="12" customHeight="1" x14ac:dyDescent="0.25">
      <c r="A54" s="814"/>
      <c r="B54" s="581" t="s">
        <v>3689</v>
      </c>
      <c r="C54" s="580"/>
      <c r="D54" s="819">
        <v>300</v>
      </c>
      <c r="E54" s="408"/>
      <c r="F54" s="221"/>
      <c r="G54" s="221"/>
      <c r="H54" s="221"/>
      <c r="N54" s="221"/>
      <c r="O54" s="599"/>
      <c r="P54" s="599"/>
    </row>
    <row r="55" spans="1:16" ht="12" customHeight="1" x14ac:dyDescent="0.25">
      <c r="A55" s="814"/>
      <c r="B55" s="581" t="s">
        <v>3714</v>
      </c>
      <c r="C55" s="580"/>
      <c r="D55" s="819">
        <v>180</v>
      </c>
      <c r="E55" s="408"/>
      <c r="F55" s="221"/>
      <c r="G55" s="221"/>
      <c r="H55" s="221"/>
      <c r="N55" s="221"/>
      <c r="O55" s="599"/>
      <c r="P55" s="599"/>
    </row>
    <row r="56" spans="1:16" ht="12" customHeight="1" x14ac:dyDescent="0.25">
      <c r="A56" s="814"/>
      <c r="B56" s="581" t="s">
        <v>3715</v>
      </c>
      <c r="C56" s="580"/>
      <c r="D56" s="819">
        <v>26</v>
      </c>
      <c r="E56" s="408"/>
      <c r="F56" s="221"/>
      <c r="G56" s="221"/>
      <c r="H56" s="221"/>
      <c r="N56" s="221"/>
      <c r="O56" s="599"/>
      <c r="P56" s="599"/>
    </row>
    <row r="57" spans="1:16" ht="12" customHeight="1" x14ac:dyDescent="0.25">
      <c r="A57" s="814"/>
      <c r="B57" s="581" t="s">
        <v>3719</v>
      </c>
      <c r="C57" s="580"/>
      <c r="D57" s="819">
        <v>100</v>
      </c>
      <c r="E57" s="408"/>
      <c r="F57" s="221"/>
      <c r="G57" s="221"/>
      <c r="H57" s="221"/>
      <c r="N57" s="221"/>
      <c r="O57" s="599"/>
      <c r="P57" s="599"/>
    </row>
    <row r="58" spans="1:16" ht="12" customHeight="1" x14ac:dyDescent="0.25">
      <c r="A58" s="814"/>
      <c r="B58" s="581" t="s">
        <v>3720</v>
      </c>
      <c r="C58" s="580"/>
      <c r="D58" s="819">
        <v>1640</v>
      </c>
      <c r="E58" s="408"/>
      <c r="F58" s="221"/>
      <c r="G58" s="221"/>
      <c r="H58" s="221"/>
      <c r="N58" s="221"/>
      <c r="O58" s="599"/>
      <c r="P58" s="599"/>
    </row>
    <row r="59" spans="1:16" ht="12" customHeight="1" x14ac:dyDescent="0.25">
      <c r="A59" s="814"/>
      <c r="B59" s="581" t="s">
        <v>3722</v>
      </c>
      <c r="C59" s="580"/>
      <c r="D59" s="819">
        <v>17</v>
      </c>
      <c r="E59" s="408"/>
      <c r="F59" s="221"/>
      <c r="G59" s="221"/>
      <c r="H59" s="221"/>
      <c r="N59" s="221"/>
      <c r="O59" s="599"/>
      <c r="P59" s="599"/>
    </row>
    <row r="60" spans="1:16" ht="12" customHeight="1" x14ac:dyDescent="0.25">
      <c r="A60" s="814"/>
      <c r="B60" s="581" t="s">
        <v>3721</v>
      </c>
      <c r="C60" s="580"/>
      <c r="D60" s="819">
        <v>30</v>
      </c>
      <c r="E60" s="408"/>
      <c r="F60" s="221"/>
      <c r="G60" s="221"/>
      <c r="H60" s="221"/>
      <c r="N60" s="221"/>
      <c r="O60" s="599"/>
      <c r="P60" s="599"/>
    </row>
    <row r="61" spans="1:16" ht="12" customHeight="1" x14ac:dyDescent="0.25">
      <c r="A61" s="814"/>
      <c r="B61" s="581" t="s">
        <v>3723</v>
      </c>
      <c r="C61" s="580"/>
      <c r="D61" s="819">
        <v>302</v>
      </c>
      <c r="E61" s="408"/>
      <c r="F61" s="221"/>
      <c r="G61" s="221"/>
      <c r="H61" s="221"/>
      <c r="N61" s="221"/>
      <c r="O61" s="599"/>
      <c r="P61" s="599"/>
    </row>
    <row r="62" spans="1:16" ht="12" customHeight="1" x14ac:dyDescent="0.25">
      <c r="A62" s="814"/>
      <c r="B62" s="221"/>
      <c r="C62" s="302"/>
      <c r="D62" s="44"/>
      <c r="E62" s="408"/>
      <c r="F62" s="221"/>
      <c r="G62" s="221"/>
      <c r="H62" s="221"/>
      <c r="N62" s="221"/>
      <c r="O62" s="221"/>
      <c r="P62" s="599"/>
    </row>
    <row r="63" spans="1:16" ht="12" customHeight="1" thickBot="1" x14ac:dyDescent="0.3">
      <c r="A63" s="814"/>
      <c r="B63" s="221"/>
      <c r="C63" s="302"/>
      <c r="D63" s="302"/>
      <c r="E63" s="240">
        <f>SUM(D25:D63)</f>
        <v>7005</v>
      </c>
      <c r="G63" s="221"/>
      <c r="H63" s="221"/>
      <c r="I63" s="221"/>
      <c r="J63" s="221"/>
      <c r="N63" s="221"/>
      <c r="O63" s="221"/>
      <c r="P63" s="221"/>
    </row>
    <row r="64" spans="1:16" ht="20.25" customHeight="1" thickBot="1" x14ac:dyDescent="0.45">
      <c r="B64" s="50" t="s">
        <v>1198</v>
      </c>
      <c r="C64" s="49">
        <f>SUM(C2:C23)</f>
        <v>0</v>
      </c>
      <c r="D64" s="432">
        <f>SUM(D8:D23)</f>
        <v>22895</v>
      </c>
      <c r="E64" s="353"/>
      <c r="L64" s="651">
        <f>SUM(L2:L63)</f>
        <v>0</v>
      </c>
      <c r="N64" s="221"/>
      <c r="O64" s="221"/>
      <c r="P64" s="221"/>
    </row>
    <row r="65" spans="2:16" x14ac:dyDescent="0.2">
      <c r="N65" s="221"/>
      <c r="O65" s="221"/>
      <c r="P65" s="221"/>
    </row>
    <row r="66" spans="2:16" x14ac:dyDescent="0.2">
      <c r="B66" s="193"/>
      <c r="C66" s="193"/>
      <c r="D66" s="193"/>
      <c r="E66" s="230"/>
      <c r="F66" s="193"/>
      <c r="G66" s="193"/>
      <c r="H66" s="193"/>
      <c r="I66" s="193"/>
      <c r="J66" s="28"/>
      <c r="K66" s="28"/>
    </row>
    <row r="67" spans="2:16" ht="13.2" x14ac:dyDescent="0.25">
      <c r="C67" s="193"/>
      <c r="D67" s="193"/>
      <c r="E67" s="799"/>
      <c r="F67" s="193"/>
      <c r="G67" s="193"/>
      <c r="H67" s="193"/>
      <c r="I67" s="193"/>
      <c r="J67" s="28"/>
      <c r="K67" s="28"/>
    </row>
    <row r="68" spans="2:16" ht="13.2" x14ac:dyDescent="0.25">
      <c r="C68" s="231"/>
      <c r="D68" s="28"/>
      <c r="E68" s="799"/>
      <c r="F68" s="193"/>
      <c r="G68" s="193"/>
      <c r="H68" s="193"/>
      <c r="I68" s="193"/>
      <c r="J68" s="28"/>
      <c r="K68" s="28"/>
    </row>
    <row r="69" spans="2:16" ht="13.2" x14ac:dyDescent="0.25">
      <c r="C69" s="193"/>
      <c r="D69" s="28"/>
      <c r="E69" s="799"/>
      <c r="F69" s="193"/>
      <c r="G69" s="193"/>
      <c r="H69" s="193"/>
      <c r="I69" s="193"/>
      <c r="J69" s="28"/>
      <c r="K69" s="28"/>
    </row>
    <row r="70" spans="2:16" x14ac:dyDescent="0.2">
      <c r="B70" s="28"/>
      <c r="C70" s="193"/>
      <c r="D70" s="28"/>
      <c r="E70" s="193"/>
      <c r="F70" s="193"/>
      <c r="G70" s="193"/>
      <c r="H70" s="193"/>
      <c r="I70" s="193"/>
      <c r="J70" s="28"/>
      <c r="K70" s="28"/>
    </row>
    <row r="71" spans="2:16" x14ac:dyDescent="0.2">
      <c r="B71" s="28"/>
      <c r="C71" s="231"/>
      <c r="D71" s="28"/>
      <c r="E71" s="193"/>
      <c r="F71" s="193"/>
      <c r="G71" s="193"/>
      <c r="H71" s="193"/>
      <c r="I71" s="193"/>
      <c r="J71" s="28"/>
      <c r="K71" s="28"/>
    </row>
    <row r="72" spans="2:16" x14ac:dyDescent="0.2">
      <c r="E72" s="221"/>
      <c r="F72" s="221"/>
      <c r="G72" s="221"/>
      <c r="H72" s="221"/>
      <c r="I72" s="221"/>
    </row>
  </sheetData>
  <pageMargins left="0.7" right="0.7" top="0.75" bottom="0.75" header="0.3" footer="0.3"/>
  <pageSetup paperSize="9"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95"/>
  <sheetViews>
    <sheetView zoomScale="87" zoomScaleNormal="87" workbookViewId="0">
      <selection activeCell="P58" sqref="P58"/>
    </sheetView>
  </sheetViews>
  <sheetFormatPr baseColWidth="10" defaultColWidth="11.44140625" defaultRowHeight="11.4" x14ac:dyDescent="0.2"/>
  <cols>
    <col min="1" max="1" width="3.6640625" style="3" customWidth="1"/>
    <col min="2" max="2" width="23.5546875" style="3" customWidth="1"/>
    <col min="3" max="3" width="10.88671875" style="5" bestFit="1" customWidth="1"/>
    <col min="4" max="4" width="9.109375" style="3" customWidth="1"/>
    <col min="5" max="5" width="8.44140625" style="3" customWidth="1"/>
    <col min="6" max="6" width="1.109375" style="3" customWidth="1"/>
    <col min="7" max="7" width="9.109375" style="3" customWidth="1"/>
    <col min="8" max="8" width="6.5546875" style="3" bestFit="1" customWidth="1"/>
    <col min="9" max="9" width="7.109375" style="3" customWidth="1"/>
    <col min="10" max="10" width="1.109375" style="3" customWidth="1"/>
    <col min="11" max="11" width="16.6640625" style="3" bestFit="1" customWidth="1"/>
    <col min="12" max="12" width="19.6640625" style="3" customWidth="1"/>
    <col min="13" max="13" width="1.5546875" style="3" customWidth="1"/>
    <col min="14" max="14" width="1.6640625" style="3" customWidth="1"/>
    <col min="15" max="15" width="2" style="3" customWidth="1"/>
    <col min="16" max="16" width="11.44140625" style="3"/>
    <col min="17" max="17" width="5" style="3" bestFit="1" customWidth="1"/>
    <col min="18" max="16384" width="11.44140625" style="3"/>
  </cols>
  <sheetData>
    <row r="1" spans="1:19" ht="12" thickBot="1" x14ac:dyDescent="0.25">
      <c r="B1" s="50"/>
      <c r="C1" s="54" t="s">
        <v>1230</v>
      </c>
      <c r="D1" s="54" t="s">
        <v>1228</v>
      </c>
      <c r="E1" s="221"/>
      <c r="F1" s="260"/>
      <c r="G1" s="221"/>
      <c r="H1" s="221"/>
      <c r="I1" s="221"/>
      <c r="K1" s="796" t="s">
        <v>2712</v>
      </c>
      <c r="P1" s="796" t="s">
        <v>2701</v>
      </c>
    </row>
    <row r="2" spans="1:19" ht="12" x14ac:dyDescent="0.25">
      <c r="A2" s="16"/>
      <c r="B2" s="50" t="s">
        <v>1192</v>
      </c>
      <c r="C2" s="40">
        <v>17698</v>
      </c>
      <c r="D2" s="44"/>
      <c r="E2" s="260"/>
      <c r="F2" s="630"/>
      <c r="G2" s="260"/>
      <c r="H2" s="355"/>
      <c r="I2" s="221"/>
      <c r="K2" s="5">
        <v>414</v>
      </c>
      <c r="L2" s="3" t="s">
        <v>3164</v>
      </c>
      <c r="P2" s="230">
        <v>330</v>
      </c>
      <c r="Q2" s="3" t="s">
        <v>3655</v>
      </c>
      <c r="R2" s="221"/>
    </row>
    <row r="3" spans="1:19" ht="13.2" x14ac:dyDescent="0.25">
      <c r="A3" s="16"/>
      <c r="B3" s="3" t="s">
        <v>1194</v>
      </c>
      <c r="C3" s="44"/>
      <c r="D3" s="44"/>
      <c r="E3" s="23"/>
      <c r="K3" s="5">
        <v>64</v>
      </c>
      <c r="L3" s="3" t="s">
        <v>2937</v>
      </c>
      <c r="P3" s="230"/>
      <c r="Q3" s="799"/>
      <c r="R3" s="221"/>
    </row>
    <row r="4" spans="1:19" ht="13.2" x14ac:dyDescent="0.25">
      <c r="A4" s="16"/>
      <c r="B4" s="3" t="s">
        <v>3597</v>
      </c>
      <c r="C4" s="44">
        <v>1500</v>
      </c>
      <c r="D4" s="44"/>
      <c r="E4" s="23"/>
      <c r="K4" s="5">
        <v>18</v>
      </c>
      <c r="L4" s="3" t="s">
        <v>1155</v>
      </c>
      <c r="P4" s="230"/>
      <c r="Q4" s="799"/>
      <c r="R4" s="221"/>
    </row>
    <row r="5" spans="1:19" ht="13.2" x14ac:dyDescent="0.25">
      <c r="A5" s="16"/>
      <c r="B5" s="3" t="s">
        <v>3743</v>
      </c>
      <c r="C5" s="44">
        <v>900</v>
      </c>
      <c r="D5" s="44"/>
      <c r="E5" s="23"/>
      <c r="K5" s="260">
        <v>72</v>
      </c>
      <c r="L5" s="221" t="s">
        <v>3439</v>
      </c>
      <c r="P5" s="230"/>
      <c r="Q5" s="799"/>
      <c r="R5" s="221"/>
    </row>
    <row r="6" spans="1:19" ht="13.2" x14ac:dyDescent="0.25">
      <c r="A6" s="16"/>
      <c r="B6" s="221" t="s">
        <v>393</v>
      </c>
      <c r="C6" s="46">
        <v>98</v>
      </c>
      <c r="D6" s="46"/>
      <c r="E6" s="23">
        <f>SUM(C2:C6)</f>
        <v>20196</v>
      </c>
      <c r="K6" s="260">
        <v>360</v>
      </c>
      <c r="L6" s="221" t="s">
        <v>3651</v>
      </c>
      <c r="P6" s="230"/>
      <c r="Q6" s="799"/>
      <c r="R6" s="221"/>
    </row>
    <row r="7" spans="1:19" ht="3.75" customHeight="1" x14ac:dyDescent="0.2">
      <c r="A7" s="4"/>
      <c r="B7" s="51"/>
      <c r="C7" s="41"/>
      <c r="D7" s="45"/>
      <c r="E7" s="4"/>
      <c r="K7" s="260"/>
      <c r="L7" s="221"/>
    </row>
    <row r="8" spans="1:19" x14ac:dyDescent="0.2">
      <c r="A8" s="14">
        <v>1</v>
      </c>
      <c r="B8" s="705" t="s">
        <v>1145</v>
      </c>
      <c r="C8" s="541">
        <v>-40</v>
      </c>
      <c r="D8" s="541">
        <v>40</v>
      </c>
      <c r="I8" s="193"/>
      <c r="K8" s="5">
        <v>98</v>
      </c>
      <c r="L8" s="3" t="s">
        <v>3251</v>
      </c>
      <c r="N8" s="221"/>
      <c r="P8" s="260"/>
      <c r="Q8" s="221"/>
      <c r="R8" s="221"/>
      <c r="S8" s="221"/>
    </row>
    <row r="9" spans="1:19" x14ac:dyDescent="0.2">
      <c r="A9" s="14">
        <v>2</v>
      </c>
      <c r="B9" s="705" t="s">
        <v>791</v>
      </c>
      <c r="C9" s="541">
        <v>-120</v>
      </c>
      <c r="D9" s="541">
        <v>120</v>
      </c>
      <c r="E9" s="221"/>
      <c r="G9" s="221"/>
      <c r="H9" s="221"/>
      <c r="I9" s="193"/>
      <c r="J9" s="221"/>
      <c r="K9" s="5">
        <v>224</v>
      </c>
      <c r="L9" s="3" t="s">
        <v>3652</v>
      </c>
      <c r="N9" s="221"/>
      <c r="P9" s="5"/>
      <c r="R9" s="221"/>
      <c r="S9" s="221"/>
    </row>
    <row r="10" spans="1:19" x14ac:dyDescent="0.2">
      <c r="A10" s="14">
        <v>3</v>
      </c>
      <c r="B10" s="705" t="s">
        <v>2670</v>
      </c>
      <c r="C10" s="541">
        <v>-680</v>
      </c>
      <c r="D10" s="541">
        <v>680</v>
      </c>
      <c r="G10" s="221"/>
      <c r="H10" s="221"/>
      <c r="I10" s="221"/>
      <c r="J10" s="221"/>
      <c r="K10" s="5">
        <v>167</v>
      </c>
      <c r="L10" s="3" t="s">
        <v>3653</v>
      </c>
      <c r="N10" s="221"/>
      <c r="P10" s="5"/>
      <c r="R10" s="221"/>
      <c r="S10" s="221"/>
    </row>
    <row r="11" spans="1:19" x14ac:dyDescent="0.2">
      <c r="A11" s="14">
        <v>4</v>
      </c>
      <c r="B11" s="705" t="s">
        <v>2711</v>
      </c>
      <c r="C11" s="541">
        <v>-6279</v>
      </c>
      <c r="D11" s="541">
        <f>E66</f>
        <v>6279</v>
      </c>
      <c r="G11" s="221"/>
      <c r="H11" s="221"/>
      <c r="I11" s="221"/>
      <c r="J11" s="221"/>
      <c r="K11" s="5">
        <v>200</v>
      </c>
      <c r="L11" s="221" t="s">
        <v>3654</v>
      </c>
      <c r="N11" s="221"/>
      <c r="P11" s="5"/>
      <c r="Q11" s="221"/>
      <c r="R11" s="221"/>
      <c r="S11" s="221"/>
    </row>
    <row r="12" spans="1:19" x14ac:dyDescent="0.2">
      <c r="A12" s="14">
        <v>5</v>
      </c>
      <c r="B12" s="705" t="s">
        <v>3672</v>
      </c>
      <c r="C12" s="541">
        <v>0</v>
      </c>
      <c r="D12" s="541">
        <v>0</v>
      </c>
      <c r="G12" s="221"/>
      <c r="H12" s="221"/>
      <c r="I12" s="193"/>
      <c r="J12" s="221"/>
      <c r="K12" s="5">
        <v>11</v>
      </c>
      <c r="L12" s="3" t="s">
        <v>3657</v>
      </c>
      <c r="M12" s="260"/>
      <c r="N12" s="221"/>
      <c r="P12" s="221"/>
      <c r="Q12" s="221"/>
      <c r="R12" s="221"/>
      <c r="S12" s="221"/>
    </row>
    <row r="13" spans="1:19" x14ac:dyDescent="0.2">
      <c r="A13" s="14">
        <v>6</v>
      </c>
      <c r="B13" s="705" t="s">
        <v>1433</v>
      </c>
      <c r="C13" s="541">
        <v>-100</v>
      </c>
      <c r="D13" s="541">
        <v>100</v>
      </c>
      <c r="G13" s="221"/>
      <c r="H13" s="221"/>
      <c r="I13" s="221"/>
      <c r="K13" s="5">
        <v>51</v>
      </c>
      <c r="L13" s="3" t="s">
        <v>2722</v>
      </c>
      <c r="M13" s="221"/>
      <c r="N13" s="221"/>
      <c r="P13" s="221"/>
      <c r="Q13" s="221"/>
      <c r="R13" s="221"/>
      <c r="S13" s="221"/>
    </row>
    <row r="14" spans="1:19" ht="12" x14ac:dyDescent="0.25">
      <c r="A14" s="14">
        <v>7</v>
      </c>
      <c r="B14" s="670" t="s">
        <v>2111</v>
      </c>
      <c r="C14" s="672">
        <v>-147</v>
      </c>
      <c r="D14" s="672">
        <v>147</v>
      </c>
      <c r="E14" s="240">
        <f>SUM(D8:D14)</f>
        <v>7366</v>
      </c>
      <c r="G14" s="193"/>
      <c r="H14" s="221"/>
      <c r="I14" s="221"/>
      <c r="K14" s="5">
        <v>131</v>
      </c>
      <c r="L14" s="3" t="s">
        <v>3658</v>
      </c>
      <c r="M14" s="221"/>
      <c r="N14" s="221"/>
      <c r="P14" s="221"/>
      <c r="Q14" s="221"/>
      <c r="R14" s="221"/>
      <c r="S14" s="221"/>
    </row>
    <row r="15" spans="1:19" ht="3" customHeight="1" x14ac:dyDescent="0.2">
      <c r="A15" s="4"/>
      <c r="B15" s="51"/>
      <c r="C15" s="41"/>
      <c r="D15" s="45"/>
      <c r="E15" s="4"/>
      <c r="H15" s="221"/>
      <c r="I15" s="221"/>
      <c r="J15" s="221"/>
      <c r="K15" s="5"/>
      <c r="M15" s="221"/>
      <c r="N15" s="221"/>
      <c r="P15" s="221"/>
      <c r="Q15" s="221"/>
      <c r="R15" s="221"/>
      <c r="S15" s="221"/>
    </row>
    <row r="16" spans="1:19" ht="12" x14ac:dyDescent="0.25">
      <c r="A16" s="15"/>
      <c r="B16" s="594" t="s">
        <v>62</v>
      </c>
      <c r="C16" s="501">
        <v>-10327</v>
      </c>
      <c r="D16" s="652">
        <v>10327</v>
      </c>
      <c r="E16" s="240">
        <f>D16</f>
        <v>10327</v>
      </c>
      <c r="K16" s="5">
        <v>346</v>
      </c>
      <c r="L16" s="3" t="s">
        <v>3660</v>
      </c>
      <c r="M16" s="221"/>
      <c r="N16" s="221"/>
      <c r="P16" s="221"/>
      <c r="Q16" s="221"/>
      <c r="R16" s="221"/>
      <c r="S16" s="221"/>
    </row>
    <row r="17" spans="1:19" ht="3" customHeight="1" x14ac:dyDescent="0.2">
      <c r="A17" s="4"/>
      <c r="B17" s="357"/>
      <c r="C17" s="41"/>
      <c r="D17" s="45"/>
      <c r="E17" s="4"/>
      <c r="G17" s="193"/>
      <c r="H17" s="193"/>
      <c r="I17" s="193"/>
      <c r="J17" s="221"/>
      <c r="K17" s="5"/>
      <c r="N17" s="221"/>
      <c r="P17" s="221"/>
      <c r="Q17" s="221"/>
      <c r="R17" s="221"/>
      <c r="S17" s="221"/>
    </row>
    <row r="18" spans="1:19" ht="12" customHeight="1" x14ac:dyDescent="0.25">
      <c r="A18" s="36"/>
      <c r="B18" s="657" t="s">
        <v>2888</v>
      </c>
      <c r="C18" s="658">
        <v>-632</v>
      </c>
      <c r="D18" s="658">
        <v>632</v>
      </c>
      <c r="E18" s="353"/>
      <c r="H18" s="221"/>
      <c r="I18" s="221"/>
      <c r="K18" s="260">
        <v>200</v>
      </c>
      <c r="L18" s="221" t="s">
        <v>3659</v>
      </c>
    </row>
    <row r="19" spans="1:19" ht="12" customHeight="1" x14ac:dyDescent="0.25">
      <c r="A19" s="36"/>
      <c r="B19" s="730" t="s">
        <v>3776</v>
      </c>
      <c r="C19" s="731">
        <v>-956</v>
      </c>
      <c r="D19" s="731">
        <v>956</v>
      </c>
      <c r="E19" s="353"/>
      <c r="H19" s="221"/>
      <c r="I19" s="221"/>
      <c r="K19" s="260"/>
      <c r="L19" s="221"/>
    </row>
    <row r="20" spans="1:19" ht="12" customHeight="1" x14ac:dyDescent="0.2">
      <c r="A20" s="36" t="s">
        <v>3558</v>
      </c>
      <c r="B20" s="705" t="s">
        <v>2759</v>
      </c>
      <c r="C20" s="541">
        <v>-80</v>
      </c>
      <c r="D20" s="541">
        <v>80</v>
      </c>
      <c r="E20" s="390"/>
      <c r="F20" s="221"/>
      <c r="G20" s="221"/>
      <c r="H20" s="221"/>
      <c r="I20" s="221"/>
      <c r="K20" s="260">
        <v>100</v>
      </c>
      <c r="L20" s="221" t="s">
        <v>3661</v>
      </c>
      <c r="M20" s="221"/>
    </row>
    <row r="21" spans="1:19" ht="12" customHeight="1" x14ac:dyDescent="0.2">
      <c r="A21" s="36" t="s">
        <v>3559</v>
      </c>
      <c r="B21" s="705" t="s">
        <v>2695</v>
      </c>
      <c r="C21" s="541">
        <v>-20</v>
      </c>
      <c r="D21" s="541">
        <v>20</v>
      </c>
      <c r="E21" s="390"/>
      <c r="F21" s="221"/>
      <c r="G21" s="221"/>
      <c r="H21" s="221"/>
      <c r="K21" s="5">
        <v>16</v>
      </c>
      <c r="L21" s="3" t="s">
        <v>2771</v>
      </c>
    </row>
    <row r="22" spans="1:19" ht="12" customHeight="1" x14ac:dyDescent="0.2">
      <c r="A22" s="36" t="s">
        <v>2856</v>
      </c>
      <c r="B22" s="705" t="s">
        <v>3081</v>
      </c>
      <c r="C22" s="541">
        <v>-220</v>
      </c>
      <c r="D22" s="541">
        <v>220</v>
      </c>
      <c r="E22" s="390"/>
      <c r="F22" s="221"/>
      <c r="G22" s="221"/>
      <c r="K22" s="260">
        <v>232</v>
      </c>
      <c r="L22" s="193" t="s">
        <v>3664</v>
      </c>
      <c r="P22" s="221"/>
      <c r="Q22" s="221"/>
    </row>
    <row r="23" spans="1:19" ht="12" customHeight="1" x14ac:dyDescent="0.2">
      <c r="A23" s="36" t="s">
        <v>3558</v>
      </c>
      <c r="B23" s="705" t="s">
        <v>3650</v>
      </c>
      <c r="C23" s="541">
        <v>-535</v>
      </c>
      <c r="D23" s="541">
        <v>535</v>
      </c>
      <c r="E23" s="390"/>
      <c r="F23" s="221"/>
      <c r="G23" s="221"/>
      <c r="K23" s="5">
        <v>300</v>
      </c>
      <c r="L23" s="3" t="s">
        <v>3665</v>
      </c>
      <c r="Q23" s="221"/>
    </row>
    <row r="24" spans="1:19" ht="12" customHeight="1" x14ac:dyDescent="0.2">
      <c r="A24" s="36" t="s">
        <v>3560</v>
      </c>
      <c r="B24" s="705" t="s">
        <v>3656</v>
      </c>
      <c r="C24" s="541">
        <v>-50</v>
      </c>
      <c r="D24" s="541">
        <v>50</v>
      </c>
      <c r="E24" s="390"/>
      <c r="F24" s="221"/>
      <c r="G24" s="221"/>
      <c r="K24" s="5">
        <v>263</v>
      </c>
      <c r="L24" s="3" t="s">
        <v>3666</v>
      </c>
      <c r="Q24" s="221"/>
    </row>
    <row r="25" spans="1:19" ht="12" customHeight="1" x14ac:dyDescent="0.2">
      <c r="A25" s="36"/>
      <c r="B25" s="705" t="s">
        <v>208</v>
      </c>
      <c r="C25" s="541">
        <v>-10</v>
      </c>
      <c r="D25" s="541">
        <v>10</v>
      </c>
      <c r="E25" s="390"/>
      <c r="F25" s="221"/>
      <c r="G25" s="221"/>
      <c r="K25" s="260">
        <v>10</v>
      </c>
      <c r="L25" s="193" t="s">
        <v>3667</v>
      </c>
      <c r="P25" s="221"/>
      <c r="Q25" s="221"/>
    </row>
    <row r="26" spans="1:19" ht="12" customHeight="1" x14ac:dyDescent="0.25">
      <c r="A26" s="36"/>
      <c r="B26" s="221"/>
      <c r="C26" s="302"/>
      <c r="D26" s="302"/>
      <c r="E26" s="240">
        <f>SUM(D18:D26)</f>
        <v>2503</v>
      </c>
      <c r="F26" s="221"/>
      <c r="G26" s="221"/>
      <c r="H26" s="221"/>
      <c r="I26" s="221"/>
      <c r="K26" s="260">
        <v>325</v>
      </c>
      <c r="L26" s="193" t="s">
        <v>3670</v>
      </c>
      <c r="P26" s="774"/>
      <c r="Q26" s="221"/>
    </row>
    <row r="27" spans="1:19" ht="3" customHeight="1" x14ac:dyDescent="0.2">
      <c r="A27" s="659"/>
      <c r="B27" s="659"/>
      <c r="C27" s="795"/>
      <c r="D27" s="795"/>
      <c r="E27" s="801"/>
      <c r="F27" s="221"/>
      <c r="G27" s="221"/>
      <c r="H27" s="221"/>
      <c r="I27" s="221"/>
      <c r="K27" s="5"/>
      <c r="L27" s="221"/>
    </row>
    <row r="28" spans="1:19" ht="12" customHeight="1" x14ac:dyDescent="0.2">
      <c r="A28" s="585" t="s">
        <v>3553</v>
      </c>
      <c r="B28" s="705" t="s">
        <v>3164</v>
      </c>
      <c r="C28" s="541"/>
      <c r="D28" s="541">
        <v>414</v>
      </c>
      <c r="E28" s="390"/>
      <c r="F28" s="221"/>
      <c r="G28" s="221"/>
      <c r="H28" s="221"/>
      <c r="I28" s="221"/>
      <c r="K28" s="260">
        <v>417</v>
      </c>
      <c r="L28" s="193" t="s">
        <v>3671</v>
      </c>
    </row>
    <row r="29" spans="1:19" ht="12" customHeight="1" x14ac:dyDescent="0.2">
      <c r="A29" s="585" t="s">
        <v>2855</v>
      </c>
      <c r="B29" s="705" t="s">
        <v>2937</v>
      </c>
      <c r="C29" s="541"/>
      <c r="D29" s="541">
        <v>64</v>
      </c>
      <c r="E29" s="390"/>
      <c r="F29" s="221"/>
      <c r="G29" s="221"/>
      <c r="K29" s="260">
        <v>138</v>
      </c>
      <c r="L29" s="193" t="s">
        <v>3669</v>
      </c>
    </row>
    <row r="30" spans="1:19" ht="12" customHeight="1" x14ac:dyDescent="0.2">
      <c r="A30" s="585" t="s">
        <v>3554</v>
      </c>
      <c r="B30" s="705" t="s">
        <v>1155</v>
      </c>
      <c r="C30" s="541"/>
      <c r="D30" s="541">
        <v>18</v>
      </c>
      <c r="E30" s="390"/>
      <c r="F30" s="221"/>
      <c r="G30" s="221"/>
      <c r="K30" s="5">
        <v>280</v>
      </c>
      <c r="L30" s="3" t="s">
        <v>3679</v>
      </c>
    </row>
    <row r="31" spans="1:19" ht="12" customHeight="1" x14ac:dyDescent="0.2">
      <c r="A31" s="585" t="s">
        <v>3555</v>
      </c>
      <c r="B31" s="705" t="s">
        <v>3439</v>
      </c>
      <c r="C31" s="541"/>
      <c r="D31" s="541">
        <v>72</v>
      </c>
      <c r="E31" s="390"/>
      <c r="F31" s="221"/>
      <c r="G31" s="221"/>
      <c r="K31" s="5">
        <v>200</v>
      </c>
      <c r="L31" s="221" t="s">
        <v>3673</v>
      </c>
    </row>
    <row r="32" spans="1:19" ht="12" customHeight="1" x14ac:dyDescent="0.2">
      <c r="A32" s="585" t="s">
        <v>2856</v>
      </c>
      <c r="B32" s="705" t="s">
        <v>3651</v>
      </c>
      <c r="C32" s="541"/>
      <c r="D32" s="541">
        <v>360</v>
      </c>
      <c r="E32" s="390"/>
      <c r="F32" s="193"/>
      <c r="G32" s="193"/>
      <c r="H32" s="193"/>
      <c r="I32" s="193"/>
      <c r="K32" s="5">
        <v>10</v>
      </c>
      <c r="L32" s="221" t="s">
        <v>3674</v>
      </c>
    </row>
    <row r="33" spans="1:12" ht="12" customHeight="1" x14ac:dyDescent="0.2">
      <c r="A33" s="585" t="s">
        <v>3556</v>
      </c>
      <c r="B33" s="705" t="s">
        <v>3251</v>
      </c>
      <c r="C33" s="541"/>
      <c r="D33" s="541">
        <v>98</v>
      </c>
      <c r="E33" s="390"/>
      <c r="F33" s="193"/>
      <c r="G33" s="193"/>
      <c r="H33" s="193"/>
      <c r="I33" s="193"/>
      <c r="K33" s="5">
        <v>64</v>
      </c>
      <c r="L33" s="221" t="s">
        <v>3675</v>
      </c>
    </row>
    <row r="34" spans="1:12" ht="12" customHeight="1" x14ac:dyDescent="0.25">
      <c r="A34" s="585" t="s">
        <v>3557</v>
      </c>
      <c r="B34" s="705" t="s">
        <v>3652</v>
      </c>
      <c r="C34" s="541"/>
      <c r="D34" s="541">
        <v>224</v>
      </c>
      <c r="E34" s="408"/>
      <c r="F34" s="193"/>
      <c r="G34" s="322"/>
      <c r="H34" s="193"/>
      <c r="I34" s="193"/>
      <c r="K34" s="5">
        <v>300</v>
      </c>
      <c r="L34" s="221" t="s">
        <v>3676</v>
      </c>
    </row>
    <row r="35" spans="1:12" ht="12" customHeight="1" x14ac:dyDescent="0.25">
      <c r="A35" s="585" t="s">
        <v>3558</v>
      </c>
      <c r="B35" s="705" t="s">
        <v>3653</v>
      </c>
      <c r="C35" s="541"/>
      <c r="D35" s="541">
        <v>167</v>
      </c>
      <c r="E35" s="408"/>
      <c r="F35" s="193"/>
      <c r="G35" s="192"/>
      <c r="H35" s="444"/>
      <c r="I35" s="193"/>
      <c r="K35" s="5">
        <v>11</v>
      </c>
      <c r="L35" s="221" t="s">
        <v>3677</v>
      </c>
    </row>
    <row r="36" spans="1:12" ht="12" customHeight="1" x14ac:dyDescent="0.25">
      <c r="A36" s="585"/>
      <c r="B36" s="705" t="s">
        <v>3654</v>
      </c>
      <c r="C36" s="541"/>
      <c r="D36" s="541">
        <v>200</v>
      </c>
      <c r="E36" s="408"/>
      <c r="F36" s="193"/>
      <c r="G36" s="192"/>
      <c r="H36" s="444"/>
      <c r="I36" s="193"/>
      <c r="K36" s="5">
        <v>12</v>
      </c>
      <c r="L36" s="221" t="s">
        <v>2560</v>
      </c>
    </row>
    <row r="37" spans="1:12" ht="12" customHeight="1" x14ac:dyDescent="0.25">
      <c r="A37" s="585"/>
      <c r="B37" s="705" t="s">
        <v>3657</v>
      </c>
      <c r="C37" s="541"/>
      <c r="D37" s="541">
        <v>11</v>
      </c>
      <c r="E37" s="408"/>
      <c r="F37" s="193"/>
      <c r="G37" s="192"/>
      <c r="H37" s="444"/>
      <c r="I37" s="193"/>
      <c r="K37" s="5">
        <v>9</v>
      </c>
      <c r="L37" s="221" t="s">
        <v>3678</v>
      </c>
    </row>
    <row r="38" spans="1:12" ht="12" customHeight="1" x14ac:dyDescent="0.25">
      <c r="A38" s="585"/>
      <c r="B38" s="705" t="s">
        <v>2722</v>
      </c>
      <c r="C38" s="541"/>
      <c r="D38" s="541">
        <v>51</v>
      </c>
      <c r="E38" s="408"/>
      <c r="F38" s="193"/>
      <c r="G38" s="820"/>
      <c r="H38" s="193"/>
      <c r="I38" s="193"/>
      <c r="K38" s="5">
        <v>502</v>
      </c>
      <c r="L38" s="3" t="s">
        <v>3680</v>
      </c>
    </row>
    <row r="39" spans="1:12" ht="12" customHeight="1" x14ac:dyDescent="0.25">
      <c r="A39" s="585"/>
      <c r="B39" s="705" t="s">
        <v>3658</v>
      </c>
      <c r="C39" s="541"/>
      <c r="D39" s="541">
        <v>131</v>
      </c>
      <c r="E39" s="408"/>
      <c r="F39" s="193"/>
      <c r="G39" s="193"/>
      <c r="H39" s="193"/>
      <c r="I39" s="193"/>
      <c r="K39" s="5">
        <v>64</v>
      </c>
      <c r="L39" s="3" t="s">
        <v>3683</v>
      </c>
    </row>
    <row r="40" spans="1:12" ht="12" customHeight="1" x14ac:dyDescent="0.25">
      <c r="A40" s="585"/>
      <c r="B40" s="705" t="s">
        <v>3660</v>
      </c>
      <c r="C40" s="541"/>
      <c r="D40" s="541">
        <v>346</v>
      </c>
      <c r="E40" s="408"/>
      <c r="F40" s="193"/>
      <c r="G40" s="193"/>
      <c r="H40" s="193"/>
      <c r="I40" s="193"/>
      <c r="K40" s="5">
        <v>200</v>
      </c>
      <c r="L40" s="3" t="s">
        <v>3684</v>
      </c>
    </row>
    <row r="41" spans="1:12" ht="12" customHeight="1" x14ac:dyDescent="0.25">
      <c r="A41" s="585"/>
      <c r="B41" s="705" t="s">
        <v>3659</v>
      </c>
      <c r="C41" s="541"/>
      <c r="D41" s="541">
        <v>200</v>
      </c>
      <c r="E41" s="408"/>
      <c r="F41" s="221"/>
      <c r="G41" s="221"/>
      <c r="K41" s="260">
        <v>200</v>
      </c>
      <c r="L41" s="221" t="s">
        <v>3685</v>
      </c>
    </row>
    <row r="42" spans="1:12" ht="12" customHeight="1" x14ac:dyDescent="0.25">
      <c r="A42" s="585"/>
      <c r="B42" s="705" t="s">
        <v>3661</v>
      </c>
      <c r="C42" s="541"/>
      <c r="D42" s="541">
        <v>100</v>
      </c>
      <c r="E42" s="408"/>
      <c r="F42" s="221"/>
      <c r="G42" s="221"/>
      <c r="K42" s="260">
        <v>50</v>
      </c>
      <c r="L42" s="221" t="s">
        <v>3686</v>
      </c>
    </row>
    <row r="43" spans="1:12" ht="12" customHeight="1" x14ac:dyDescent="0.25">
      <c r="A43" s="585"/>
      <c r="B43" s="705" t="s">
        <v>2771</v>
      </c>
      <c r="C43" s="541"/>
      <c r="D43" s="541">
        <v>16</v>
      </c>
      <c r="E43" s="408"/>
      <c r="F43" s="221"/>
      <c r="G43" s="221"/>
      <c r="K43" s="260">
        <v>146</v>
      </c>
      <c r="L43" s="221" t="s">
        <v>3687</v>
      </c>
    </row>
    <row r="44" spans="1:12" ht="12" customHeight="1" x14ac:dyDescent="0.25">
      <c r="A44" s="585"/>
      <c r="B44" s="705" t="s">
        <v>3664</v>
      </c>
      <c r="C44" s="541"/>
      <c r="D44" s="541">
        <v>232</v>
      </c>
      <c r="E44" s="408"/>
      <c r="F44" s="221"/>
      <c r="G44" s="221"/>
      <c r="K44" s="260">
        <v>74</v>
      </c>
      <c r="L44" s="221" t="s">
        <v>3688</v>
      </c>
    </row>
    <row r="45" spans="1:12" ht="12" customHeight="1" x14ac:dyDescent="0.25">
      <c r="A45" s="585"/>
      <c r="B45" s="705" t="s">
        <v>3665</v>
      </c>
      <c r="C45" s="541"/>
      <c r="D45" s="541">
        <v>300</v>
      </c>
      <c r="E45" s="408"/>
      <c r="F45" s="221"/>
      <c r="G45" s="221"/>
    </row>
    <row r="46" spans="1:12" ht="12" customHeight="1" x14ac:dyDescent="0.25">
      <c r="A46" s="585"/>
      <c r="B46" s="705" t="s">
        <v>3666</v>
      </c>
      <c r="C46" s="541"/>
      <c r="D46" s="541">
        <v>263</v>
      </c>
      <c r="E46" s="408"/>
      <c r="F46" s="221"/>
      <c r="K46" s="5"/>
    </row>
    <row r="47" spans="1:12" ht="12" customHeight="1" x14ac:dyDescent="0.25">
      <c r="A47" s="585"/>
      <c r="B47" s="705" t="s">
        <v>3668</v>
      </c>
      <c r="C47" s="541"/>
      <c r="D47" s="541">
        <v>10</v>
      </c>
      <c r="E47" s="408"/>
      <c r="F47" s="221"/>
      <c r="K47" s="5"/>
    </row>
    <row r="48" spans="1:12" ht="12" customHeight="1" x14ac:dyDescent="0.25">
      <c r="A48" s="585"/>
      <c r="B48" s="705" t="s">
        <v>3670</v>
      </c>
      <c r="C48" s="541"/>
      <c r="D48" s="541">
        <v>325</v>
      </c>
      <c r="E48" s="408"/>
      <c r="F48" s="221"/>
      <c r="K48" s="5"/>
    </row>
    <row r="49" spans="1:11" ht="12" customHeight="1" x14ac:dyDescent="0.25">
      <c r="A49" s="585"/>
      <c r="B49" s="705" t="s">
        <v>3671</v>
      </c>
      <c r="C49" s="541"/>
      <c r="D49" s="541">
        <v>417</v>
      </c>
      <c r="E49" s="408"/>
      <c r="F49" s="221"/>
      <c r="K49" s="5"/>
    </row>
    <row r="50" spans="1:11" ht="12" customHeight="1" x14ac:dyDescent="0.25">
      <c r="A50" s="585"/>
      <c r="B50" s="705" t="s">
        <v>3669</v>
      </c>
      <c r="C50" s="541"/>
      <c r="D50" s="541">
        <v>138</v>
      </c>
      <c r="E50" s="408"/>
      <c r="F50" s="221"/>
      <c r="K50" s="5"/>
    </row>
    <row r="51" spans="1:11" ht="12" customHeight="1" x14ac:dyDescent="0.25">
      <c r="A51" s="585"/>
      <c r="B51" s="705" t="s">
        <v>3679</v>
      </c>
      <c r="C51" s="541"/>
      <c r="D51" s="541">
        <v>280</v>
      </c>
      <c r="E51" s="408"/>
      <c r="F51" s="221"/>
      <c r="K51" s="5"/>
    </row>
    <row r="52" spans="1:11" ht="12" customHeight="1" x14ac:dyDescent="0.25">
      <c r="A52" s="585"/>
      <c r="B52" s="705" t="s">
        <v>3673</v>
      </c>
      <c r="C52" s="541"/>
      <c r="D52" s="541">
        <v>200</v>
      </c>
      <c r="E52" s="408"/>
      <c r="F52" s="221"/>
      <c r="K52" s="5"/>
    </row>
    <row r="53" spans="1:11" ht="12" customHeight="1" x14ac:dyDescent="0.25">
      <c r="A53" s="585"/>
      <c r="B53" s="705" t="s">
        <v>3674</v>
      </c>
      <c r="C53" s="541"/>
      <c r="D53" s="541">
        <v>10</v>
      </c>
      <c r="E53" s="408"/>
      <c r="F53" s="221"/>
      <c r="K53" s="5"/>
    </row>
    <row r="54" spans="1:11" ht="12" customHeight="1" x14ac:dyDescent="0.25">
      <c r="A54" s="585"/>
      <c r="B54" s="705" t="s">
        <v>3675</v>
      </c>
      <c r="C54" s="541"/>
      <c r="D54" s="541">
        <v>64</v>
      </c>
      <c r="E54" s="408"/>
      <c r="F54" s="221"/>
      <c r="G54" s="221"/>
      <c r="K54" s="5"/>
    </row>
    <row r="55" spans="1:11" ht="12" customHeight="1" x14ac:dyDescent="0.25">
      <c r="A55" s="585"/>
      <c r="B55" s="705" t="s">
        <v>3676</v>
      </c>
      <c r="C55" s="541"/>
      <c r="D55" s="541">
        <v>300</v>
      </c>
      <c r="E55" s="408"/>
      <c r="F55" s="221"/>
      <c r="G55" s="221"/>
      <c r="K55" s="5"/>
    </row>
    <row r="56" spans="1:11" ht="12" customHeight="1" x14ac:dyDescent="0.25">
      <c r="A56" s="585"/>
      <c r="B56" s="705" t="s">
        <v>3677</v>
      </c>
      <c r="C56" s="541"/>
      <c r="D56" s="541">
        <v>11</v>
      </c>
      <c r="E56" s="408"/>
      <c r="F56" s="221"/>
      <c r="G56" s="221"/>
      <c r="K56" s="5"/>
    </row>
    <row r="57" spans="1:11" ht="12" customHeight="1" x14ac:dyDescent="0.25">
      <c r="A57" s="585"/>
      <c r="B57" s="705" t="s">
        <v>2560</v>
      </c>
      <c r="C57" s="541"/>
      <c r="D57" s="541">
        <v>12</v>
      </c>
      <c r="E57" s="408"/>
      <c r="F57" s="221"/>
      <c r="G57" s="221"/>
      <c r="K57" s="5"/>
    </row>
    <row r="58" spans="1:11" ht="12" customHeight="1" x14ac:dyDescent="0.25">
      <c r="A58" s="585"/>
      <c r="B58" s="705" t="s">
        <v>3678</v>
      </c>
      <c r="C58" s="541"/>
      <c r="D58" s="541">
        <v>9</v>
      </c>
      <c r="E58" s="408"/>
      <c r="F58" s="221"/>
      <c r="G58" s="221"/>
      <c r="K58" s="5"/>
    </row>
    <row r="59" spans="1:11" ht="12" customHeight="1" x14ac:dyDescent="0.25">
      <c r="A59" s="585"/>
      <c r="B59" s="705" t="s">
        <v>3680</v>
      </c>
      <c r="C59" s="541"/>
      <c r="D59" s="541">
        <v>502</v>
      </c>
      <c r="E59" s="408"/>
      <c r="F59" s="221"/>
      <c r="G59" s="221"/>
      <c r="K59" s="5"/>
    </row>
    <row r="60" spans="1:11" ht="12" customHeight="1" x14ac:dyDescent="0.25">
      <c r="A60" s="585"/>
      <c r="B60" s="705" t="s">
        <v>3683</v>
      </c>
      <c r="C60" s="541"/>
      <c r="D60" s="541">
        <v>64</v>
      </c>
      <c r="E60" s="408"/>
      <c r="F60" s="221"/>
      <c r="G60" s="221"/>
      <c r="K60" s="5"/>
    </row>
    <row r="61" spans="1:11" ht="12" customHeight="1" x14ac:dyDescent="0.25">
      <c r="A61" s="585"/>
      <c r="B61" s="705" t="s">
        <v>3684</v>
      </c>
      <c r="C61" s="541"/>
      <c r="D61" s="541">
        <v>200</v>
      </c>
      <c r="E61" s="408"/>
      <c r="F61" s="221"/>
      <c r="G61" s="221"/>
      <c r="K61" s="5"/>
    </row>
    <row r="62" spans="1:11" ht="12" customHeight="1" x14ac:dyDescent="0.25">
      <c r="A62" s="585"/>
      <c r="B62" s="705" t="s">
        <v>3685</v>
      </c>
      <c r="C62" s="541"/>
      <c r="D62" s="541">
        <v>200</v>
      </c>
      <c r="E62" s="408"/>
      <c r="F62" s="221"/>
      <c r="G62" s="221"/>
      <c r="K62" s="5"/>
    </row>
    <row r="63" spans="1:11" ht="12" customHeight="1" x14ac:dyDescent="0.25">
      <c r="A63" s="585"/>
      <c r="B63" s="705" t="s">
        <v>3686</v>
      </c>
      <c r="C63" s="541"/>
      <c r="D63" s="541">
        <v>50</v>
      </c>
      <c r="E63" s="408"/>
      <c r="F63" s="221"/>
      <c r="G63" s="221"/>
      <c r="K63" s="5"/>
    </row>
    <row r="64" spans="1:11" ht="12" customHeight="1" x14ac:dyDescent="0.25">
      <c r="A64" s="585"/>
      <c r="B64" s="705" t="s">
        <v>3687</v>
      </c>
      <c r="C64" s="541"/>
      <c r="D64" s="541">
        <v>146</v>
      </c>
      <c r="E64" s="408"/>
      <c r="F64" s="221"/>
      <c r="G64" s="221"/>
      <c r="K64" s="5"/>
    </row>
    <row r="65" spans="1:16" ht="12" customHeight="1" x14ac:dyDescent="0.25">
      <c r="A65" s="585"/>
      <c r="B65" s="705" t="s">
        <v>3688</v>
      </c>
      <c r="C65" s="541"/>
      <c r="D65" s="541">
        <v>74</v>
      </c>
      <c r="E65" s="408"/>
      <c r="F65" s="221"/>
      <c r="G65" s="221"/>
      <c r="K65" s="5"/>
    </row>
    <row r="66" spans="1:16" ht="12" customHeight="1" thickBot="1" x14ac:dyDescent="0.3">
      <c r="A66" s="585"/>
      <c r="B66" s="221"/>
      <c r="C66" s="302"/>
      <c r="D66" s="302"/>
      <c r="E66" s="240">
        <f>SUM(D28:D66)</f>
        <v>6279</v>
      </c>
      <c r="G66" s="221"/>
      <c r="H66" s="221"/>
      <c r="I66" s="221"/>
      <c r="K66" s="260"/>
    </row>
    <row r="67" spans="1:16" ht="20.25" customHeight="1" thickBot="1" x14ac:dyDescent="0.45">
      <c r="B67" s="50" t="s">
        <v>1198</v>
      </c>
      <c r="C67" s="49">
        <f>SUM(C2:C66)</f>
        <v>0</v>
      </c>
      <c r="D67" s="432">
        <f>SUM(D8:D26)</f>
        <v>20196</v>
      </c>
      <c r="E67" s="353"/>
      <c r="K67" s="651">
        <f>SUM(K2:K66)</f>
        <v>6279</v>
      </c>
      <c r="P67" s="651">
        <f>SUM(P2:P66)</f>
        <v>330</v>
      </c>
    </row>
    <row r="69" spans="1:16" x14ac:dyDescent="0.2">
      <c r="B69" s="193"/>
      <c r="C69" s="193"/>
      <c r="D69" s="193"/>
      <c r="E69" s="793"/>
      <c r="F69" s="28"/>
      <c r="G69" s="28"/>
      <c r="H69" s="28"/>
      <c r="I69" s="28"/>
      <c r="J69" s="28"/>
      <c r="K69" s="193"/>
      <c r="L69" s="221"/>
    </row>
    <row r="70" spans="1:16" x14ac:dyDescent="0.2">
      <c r="B70" s="193"/>
      <c r="C70" s="193"/>
      <c r="D70" s="193"/>
      <c r="E70" s="343"/>
      <c r="F70" s="28"/>
      <c r="G70" s="28"/>
      <c r="H70" s="28"/>
      <c r="I70" s="28"/>
      <c r="J70" s="28"/>
      <c r="K70" s="193"/>
      <c r="L70" s="221"/>
    </row>
    <row r="71" spans="1:16" x14ac:dyDescent="0.2">
      <c r="B71" s="193"/>
      <c r="C71" s="193"/>
      <c r="D71" s="193"/>
      <c r="E71" s="230"/>
      <c r="F71" s="193"/>
      <c r="G71" s="193"/>
      <c r="H71" s="193"/>
      <c r="I71" s="28"/>
      <c r="J71" s="28"/>
      <c r="K71" s="193"/>
      <c r="L71" s="221"/>
    </row>
    <row r="72" spans="1:16" x14ac:dyDescent="0.2">
      <c r="B72" s="193"/>
      <c r="C72" s="193"/>
      <c r="D72" s="193"/>
      <c r="E72" s="230"/>
      <c r="F72" s="193"/>
      <c r="G72" s="193"/>
      <c r="H72" s="193"/>
      <c r="I72" s="28"/>
      <c r="J72" s="28"/>
      <c r="K72" s="193"/>
      <c r="L72" s="221"/>
    </row>
    <row r="73" spans="1:16" ht="13.2" x14ac:dyDescent="0.25">
      <c r="C73" s="193"/>
      <c r="D73" s="193"/>
      <c r="E73" s="799"/>
      <c r="F73" s="193"/>
      <c r="G73" s="193"/>
      <c r="H73" s="193"/>
      <c r="I73" s="28"/>
      <c r="J73" s="28"/>
      <c r="K73" s="193"/>
      <c r="L73" s="221"/>
    </row>
    <row r="74" spans="1:16" ht="13.2" x14ac:dyDescent="0.25">
      <c r="C74" s="231"/>
      <c r="D74" s="28"/>
      <c r="E74" s="799"/>
      <c r="F74" s="193"/>
      <c r="G74" s="193"/>
      <c r="H74" s="193"/>
      <c r="I74" s="28"/>
      <c r="J74" s="28"/>
      <c r="K74" s="193"/>
      <c r="L74" s="193"/>
    </row>
    <row r="75" spans="1:16" ht="13.2" x14ac:dyDescent="0.25">
      <c r="C75" s="193"/>
      <c r="D75" s="28"/>
      <c r="E75" s="799"/>
      <c r="F75" s="193"/>
      <c r="G75" s="193"/>
      <c r="H75" s="193"/>
      <c r="I75" s="28"/>
      <c r="J75" s="28"/>
      <c r="K75" s="193"/>
      <c r="L75" s="193"/>
    </row>
    <row r="76" spans="1:16" x14ac:dyDescent="0.2">
      <c r="B76" s="28"/>
      <c r="C76" s="193"/>
      <c r="D76" s="28"/>
      <c r="E76" s="193"/>
      <c r="F76" s="193"/>
      <c r="G76" s="193"/>
      <c r="H76" s="193"/>
      <c r="I76" s="28"/>
      <c r="J76" s="28"/>
      <c r="K76" s="193"/>
      <c r="L76" s="221"/>
    </row>
    <row r="77" spans="1:16" x14ac:dyDescent="0.2">
      <c r="B77" s="28"/>
      <c r="C77" s="231"/>
      <c r="D77" s="28"/>
      <c r="E77" s="193"/>
      <c r="F77" s="193"/>
      <c r="G77" s="193"/>
      <c r="H77" s="193"/>
      <c r="I77" s="28"/>
      <c r="J77" s="28"/>
      <c r="K77" s="193"/>
      <c r="L77" s="221"/>
    </row>
    <row r="78" spans="1:16" x14ac:dyDescent="0.2">
      <c r="E78" s="221"/>
      <c r="F78" s="221"/>
      <c r="G78" s="221"/>
      <c r="H78" s="221"/>
      <c r="K78" s="221"/>
      <c r="L78" s="193"/>
    </row>
    <row r="79" spans="1:16" x14ac:dyDescent="0.2">
      <c r="K79" s="193"/>
      <c r="L79" s="193"/>
    </row>
    <row r="80" spans="1:16" x14ac:dyDescent="0.2">
      <c r="K80" s="193"/>
      <c r="L80" s="193"/>
    </row>
    <row r="81" spans="11:12" x14ac:dyDescent="0.2">
      <c r="K81" s="221"/>
      <c r="L81" s="221"/>
    </row>
    <row r="82" spans="11:12" x14ac:dyDescent="0.2">
      <c r="K82" s="221"/>
      <c r="L82" s="221"/>
    </row>
    <row r="83" spans="11:12" x14ac:dyDescent="0.2">
      <c r="K83" s="221"/>
      <c r="L83" s="221"/>
    </row>
    <row r="84" spans="11:12" x14ac:dyDescent="0.2">
      <c r="K84" s="221"/>
      <c r="L84" s="221"/>
    </row>
    <row r="85" spans="11:12" x14ac:dyDescent="0.2">
      <c r="K85" s="221"/>
      <c r="L85" s="221"/>
    </row>
    <row r="86" spans="11:12" x14ac:dyDescent="0.2">
      <c r="K86" s="221"/>
      <c r="L86" s="221"/>
    </row>
    <row r="87" spans="11:12" x14ac:dyDescent="0.2">
      <c r="K87" s="221"/>
      <c r="L87" s="221"/>
    </row>
    <row r="88" spans="11:12" x14ac:dyDescent="0.2">
      <c r="K88" s="221"/>
      <c r="L88" s="221"/>
    </row>
    <row r="89" spans="11:12" x14ac:dyDescent="0.2">
      <c r="K89" s="221"/>
      <c r="L89" s="221"/>
    </row>
    <row r="90" spans="11:12" x14ac:dyDescent="0.2">
      <c r="K90" s="221"/>
      <c r="L90" s="221"/>
    </row>
    <row r="91" spans="11:12" x14ac:dyDescent="0.2">
      <c r="K91" s="221"/>
      <c r="L91" s="221"/>
    </row>
    <row r="92" spans="11:12" x14ac:dyDescent="0.2">
      <c r="K92" s="221"/>
      <c r="L92" s="221"/>
    </row>
    <row r="93" spans="11:12" x14ac:dyDescent="0.2">
      <c r="K93" s="221"/>
      <c r="L93" s="221"/>
    </row>
    <row r="94" spans="11:12" x14ac:dyDescent="0.2">
      <c r="K94" s="221"/>
      <c r="L94" s="221"/>
    </row>
    <row r="95" spans="11:12" x14ac:dyDescent="0.2">
      <c r="K95" s="221"/>
      <c r="L95" s="221"/>
    </row>
  </sheetData>
  <pageMargins left="0.70866141732283472" right="0.70866141732283472" top="0.74803149606299213" bottom="0.74803149606299213" header="0.31496062992125984" footer="0.31496062992125984"/>
  <pageSetup paperSize="9" scale="64"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
  <sheetViews>
    <sheetView zoomScaleNormal="100" workbookViewId="0">
      <selection activeCell="G2" sqref="G2"/>
    </sheetView>
  </sheetViews>
  <sheetFormatPr baseColWidth="10" defaultColWidth="11.44140625" defaultRowHeight="11.4" x14ac:dyDescent="0.2"/>
  <cols>
    <col min="1" max="1" width="3.6640625" style="3" customWidth="1"/>
    <col min="2" max="2" width="23.5546875" style="3" customWidth="1"/>
    <col min="3" max="3" width="10.88671875" style="5" bestFit="1" customWidth="1"/>
    <col min="4" max="4" width="9.33203125" style="3" customWidth="1"/>
    <col min="5" max="5" width="6.88671875" style="3" customWidth="1"/>
    <col min="6" max="6" width="1.109375" style="3" customWidth="1"/>
    <col min="7" max="7" width="9.109375" style="3" customWidth="1"/>
    <col min="8" max="8" width="11.33203125" style="3" customWidth="1"/>
    <col min="9" max="9" width="7.109375" style="3" customWidth="1"/>
    <col min="10" max="10" width="1.109375" style="3" customWidth="1"/>
    <col min="11" max="11" width="16.6640625" style="3" bestFit="1" customWidth="1"/>
    <col min="12" max="12" width="19.6640625" style="3" customWidth="1"/>
    <col min="13" max="13" width="1.5546875" style="3" customWidth="1"/>
    <col min="14" max="14" width="1.6640625" style="3" customWidth="1"/>
    <col min="15" max="15" width="2" style="3" customWidth="1"/>
    <col min="16" max="16" width="11.44140625" style="3"/>
    <col min="17" max="17" width="5" style="3" bestFit="1" customWidth="1"/>
    <col min="18" max="16384" width="11.44140625" style="3"/>
  </cols>
  <sheetData>
    <row r="1" spans="1:19" ht="12" thickBot="1" x14ac:dyDescent="0.25">
      <c r="B1" s="50"/>
      <c r="C1" s="54" t="s">
        <v>1230</v>
      </c>
      <c r="D1" s="54" t="s">
        <v>1228</v>
      </c>
      <c r="E1" s="221"/>
      <c r="F1" s="260"/>
      <c r="G1" s="221"/>
      <c r="H1" s="221"/>
      <c r="I1" s="221"/>
      <c r="K1" s="796" t="s">
        <v>2712</v>
      </c>
      <c r="P1" s="796" t="s">
        <v>2701</v>
      </c>
    </row>
    <row r="2" spans="1:19" ht="13.2" x14ac:dyDescent="0.25">
      <c r="A2" s="16"/>
      <c r="B2" s="50" t="s">
        <v>1192</v>
      </c>
      <c r="C2" s="40">
        <v>13218</v>
      </c>
      <c r="D2" s="44"/>
      <c r="E2" s="260"/>
      <c r="F2" s="630"/>
      <c r="G2" s="260"/>
      <c r="H2" s="355"/>
      <c r="I2" s="221"/>
      <c r="K2" s="5">
        <v>71</v>
      </c>
      <c r="L2" s="3" t="s">
        <v>1162</v>
      </c>
      <c r="P2" s="230">
        <v>160</v>
      </c>
      <c r="Q2" s="799" t="s">
        <v>3614</v>
      </c>
      <c r="R2" s="221"/>
    </row>
    <row r="3" spans="1:19" ht="13.2" x14ac:dyDescent="0.25">
      <c r="A3" s="16"/>
      <c r="B3" s="3" t="s">
        <v>1194</v>
      </c>
      <c r="C3" s="44"/>
      <c r="D3" s="44"/>
      <c r="E3" s="23"/>
      <c r="K3" s="5">
        <v>88</v>
      </c>
      <c r="L3" s="3" t="s">
        <v>3109</v>
      </c>
      <c r="P3" s="230">
        <v>714</v>
      </c>
      <c r="Q3" s="799" t="s">
        <v>1470</v>
      </c>
      <c r="R3" s="221"/>
    </row>
    <row r="4" spans="1:19" ht="13.2" x14ac:dyDescent="0.25">
      <c r="A4" s="16"/>
      <c r="B4" s="3" t="s">
        <v>3597</v>
      </c>
      <c r="C4" s="44">
        <v>1500</v>
      </c>
      <c r="D4" s="44"/>
      <c r="E4" s="23"/>
      <c r="K4" s="5">
        <v>414</v>
      </c>
      <c r="L4" s="3" t="s">
        <v>3610</v>
      </c>
      <c r="P4" s="230">
        <v>200</v>
      </c>
      <c r="Q4" s="799" t="s">
        <v>3615</v>
      </c>
      <c r="R4" s="221"/>
    </row>
    <row r="5" spans="1:19" ht="13.2" x14ac:dyDescent="0.25">
      <c r="A5" s="16"/>
      <c r="B5" s="221" t="s">
        <v>393</v>
      </c>
      <c r="C5" s="46">
        <v>120</v>
      </c>
      <c r="D5" s="46"/>
      <c r="E5" s="23">
        <f>SUM(C2:C5)</f>
        <v>14838</v>
      </c>
      <c r="K5" s="260">
        <v>140</v>
      </c>
      <c r="L5" s="221" t="s">
        <v>3600</v>
      </c>
      <c r="P5" s="230">
        <v>336</v>
      </c>
      <c r="Q5" s="799" t="s">
        <v>3616</v>
      </c>
      <c r="R5" s="221"/>
    </row>
    <row r="6" spans="1:19" ht="3.75" customHeight="1" x14ac:dyDescent="0.2">
      <c r="A6" s="4"/>
      <c r="B6" s="51"/>
      <c r="C6" s="41"/>
      <c r="D6" s="45"/>
      <c r="E6" s="4"/>
      <c r="K6" s="260"/>
      <c r="L6" s="221"/>
    </row>
    <row r="7" spans="1:19" x14ac:dyDescent="0.2">
      <c r="A7" s="14">
        <v>1</v>
      </c>
      <c r="B7" s="802" t="s">
        <v>1145</v>
      </c>
      <c r="C7" s="803">
        <v>-40</v>
      </c>
      <c r="D7" s="804">
        <v>40</v>
      </c>
      <c r="I7" s="193"/>
      <c r="K7" s="260">
        <v>60</v>
      </c>
      <c r="L7" s="221" t="s">
        <v>3604</v>
      </c>
      <c r="N7" s="221"/>
      <c r="P7" s="260">
        <v>1054</v>
      </c>
      <c r="Q7" s="221" t="s">
        <v>3105</v>
      </c>
      <c r="R7" s="221"/>
      <c r="S7" s="221"/>
    </row>
    <row r="8" spans="1:19" x14ac:dyDescent="0.2">
      <c r="A8" s="14">
        <v>2</v>
      </c>
      <c r="B8" s="802" t="s">
        <v>791</v>
      </c>
      <c r="C8" s="803">
        <v>-24</v>
      </c>
      <c r="D8" s="804">
        <v>24</v>
      </c>
      <c r="E8" s="221"/>
      <c r="I8" s="193"/>
      <c r="J8" s="221"/>
      <c r="K8" s="5">
        <v>43</v>
      </c>
      <c r="L8" s="3" t="s">
        <v>3612</v>
      </c>
      <c r="N8" s="221"/>
      <c r="P8" s="5">
        <v>260</v>
      </c>
      <c r="Q8" s="3" t="s">
        <v>3622</v>
      </c>
      <c r="R8" s="221"/>
      <c r="S8" s="221"/>
    </row>
    <row r="9" spans="1:19" x14ac:dyDescent="0.2">
      <c r="A9" s="14">
        <v>3</v>
      </c>
      <c r="B9" s="802" t="s">
        <v>2670</v>
      </c>
      <c r="C9" s="803">
        <v>-506</v>
      </c>
      <c r="D9" s="804">
        <v>506</v>
      </c>
      <c r="I9" s="221"/>
      <c r="J9" s="221"/>
      <c r="K9" s="5">
        <v>300</v>
      </c>
      <c r="L9" s="3" t="s">
        <v>3619</v>
      </c>
      <c r="N9" s="221"/>
      <c r="P9" s="5">
        <v>206</v>
      </c>
      <c r="Q9" s="3" t="s">
        <v>1724</v>
      </c>
      <c r="R9" s="221"/>
      <c r="S9" s="221"/>
    </row>
    <row r="10" spans="1:19" x14ac:dyDescent="0.2">
      <c r="A10" s="14">
        <v>4</v>
      </c>
      <c r="B10" s="802" t="s">
        <v>2711</v>
      </c>
      <c r="C10" s="803">
        <v>-5386</v>
      </c>
      <c r="D10" s="804">
        <f>K66</f>
        <v>5386</v>
      </c>
      <c r="I10" s="221"/>
      <c r="J10" s="221"/>
      <c r="K10" s="5">
        <v>182</v>
      </c>
      <c r="L10" s="3" t="s">
        <v>3572</v>
      </c>
      <c r="N10" s="221"/>
      <c r="P10" s="5">
        <v>300</v>
      </c>
      <c r="Q10" s="221" t="s">
        <v>3637</v>
      </c>
      <c r="R10" s="221"/>
      <c r="S10" s="221"/>
    </row>
    <row r="11" spans="1:19" x14ac:dyDescent="0.2">
      <c r="A11" s="14">
        <v>5</v>
      </c>
      <c r="B11" s="802" t="s">
        <v>286</v>
      </c>
      <c r="C11" s="803">
        <v>0</v>
      </c>
      <c r="D11" s="804">
        <v>0</v>
      </c>
      <c r="I11" s="193"/>
      <c r="J11" s="221"/>
      <c r="K11" s="260">
        <v>20</v>
      </c>
      <c r="L11" s="3" t="s">
        <v>3620</v>
      </c>
      <c r="M11" s="260"/>
      <c r="N11" s="221"/>
      <c r="P11" s="221"/>
      <c r="Q11" s="221"/>
      <c r="R11" s="221"/>
      <c r="S11" s="221"/>
    </row>
    <row r="12" spans="1:19" x14ac:dyDescent="0.2">
      <c r="A12" s="14">
        <v>6</v>
      </c>
      <c r="B12" s="802" t="s">
        <v>1433</v>
      </c>
      <c r="C12" s="803">
        <v>0</v>
      </c>
      <c r="D12" s="804">
        <v>0</v>
      </c>
      <c r="I12" s="221"/>
      <c r="K12" s="5">
        <v>392</v>
      </c>
      <c r="L12" s="221" t="s">
        <v>3621</v>
      </c>
      <c r="M12" s="221"/>
      <c r="N12" s="221"/>
      <c r="P12" s="221"/>
      <c r="Q12" s="221"/>
      <c r="R12" s="221"/>
      <c r="S12" s="221"/>
    </row>
    <row r="13" spans="1:19" ht="12" x14ac:dyDescent="0.25">
      <c r="A13" s="14">
        <v>7</v>
      </c>
      <c r="B13" s="670" t="s">
        <v>153</v>
      </c>
      <c r="C13" s="672">
        <v>-168</v>
      </c>
      <c r="D13" s="672">
        <v>168</v>
      </c>
      <c r="E13" s="240">
        <f>SUM(D7:D13)</f>
        <v>6124</v>
      </c>
      <c r="G13" s="193"/>
      <c r="I13" s="221"/>
      <c r="K13" s="5">
        <v>34</v>
      </c>
      <c r="L13" s="3" t="s">
        <v>3623</v>
      </c>
      <c r="M13" s="221"/>
      <c r="N13" s="221"/>
      <c r="P13" s="221"/>
      <c r="Q13" s="221"/>
      <c r="R13" s="221"/>
      <c r="S13" s="221"/>
    </row>
    <row r="14" spans="1:19" ht="3" customHeight="1" x14ac:dyDescent="0.2">
      <c r="A14" s="4"/>
      <c r="B14" s="51"/>
      <c r="C14" s="41"/>
      <c r="D14" s="45"/>
      <c r="E14" s="4"/>
      <c r="H14" s="221"/>
      <c r="I14" s="221"/>
      <c r="J14" s="221"/>
      <c r="K14" s="5"/>
      <c r="M14" s="221"/>
      <c r="N14" s="221"/>
      <c r="P14" s="221"/>
      <c r="Q14" s="221"/>
      <c r="R14" s="221"/>
      <c r="S14" s="221"/>
    </row>
    <row r="15" spans="1:19" ht="12" x14ac:dyDescent="0.25">
      <c r="A15" s="15"/>
      <c r="B15" s="594" t="s">
        <v>62</v>
      </c>
      <c r="C15" s="501">
        <v>-7225</v>
      </c>
      <c r="D15" s="652">
        <v>7225</v>
      </c>
      <c r="E15" s="240">
        <f>D15</f>
        <v>7225</v>
      </c>
      <c r="K15" s="5">
        <v>420</v>
      </c>
      <c r="L15" s="3" t="s">
        <v>3624</v>
      </c>
      <c r="M15" s="221"/>
      <c r="N15" s="221"/>
      <c r="P15" s="221"/>
      <c r="Q15" s="221"/>
      <c r="R15" s="221"/>
      <c r="S15" s="221"/>
    </row>
    <row r="16" spans="1:19" ht="3" customHeight="1" x14ac:dyDescent="0.2">
      <c r="A16" s="4"/>
      <c r="B16" s="357"/>
      <c r="C16" s="41"/>
      <c r="D16" s="45"/>
      <c r="E16" s="4"/>
      <c r="G16" s="193"/>
      <c r="H16" s="193"/>
      <c r="I16" s="193"/>
      <c r="J16" s="221"/>
      <c r="K16" s="5"/>
      <c r="N16" s="221"/>
      <c r="P16" s="221"/>
      <c r="Q16" s="221"/>
      <c r="R16" s="221"/>
      <c r="S16" s="221"/>
    </row>
    <row r="17" spans="1:17" ht="12" customHeight="1" x14ac:dyDescent="0.25">
      <c r="A17" s="36"/>
      <c r="B17" s="657" t="s">
        <v>2888</v>
      </c>
      <c r="C17" s="658">
        <v>-641</v>
      </c>
      <c r="D17" s="658">
        <v>641</v>
      </c>
      <c r="E17" s="353"/>
      <c r="H17" s="221"/>
      <c r="I17" s="221"/>
      <c r="K17" s="5">
        <v>7</v>
      </c>
      <c r="L17" s="3" t="s">
        <v>3459</v>
      </c>
    </row>
    <row r="18" spans="1:17" ht="12" customHeight="1" x14ac:dyDescent="0.2">
      <c r="A18" s="36"/>
      <c r="B18" s="802" t="s">
        <v>2759</v>
      </c>
      <c r="C18" s="803">
        <v>-133</v>
      </c>
      <c r="D18" s="804">
        <v>133</v>
      </c>
      <c r="E18" s="390"/>
      <c r="F18" s="221"/>
      <c r="G18" s="221"/>
      <c r="H18" s="221"/>
      <c r="I18" s="221"/>
      <c r="K18" s="260">
        <v>196</v>
      </c>
      <c r="L18" s="221" t="s">
        <v>3461</v>
      </c>
      <c r="M18" s="221"/>
    </row>
    <row r="19" spans="1:17" ht="12" customHeight="1" x14ac:dyDescent="0.2">
      <c r="A19" s="36" t="s">
        <v>3558</v>
      </c>
      <c r="B19" s="802" t="s">
        <v>2695</v>
      </c>
      <c r="C19" s="803">
        <v>-20</v>
      </c>
      <c r="D19" s="804">
        <v>20</v>
      </c>
      <c r="E19" s="390"/>
      <c r="F19" s="221"/>
      <c r="G19" s="221"/>
      <c r="H19" s="221"/>
      <c r="I19" s="221"/>
      <c r="K19" s="260">
        <v>200</v>
      </c>
      <c r="L19" s="221" t="s">
        <v>3601</v>
      </c>
    </row>
    <row r="20" spans="1:17" ht="12" customHeight="1" x14ac:dyDescent="0.2">
      <c r="A20" s="36" t="s">
        <v>3559</v>
      </c>
      <c r="B20" s="802" t="s">
        <v>3081</v>
      </c>
      <c r="C20" s="803">
        <v>-144</v>
      </c>
      <c r="D20" s="804">
        <v>144</v>
      </c>
      <c r="E20" s="390"/>
      <c r="F20" s="221"/>
      <c r="G20" s="221"/>
      <c r="H20" s="221"/>
      <c r="I20" s="221"/>
      <c r="K20" s="5">
        <v>200</v>
      </c>
      <c r="L20" s="3" t="s">
        <v>3613</v>
      </c>
      <c r="P20" s="221"/>
      <c r="Q20" s="221"/>
    </row>
    <row r="21" spans="1:17" ht="12" customHeight="1" x14ac:dyDescent="0.2">
      <c r="A21" s="36" t="s">
        <v>2856</v>
      </c>
      <c r="B21" s="802" t="s">
        <v>3611</v>
      </c>
      <c r="C21" s="803">
        <v>-98</v>
      </c>
      <c r="D21" s="804">
        <v>98</v>
      </c>
      <c r="E21" s="390"/>
      <c r="F21" s="221"/>
      <c r="G21" s="221"/>
      <c r="I21" s="221"/>
      <c r="K21" s="260">
        <v>200</v>
      </c>
      <c r="L21" s="193" t="s">
        <v>3627</v>
      </c>
      <c r="Q21" s="221"/>
    </row>
    <row r="22" spans="1:17" ht="12" customHeight="1" x14ac:dyDescent="0.2">
      <c r="A22" s="36" t="s">
        <v>3558</v>
      </c>
      <c r="B22" s="802" t="s">
        <v>2783</v>
      </c>
      <c r="C22" s="803">
        <v>-20</v>
      </c>
      <c r="D22" s="804">
        <v>20</v>
      </c>
      <c r="E22" s="390"/>
      <c r="F22" s="221"/>
      <c r="G22" s="221"/>
      <c r="H22" s="221"/>
      <c r="I22" s="221"/>
      <c r="K22" s="5">
        <v>42</v>
      </c>
      <c r="L22" s="3" t="s">
        <v>3633</v>
      </c>
      <c r="Q22" s="221"/>
    </row>
    <row r="23" spans="1:17" ht="12" customHeight="1" x14ac:dyDescent="0.2">
      <c r="A23" s="36" t="s">
        <v>3560</v>
      </c>
      <c r="B23" s="802" t="s">
        <v>3625</v>
      </c>
      <c r="C23" s="803">
        <v>-40</v>
      </c>
      <c r="D23" s="804">
        <v>40</v>
      </c>
      <c r="E23" s="390"/>
      <c r="F23" s="221"/>
      <c r="G23" s="221"/>
      <c r="H23" s="221"/>
      <c r="I23" s="221"/>
      <c r="K23" s="5">
        <v>11</v>
      </c>
      <c r="L23" s="3" t="s">
        <v>3634</v>
      </c>
      <c r="P23" s="221"/>
      <c r="Q23" s="221"/>
    </row>
    <row r="24" spans="1:17" ht="12" customHeight="1" x14ac:dyDescent="0.2">
      <c r="A24" s="36"/>
      <c r="B24" s="802" t="s">
        <v>3626</v>
      </c>
      <c r="C24" s="803">
        <v>-40</v>
      </c>
      <c r="D24" s="804">
        <v>40</v>
      </c>
      <c r="E24" s="390"/>
      <c r="F24" s="221"/>
      <c r="G24" s="221"/>
      <c r="H24" s="221"/>
      <c r="I24" s="221"/>
      <c r="K24" s="260">
        <v>200</v>
      </c>
      <c r="L24" s="193" t="s">
        <v>3427</v>
      </c>
      <c r="P24" s="221"/>
      <c r="Q24" s="221"/>
    </row>
    <row r="25" spans="1:17" ht="12" customHeight="1" x14ac:dyDescent="0.2">
      <c r="A25" s="36"/>
      <c r="B25" s="802" t="s">
        <v>3628</v>
      </c>
      <c r="C25" s="803">
        <v>-100</v>
      </c>
      <c r="D25" s="804">
        <v>100</v>
      </c>
      <c r="E25" s="390"/>
      <c r="F25" s="221"/>
      <c r="G25" s="221"/>
      <c r="H25" s="221"/>
      <c r="I25" s="221"/>
      <c r="K25" s="260">
        <v>140</v>
      </c>
      <c r="L25" s="193" t="s">
        <v>1368</v>
      </c>
      <c r="P25" s="221"/>
      <c r="Q25" s="221"/>
    </row>
    <row r="26" spans="1:17" ht="12" customHeight="1" x14ac:dyDescent="0.2">
      <c r="A26" s="36"/>
      <c r="B26" s="802" t="s">
        <v>208</v>
      </c>
      <c r="C26" s="803">
        <v>-13</v>
      </c>
      <c r="D26" s="804">
        <v>13</v>
      </c>
      <c r="E26" s="390"/>
      <c r="F26" s="221"/>
      <c r="G26" s="221"/>
      <c r="H26" s="221"/>
      <c r="I26" s="221"/>
      <c r="K26" s="260">
        <v>62</v>
      </c>
      <c r="L26" s="193" t="s">
        <v>3635</v>
      </c>
      <c r="P26" s="221"/>
      <c r="Q26" s="221"/>
    </row>
    <row r="27" spans="1:17" ht="12" customHeight="1" x14ac:dyDescent="0.2">
      <c r="A27" s="36"/>
      <c r="B27" s="802" t="s">
        <v>3640</v>
      </c>
      <c r="C27" s="803">
        <v>-120</v>
      </c>
      <c r="D27" s="804">
        <v>120</v>
      </c>
      <c r="E27" s="390"/>
      <c r="F27" s="221"/>
      <c r="G27" s="221"/>
      <c r="H27" s="221"/>
      <c r="I27" s="221"/>
      <c r="K27" s="260">
        <v>5</v>
      </c>
      <c r="L27" s="193" t="s">
        <v>3639</v>
      </c>
      <c r="P27" s="221"/>
      <c r="Q27" s="221"/>
    </row>
    <row r="28" spans="1:17" ht="12" customHeight="1" x14ac:dyDescent="0.2">
      <c r="A28" s="36"/>
      <c r="B28" s="802" t="s">
        <v>3648</v>
      </c>
      <c r="C28" s="803">
        <v>-120</v>
      </c>
      <c r="D28" s="804">
        <v>120</v>
      </c>
      <c r="E28" s="390"/>
      <c r="F28" s="221"/>
      <c r="G28" s="221"/>
      <c r="H28" s="221"/>
      <c r="I28" s="221"/>
      <c r="K28" s="5">
        <v>40</v>
      </c>
      <c r="L28" s="221" t="s">
        <v>3637</v>
      </c>
      <c r="P28" s="221"/>
      <c r="Q28" s="221"/>
    </row>
    <row r="29" spans="1:17" ht="12" customHeight="1" x14ac:dyDescent="0.2">
      <c r="A29" s="36"/>
      <c r="B29" s="221"/>
      <c r="C29" s="302"/>
      <c r="D29" s="303"/>
      <c r="E29" s="390"/>
      <c r="F29" s="221"/>
      <c r="G29" s="221"/>
      <c r="I29" s="221"/>
      <c r="K29" s="5">
        <v>280</v>
      </c>
      <c r="L29" s="221" t="s">
        <v>3638</v>
      </c>
      <c r="P29" s="221"/>
      <c r="Q29" s="221"/>
    </row>
    <row r="30" spans="1:17" ht="12" customHeight="1" x14ac:dyDescent="0.25">
      <c r="A30" s="36"/>
      <c r="B30" s="221"/>
      <c r="C30" s="302"/>
      <c r="D30" s="303"/>
      <c r="E30" s="240">
        <f>SUM(D17:D30)</f>
        <v>1489</v>
      </c>
      <c r="F30" s="221"/>
      <c r="G30" s="221"/>
      <c r="H30" s="221"/>
      <c r="I30" s="221"/>
      <c r="K30" s="5">
        <v>778</v>
      </c>
      <c r="L30" s="3" t="s">
        <v>3642</v>
      </c>
      <c r="P30" s="774"/>
      <c r="Q30" s="221"/>
    </row>
    <row r="31" spans="1:17" ht="3" customHeight="1" x14ac:dyDescent="0.2">
      <c r="A31" s="659"/>
      <c r="B31" s="659"/>
      <c r="C31" s="795"/>
      <c r="D31" s="660"/>
      <c r="E31" s="801"/>
      <c r="F31" s="221"/>
      <c r="G31" s="221"/>
      <c r="H31" s="221"/>
      <c r="I31" s="221"/>
      <c r="K31" s="5"/>
      <c r="L31" s="221"/>
    </row>
    <row r="32" spans="1:17" ht="12" customHeight="1" x14ac:dyDescent="0.2">
      <c r="A32" s="585" t="s">
        <v>3553</v>
      </c>
      <c r="B32" s="3" t="s">
        <v>1162</v>
      </c>
      <c r="C32" s="302"/>
      <c r="D32" s="44">
        <v>71</v>
      </c>
      <c r="E32" s="390"/>
      <c r="F32" s="221"/>
      <c r="G32" s="221"/>
      <c r="H32" s="221"/>
      <c r="I32" s="221"/>
      <c r="K32" s="5">
        <v>101</v>
      </c>
      <c r="L32" s="221" t="s">
        <v>3562</v>
      </c>
    </row>
    <row r="33" spans="1:12" ht="12" customHeight="1" x14ac:dyDescent="0.2">
      <c r="A33" s="585" t="s">
        <v>2855</v>
      </c>
      <c r="B33" s="3" t="s">
        <v>3109</v>
      </c>
      <c r="C33" s="302"/>
      <c r="D33" s="44">
        <v>88</v>
      </c>
      <c r="E33" s="390"/>
      <c r="F33" s="221"/>
      <c r="G33" s="221"/>
      <c r="K33" s="5">
        <v>112</v>
      </c>
      <c r="L33" s="221" t="s">
        <v>3644</v>
      </c>
    </row>
    <row r="34" spans="1:12" ht="12" customHeight="1" x14ac:dyDescent="0.2">
      <c r="A34" s="585" t="s">
        <v>3554</v>
      </c>
      <c r="B34" s="3" t="s">
        <v>3610</v>
      </c>
      <c r="C34" s="302"/>
      <c r="D34" s="44">
        <v>414</v>
      </c>
      <c r="E34" s="390"/>
      <c r="F34" s="221"/>
      <c r="G34" s="221"/>
      <c r="K34" s="5">
        <v>200</v>
      </c>
      <c r="L34" s="221" t="s">
        <v>3646</v>
      </c>
    </row>
    <row r="35" spans="1:12" ht="12" customHeight="1" x14ac:dyDescent="0.2">
      <c r="A35" s="585" t="s">
        <v>3555</v>
      </c>
      <c r="B35" s="221" t="s">
        <v>3600</v>
      </c>
      <c r="C35" s="302"/>
      <c r="D35" s="46">
        <v>140</v>
      </c>
      <c r="E35" s="390"/>
      <c r="F35" s="221"/>
      <c r="G35" s="221"/>
      <c r="K35" s="5">
        <v>200</v>
      </c>
      <c r="L35" s="3" t="s">
        <v>3645</v>
      </c>
    </row>
    <row r="36" spans="1:12" ht="12" customHeight="1" x14ac:dyDescent="0.2">
      <c r="A36" s="585" t="s">
        <v>2856</v>
      </c>
      <c r="B36" s="221" t="s">
        <v>3604</v>
      </c>
      <c r="C36" s="302"/>
      <c r="D36" s="46">
        <v>60</v>
      </c>
      <c r="E36" s="390"/>
      <c r="F36" s="221"/>
      <c r="G36" s="221"/>
      <c r="K36" s="5">
        <v>15</v>
      </c>
      <c r="L36" s="3" t="s">
        <v>2701</v>
      </c>
    </row>
    <row r="37" spans="1:12" ht="12" customHeight="1" x14ac:dyDescent="0.2">
      <c r="A37" s="585" t="s">
        <v>3556</v>
      </c>
      <c r="B37" s="3" t="s">
        <v>3612</v>
      </c>
      <c r="C37" s="302"/>
      <c r="D37" s="44">
        <v>43</v>
      </c>
      <c r="E37" s="390"/>
      <c r="F37" s="221"/>
      <c r="G37" s="221"/>
      <c r="K37" s="5">
        <v>109</v>
      </c>
      <c r="L37" s="3" t="s">
        <v>3647</v>
      </c>
    </row>
    <row r="38" spans="1:12" ht="12" customHeight="1" x14ac:dyDescent="0.25">
      <c r="A38" s="585" t="s">
        <v>3557</v>
      </c>
      <c r="B38" s="3" t="s">
        <v>3619</v>
      </c>
      <c r="C38" s="302"/>
      <c r="D38" s="44">
        <v>300</v>
      </c>
      <c r="E38" s="408"/>
      <c r="F38" s="221"/>
      <c r="G38" s="221"/>
      <c r="K38" s="5">
        <v>124</v>
      </c>
      <c r="L38" s="3" t="s">
        <v>3649</v>
      </c>
    </row>
    <row r="39" spans="1:12" ht="12" customHeight="1" x14ac:dyDescent="0.25">
      <c r="A39" s="585" t="s">
        <v>3558</v>
      </c>
      <c r="B39" s="3" t="s">
        <v>3572</v>
      </c>
      <c r="C39" s="302"/>
      <c r="D39" s="44">
        <v>182</v>
      </c>
      <c r="E39" s="408"/>
      <c r="F39" s="221"/>
      <c r="K39" s="5"/>
    </row>
    <row r="40" spans="1:12" ht="12" customHeight="1" x14ac:dyDescent="0.25">
      <c r="A40" s="585"/>
      <c r="B40" s="3" t="s">
        <v>3620</v>
      </c>
      <c r="C40" s="302"/>
      <c r="D40" s="46">
        <v>20</v>
      </c>
      <c r="E40" s="408"/>
      <c r="F40" s="221"/>
      <c r="K40" s="5"/>
    </row>
    <row r="41" spans="1:12" ht="12" customHeight="1" x14ac:dyDescent="0.25">
      <c r="A41" s="585"/>
      <c r="B41" s="221" t="s">
        <v>3621</v>
      </c>
      <c r="C41" s="302"/>
      <c r="D41" s="44">
        <v>392</v>
      </c>
      <c r="E41" s="408"/>
      <c r="F41" s="221"/>
      <c r="G41" s="221"/>
      <c r="K41" s="5"/>
    </row>
    <row r="42" spans="1:12" ht="12" customHeight="1" x14ac:dyDescent="0.25">
      <c r="A42" s="585"/>
      <c r="B42" s="3" t="s">
        <v>3623</v>
      </c>
      <c r="C42" s="302"/>
      <c r="D42" s="44">
        <v>34</v>
      </c>
      <c r="E42" s="408"/>
      <c r="F42" s="221"/>
      <c r="G42" s="221"/>
      <c r="K42" s="5"/>
    </row>
    <row r="43" spans="1:12" ht="12" customHeight="1" x14ac:dyDescent="0.25">
      <c r="A43" s="585"/>
      <c r="B43" s="3" t="s">
        <v>3624</v>
      </c>
      <c r="C43" s="302"/>
      <c r="D43" s="44">
        <v>420</v>
      </c>
      <c r="E43" s="408"/>
      <c r="F43" s="221"/>
      <c r="G43" s="221"/>
      <c r="K43" s="5"/>
    </row>
    <row r="44" spans="1:12" ht="12" customHeight="1" x14ac:dyDescent="0.25">
      <c r="A44" s="585"/>
      <c r="B44" s="3" t="s">
        <v>3459</v>
      </c>
      <c r="C44" s="302"/>
      <c r="D44" s="44">
        <v>7</v>
      </c>
      <c r="E44" s="408"/>
      <c r="F44" s="221"/>
      <c r="G44" s="221"/>
      <c r="K44" s="5"/>
    </row>
    <row r="45" spans="1:12" ht="12" customHeight="1" x14ac:dyDescent="0.25">
      <c r="A45" s="585"/>
      <c r="B45" s="221" t="s">
        <v>3461</v>
      </c>
      <c r="C45" s="302"/>
      <c r="D45" s="46">
        <v>196</v>
      </c>
      <c r="E45" s="408"/>
      <c r="F45" s="221"/>
      <c r="G45" s="221"/>
      <c r="K45" s="5"/>
    </row>
    <row r="46" spans="1:12" ht="12" customHeight="1" x14ac:dyDescent="0.25">
      <c r="A46" s="585"/>
      <c r="B46" s="221" t="s">
        <v>3601</v>
      </c>
      <c r="C46" s="302"/>
      <c r="D46" s="46">
        <v>200</v>
      </c>
      <c r="E46" s="408"/>
      <c r="F46" s="221"/>
      <c r="G46" s="221"/>
      <c r="K46" s="5"/>
    </row>
    <row r="47" spans="1:12" ht="12" customHeight="1" x14ac:dyDescent="0.25">
      <c r="A47" s="585"/>
      <c r="B47" s="3" t="s">
        <v>3613</v>
      </c>
      <c r="C47" s="302"/>
      <c r="D47" s="44">
        <v>200</v>
      </c>
      <c r="E47" s="408"/>
      <c r="F47" s="221"/>
      <c r="G47" s="221"/>
      <c r="K47" s="5"/>
    </row>
    <row r="48" spans="1:12" ht="12" customHeight="1" x14ac:dyDescent="0.25">
      <c r="A48" s="585"/>
      <c r="B48" s="193" t="s">
        <v>3627</v>
      </c>
      <c r="C48" s="302"/>
      <c r="D48" s="46">
        <v>200</v>
      </c>
      <c r="E48" s="408"/>
      <c r="F48" s="221"/>
      <c r="G48" s="221"/>
      <c r="K48" s="5"/>
    </row>
    <row r="49" spans="1:11" ht="12" customHeight="1" x14ac:dyDescent="0.25">
      <c r="A49" s="585"/>
      <c r="B49" s="193" t="s">
        <v>3633</v>
      </c>
      <c r="C49" s="302"/>
      <c r="D49" s="46">
        <v>42</v>
      </c>
      <c r="E49" s="408"/>
      <c r="F49" s="221"/>
      <c r="G49" s="221"/>
      <c r="K49" s="5"/>
    </row>
    <row r="50" spans="1:11" ht="12" customHeight="1" x14ac:dyDescent="0.25">
      <c r="A50" s="585"/>
      <c r="B50" s="193" t="s">
        <v>3634</v>
      </c>
      <c r="C50" s="302"/>
      <c r="D50" s="46">
        <v>11</v>
      </c>
      <c r="E50" s="408"/>
      <c r="F50" s="221"/>
      <c r="G50" s="221"/>
      <c r="K50" s="5"/>
    </row>
    <row r="51" spans="1:11" ht="12" customHeight="1" x14ac:dyDescent="0.25">
      <c r="A51" s="585"/>
      <c r="B51" s="193" t="s">
        <v>3427</v>
      </c>
      <c r="C51" s="302"/>
      <c r="D51" s="46">
        <v>200</v>
      </c>
      <c r="E51" s="408"/>
      <c r="F51" s="221"/>
      <c r="G51" s="221"/>
      <c r="K51" s="5"/>
    </row>
    <row r="52" spans="1:11" ht="12" customHeight="1" x14ac:dyDescent="0.25">
      <c r="A52" s="585"/>
      <c r="B52" s="3" t="s">
        <v>1368</v>
      </c>
      <c r="C52" s="302"/>
      <c r="D52" s="302">
        <v>140</v>
      </c>
      <c r="E52" s="408"/>
      <c r="F52" s="221"/>
      <c r="G52" s="221"/>
      <c r="K52" s="5"/>
    </row>
    <row r="53" spans="1:11" ht="12" customHeight="1" x14ac:dyDescent="0.25">
      <c r="A53" s="585"/>
      <c r="B53" s="3" t="s">
        <v>3636</v>
      </c>
      <c r="C53" s="302"/>
      <c r="D53" s="302">
        <v>62</v>
      </c>
      <c r="E53" s="408"/>
      <c r="F53" s="221"/>
      <c r="G53" s="221"/>
      <c r="K53" s="5"/>
    </row>
    <row r="54" spans="1:11" ht="12" customHeight="1" x14ac:dyDescent="0.25">
      <c r="A54" s="585"/>
      <c r="B54" s="3" t="s">
        <v>3639</v>
      </c>
      <c r="C54" s="302"/>
      <c r="D54" s="302">
        <v>5</v>
      </c>
      <c r="E54" s="408"/>
      <c r="F54" s="221"/>
      <c r="G54" s="221"/>
      <c r="K54" s="5"/>
    </row>
    <row r="55" spans="1:11" ht="12" customHeight="1" x14ac:dyDescent="0.25">
      <c r="A55" s="585"/>
      <c r="B55" s="3" t="s">
        <v>3637</v>
      </c>
      <c r="C55" s="302"/>
      <c r="D55" s="302">
        <v>40</v>
      </c>
      <c r="E55" s="408"/>
      <c r="F55" s="221"/>
      <c r="G55" s="221"/>
      <c r="K55" s="5"/>
    </row>
    <row r="56" spans="1:11" ht="12" customHeight="1" x14ac:dyDescent="0.25">
      <c r="A56" s="585"/>
      <c r="B56" s="3" t="s">
        <v>3641</v>
      </c>
      <c r="C56" s="302"/>
      <c r="D56" s="302">
        <v>280</v>
      </c>
      <c r="E56" s="408"/>
      <c r="F56" s="221"/>
      <c r="G56" s="221"/>
      <c r="K56" s="5"/>
    </row>
    <row r="57" spans="1:11" ht="12" customHeight="1" x14ac:dyDescent="0.25">
      <c r="A57" s="585"/>
      <c r="B57" s="3" t="s">
        <v>3643</v>
      </c>
      <c r="C57" s="302"/>
      <c r="D57" s="302">
        <v>778</v>
      </c>
      <c r="E57" s="408"/>
      <c r="F57" s="221"/>
      <c r="G57" s="221"/>
      <c r="K57" s="5"/>
    </row>
    <row r="58" spans="1:11" ht="12" customHeight="1" x14ac:dyDescent="0.25">
      <c r="A58" s="585"/>
      <c r="B58" s="3" t="s">
        <v>3427</v>
      </c>
      <c r="C58" s="302"/>
      <c r="D58" s="302">
        <v>101</v>
      </c>
      <c r="E58" s="408"/>
      <c r="F58" s="221"/>
      <c r="G58" s="221"/>
      <c r="K58" s="5"/>
    </row>
    <row r="59" spans="1:11" ht="12" customHeight="1" x14ac:dyDescent="0.25">
      <c r="A59" s="585"/>
      <c r="B59" s="221" t="s">
        <v>3644</v>
      </c>
      <c r="C59" s="302"/>
      <c r="D59" s="302">
        <v>112</v>
      </c>
      <c r="E59" s="408"/>
      <c r="F59" s="221"/>
      <c r="G59" s="221"/>
      <c r="K59" s="5"/>
    </row>
    <row r="60" spans="1:11" ht="12" customHeight="1" x14ac:dyDescent="0.25">
      <c r="A60" s="585"/>
      <c r="B60" s="221" t="s">
        <v>3646</v>
      </c>
      <c r="C60" s="302"/>
      <c r="D60" s="302">
        <v>200</v>
      </c>
      <c r="E60" s="408"/>
      <c r="F60" s="221"/>
      <c r="G60" s="221"/>
      <c r="K60" s="5"/>
    </row>
    <row r="61" spans="1:11" ht="12" customHeight="1" x14ac:dyDescent="0.25">
      <c r="A61" s="585"/>
      <c r="B61" s="3" t="s">
        <v>3645</v>
      </c>
      <c r="C61" s="302"/>
      <c r="D61" s="302">
        <v>200</v>
      </c>
      <c r="E61" s="408"/>
      <c r="F61" s="221"/>
      <c r="G61" s="221"/>
      <c r="K61" s="5"/>
    </row>
    <row r="62" spans="1:11" ht="12" customHeight="1" x14ac:dyDescent="0.25">
      <c r="A62" s="585"/>
      <c r="B62" s="3" t="s">
        <v>2701</v>
      </c>
      <c r="C62" s="302"/>
      <c r="D62" s="302">
        <v>15</v>
      </c>
      <c r="E62" s="408"/>
      <c r="F62" s="221"/>
      <c r="G62" s="221"/>
      <c r="K62" s="5"/>
    </row>
    <row r="63" spans="1:11" ht="12" customHeight="1" x14ac:dyDescent="0.25">
      <c r="A63" s="585"/>
      <c r="B63" s="3" t="s">
        <v>3647</v>
      </c>
      <c r="C63" s="302"/>
      <c r="D63" s="302">
        <v>109</v>
      </c>
      <c r="E63" s="408"/>
      <c r="F63" s="221"/>
      <c r="G63" s="221"/>
      <c r="K63" s="5"/>
    </row>
    <row r="64" spans="1:11" ht="12" customHeight="1" x14ac:dyDescent="0.25">
      <c r="A64" s="585"/>
      <c r="B64" s="3" t="s">
        <v>3649</v>
      </c>
      <c r="C64" s="302"/>
      <c r="D64" s="302">
        <v>124</v>
      </c>
      <c r="E64" s="408"/>
      <c r="F64" s="221"/>
      <c r="G64" s="221"/>
      <c r="K64" s="5"/>
    </row>
    <row r="65" spans="1:16" ht="12" customHeight="1" thickBot="1" x14ac:dyDescent="0.3">
      <c r="A65" s="585"/>
      <c r="B65" s="221"/>
      <c r="C65" s="302"/>
      <c r="D65" s="335"/>
      <c r="E65" s="240">
        <f>SUM(D32:D65)</f>
        <v>5386</v>
      </c>
      <c r="G65" s="221"/>
      <c r="H65" s="221"/>
      <c r="I65" s="221"/>
      <c r="K65" s="260"/>
    </row>
    <row r="66" spans="1:16" ht="20.25" customHeight="1" thickBot="1" x14ac:dyDescent="0.45">
      <c r="B66" s="50" t="s">
        <v>1198</v>
      </c>
      <c r="C66" s="49">
        <f>SUM(C2:C65)</f>
        <v>0</v>
      </c>
      <c r="D66" s="432">
        <f>SUM(D7:D30)</f>
        <v>14838</v>
      </c>
      <c r="E66" s="353"/>
      <c r="K66" s="651">
        <f>SUM(K2:K65)</f>
        <v>5386</v>
      </c>
      <c r="P66" s="651">
        <f>SUM(P2:P65)</f>
        <v>3230</v>
      </c>
    </row>
    <row r="68" spans="1:16" x14ac:dyDescent="0.2">
      <c r="B68" s="193"/>
      <c r="C68" s="193"/>
      <c r="D68" s="193"/>
      <c r="E68" s="230"/>
      <c r="F68" s="193"/>
      <c r="G68" s="193"/>
      <c r="H68" s="193"/>
      <c r="I68" s="193"/>
      <c r="J68" s="193"/>
      <c r="K68" s="193"/>
      <c r="L68" s="221"/>
    </row>
    <row r="69" spans="1:16" x14ac:dyDescent="0.2">
      <c r="B69" s="193"/>
      <c r="C69" s="193"/>
      <c r="D69" s="28"/>
      <c r="E69" s="193"/>
      <c r="F69" s="193"/>
      <c r="G69" s="193"/>
      <c r="H69" s="193"/>
      <c r="I69" s="193"/>
      <c r="J69" s="193"/>
      <c r="K69" s="193"/>
      <c r="L69" s="221"/>
    </row>
    <row r="70" spans="1:16" x14ac:dyDescent="0.2">
      <c r="B70" s="193"/>
      <c r="C70" s="193"/>
      <c r="D70" s="193"/>
      <c r="E70" s="793"/>
      <c r="F70" s="28"/>
      <c r="G70" s="28"/>
      <c r="H70" s="28"/>
      <c r="I70" s="28"/>
      <c r="J70" s="28"/>
      <c r="K70" s="193"/>
      <c r="L70" s="221"/>
    </row>
    <row r="71" spans="1:16" x14ac:dyDescent="0.2">
      <c r="B71" s="193"/>
      <c r="C71" s="193"/>
      <c r="D71" s="193"/>
      <c r="E71" s="343"/>
      <c r="F71" s="28"/>
      <c r="G71" s="28"/>
      <c r="H71" s="28"/>
      <c r="I71" s="28"/>
      <c r="J71" s="28"/>
      <c r="K71" s="193"/>
      <c r="L71" s="221"/>
    </row>
    <row r="72" spans="1:16" x14ac:dyDescent="0.2">
      <c r="B72" s="193"/>
      <c r="C72" s="193"/>
      <c r="D72" s="193"/>
      <c r="E72" s="230"/>
      <c r="F72" s="193"/>
      <c r="G72" s="193"/>
      <c r="H72" s="193"/>
      <c r="I72" s="28"/>
      <c r="J72" s="28"/>
      <c r="K72" s="193"/>
      <c r="L72" s="221"/>
    </row>
    <row r="73" spans="1:16" x14ac:dyDescent="0.2">
      <c r="B73" s="193"/>
      <c r="C73" s="193"/>
      <c r="D73" s="193"/>
      <c r="E73" s="230"/>
      <c r="F73" s="193"/>
      <c r="G73" s="193"/>
      <c r="H73" s="193"/>
      <c r="I73" s="28"/>
      <c r="J73" s="28"/>
      <c r="K73" s="193"/>
      <c r="L73" s="221"/>
    </row>
    <row r="74" spans="1:16" ht="13.2" x14ac:dyDescent="0.25">
      <c r="C74" s="193"/>
      <c r="D74" s="193"/>
      <c r="E74" s="799"/>
      <c r="F74" s="193"/>
      <c r="G74" s="193"/>
      <c r="H74" s="193"/>
      <c r="I74" s="28"/>
      <c r="J74" s="28"/>
      <c r="K74" s="193"/>
      <c r="L74" s="221"/>
    </row>
    <row r="75" spans="1:16" ht="13.2" x14ac:dyDescent="0.25">
      <c r="C75" s="231"/>
      <c r="D75" s="28"/>
      <c r="E75" s="799"/>
      <c r="F75" s="193"/>
      <c r="G75" s="193"/>
      <c r="H75" s="193"/>
      <c r="I75" s="28"/>
      <c r="J75" s="28"/>
      <c r="K75" s="193"/>
      <c r="L75" s="193"/>
    </row>
    <row r="76" spans="1:16" ht="13.2" x14ac:dyDescent="0.25">
      <c r="C76" s="193"/>
      <c r="D76" s="28"/>
      <c r="E76" s="799"/>
      <c r="F76" s="193"/>
      <c r="G76" s="193"/>
      <c r="H76" s="193"/>
      <c r="I76" s="28"/>
      <c r="J76" s="28"/>
      <c r="K76" s="193"/>
      <c r="L76" s="193"/>
    </row>
    <row r="77" spans="1:16" x14ac:dyDescent="0.2">
      <c r="B77" s="28"/>
      <c r="C77" s="193"/>
      <c r="D77" s="28"/>
      <c r="E77" s="193"/>
      <c r="F77" s="193"/>
      <c r="G77" s="193"/>
      <c r="H77" s="193"/>
      <c r="I77" s="28"/>
      <c r="J77" s="28"/>
      <c r="K77" s="193"/>
      <c r="L77" s="221"/>
    </row>
    <row r="78" spans="1:16" x14ac:dyDescent="0.2">
      <c r="B78" s="28"/>
      <c r="C78" s="231"/>
      <c r="D78" s="28"/>
      <c r="E78" s="193"/>
      <c r="F78" s="193"/>
      <c r="G78" s="193"/>
      <c r="H78" s="193"/>
      <c r="I78" s="28"/>
      <c r="J78" s="28"/>
      <c r="K78" s="193"/>
      <c r="L78" s="221"/>
    </row>
    <row r="79" spans="1:16" x14ac:dyDescent="0.2">
      <c r="E79" s="221"/>
      <c r="F79" s="221"/>
      <c r="G79" s="221"/>
      <c r="H79" s="221"/>
      <c r="K79" s="221"/>
      <c r="L79" s="193"/>
    </row>
    <row r="80" spans="1:16" x14ac:dyDescent="0.2">
      <c r="K80" s="193"/>
      <c r="L80" s="193"/>
    </row>
    <row r="81" spans="11:12" x14ac:dyDescent="0.2">
      <c r="K81" s="193"/>
      <c r="L81" s="193"/>
    </row>
    <row r="82" spans="11:12" x14ac:dyDescent="0.2">
      <c r="K82" s="221"/>
      <c r="L82" s="221"/>
    </row>
    <row r="83" spans="11:12" x14ac:dyDescent="0.2">
      <c r="K83" s="221"/>
      <c r="L83" s="221"/>
    </row>
    <row r="84" spans="11:12" x14ac:dyDescent="0.2">
      <c r="K84" s="221"/>
      <c r="L84" s="221"/>
    </row>
    <row r="85" spans="11:12" x14ac:dyDescent="0.2">
      <c r="K85" s="221"/>
      <c r="L85" s="221"/>
    </row>
    <row r="86" spans="11:12" x14ac:dyDescent="0.2">
      <c r="K86" s="221"/>
      <c r="L86" s="221"/>
    </row>
    <row r="87" spans="11:12" x14ac:dyDescent="0.2">
      <c r="K87" s="221"/>
      <c r="L87" s="221"/>
    </row>
    <row r="88" spans="11:12" x14ac:dyDescent="0.2">
      <c r="K88" s="221"/>
      <c r="L88" s="221"/>
    </row>
    <row r="89" spans="11:12" x14ac:dyDescent="0.2">
      <c r="K89" s="221"/>
      <c r="L89" s="221"/>
    </row>
    <row r="90" spans="11:12" x14ac:dyDescent="0.2">
      <c r="K90" s="221"/>
      <c r="L90" s="221"/>
    </row>
    <row r="91" spans="11:12" x14ac:dyDescent="0.2">
      <c r="K91" s="221"/>
      <c r="L91" s="221"/>
    </row>
    <row r="92" spans="11:12" x14ac:dyDescent="0.2">
      <c r="K92" s="221"/>
      <c r="L92" s="221"/>
    </row>
    <row r="93" spans="11:12" x14ac:dyDescent="0.2">
      <c r="K93" s="221"/>
      <c r="L93" s="221"/>
    </row>
    <row r="94" spans="11:12" x14ac:dyDescent="0.2">
      <c r="K94" s="221"/>
      <c r="L94" s="221"/>
    </row>
    <row r="95" spans="11:12" x14ac:dyDescent="0.2">
      <c r="K95" s="221"/>
      <c r="L95" s="221"/>
    </row>
    <row r="96" spans="11:12" x14ac:dyDescent="0.2">
      <c r="K96" s="221"/>
      <c r="L96" s="221"/>
    </row>
  </sheetData>
  <pageMargins left="0.7" right="0.7" top="0.75" bottom="0.75" header="0.3" footer="0.3"/>
  <pageSetup paperSize="9"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8"/>
  <sheetViews>
    <sheetView zoomScale="94" zoomScaleNormal="94" workbookViewId="0">
      <selection activeCell="I47" sqref="I47"/>
    </sheetView>
  </sheetViews>
  <sheetFormatPr baseColWidth="10" defaultColWidth="11.44140625" defaultRowHeight="11.4" x14ac:dyDescent="0.2"/>
  <cols>
    <col min="1" max="1" width="3.6640625" style="3" customWidth="1"/>
    <col min="2" max="2" width="23.5546875" style="3" customWidth="1"/>
    <col min="3" max="3" width="10.88671875" style="5" bestFit="1" customWidth="1"/>
    <col min="4" max="4" width="10.88671875" style="3" customWidth="1"/>
    <col min="5" max="5" width="6.88671875" style="3" customWidth="1"/>
    <col min="6" max="6" width="1.109375" style="3" customWidth="1"/>
    <col min="7" max="7" width="9.109375" style="3" customWidth="1"/>
    <col min="8" max="8" width="6.6640625" style="3" customWidth="1"/>
    <col min="9" max="9" width="7.109375" style="3" customWidth="1"/>
    <col min="10" max="10" width="1.109375" style="3" customWidth="1"/>
    <col min="11" max="11" width="16.6640625" style="3" bestFit="1" customWidth="1"/>
    <col min="12" max="12" width="19.6640625" style="3" customWidth="1"/>
    <col min="13" max="13" width="1.5546875" style="3" customWidth="1"/>
    <col min="14" max="14" width="1.6640625" style="3" customWidth="1"/>
    <col min="15" max="15" width="2" style="3" customWidth="1"/>
    <col min="16" max="16" width="11.44140625" style="3"/>
    <col min="17" max="17" width="5" style="3" bestFit="1" customWidth="1"/>
    <col min="18" max="16384" width="11.44140625" style="3"/>
  </cols>
  <sheetData>
    <row r="1" spans="1:19" ht="12" thickBot="1" x14ac:dyDescent="0.25">
      <c r="B1" s="50"/>
      <c r="C1" s="54" t="s">
        <v>1230</v>
      </c>
      <c r="D1" s="54" t="s">
        <v>1228</v>
      </c>
      <c r="E1" s="221"/>
      <c r="F1" s="260"/>
      <c r="G1" s="221"/>
      <c r="H1" s="221"/>
      <c r="I1" s="221"/>
      <c r="K1" s="796" t="s">
        <v>2712</v>
      </c>
      <c r="P1" s="796" t="s">
        <v>2701</v>
      </c>
    </row>
    <row r="2" spans="1:19" ht="13.2" x14ac:dyDescent="0.25">
      <c r="A2" s="16"/>
      <c r="B2" s="50" t="s">
        <v>1192</v>
      </c>
      <c r="C2" s="40">
        <v>13266</v>
      </c>
      <c r="D2" s="44"/>
      <c r="E2" s="260"/>
      <c r="F2" s="630"/>
      <c r="G2" s="260"/>
      <c r="H2" s="355"/>
      <c r="I2" s="221"/>
      <c r="K2" s="260">
        <v>414</v>
      </c>
      <c r="L2" s="221" t="s">
        <v>3552</v>
      </c>
      <c r="P2" s="231">
        <v>40</v>
      </c>
      <c r="Q2" s="797" t="s">
        <v>3567</v>
      </c>
    </row>
    <row r="3" spans="1:19" ht="13.2" x14ac:dyDescent="0.25">
      <c r="A3" s="16"/>
      <c r="B3" s="3" t="s">
        <v>1194</v>
      </c>
      <c r="C3" s="44"/>
      <c r="D3" s="44"/>
      <c r="E3" s="23"/>
      <c r="K3" s="260">
        <v>70</v>
      </c>
      <c r="L3" s="221" t="s">
        <v>2509</v>
      </c>
      <c r="P3" s="231">
        <v>681</v>
      </c>
      <c r="Q3" s="798" t="s">
        <v>3568</v>
      </c>
    </row>
    <row r="4" spans="1:19" ht="13.2" x14ac:dyDescent="0.25">
      <c r="A4" s="16"/>
      <c r="B4" s="3" t="s">
        <v>3605</v>
      </c>
      <c r="C4" s="44">
        <v>1500</v>
      </c>
      <c r="D4" s="44"/>
      <c r="E4" s="23"/>
      <c r="K4" s="260">
        <v>238</v>
      </c>
      <c r="L4" s="221" t="s">
        <v>3109</v>
      </c>
      <c r="P4" s="231">
        <v>416</v>
      </c>
      <c r="Q4" s="797" t="s">
        <v>3569</v>
      </c>
    </row>
    <row r="5" spans="1:19" ht="12" x14ac:dyDescent="0.25">
      <c r="A5" s="16"/>
      <c r="B5" s="221" t="s">
        <v>393</v>
      </c>
      <c r="C5" s="46">
        <v>89</v>
      </c>
      <c r="D5" s="46"/>
      <c r="E5" s="23">
        <f>SUM(C2:C5)</f>
        <v>14855</v>
      </c>
      <c r="K5" s="5">
        <v>18</v>
      </c>
      <c r="L5" s="221" t="s">
        <v>3512</v>
      </c>
      <c r="P5" s="260">
        <v>200</v>
      </c>
      <c r="Q5" s="221" t="s">
        <v>3570</v>
      </c>
      <c r="R5" s="221"/>
    </row>
    <row r="6" spans="1:19" ht="3.75" customHeight="1" x14ac:dyDescent="0.2">
      <c r="A6" s="4"/>
      <c r="B6" s="51"/>
      <c r="C6" s="41"/>
      <c r="D6" s="45"/>
      <c r="E6" s="4"/>
      <c r="K6" s="260"/>
      <c r="L6" s="221"/>
    </row>
    <row r="7" spans="1:19" x14ac:dyDescent="0.2">
      <c r="A7" s="14">
        <v>1</v>
      </c>
      <c r="B7" s="673" t="s">
        <v>1145</v>
      </c>
      <c r="C7" s="674">
        <v>-30</v>
      </c>
      <c r="D7" s="675">
        <v>30</v>
      </c>
      <c r="I7" s="193"/>
      <c r="K7" s="5">
        <v>300</v>
      </c>
      <c r="L7" s="3" t="s">
        <v>3550</v>
      </c>
      <c r="N7" s="221"/>
      <c r="P7" s="5">
        <v>1074</v>
      </c>
      <c r="Q7" s="3" t="s">
        <v>3576</v>
      </c>
      <c r="R7" s="221"/>
      <c r="S7" s="221"/>
    </row>
    <row r="8" spans="1:19" x14ac:dyDescent="0.2">
      <c r="A8" s="14">
        <v>2</v>
      </c>
      <c r="B8" s="673" t="s">
        <v>791</v>
      </c>
      <c r="C8" s="674">
        <v>-233</v>
      </c>
      <c r="D8" s="675">
        <v>233</v>
      </c>
      <c r="E8" s="221"/>
      <c r="I8" s="193"/>
      <c r="J8" s="221"/>
      <c r="K8" s="5">
        <v>200</v>
      </c>
      <c r="L8" s="3" t="s">
        <v>3561</v>
      </c>
      <c r="N8" s="221"/>
      <c r="P8" s="5">
        <v>1664</v>
      </c>
      <c r="Q8" s="3" t="s">
        <v>3578</v>
      </c>
      <c r="R8" s="221"/>
      <c r="S8" s="221"/>
    </row>
    <row r="9" spans="1:19" x14ac:dyDescent="0.2">
      <c r="A9" s="14">
        <v>3</v>
      </c>
      <c r="B9" s="673" t="s">
        <v>2670</v>
      </c>
      <c r="C9" s="674">
        <v>-593</v>
      </c>
      <c r="D9" s="675">
        <v>593</v>
      </c>
      <c r="I9" s="221"/>
      <c r="J9" s="221"/>
      <c r="K9" s="5">
        <v>6</v>
      </c>
      <c r="L9" s="3" t="s">
        <v>3565</v>
      </c>
      <c r="N9" s="221"/>
      <c r="S9" s="221"/>
    </row>
    <row r="10" spans="1:19" x14ac:dyDescent="0.2">
      <c r="A10" s="14">
        <v>4</v>
      </c>
      <c r="B10" s="673" t="s">
        <v>2711</v>
      </c>
      <c r="C10" s="674">
        <v>-5605</v>
      </c>
      <c r="D10" s="675">
        <f>K61</f>
        <v>5605</v>
      </c>
      <c r="I10" s="221"/>
      <c r="J10" s="221"/>
      <c r="K10" s="5">
        <v>90</v>
      </c>
      <c r="L10" s="3" t="s">
        <v>3564</v>
      </c>
      <c r="N10" s="221"/>
      <c r="R10" s="221"/>
      <c r="S10" s="221"/>
    </row>
    <row r="11" spans="1:19" x14ac:dyDescent="0.2">
      <c r="A11" s="14">
        <v>5</v>
      </c>
      <c r="B11" s="673" t="s">
        <v>3588</v>
      </c>
      <c r="C11" s="674">
        <v>-806</v>
      </c>
      <c r="D11" s="675">
        <v>806</v>
      </c>
      <c r="G11" s="221"/>
      <c r="I11" s="193"/>
      <c r="J11" s="221"/>
      <c r="K11" s="5">
        <v>67</v>
      </c>
      <c r="L11" s="3" t="s">
        <v>3563</v>
      </c>
      <c r="M11" s="260"/>
      <c r="N11" s="221"/>
      <c r="P11" s="221"/>
      <c r="Q11" s="221"/>
      <c r="R11" s="221"/>
      <c r="S11" s="221"/>
    </row>
    <row r="12" spans="1:19" x14ac:dyDescent="0.2">
      <c r="A12" s="14">
        <v>6</v>
      </c>
      <c r="B12" s="673" t="s">
        <v>1433</v>
      </c>
      <c r="C12" s="674">
        <v>-100</v>
      </c>
      <c r="D12" s="675">
        <v>100</v>
      </c>
      <c r="G12" s="221"/>
      <c r="I12" s="221"/>
      <c r="K12" s="260">
        <v>100</v>
      </c>
      <c r="L12" s="3" t="s">
        <v>3562</v>
      </c>
      <c r="M12" s="221"/>
      <c r="N12" s="221"/>
      <c r="P12" s="221"/>
      <c r="Q12" s="221"/>
      <c r="R12" s="221"/>
      <c r="S12" s="221"/>
    </row>
    <row r="13" spans="1:19" ht="12" x14ac:dyDescent="0.25">
      <c r="A13" s="15"/>
      <c r="B13" s="670" t="s">
        <v>3583</v>
      </c>
      <c r="C13" s="672">
        <v>-280</v>
      </c>
      <c r="D13" s="672">
        <v>280</v>
      </c>
      <c r="E13" s="240">
        <f>SUM(D7:D13)</f>
        <v>7647</v>
      </c>
      <c r="G13" s="193"/>
      <c r="I13" s="221"/>
      <c r="K13" s="5">
        <v>320</v>
      </c>
      <c r="L13" s="221" t="s">
        <v>3571</v>
      </c>
      <c r="M13" s="221"/>
      <c r="N13" s="221"/>
      <c r="P13" s="221"/>
      <c r="Q13" s="221"/>
      <c r="R13" s="221"/>
      <c r="S13" s="221"/>
    </row>
    <row r="14" spans="1:19" ht="3" customHeight="1" x14ac:dyDescent="0.2">
      <c r="A14" s="4"/>
      <c r="B14" s="51"/>
      <c r="C14" s="41"/>
      <c r="D14" s="45"/>
      <c r="E14" s="4"/>
      <c r="H14" s="221"/>
      <c r="I14" s="221"/>
      <c r="J14" s="221"/>
      <c r="K14" s="5"/>
      <c r="M14" s="221"/>
      <c r="N14" s="221"/>
      <c r="P14" s="221"/>
      <c r="Q14" s="221"/>
      <c r="R14" s="221"/>
      <c r="S14" s="221"/>
    </row>
    <row r="15" spans="1:19" ht="12" x14ac:dyDescent="0.25">
      <c r="A15" s="15"/>
      <c r="B15" s="594" t="s">
        <v>62</v>
      </c>
      <c r="C15" s="501">
        <v>-6333</v>
      </c>
      <c r="D15" s="652">
        <v>6333</v>
      </c>
      <c r="K15" s="5">
        <v>183</v>
      </c>
      <c r="L15" s="3" t="s">
        <v>3572</v>
      </c>
      <c r="M15" s="221"/>
      <c r="N15" s="221"/>
      <c r="P15" s="221"/>
      <c r="Q15" s="221"/>
      <c r="R15" s="221"/>
      <c r="S15" s="221"/>
    </row>
    <row r="16" spans="1:19" ht="3" customHeight="1" x14ac:dyDescent="0.2">
      <c r="A16" s="4"/>
      <c r="B16" s="357"/>
      <c r="C16" s="41"/>
      <c r="D16" s="45"/>
      <c r="E16" s="4"/>
      <c r="G16" s="193"/>
      <c r="H16" s="193"/>
      <c r="I16" s="193"/>
      <c r="J16" s="221"/>
      <c r="K16" s="5"/>
      <c r="N16" s="221"/>
      <c r="P16" s="221"/>
      <c r="Q16" s="221"/>
      <c r="R16" s="221"/>
      <c r="S16" s="221"/>
    </row>
    <row r="17" spans="1:17" ht="12" customHeight="1" x14ac:dyDescent="0.25">
      <c r="A17" s="36"/>
      <c r="B17" s="657" t="s">
        <v>2888</v>
      </c>
      <c r="C17" s="658">
        <v>-404</v>
      </c>
      <c r="D17" s="658">
        <v>404</v>
      </c>
      <c r="E17" s="353"/>
      <c r="H17" s="221"/>
      <c r="I17" s="221"/>
      <c r="K17" s="5">
        <v>4</v>
      </c>
      <c r="L17" s="3" t="s">
        <v>3105</v>
      </c>
    </row>
    <row r="18" spans="1:17" ht="12" customHeight="1" x14ac:dyDescent="0.2">
      <c r="A18" s="36"/>
      <c r="B18" s="673" t="s">
        <v>2759</v>
      </c>
      <c r="C18" s="674">
        <v>-19</v>
      </c>
      <c r="D18" s="675">
        <v>19</v>
      </c>
      <c r="E18" s="390"/>
      <c r="F18" s="221"/>
      <c r="G18" s="221"/>
      <c r="H18" s="221"/>
      <c r="I18" s="221"/>
      <c r="K18" s="5">
        <v>100</v>
      </c>
      <c r="L18" s="3" t="s">
        <v>3581</v>
      </c>
      <c r="M18" s="221"/>
    </row>
    <row r="19" spans="1:17" ht="12" customHeight="1" x14ac:dyDescent="0.2">
      <c r="A19" s="36" t="s">
        <v>3558</v>
      </c>
      <c r="B19" s="673" t="s">
        <v>2695</v>
      </c>
      <c r="C19" s="674">
        <v>0</v>
      </c>
      <c r="D19" s="675">
        <v>0</v>
      </c>
      <c r="E19" s="390"/>
      <c r="F19" s="221"/>
      <c r="G19" s="221"/>
      <c r="H19" s="221"/>
      <c r="I19" s="221"/>
      <c r="K19" s="260">
        <v>200</v>
      </c>
      <c r="L19" s="221" t="s">
        <v>3580</v>
      </c>
    </row>
    <row r="20" spans="1:17" ht="12" customHeight="1" x14ac:dyDescent="0.2">
      <c r="A20" s="36" t="s">
        <v>3559</v>
      </c>
      <c r="B20" s="673" t="s">
        <v>3081</v>
      </c>
      <c r="C20" s="674">
        <v>-118</v>
      </c>
      <c r="D20" s="675">
        <v>118</v>
      </c>
      <c r="E20" s="390"/>
      <c r="F20" s="221"/>
      <c r="G20" s="221"/>
      <c r="H20" s="221"/>
      <c r="I20" s="221"/>
      <c r="K20" s="5">
        <v>698</v>
      </c>
      <c r="L20" s="3" t="s">
        <v>3582</v>
      </c>
      <c r="P20" s="221"/>
      <c r="Q20" s="221"/>
    </row>
    <row r="21" spans="1:17" ht="12" customHeight="1" x14ac:dyDescent="0.2">
      <c r="A21" s="36" t="s">
        <v>2856</v>
      </c>
      <c r="B21" s="673" t="s">
        <v>3573</v>
      </c>
      <c r="C21" s="674">
        <v>-32</v>
      </c>
      <c r="D21" s="675">
        <v>32</v>
      </c>
      <c r="E21" s="390"/>
      <c r="F21" s="221"/>
      <c r="G21" s="221"/>
      <c r="H21" s="221"/>
      <c r="I21" s="221"/>
      <c r="K21" s="5">
        <v>59</v>
      </c>
      <c r="L21" s="3" t="s">
        <v>2904</v>
      </c>
      <c r="Q21" s="221"/>
    </row>
    <row r="22" spans="1:17" ht="12" customHeight="1" x14ac:dyDescent="0.2">
      <c r="A22" s="36" t="s">
        <v>3558</v>
      </c>
      <c r="B22" s="673" t="s">
        <v>3574</v>
      </c>
      <c r="C22" s="674">
        <v>-97</v>
      </c>
      <c r="D22" s="675">
        <v>97</v>
      </c>
      <c r="E22" s="390"/>
      <c r="F22" s="221"/>
      <c r="G22" s="221"/>
      <c r="H22" s="221"/>
      <c r="I22" s="221"/>
      <c r="K22" s="260">
        <v>43</v>
      </c>
      <c r="L22" s="193" t="s">
        <v>2904</v>
      </c>
      <c r="Q22" s="221"/>
    </row>
    <row r="23" spans="1:17" ht="12" customHeight="1" x14ac:dyDescent="0.2">
      <c r="A23" s="36" t="s">
        <v>3560</v>
      </c>
      <c r="B23" s="673" t="s">
        <v>3575</v>
      </c>
      <c r="C23" s="674">
        <v>-38</v>
      </c>
      <c r="D23" s="675">
        <v>38</v>
      </c>
      <c r="E23" s="390"/>
      <c r="F23" s="221"/>
      <c r="G23" s="221"/>
      <c r="H23" s="221"/>
      <c r="I23" s="221"/>
      <c r="K23" s="5">
        <v>70</v>
      </c>
      <c r="L23" s="221" t="s">
        <v>3513</v>
      </c>
      <c r="P23" s="221"/>
      <c r="Q23" s="221"/>
    </row>
    <row r="24" spans="1:17" ht="12" customHeight="1" x14ac:dyDescent="0.2">
      <c r="A24" s="36"/>
      <c r="B24" s="673" t="s">
        <v>3579</v>
      </c>
      <c r="C24" s="674">
        <v>-9</v>
      </c>
      <c r="D24" s="675">
        <v>9</v>
      </c>
      <c r="E24" s="390"/>
      <c r="F24" s="221"/>
      <c r="K24" s="5">
        <v>166</v>
      </c>
      <c r="L24" s="221" t="s">
        <v>3269</v>
      </c>
      <c r="P24" s="221"/>
      <c r="Q24" s="221"/>
    </row>
    <row r="25" spans="1:17" ht="12" customHeight="1" x14ac:dyDescent="0.2">
      <c r="A25" s="36"/>
      <c r="B25" s="673" t="s">
        <v>3593</v>
      </c>
      <c r="C25" s="674">
        <v>-40</v>
      </c>
      <c r="D25" s="675">
        <v>40</v>
      </c>
      <c r="E25" s="390"/>
      <c r="F25" s="221"/>
      <c r="K25" s="5">
        <v>200</v>
      </c>
      <c r="L25" s="221" t="s">
        <v>3590</v>
      </c>
      <c r="P25" s="221"/>
      <c r="Q25" s="221"/>
    </row>
    <row r="26" spans="1:17" ht="12" customHeight="1" x14ac:dyDescent="0.2">
      <c r="A26" s="36"/>
      <c r="B26" s="673" t="s">
        <v>3594</v>
      </c>
      <c r="C26" s="674">
        <v>-66</v>
      </c>
      <c r="D26" s="675">
        <v>66</v>
      </c>
      <c r="E26" s="390"/>
      <c r="F26" s="221"/>
      <c r="K26" s="5">
        <v>100</v>
      </c>
      <c r="L26" s="3" t="s">
        <v>3591</v>
      </c>
      <c r="P26" s="221"/>
      <c r="Q26" s="221"/>
    </row>
    <row r="27" spans="1:17" ht="12" customHeight="1" x14ac:dyDescent="0.2">
      <c r="A27" s="36"/>
      <c r="B27" s="673" t="s">
        <v>3595</v>
      </c>
      <c r="C27" s="674">
        <v>-52</v>
      </c>
      <c r="D27" s="675">
        <v>52</v>
      </c>
      <c r="E27" s="390"/>
      <c r="F27" s="221"/>
      <c r="G27" s="221"/>
      <c r="K27" s="5">
        <v>62</v>
      </c>
      <c r="L27" s="3" t="s">
        <v>3251</v>
      </c>
      <c r="P27" s="221"/>
      <c r="Q27" s="221"/>
    </row>
    <row r="28" spans="1:17" ht="12" customHeight="1" x14ac:dyDescent="0.25">
      <c r="A28" s="36"/>
      <c r="B28" s="221"/>
      <c r="C28" s="302"/>
      <c r="D28" s="303"/>
      <c r="E28" s="240">
        <f>SUM(D17:D28)</f>
        <v>875</v>
      </c>
      <c r="F28" s="221"/>
      <c r="G28" s="221"/>
      <c r="H28" s="221"/>
      <c r="I28" s="221"/>
      <c r="K28" s="5">
        <v>50</v>
      </c>
      <c r="L28" s="221" t="s">
        <v>3598</v>
      </c>
      <c r="P28" s="774"/>
      <c r="Q28" s="221"/>
    </row>
    <row r="29" spans="1:17" ht="3" customHeight="1" x14ac:dyDescent="0.2">
      <c r="A29" s="659"/>
      <c r="B29" s="659"/>
      <c r="C29" s="795"/>
      <c r="D29" s="660"/>
      <c r="E29" s="390"/>
      <c r="F29" s="221"/>
      <c r="G29" s="221"/>
      <c r="H29" s="221"/>
      <c r="I29" s="221"/>
      <c r="K29" s="5"/>
      <c r="L29" s="221"/>
    </row>
    <row r="30" spans="1:17" ht="12" customHeight="1" x14ac:dyDescent="0.2">
      <c r="A30" s="585" t="s">
        <v>3553</v>
      </c>
      <c r="B30" s="221" t="s">
        <v>3552</v>
      </c>
      <c r="C30" s="302"/>
      <c r="D30" s="303">
        <v>414</v>
      </c>
      <c r="E30" s="390"/>
      <c r="F30" s="221"/>
      <c r="G30" s="221"/>
      <c r="H30" s="221"/>
      <c r="I30" s="221"/>
      <c r="K30" s="5">
        <v>420</v>
      </c>
      <c r="L30" s="221" t="s">
        <v>3585</v>
      </c>
    </row>
    <row r="31" spans="1:17" ht="12" customHeight="1" x14ac:dyDescent="0.2">
      <c r="A31" s="585" t="s">
        <v>2855</v>
      </c>
      <c r="B31" s="221" t="s">
        <v>2509</v>
      </c>
      <c r="C31" s="302"/>
      <c r="D31" s="303">
        <v>70</v>
      </c>
      <c r="E31" s="390"/>
      <c r="F31" s="221"/>
      <c r="G31" s="221"/>
      <c r="K31" s="5">
        <v>192</v>
      </c>
      <c r="L31" s="221" t="s">
        <v>3586</v>
      </c>
    </row>
    <row r="32" spans="1:17" ht="12" customHeight="1" x14ac:dyDescent="0.2">
      <c r="A32" s="585" t="s">
        <v>3554</v>
      </c>
      <c r="B32" s="221" t="s">
        <v>3109</v>
      </c>
      <c r="C32" s="302"/>
      <c r="D32" s="303">
        <v>238</v>
      </c>
      <c r="E32" s="390"/>
      <c r="F32" s="221"/>
      <c r="G32" s="221"/>
      <c r="K32" s="5">
        <v>158</v>
      </c>
      <c r="L32" s="221" t="s">
        <v>1724</v>
      </c>
    </row>
    <row r="33" spans="1:12" ht="12" customHeight="1" x14ac:dyDescent="0.2">
      <c r="A33" s="585" t="s">
        <v>3555</v>
      </c>
      <c r="B33" s="221" t="s">
        <v>3512</v>
      </c>
      <c r="C33" s="302"/>
      <c r="D33" s="303">
        <v>18</v>
      </c>
      <c r="E33" s="390"/>
      <c r="F33" s="221"/>
      <c r="G33" s="221"/>
      <c r="K33" s="5">
        <v>185</v>
      </c>
      <c r="L33" s="221" t="s">
        <v>3587</v>
      </c>
    </row>
    <row r="34" spans="1:12" ht="12" customHeight="1" x14ac:dyDescent="0.2">
      <c r="A34" s="585" t="s">
        <v>2856</v>
      </c>
      <c r="B34" s="3" t="s">
        <v>3550</v>
      </c>
      <c r="C34" s="302"/>
      <c r="D34" s="303">
        <v>300</v>
      </c>
      <c r="E34" s="390"/>
      <c r="F34" s="221"/>
      <c r="G34" s="221"/>
      <c r="K34" s="5">
        <v>884</v>
      </c>
      <c r="L34" s="3" t="s">
        <v>3592</v>
      </c>
    </row>
    <row r="35" spans="1:12" ht="12" customHeight="1" x14ac:dyDescent="0.2">
      <c r="A35" s="585" t="s">
        <v>3556</v>
      </c>
      <c r="B35" s="3" t="s">
        <v>3561</v>
      </c>
      <c r="C35" s="302"/>
      <c r="D35" s="303">
        <v>200</v>
      </c>
      <c r="E35" s="390"/>
      <c r="F35" s="221"/>
      <c r="G35" s="221"/>
      <c r="K35" s="5">
        <v>8</v>
      </c>
      <c r="L35" s="3" t="s">
        <v>3599</v>
      </c>
    </row>
    <row r="36" spans="1:12" ht="12" customHeight="1" x14ac:dyDescent="0.25">
      <c r="A36" s="585" t="s">
        <v>3557</v>
      </c>
      <c r="B36" s="3" t="s">
        <v>3565</v>
      </c>
      <c r="C36" s="302"/>
      <c r="D36" s="303">
        <v>6</v>
      </c>
      <c r="E36" s="408"/>
      <c r="F36" s="221"/>
      <c r="G36" s="221"/>
      <c r="K36" s="5"/>
    </row>
    <row r="37" spans="1:12" ht="12" customHeight="1" x14ac:dyDescent="0.25">
      <c r="A37" s="585" t="s">
        <v>3558</v>
      </c>
      <c r="B37" s="3" t="s">
        <v>3564</v>
      </c>
      <c r="C37" s="302"/>
      <c r="D37" s="303">
        <v>90</v>
      </c>
      <c r="E37" s="408"/>
      <c r="F37" s="221"/>
      <c r="G37" s="221"/>
      <c r="K37" s="5"/>
    </row>
    <row r="38" spans="1:12" ht="12" customHeight="1" x14ac:dyDescent="0.25">
      <c r="A38" s="585"/>
      <c r="B38" s="3" t="s">
        <v>3563</v>
      </c>
      <c r="C38" s="302"/>
      <c r="D38" s="303">
        <v>67</v>
      </c>
      <c r="E38" s="408"/>
      <c r="F38" s="221"/>
      <c r="G38" s="221"/>
      <c r="K38" s="5"/>
    </row>
    <row r="39" spans="1:12" ht="12" customHeight="1" x14ac:dyDescent="0.25">
      <c r="A39" s="585"/>
      <c r="B39" s="3" t="s">
        <v>3562</v>
      </c>
      <c r="C39" s="302"/>
      <c r="D39" s="303">
        <v>100</v>
      </c>
      <c r="E39" s="408"/>
      <c r="F39" s="221"/>
      <c r="G39" s="221"/>
      <c r="K39" s="5"/>
    </row>
    <row r="40" spans="1:12" ht="12" customHeight="1" x14ac:dyDescent="0.25">
      <c r="A40" s="585"/>
      <c r="B40" s="3" t="s">
        <v>3571</v>
      </c>
      <c r="C40" s="302"/>
      <c r="D40" s="303">
        <v>320</v>
      </c>
      <c r="E40" s="408"/>
      <c r="F40" s="221"/>
      <c r="G40" s="221"/>
      <c r="H40" s="221"/>
      <c r="I40" s="221"/>
      <c r="K40" s="5"/>
    </row>
    <row r="41" spans="1:12" ht="12" customHeight="1" x14ac:dyDescent="0.25">
      <c r="A41" s="585"/>
      <c r="B41" s="3" t="s">
        <v>3572</v>
      </c>
      <c r="C41" s="302"/>
      <c r="D41" s="303">
        <v>183</v>
      </c>
      <c r="E41" s="408"/>
      <c r="F41" s="221"/>
      <c r="G41" s="221"/>
      <c r="H41" s="221"/>
      <c r="I41" s="221"/>
      <c r="K41" s="5"/>
    </row>
    <row r="42" spans="1:12" ht="12" customHeight="1" x14ac:dyDescent="0.25">
      <c r="A42" s="585"/>
      <c r="B42" s="3" t="s">
        <v>3105</v>
      </c>
      <c r="C42" s="302"/>
      <c r="D42" s="303">
        <v>4</v>
      </c>
      <c r="E42" s="408"/>
      <c r="F42" s="221"/>
      <c r="G42" s="221"/>
      <c r="H42" s="221"/>
      <c r="I42" s="221"/>
      <c r="K42" s="5"/>
    </row>
    <row r="43" spans="1:12" ht="12" customHeight="1" x14ac:dyDescent="0.25">
      <c r="A43" s="585"/>
      <c r="B43" s="3" t="s">
        <v>3564</v>
      </c>
      <c r="C43" s="302"/>
      <c r="D43" s="303">
        <v>100</v>
      </c>
      <c r="E43" s="408"/>
      <c r="F43" s="221"/>
      <c r="G43" s="221"/>
      <c r="H43" s="221"/>
      <c r="I43" s="221"/>
      <c r="K43" s="5"/>
    </row>
    <row r="44" spans="1:12" ht="12" customHeight="1" x14ac:dyDescent="0.25">
      <c r="A44" s="585"/>
      <c r="B44" s="3" t="s">
        <v>3561</v>
      </c>
      <c r="C44" s="302"/>
      <c r="D44" s="303">
        <v>200</v>
      </c>
      <c r="E44" s="408"/>
      <c r="F44" s="221"/>
      <c r="G44" s="221"/>
      <c r="H44" s="221"/>
      <c r="I44" s="221"/>
      <c r="K44" s="5"/>
    </row>
    <row r="45" spans="1:12" ht="12" customHeight="1" x14ac:dyDescent="0.25">
      <c r="A45" s="585"/>
      <c r="B45" s="3" t="s">
        <v>3584</v>
      </c>
      <c r="C45" s="302"/>
      <c r="D45" s="303">
        <v>698</v>
      </c>
      <c r="E45" s="408"/>
      <c r="F45" s="221"/>
      <c r="G45" s="221"/>
      <c r="H45" s="221"/>
      <c r="I45" s="221"/>
      <c r="K45" s="5"/>
    </row>
    <row r="46" spans="1:12" ht="12" customHeight="1" x14ac:dyDescent="0.25">
      <c r="A46" s="585"/>
      <c r="B46" s="3" t="s">
        <v>2904</v>
      </c>
      <c r="C46" s="302"/>
      <c r="D46" s="303">
        <v>59</v>
      </c>
      <c r="E46" s="408"/>
      <c r="F46" s="221"/>
      <c r="G46" s="221"/>
      <c r="H46" s="221"/>
      <c r="I46" s="221"/>
      <c r="K46" s="5"/>
    </row>
    <row r="47" spans="1:12" ht="12" customHeight="1" x14ac:dyDescent="0.25">
      <c r="A47" s="585"/>
      <c r="B47" s="3" t="s">
        <v>2904</v>
      </c>
      <c r="C47" s="302"/>
      <c r="D47" s="303">
        <v>43</v>
      </c>
      <c r="E47" s="408"/>
      <c r="F47" s="221"/>
      <c r="G47" s="221"/>
      <c r="H47" s="221"/>
      <c r="I47" s="221"/>
      <c r="K47" s="5"/>
    </row>
    <row r="48" spans="1:12" ht="12" customHeight="1" x14ac:dyDescent="0.25">
      <c r="A48" s="585"/>
      <c r="B48" s="221" t="s">
        <v>3513</v>
      </c>
      <c r="C48" s="302"/>
      <c r="D48" s="303">
        <v>70</v>
      </c>
      <c r="E48" s="408"/>
      <c r="F48" s="221"/>
      <c r="G48" s="221"/>
      <c r="H48" s="221"/>
      <c r="I48" s="221"/>
      <c r="K48" s="5"/>
    </row>
    <row r="49" spans="1:16" ht="12" customHeight="1" x14ac:dyDescent="0.25">
      <c r="A49" s="585"/>
      <c r="B49" s="221" t="s">
        <v>3269</v>
      </c>
      <c r="C49" s="302"/>
      <c r="D49" s="303">
        <v>166</v>
      </c>
      <c r="E49" s="408"/>
      <c r="F49" s="221"/>
      <c r="G49" s="221"/>
      <c r="H49" s="221"/>
      <c r="I49" s="221"/>
      <c r="K49" s="5"/>
    </row>
    <row r="50" spans="1:16" ht="12" customHeight="1" x14ac:dyDescent="0.25">
      <c r="A50" s="585"/>
      <c r="B50" s="221" t="s">
        <v>3590</v>
      </c>
      <c r="C50" s="302"/>
      <c r="D50" s="303">
        <v>200</v>
      </c>
      <c r="E50" s="408"/>
      <c r="F50" s="221"/>
      <c r="G50" s="221"/>
      <c r="H50" s="221"/>
      <c r="I50" s="221"/>
      <c r="K50" s="5"/>
    </row>
    <row r="51" spans="1:16" ht="12" customHeight="1" x14ac:dyDescent="0.25">
      <c r="A51" s="585"/>
      <c r="B51" s="3" t="s">
        <v>3591</v>
      </c>
      <c r="C51" s="302"/>
      <c r="D51" s="302">
        <v>100</v>
      </c>
      <c r="E51" s="408"/>
      <c r="F51" s="221"/>
      <c r="G51" s="221"/>
      <c r="H51" s="221"/>
      <c r="I51" s="221"/>
      <c r="K51" s="5"/>
    </row>
    <row r="52" spans="1:16" ht="12" customHeight="1" x14ac:dyDescent="0.25">
      <c r="A52" s="585"/>
      <c r="B52" s="3" t="s">
        <v>3251</v>
      </c>
      <c r="C52" s="302"/>
      <c r="D52" s="302">
        <v>62</v>
      </c>
      <c r="E52" s="408"/>
      <c r="F52" s="221"/>
      <c r="G52" s="221"/>
      <c r="H52" s="221"/>
      <c r="I52" s="221"/>
      <c r="K52" s="5"/>
    </row>
    <row r="53" spans="1:16" ht="12" customHeight="1" x14ac:dyDescent="0.25">
      <c r="A53" s="585"/>
      <c r="B53" s="221" t="s">
        <v>3598</v>
      </c>
      <c r="C53" s="302"/>
      <c r="D53" s="44">
        <v>50</v>
      </c>
      <c r="E53" s="408"/>
      <c r="F53" s="221"/>
      <c r="G53" s="221"/>
      <c r="H53" s="221"/>
      <c r="I53" s="221"/>
      <c r="K53" s="5"/>
    </row>
    <row r="54" spans="1:16" ht="12" customHeight="1" x14ac:dyDescent="0.25">
      <c r="A54" s="585"/>
      <c r="B54" s="221" t="s">
        <v>3585</v>
      </c>
      <c r="C54" s="302"/>
      <c r="D54" s="44">
        <v>420</v>
      </c>
      <c r="E54" s="408"/>
      <c r="F54" s="221"/>
      <c r="G54" s="221"/>
      <c r="H54" s="221"/>
      <c r="I54" s="221"/>
      <c r="K54" s="5"/>
    </row>
    <row r="55" spans="1:16" ht="12" customHeight="1" x14ac:dyDescent="0.25">
      <c r="A55" s="585"/>
      <c r="B55" s="221" t="s">
        <v>3586</v>
      </c>
      <c r="C55" s="302"/>
      <c r="D55" s="44">
        <v>192</v>
      </c>
      <c r="E55" s="408"/>
      <c r="F55" s="221"/>
      <c r="G55" s="221"/>
      <c r="H55" s="221"/>
      <c r="I55" s="221"/>
      <c r="K55" s="5"/>
    </row>
    <row r="56" spans="1:16" ht="12" customHeight="1" x14ac:dyDescent="0.25">
      <c r="A56" s="585"/>
      <c r="B56" s="221" t="s">
        <v>1724</v>
      </c>
      <c r="C56" s="302"/>
      <c r="D56" s="44">
        <v>158</v>
      </c>
      <c r="E56" s="408"/>
      <c r="F56" s="221"/>
      <c r="G56" s="221"/>
      <c r="H56" s="221"/>
      <c r="I56" s="221"/>
      <c r="K56" s="5"/>
    </row>
    <row r="57" spans="1:16" ht="12" customHeight="1" x14ac:dyDescent="0.25">
      <c r="A57" s="585"/>
      <c r="B57" s="221" t="s">
        <v>3587</v>
      </c>
      <c r="C57" s="302"/>
      <c r="D57" s="44">
        <v>185</v>
      </c>
      <c r="E57" s="408"/>
      <c r="F57" s="221"/>
      <c r="G57" s="221"/>
      <c r="H57" s="221"/>
      <c r="I57" s="221"/>
      <c r="K57" s="5"/>
    </row>
    <row r="58" spans="1:16" ht="12" customHeight="1" x14ac:dyDescent="0.25">
      <c r="A58" s="585"/>
      <c r="B58" s="3" t="s">
        <v>3592</v>
      </c>
      <c r="C58" s="302"/>
      <c r="D58" s="44">
        <v>884</v>
      </c>
      <c r="E58" s="408"/>
      <c r="F58" s="221"/>
      <c r="G58" s="221"/>
      <c r="H58" s="221"/>
      <c r="I58" s="221"/>
      <c r="K58" s="5"/>
    </row>
    <row r="59" spans="1:16" ht="12" customHeight="1" x14ac:dyDescent="0.25">
      <c r="A59" s="585"/>
      <c r="B59" s="3" t="s">
        <v>3599</v>
      </c>
      <c r="C59" s="302"/>
      <c r="D59" s="44">
        <v>8</v>
      </c>
      <c r="E59" s="408"/>
      <c r="F59" s="221"/>
      <c r="G59" s="221"/>
      <c r="H59" s="221"/>
      <c r="I59" s="221"/>
      <c r="K59" s="5"/>
    </row>
    <row r="60" spans="1:16" ht="12" customHeight="1" thickBot="1" x14ac:dyDescent="0.3">
      <c r="A60" s="585"/>
      <c r="B60" s="221"/>
      <c r="C60" s="302"/>
      <c r="D60" s="335"/>
      <c r="E60" s="240">
        <f>SUM(D30:D60)</f>
        <v>5605</v>
      </c>
      <c r="G60" s="221"/>
      <c r="H60" s="221"/>
      <c r="I60" s="221"/>
      <c r="K60" s="260"/>
    </row>
    <row r="61" spans="1:16" ht="20.25" customHeight="1" thickBot="1" x14ac:dyDescent="0.45">
      <c r="B61" s="50" t="s">
        <v>1198</v>
      </c>
      <c r="C61" s="49">
        <f>SUM(C2:C60)</f>
        <v>0</v>
      </c>
      <c r="D61" s="432">
        <f>SUM(D7:D60)</f>
        <v>20460</v>
      </c>
      <c r="E61" s="353"/>
      <c r="K61" s="651">
        <f>SUM(K2:K60)</f>
        <v>5605</v>
      </c>
      <c r="P61" s="651">
        <f>SUM(P2:P60)</f>
        <v>4075</v>
      </c>
    </row>
    <row r="63" spans="1:16" x14ac:dyDescent="0.2">
      <c r="B63" s="193"/>
      <c r="C63" s="193"/>
      <c r="D63" s="193"/>
      <c r="E63" s="343"/>
      <c r="F63" s="28"/>
      <c r="G63" s="28"/>
      <c r="H63" s="28"/>
      <c r="I63" s="28"/>
      <c r="J63" s="28"/>
      <c r="K63" s="193"/>
      <c r="L63" s="221"/>
    </row>
    <row r="64" spans="1:16" x14ac:dyDescent="0.2">
      <c r="B64" s="193"/>
      <c r="C64" s="193"/>
      <c r="D64" s="193"/>
      <c r="E64" s="230"/>
      <c r="F64" s="193"/>
      <c r="G64" s="193"/>
      <c r="H64" s="193"/>
      <c r="I64" s="28"/>
      <c r="J64" s="28"/>
      <c r="K64" s="193"/>
      <c r="L64" s="221"/>
    </row>
    <row r="65" spans="2:12" x14ac:dyDescent="0.2">
      <c r="B65" s="193"/>
      <c r="C65" s="193"/>
      <c r="D65" s="193"/>
      <c r="E65" s="230"/>
      <c r="F65" s="193"/>
      <c r="G65" s="193"/>
      <c r="H65" s="193"/>
      <c r="I65" s="28"/>
      <c r="J65" s="28"/>
      <c r="K65" s="193"/>
      <c r="L65" s="221"/>
    </row>
    <row r="66" spans="2:12" ht="13.2" x14ac:dyDescent="0.25">
      <c r="C66" s="193"/>
      <c r="D66" s="193"/>
      <c r="E66" s="799"/>
      <c r="F66" s="193"/>
      <c r="G66" s="193"/>
      <c r="H66" s="193"/>
      <c r="I66" s="28"/>
      <c r="J66" s="28"/>
      <c r="K66" s="193"/>
      <c r="L66" s="221"/>
    </row>
    <row r="67" spans="2:12" ht="13.2" x14ac:dyDescent="0.25">
      <c r="C67" s="231"/>
      <c r="D67" s="28"/>
      <c r="E67" s="799"/>
      <c r="F67" s="193"/>
      <c r="G67" s="193"/>
      <c r="H67" s="193"/>
      <c r="I67" s="28"/>
      <c r="J67" s="28"/>
      <c r="K67" s="193"/>
      <c r="L67" s="193"/>
    </row>
    <row r="68" spans="2:12" ht="13.2" x14ac:dyDescent="0.25">
      <c r="C68" s="193"/>
      <c r="D68" s="28"/>
      <c r="E68" s="799"/>
      <c r="F68" s="193"/>
      <c r="G68" s="193"/>
      <c r="H68" s="193"/>
      <c r="I68" s="28"/>
      <c r="J68" s="28"/>
      <c r="K68" s="193"/>
      <c r="L68" s="193"/>
    </row>
    <row r="69" spans="2:12" x14ac:dyDescent="0.2">
      <c r="B69" s="28"/>
      <c r="C69" s="193"/>
      <c r="D69" s="28"/>
      <c r="E69" s="193"/>
      <c r="F69" s="193"/>
      <c r="G69" s="193"/>
      <c r="H69" s="193"/>
      <c r="I69" s="28"/>
      <c r="J69" s="28"/>
      <c r="K69" s="193"/>
      <c r="L69" s="221"/>
    </row>
    <row r="70" spans="2:12" x14ac:dyDescent="0.2">
      <c r="B70" s="28"/>
      <c r="C70" s="231"/>
      <c r="D70" s="28"/>
      <c r="E70" s="193"/>
      <c r="F70" s="193"/>
      <c r="G70" s="193"/>
      <c r="H70" s="193"/>
      <c r="I70" s="28"/>
      <c r="J70" s="28"/>
      <c r="K70" s="193"/>
      <c r="L70" s="221"/>
    </row>
    <row r="71" spans="2:12" x14ac:dyDescent="0.2">
      <c r="E71" s="221"/>
      <c r="F71" s="221"/>
      <c r="G71" s="221"/>
      <c r="H71" s="221"/>
      <c r="K71" s="221"/>
      <c r="L71" s="193"/>
    </row>
    <row r="72" spans="2:12" x14ac:dyDescent="0.2">
      <c r="K72" s="193"/>
      <c r="L72" s="193"/>
    </row>
    <row r="73" spans="2:12" x14ac:dyDescent="0.2">
      <c r="K73" s="193"/>
      <c r="L73" s="193"/>
    </row>
    <row r="74" spans="2:12" x14ac:dyDescent="0.2">
      <c r="K74" s="221"/>
      <c r="L74" s="221"/>
    </row>
    <row r="75" spans="2:12" x14ac:dyDescent="0.2">
      <c r="K75" s="221"/>
      <c r="L75" s="221"/>
    </row>
    <row r="76" spans="2:12" x14ac:dyDescent="0.2">
      <c r="K76" s="221"/>
      <c r="L76" s="221"/>
    </row>
    <row r="77" spans="2:12" x14ac:dyDescent="0.2">
      <c r="K77" s="221"/>
      <c r="L77" s="221"/>
    </row>
    <row r="78" spans="2:12" x14ac:dyDescent="0.2">
      <c r="K78" s="221"/>
      <c r="L78" s="221"/>
    </row>
    <row r="79" spans="2:12" x14ac:dyDescent="0.2">
      <c r="K79" s="221"/>
      <c r="L79" s="221"/>
    </row>
    <row r="80" spans="2:12" x14ac:dyDescent="0.2">
      <c r="K80" s="221"/>
      <c r="L80" s="221"/>
    </row>
    <row r="81" spans="11:12" x14ac:dyDescent="0.2">
      <c r="K81" s="221"/>
      <c r="L81" s="221"/>
    </row>
    <row r="82" spans="11:12" x14ac:dyDescent="0.2">
      <c r="K82" s="221"/>
      <c r="L82" s="221"/>
    </row>
    <row r="83" spans="11:12" x14ac:dyDescent="0.2">
      <c r="K83" s="221"/>
      <c r="L83" s="221"/>
    </row>
    <row r="84" spans="11:12" x14ac:dyDescent="0.2">
      <c r="K84" s="221"/>
      <c r="L84" s="221"/>
    </row>
    <row r="85" spans="11:12" x14ac:dyDescent="0.2">
      <c r="K85" s="221"/>
      <c r="L85" s="221"/>
    </row>
    <row r="86" spans="11:12" x14ac:dyDescent="0.2">
      <c r="K86" s="221"/>
      <c r="L86" s="221"/>
    </row>
    <row r="87" spans="11:12" x14ac:dyDescent="0.2">
      <c r="K87" s="221"/>
      <c r="L87" s="221"/>
    </row>
    <row r="88" spans="11:12" x14ac:dyDescent="0.2">
      <c r="K88" s="221"/>
      <c r="L88" s="221"/>
    </row>
  </sheetData>
  <pageMargins left="0.70866141732283472" right="0.70866141732283472" top="0.74803149606299213" bottom="0.74803149606299213" header="0.31496062992125984" footer="0.31496062992125984"/>
  <pageSetup paperSize="9" scale="7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86"/>
  <sheetViews>
    <sheetView showGridLines="0" zoomScale="90" zoomScaleNormal="90" workbookViewId="0">
      <selection activeCell="C21" sqref="C21"/>
    </sheetView>
  </sheetViews>
  <sheetFormatPr baseColWidth="10" defaultRowHeight="13.2" x14ac:dyDescent="0.25"/>
  <cols>
    <col min="2" max="2" width="50.44140625" bestFit="1" customWidth="1"/>
    <col min="3" max="3" width="6.88671875" customWidth="1"/>
    <col min="4" max="4" width="11" bestFit="1" customWidth="1"/>
    <col min="5" max="5" width="3.88671875" customWidth="1"/>
    <col min="6" max="6" width="50.109375" bestFit="1" customWidth="1"/>
    <col min="7" max="7" width="12.33203125" bestFit="1" customWidth="1"/>
    <col min="8" max="8" width="8.44140625" bestFit="1" customWidth="1"/>
    <col min="9" max="9" width="11" bestFit="1" customWidth="1"/>
    <col min="10" max="10" width="12.88671875" customWidth="1"/>
  </cols>
  <sheetData>
    <row r="1" spans="1:10" x14ac:dyDescent="0.25">
      <c r="B1" s="520"/>
    </row>
    <row r="3" spans="1:10" x14ac:dyDescent="0.25">
      <c r="A3" s="1339"/>
      <c r="B3" s="1899" t="s">
        <v>5146</v>
      </c>
      <c r="C3" s="1899"/>
      <c r="D3" s="1899"/>
    </row>
    <row r="4" spans="1:10" x14ac:dyDescent="0.25">
      <c r="A4" s="17">
        <v>42240</v>
      </c>
      <c r="B4" s="520" t="s">
        <v>5130</v>
      </c>
      <c r="C4">
        <v>2147</v>
      </c>
    </row>
    <row r="5" spans="1:10" x14ac:dyDescent="0.25">
      <c r="A5" s="17">
        <v>42350</v>
      </c>
      <c r="B5" s="520" t="s">
        <v>5131</v>
      </c>
      <c r="C5">
        <v>2000</v>
      </c>
    </row>
    <row r="6" spans="1:10" x14ac:dyDescent="0.25">
      <c r="A6" s="1331">
        <v>42486</v>
      </c>
      <c r="B6" s="1330" t="s">
        <v>5097</v>
      </c>
      <c r="C6" s="969">
        <v>7000</v>
      </c>
      <c r="D6" s="969"/>
    </row>
    <row r="7" spans="1:10" x14ac:dyDescent="0.25">
      <c r="A7" s="17">
        <v>42499</v>
      </c>
      <c r="B7" s="520" t="s">
        <v>5132</v>
      </c>
      <c r="C7">
        <v>4546</v>
      </c>
    </row>
    <row r="8" spans="1:10" ht="13.8" thickBot="1" x14ac:dyDescent="0.3">
      <c r="A8" s="17">
        <v>42508</v>
      </c>
      <c r="B8" s="520" t="s">
        <v>5166</v>
      </c>
      <c r="C8">
        <v>2561</v>
      </c>
    </row>
    <row r="9" spans="1:10" ht="13.8" x14ac:dyDescent="0.25">
      <c r="A9" s="17">
        <v>42510</v>
      </c>
      <c r="B9" s="520" t="s">
        <v>5169</v>
      </c>
      <c r="C9">
        <v>2385</v>
      </c>
      <c r="F9" s="1341" t="s">
        <v>5133</v>
      </c>
      <c r="G9" s="7"/>
      <c r="H9" s="7"/>
      <c r="I9" s="8"/>
    </row>
    <row r="10" spans="1:10" ht="14.4" thickBot="1" x14ac:dyDescent="0.3">
      <c r="B10" s="1357" t="s">
        <v>4770</v>
      </c>
      <c r="C10">
        <v>15100</v>
      </c>
      <c r="F10" s="182"/>
      <c r="G10" s="1342" t="s">
        <v>5142</v>
      </c>
      <c r="H10" s="1342" t="s">
        <v>5141</v>
      </c>
      <c r="I10" s="1343" t="s">
        <v>407</v>
      </c>
    </row>
    <row r="11" spans="1:10" x14ac:dyDescent="0.25">
      <c r="A11" s="17">
        <v>42558</v>
      </c>
      <c r="B11" s="520" t="s">
        <v>5308</v>
      </c>
      <c r="C11">
        <v>750</v>
      </c>
      <c r="F11" s="520" t="s">
        <v>5143</v>
      </c>
      <c r="G11" s="1330"/>
      <c r="H11" s="1340">
        <v>14614</v>
      </c>
      <c r="I11" s="1344" t="s">
        <v>5144</v>
      </c>
      <c r="J11" s="520" t="s">
        <v>5195</v>
      </c>
    </row>
    <row r="12" spans="1:10" x14ac:dyDescent="0.25">
      <c r="A12" s="17">
        <v>42558</v>
      </c>
      <c r="B12" s="520" t="s">
        <v>5307</v>
      </c>
      <c r="C12">
        <v>500</v>
      </c>
      <c r="F12" s="520" t="s">
        <v>5137</v>
      </c>
      <c r="G12" s="1330"/>
      <c r="H12" s="1340">
        <v>14614</v>
      </c>
      <c r="I12" s="1344" t="s">
        <v>5145</v>
      </c>
      <c r="J12" s="520" t="s">
        <v>5195</v>
      </c>
    </row>
    <row r="13" spans="1:10" x14ac:dyDescent="0.25">
      <c r="F13" s="520" t="s">
        <v>5138</v>
      </c>
      <c r="G13" s="1330"/>
      <c r="H13" s="1340">
        <v>14614</v>
      </c>
      <c r="I13" s="1344" t="s">
        <v>5262</v>
      </c>
      <c r="J13" t="s">
        <v>5195</v>
      </c>
    </row>
    <row r="14" spans="1:10" x14ac:dyDescent="0.25">
      <c r="F14" s="520" t="s">
        <v>5198</v>
      </c>
      <c r="G14" s="1330"/>
      <c r="H14" s="1340">
        <v>16900</v>
      </c>
      <c r="I14" s="17">
        <v>42496</v>
      </c>
      <c r="J14" s="520" t="s">
        <v>5195</v>
      </c>
    </row>
    <row r="15" spans="1:10" x14ac:dyDescent="0.25">
      <c r="C15">
        <f>SUM(C4:C14)</f>
        <v>36989</v>
      </c>
      <c r="F15" s="520" t="s">
        <v>5134</v>
      </c>
      <c r="G15" s="1330"/>
      <c r="H15" s="1340">
        <v>10000</v>
      </c>
      <c r="I15" s="17">
        <v>42494</v>
      </c>
      <c r="J15" s="886" t="s">
        <v>5195</v>
      </c>
    </row>
    <row r="16" spans="1:10" x14ac:dyDescent="0.25">
      <c r="F16" s="520" t="s">
        <v>5215</v>
      </c>
      <c r="G16" s="1330">
        <v>6900</v>
      </c>
      <c r="H16" s="1340"/>
    </row>
    <row r="17" spans="1:11" x14ac:dyDescent="0.25">
      <c r="F17" s="1357" t="s">
        <v>5360</v>
      </c>
      <c r="G17" s="1374">
        <v>6800</v>
      </c>
      <c r="H17" s="1340"/>
      <c r="K17" s="1357" t="s">
        <v>5361</v>
      </c>
    </row>
    <row r="18" spans="1:11" x14ac:dyDescent="0.25">
      <c r="F18" s="1357" t="s">
        <v>5429</v>
      </c>
      <c r="G18" s="1374"/>
      <c r="H18" s="1340">
        <v>26000</v>
      </c>
      <c r="I18" s="17">
        <v>42602</v>
      </c>
      <c r="J18" t="s">
        <v>5359</v>
      </c>
      <c r="K18" s="1357" t="s">
        <v>5430</v>
      </c>
    </row>
    <row r="19" spans="1:11" x14ac:dyDescent="0.25">
      <c r="F19" s="1357" t="s">
        <v>5429</v>
      </c>
      <c r="G19" s="1374"/>
      <c r="H19" s="1340">
        <v>10000</v>
      </c>
      <c r="I19" s="17">
        <v>42604</v>
      </c>
      <c r="J19" t="s">
        <v>5359</v>
      </c>
      <c r="K19" s="1357" t="s">
        <v>5420</v>
      </c>
    </row>
    <row r="20" spans="1:11" x14ac:dyDescent="0.25">
      <c r="F20" s="1357" t="s">
        <v>5365</v>
      </c>
      <c r="G20" s="1374"/>
      <c r="H20" s="1340">
        <v>500</v>
      </c>
      <c r="I20" s="17">
        <v>42558</v>
      </c>
      <c r="J20" s="1357" t="s">
        <v>5358</v>
      </c>
    </row>
    <row r="21" spans="1:11" x14ac:dyDescent="0.25">
      <c r="F21" s="1357" t="s">
        <v>5366</v>
      </c>
      <c r="G21" s="1374"/>
      <c r="H21" s="1340">
        <v>750</v>
      </c>
      <c r="I21" s="17">
        <v>42558</v>
      </c>
      <c r="J21" s="1357" t="s">
        <v>5358</v>
      </c>
    </row>
    <row r="22" spans="1:11" x14ac:dyDescent="0.25">
      <c r="F22" s="1357" t="s">
        <v>5367</v>
      </c>
      <c r="G22" s="1374"/>
      <c r="H22" s="1340">
        <v>2700</v>
      </c>
      <c r="I22" s="17">
        <v>42558</v>
      </c>
    </row>
    <row r="23" spans="1:11" x14ac:dyDescent="0.25">
      <c r="A23" s="1899" t="s">
        <v>5417</v>
      </c>
      <c r="B23" s="1899"/>
      <c r="C23" s="1899"/>
      <c r="D23" s="1376" t="s">
        <v>5343</v>
      </c>
      <c r="F23" s="1357" t="s">
        <v>5364</v>
      </c>
      <c r="G23" s="1374"/>
      <c r="H23" s="1375" t="s">
        <v>1629</v>
      </c>
      <c r="J23" s="1357" t="s">
        <v>5359</v>
      </c>
    </row>
    <row r="24" spans="1:11" x14ac:dyDescent="0.25">
      <c r="A24" s="17">
        <v>42551</v>
      </c>
      <c r="B24" s="1357" t="s">
        <v>5427</v>
      </c>
      <c r="C24">
        <v>2000</v>
      </c>
      <c r="F24" s="1357" t="s">
        <v>5363</v>
      </c>
      <c r="G24" s="1374"/>
      <c r="H24" s="1340">
        <v>260</v>
      </c>
      <c r="I24" s="17">
        <v>42568</v>
      </c>
      <c r="J24" s="1357" t="s">
        <v>5428</v>
      </c>
    </row>
    <row r="25" spans="1:11" x14ac:dyDescent="0.25">
      <c r="A25" s="17">
        <v>42587</v>
      </c>
      <c r="B25" s="1357" t="s">
        <v>5418</v>
      </c>
      <c r="C25">
        <v>3200</v>
      </c>
      <c r="F25" s="1357" t="s">
        <v>5362</v>
      </c>
      <c r="G25" s="1374"/>
      <c r="H25" s="1340">
        <v>6700</v>
      </c>
      <c r="I25" s="17">
        <v>42592</v>
      </c>
      <c r="J25" s="1357" t="s">
        <v>5359</v>
      </c>
      <c r="K25" s="1357" t="s">
        <v>5420</v>
      </c>
    </row>
    <row r="26" spans="1:11" x14ac:dyDescent="0.25">
      <c r="A26" s="17">
        <v>42592</v>
      </c>
      <c r="B26" s="1357" t="s">
        <v>5419</v>
      </c>
      <c r="C26">
        <v>800</v>
      </c>
      <c r="D26">
        <v>16287730</v>
      </c>
      <c r="F26" s="1357" t="s">
        <v>5531</v>
      </c>
      <c r="G26" s="1374"/>
      <c r="H26" s="1340">
        <v>350</v>
      </c>
      <c r="I26" s="17">
        <v>42627</v>
      </c>
      <c r="J26" s="1357" t="s">
        <v>5428</v>
      </c>
      <c r="K26" s="1357"/>
    </row>
    <row r="27" spans="1:11" x14ac:dyDescent="0.25">
      <c r="A27" s="17">
        <v>42592</v>
      </c>
      <c r="B27" s="1357" t="s">
        <v>5433</v>
      </c>
      <c r="C27">
        <v>650</v>
      </c>
      <c r="D27">
        <v>22944900</v>
      </c>
      <c r="F27" s="1357" t="s">
        <v>5532</v>
      </c>
      <c r="G27" s="1374"/>
      <c r="H27" s="1340">
        <v>150</v>
      </c>
      <c r="I27" s="17">
        <v>42627</v>
      </c>
      <c r="J27" s="1357" t="s">
        <v>5428</v>
      </c>
      <c r="K27" s="1357"/>
    </row>
    <row r="28" spans="1:11" x14ac:dyDescent="0.25">
      <c r="A28" s="17">
        <v>42593</v>
      </c>
      <c r="B28" s="1357" t="s">
        <v>5426</v>
      </c>
      <c r="C28">
        <v>4250</v>
      </c>
      <c r="D28">
        <v>25624401</v>
      </c>
      <c r="F28" s="1357" t="s">
        <v>5533</v>
      </c>
      <c r="G28" s="1374"/>
      <c r="H28" s="1340">
        <v>400</v>
      </c>
      <c r="I28" s="17">
        <v>42627</v>
      </c>
      <c r="J28" s="1357" t="s">
        <v>5428</v>
      </c>
      <c r="K28" s="1357"/>
    </row>
    <row r="29" spans="1:11" x14ac:dyDescent="0.25">
      <c r="A29" s="17">
        <v>42598</v>
      </c>
      <c r="B29" s="1357" t="s">
        <v>5435</v>
      </c>
      <c r="C29">
        <v>4300</v>
      </c>
      <c r="D29">
        <v>25442537</v>
      </c>
      <c r="F29" s="1357" t="s">
        <v>5571</v>
      </c>
      <c r="G29" s="1374"/>
      <c r="H29" s="1340">
        <v>1590</v>
      </c>
      <c r="I29" s="17">
        <v>42644</v>
      </c>
      <c r="J29" s="1357" t="s">
        <v>5428</v>
      </c>
      <c r="K29" s="1357" t="s">
        <v>5569</v>
      </c>
    </row>
    <row r="30" spans="1:11" x14ac:dyDescent="0.25">
      <c r="A30" s="17">
        <v>42604</v>
      </c>
      <c r="B30" s="1357" t="s">
        <v>5434</v>
      </c>
      <c r="C30">
        <v>10000</v>
      </c>
      <c r="D30">
        <v>25711802</v>
      </c>
      <c r="F30" s="1357" t="s">
        <v>5572</v>
      </c>
      <c r="G30" s="1374"/>
      <c r="H30" s="1340">
        <v>1065</v>
      </c>
      <c r="I30" s="17">
        <v>42646</v>
      </c>
      <c r="J30" s="1357" t="s">
        <v>5359</v>
      </c>
      <c r="K30" s="1357" t="s">
        <v>5570</v>
      </c>
    </row>
    <row r="31" spans="1:11" x14ac:dyDescent="0.25">
      <c r="A31" s="17">
        <v>42615</v>
      </c>
      <c r="B31" s="1357" t="s">
        <v>5435</v>
      </c>
      <c r="C31">
        <v>15000</v>
      </c>
      <c r="D31">
        <v>25442537</v>
      </c>
      <c r="F31" s="1357" t="s">
        <v>5345</v>
      </c>
      <c r="G31" s="1330"/>
      <c r="H31" s="1340">
        <v>5000</v>
      </c>
      <c r="I31" s="17">
        <v>42581</v>
      </c>
      <c r="J31" s="1357" t="s">
        <v>5359</v>
      </c>
      <c r="K31" s="1357" t="s">
        <v>5509</v>
      </c>
    </row>
    <row r="32" spans="1:11" x14ac:dyDescent="0.25">
      <c r="A32" s="17">
        <v>42619</v>
      </c>
      <c r="B32" s="1357" t="s">
        <v>5434</v>
      </c>
      <c r="C32">
        <v>6600</v>
      </c>
      <c r="D32">
        <v>25711802</v>
      </c>
      <c r="F32" s="1357" t="s">
        <v>5507</v>
      </c>
      <c r="G32" s="1330"/>
      <c r="H32" s="1340">
        <v>5000</v>
      </c>
      <c r="I32" s="17">
        <v>42621</v>
      </c>
      <c r="J32" s="1357" t="s">
        <v>5428</v>
      </c>
      <c r="K32" s="1357" t="s">
        <v>5508</v>
      </c>
    </row>
    <row r="33" spans="1:11" x14ac:dyDescent="0.25">
      <c r="A33" s="17">
        <v>42620</v>
      </c>
      <c r="B33" s="1357" t="s">
        <v>5426</v>
      </c>
      <c r="C33">
        <v>4250</v>
      </c>
      <c r="D33">
        <v>25624401</v>
      </c>
      <c r="F33" s="1357" t="s">
        <v>5356</v>
      </c>
      <c r="G33" s="1330">
        <v>3000</v>
      </c>
      <c r="H33" s="1340"/>
    </row>
    <row r="34" spans="1:11" x14ac:dyDescent="0.25">
      <c r="A34" s="17">
        <v>42640</v>
      </c>
      <c r="B34" s="1357" t="s">
        <v>5568</v>
      </c>
      <c r="C34">
        <v>500</v>
      </c>
      <c r="D34">
        <v>12676012</v>
      </c>
      <c r="F34" s="1357" t="s">
        <v>5506</v>
      </c>
      <c r="G34" s="1330">
        <v>2000</v>
      </c>
      <c r="H34" s="1340"/>
    </row>
    <row r="35" spans="1:11" x14ac:dyDescent="0.25">
      <c r="A35" s="17">
        <v>42641</v>
      </c>
      <c r="B35" s="1357" t="s">
        <v>5567</v>
      </c>
      <c r="C35">
        <v>8000</v>
      </c>
      <c r="D35" s="1429">
        <v>23856155</v>
      </c>
      <c r="F35" s="520" t="s">
        <v>5139</v>
      </c>
      <c r="G35" s="1330"/>
      <c r="H35" s="1340">
        <v>15000</v>
      </c>
      <c r="J35" s="1357" t="s">
        <v>5195</v>
      </c>
      <c r="K35" t="s">
        <v>5346</v>
      </c>
    </row>
    <row r="36" spans="1:11" x14ac:dyDescent="0.25">
      <c r="F36" s="520" t="s">
        <v>5140</v>
      </c>
      <c r="G36" s="1330"/>
      <c r="H36" s="1340">
        <v>5000</v>
      </c>
      <c r="J36" s="1357" t="s">
        <v>5344</v>
      </c>
    </row>
    <row r="37" spans="1:11" x14ac:dyDescent="0.25">
      <c r="A37" s="17">
        <v>42676</v>
      </c>
      <c r="B37" s="1357" t="s">
        <v>5696</v>
      </c>
      <c r="C37">
        <v>6800</v>
      </c>
      <c r="D37">
        <v>31805262</v>
      </c>
      <c r="F37" s="520" t="s">
        <v>5193</v>
      </c>
      <c r="G37" s="1330"/>
      <c r="H37" s="1340">
        <v>14000</v>
      </c>
      <c r="I37" s="17">
        <v>42516</v>
      </c>
      <c r="J37" s="791" t="s">
        <v>5212</v>
      </c>
    </row>
    <row r="38" spans="1:11" x14ac:dyDescent="0.25">
      <c r="A38" s="17">
        <v>42676</v>
      </c>
      <c r="B38" s="1357" t="s">
        <v>5426</v>
      </c>
      <c r="C38">
        <v>4200</v>
      </c>
      <c r="F38" s="520" t="s">
        <v>5194</v>
      </c>
      <c r="G38" s="1330"/>
      <c r="H38" s="1340">
        <v>8740</v>
      </c>
      <c r="I38" s="17">
        <v>42516</v>
      </c>
      <c r="J38" s="791" t="s">
        <v>5195</v>
      </c>
    </row>
    <row r="39" spans="1:11" x14ac:dyDescent="0.25">
      <c r="A39" s="17">
        <v>42674</v>
      </c>
      <c r="B39" s="1357" t="s">
        <v>5435</v>
      </c>
      <c r="C39">
        <v>15850</v>
      </c>
      <c r="F39" s="520" t="s">
        <v>5196</v>
      </c>
      <c r="G39" s="1330"/>
      <c r="H39" s="1340">
        <v>4047</v>
      </c>
      <c r="I39" s="17">
        <v>42518</v>
      </c>
      <c r="J39" s="791" t="s">
        <v>5195</v>
      </c>
    </row>
    <row r="40" spans="1:11" x14ac:dyDescent="0.25">
      <c r="A40" s="17">
        <v>42688</v>
      </c>
      <c r="B40" s="1357" t="s">
        <v>5697</v>
      </c>
      <c r="C40">
        <v>2000</v>
      </c>
      <c r="F40" s="520" t="s">
        <v>5135</v>
      </c>
      <c r="G40" s="1330"/>
      <c r="H40" s="1375" t="s">
        <v>5214</v>
      </c>
      <c r="J40" s="791" t="s">
        <v>5213</v>
      </c>
    </row>
    <row r="41" spans="1:11" x14ac:dyDescent="0.25">
      <c r="A41" s="17">
        <v>42662</v>
      </c>
      <c r="B41" s="1357" t="s">
        <v>5567</v>
      </c>
      <c r="C41">
        <v>5000</v>
      </c>
      <c r="F41" s="520" t="s">
        <v>5136</v>
      </c>
      <c r="G41" s="1330"/>
      <c r="H41" s="1375" t="s">
        <v>5214</v>
      </c>
      <c r="J41" s="520" t="s">
        <v>5213</v>
      </c>
    </row>
    <row r="42" spans="1:11" x14ac:dyDescent="0.25">
      <c r="F42" s="520" t="s">
        <v>5241</v>
      </c>
      <c r="G42" s="1330"/>
      <c r="H42" s="1340">
        <v>3000</v>
      </c>
    </row>
    <row r="43" spans="1:11" x14ac:dyDescent="0.25">
      <c r="C43">
        <f>SUM(C24:C42)</f>
        <v>93400</v>
      </c>
      <c r="F43" s="520" t="s">
        <v>5242</v>
      </c>
      <c r="G43" s="1330"/>
      <c r="H43" s="1340">
        <v>200</v>
      </c>
      <c r="I43" s="17">
        <v>42535</v>
      </c>
      <c r="J43" s="520" t="s">
        <v>2701</v>
      </c>
    </row>
    <row r="44" spans="1:11" x14ac:dyDescent="0.25">
      <c r="F44" s="1357" t="s">
        <v>5381</v>
      </c>
      <c r="G44" s="1330"/>
      <c r="H44" s="1340">
        <v>11200</v>
      </c>
      <c r="I44" s="17">
        <v>42530</v>
      </c>
      <c r="J44" s="520" t="s">
        <v>2701</v>
      </c>
    </row>
    <row r="45" spans="1:11" x14ac:dyDescent="0.25">
      <c r="F45" s="1357" t="s">
        <v>5431</v>
      </c>
      <c r="G45" s="1330"/>
      <c r="H45" s="1340">
        <v>13000</v>
      </c>
      <c r="I45" s="17">
        <v>42588</v>
      </c>
      <c r="J45" s="1357" t="s">
        <v>2701</v>
      </c>
      <c r="K45" t="s">
        <v>5432</v>
      </c>
    </row>
    <row r="46" spans="1:11" x14ac:dyDescent="0.25">
      <c r="A46" s="1423"/>
      <c r="B46" s="1423" t="s">
        <v>5504</v>
      </c>
      <c r="C46" s="1423"/>
      <c r="D46" s="1423"/>
      <c r="F46" s="1357" t="s">
        <v>5311</v>
      </c>
      <c r="G46" s="1330"/>
      <c r="H46" s="1340">
        <v>7000</v>
      </c>
      <c r="I46" s="17">
        <v>42600</v>
      </c>
      <c r="J46" s="1357" t="s">
        <v>5357</v>
      </c>
    </row>
    <row r="47" spans="1:11" x14ac:dyDescent="0.25">
      <c r="B47" t="s">
        <v>3097</v>
      </c>
      <c r="C47">
        <v>14568</v>
      </c>
      <c r="D47" s="17">
        <v>42520</v>
      </c>
      <c r="F47" s="1357" t="s">
        <v>5312</v>
      </c>
      <c r="G47" s="1330">
        <v>7000</v>
      </c>
      <c r="H47" s="1340"/>
      <c r="I47" s="17"/>
    </row>
    <row r="48" spans="1:11" x14ac:dyDescent="0.25">
      <c r="A48" s="1372"/>
      <c r="B48" s="1372" t="s">
        <v>467</v>
      </c>
      <c r="C48" s="1372">
        <v>4910</v>
      </c>
      <c r="D48" s="1373">
        <v>42543</v>
      </c>
      <c r="F48" s="1357" t="s">
        <v>5544</v>
      </c>
      <c r="G48" s="1330"/>
      <c r="H48" s="1340">
        <v>4000</v>
      </c>
      <c r="I48" s="17">
        <v>42636</v>
      </c>
      <c r="J48" s="1357" t="s">
        <v>2701</v>
      </c>
    </row>
    <row r="49" spans="1:8" x14ac:dyDescent="0.25">
      <c r="A49" s="1372">
        <f>SUM(C48:C49)</f>
        <v>29631</v>
      </c>
      <c r="B49" s="1372" t="s">
        <v>467</v>
      </c>
      <c r="C49" s="1372">
        <v>24721</v>
      </c>
      <c r="D49" s="1373">
        <v>42551</v>
      </c>
      <c r="G49">
        <f>SUM(G11:G48)</f>
        <v>25700</v>
      </c>
      <c r="H49">
        <f>SUM(H11:H48)</f>
        <v>216394</v>
      </c>
    </row>
    <row r="50" spans="1:8" x14ac:dyDescent="0.25">
      <c r="A50" s="1370"/>
      <c r="B50" s="1370" t="s">
        <v>3098</v>
      </c>
      <c r="C50" s="1370">
        <v>1225</v>
      </c>
      <c r="D50" s="1371">
        <v>42562</v>
      </c>
    </row>
    <row r="51" spans="1:8" x14ac:dyDescent="0.25">
      <c r="A51" s="1370"/>
      <c r="B51" s="1370" t="s">
        <v>3098</v>
      </c>
      <c r="C51" s="1370">
        <v>4750</v>
      </c>
      <c r="D51" s="1371">
        <v>42571</v>
      </c>
    </row>
    <row r="52" spans="1:8" x14ac:dyDescent="0.25">
      <c r="A52" s="1370">
        <f>SUM(C50:C52)</f>
        <v>13867</v>
      </c>
      <c r="B52" s="1370" t="s">
        <v>3098</v>
      </c>
      <c r="C52" s="1370">
        <v>7892</v>
      </c>
      <c r="D52" s="1371">
        <v>42579</v>
      </c>
    </row>
    <row r="53" spans="1:8" x14ac:dyDescent="0.25">
      <c r="A53" s="789"/>
      <c r="B53" s="1378" t="s">
        <v>3099</v>
      </c>
      <c r="C53" s="789">
        <v>679</v>
      </c>
      <c r="D53" s="790">
        <v>42599</v>
      </c>
      <c r="E53" s="1333"/>
      <c r="F53" s="1333" t="s">
        <v>5384</v>
      </c>
      <c r="G53" s="1333" t="s">
        <v>5382</v>
      </c>
      <c r="H53" s="1333" t="s">
        <v>5383</v>
      </c>
    </row>
    <row r="54" spans="1:8" x14ac:dyDescent="0.25">
      <c r="A54" s="789"/>
      <c r="B54" s="1378" t="s">
        <v>3099</v>
      </c>
      <c r="C54" s="789">
        <v>6043</v>
      </c>
      <c r="D54" s="790">
        <v>42606</v>
      </c>
      <c r="E54" s="1354">
        <v>1</v>
      </c>
      <c r="F54" s="1377" t="s">
        <v>5387</v>
      </c>
      <c r="G54" s="1377" t="s">
        <v>5404</v>
      </c>
      <c r="H54" s="1304">
        <v>2</v>
      </c>
    </row>
    <row r="55" spans="1:8" x14ac:dyDescent="0.25">
      <c r="A55" s="789">
        <f>C53+C54+C55</f>
        <v>11209</v>
      </c>
      <c r="B55" s="1378" t="s">
        <v>3099</v>
      </c>
      <c r="C55" s="789">
        <v>4487</v>
      </c>
      <c r="D55" s="790">
        <v>42613</v>
      </c>
      <c r="E55" s="1354">
        <v>2</v>
      </c>
      <c r="F55" s="1377" t="s">
        <v>5390</v>
      </c>
      <c r="G55" s="1377" t="s">
        <v>5391</v>
      </c>
      <c r="H55" s="1304">
        <v>3</v>
      </c>
    </row>
    <row r="56" spans="1:8" x14ac:dyDescent="0.25">
      <c r="A56" s="1430"/>
      <c r="B56" s="1431" t="s">
        <v>3100</v>
      </c>
      <c r="C56" s="1430">
        <v>2815</v>
      </c>
      <c r="D56" s="1432">
        <v>42628</v>
      </c>
      <c r="E56" s="1354">
        <v>3</v>
      </c>
      <c r="F56" s="1377" t="s">
        <v>5392</v>
      </c>
      <c r="G56" s="1377" t="s">
        <v>5404</v>
      </c>
      <c r="H56" s="1304">
        <v>2</v>
      </c>
    </row>
    <row r="57" spans="1:8" x14ac:dyDescent="0.25">
      <c r="A57" s="1430">
        <f>C56+C57</f>
        <v>23152</v>
      </c>
      <c r="B57" s="1431" t="s">
        <v>3100</v>
      </c>
      <c r="C57" s="1430">
        <v>20337</v>
      </c>
      <c r="D57" s="1432">
        <v>42641</v>
      </c>
      <c r="E57" s="599">
        <v>4</v>
      </c>
      <c r="F57" s="1357" t="s">
        <v>5393</v>
      </c>
      <c r="G57" s="1357" t="s">
        <v>5386</v>
      </c>
      <c r="H57">
        <v>2</v>
      </c>
    </row>
    <row r="58" spans="1:8" x14ac:dyDescent="0.25">
      <c r="A58" s="1437"/>
      <c r="B58" s="1438" t="s">
        <v>2076</v>
      </c>
      <c r="C58" s="1437">
        <v>1322</v>
      </c>
      <c r="D58" s="1439">
        <v>42660</v>
      </c>
      <c r="E58" s="1354">
        <v>5</v>
      </c>
      <c r="F58" s="1377" t="s">
        <v>5401</v>
      </c>
      <c r="G58" s="1377" t="s">
        <v>5402</v>
      </c>
      <c r="H58" s="1304">
        <v>1</v>
      </c>
    </row>
    <row r="59" spans="1:8" x14ac:dyDescent="0.25">
      <c r="A59" s="1437">
        <f>C58+C59</f>
        <v>31258</v>
      </c>
      <c r="B59" s="1438" t="s">
        <v>2076</v>
      </c>
      <c r="C59" s="1437">
        <v>29936</v>
      </c>
      <c r="D59" s="1439">
        <v>42674</v>
      </c>
      <c r="E59" s="1503">
        <v>6</v>
      </c>
      <c r="F59" s="1536" t="s">
        <v>5407</v>
      </c>
      <c r="G59" s="1536" t="s">
        <v>5543</v>
      </c>
      <c r="H59" s="1537">
        <v>2</v>
      </c>
    </row>
    <row r="60" spans="1:8" x14ac:dyDescent="0.25">
      <c r="A60" s="1440"/>
      <c r="B60" s="1441" t="s">
        <v>2077</v>
      </c>
      <c r="C60" s="1440">
        <v>9733</v>
      </c>
      <c r="D60" s="1442">
        <v>42688</v>
      </c>
      <c r="E60" s="1354">
        <v>7</v>
      </c>
      <c r="F60" s="1377" t="s">
        <v>5408</v>
      </c>
      <c r="G60" s="1377" t="s">
        <v>5391</v>
      </c>
      <c r="H60" s="1304">
        <v>1</v>
      </c>
    </row>
    <row r="61" spans="1:8" x14ac:dyDescent="0.25">
      <c r="A61" s="1440">
        <f>C60+C61</f>
        <v>22366</v>
      </c>
      <c r="B61" s="1441" t="s">
        <v>2077</v>
      </c>
      <c r="C61" s="1440">
        <v>12633</v>
      </c>
      <c r="D61" s="1442">
        <v>42704</v>
      </c>
      <c r="E61" s="599">
        <v>8</v>
      </c>
      <c r="F61" s="1357" t="s">
        <v>5409</v>
      </c>
      <c r="G61" s="1357" t="s">
        <v>5386</v>
      </c>
      <c r="H61">
        <v>1</v>
      </c>
    </row>
    <row r="62" spans="1:8" x14ac:dyDescent="0.25">
      <c r="E62" s="1354">
        <v>9</v>
      </c>
      <c r="F62" s="1377" t="s">
        <v>5413</v>
      </c>
      <c r="G62" s="1377" t="s">
        <v>5402</v>
      </c>
      <c r="H62" s="1304">
        <v>2</v>
      </c>
    </row>
    <row r="63" spans="1:8" x14ac:dyDescent="0.25">
      <c r="E63" s="1354">
        <v>10</v>
      </c>
      <c r="F63" s="1377" t="s">
        <v>5385</v>
      </c>
      <c r="G63" s="1377" t="s">
        <v>5386</v>
      </c>
      <c r="H63" s="1304">
        <v>1</v>
      </c>
    </row>
    <row r="64" spans="1:8" x14ac:dyDescent="0.25">
      <c r="E64" s="1354">
        <v>11</v>
      </c>
      <c r="F64" s="1377" t="s">
        <v>5410</v>
      </c>
      <c r="G64" s="1377" t="s">
        <v>5391</v>
      </c>
      <c r="H64" s="1304">
        <v>1</v>
      </c>
    </row>
    <row r="65" spans="1:8" x14ac:dyDescent="0.25">
      <c r="E65" s="1354">
        <v>12</v>
      </c>
      <c r="F65" s="1377" t="s">
        <v>5412</v>
      </c>
      <c r="G65" s="1377" t="s">
        <v>5391</v>
      </c>
      <c r="H65" s="1304">
        <v>1</v>
      </c>
    </row>
    <row r="66" spans="1:8" x14ac:dyDescent="0.25">
      <c r="E66" s="1354">
        <v>13</v>
      </c>
      <c r="F66" s="1377" t="s">
        <v>5403</v>
      </c>
      <c r="G66" s="1377" t="s">
        <v>5404</v>
      </c>
      <c r="H66" s="1304">
        <v>1</v>
      </c>
    </row>
    <row r="67" spans="1:8" x14ac:dyDescent="0.25">
      <c r="E67" s="1354">
        <v>14</v>
      </c>
      <c r="F67" s="1377" t="s">
        <v>5394</v>
      </c>
      <c r="G67" s="1377" t="s">
        <v>5386</v>
      </c>
      <c r="H67" s="1304">
        <v>2</v>
      </c>
    </row>
    <row r="68" spans="1:8" x14ac:dyDescent="0.25">
      <c r="E68" s="1354">
        <v>15</v>
      </c>
      <c r="F68" s="1377" t="s">
        <v>5395</v>
      </c>
      <c r="G68" s="1377" t="s">
        <v>5396</v>
      </c>
      <c r="H68" s="1304">
        <v>2</v>
      </c>
    </row>
    <row r="69" spans="1:8" x14ac:dyDescent="0.25">
      <c r="E69" s="1354">
        <v>16</v>
      </c>
      <c r="F69" s="1377" t="s">
        <v>5397</v>
      </c>
      <c r="G69" s="1377" t="s">
        <v>5396</v>
      </c>
      <c r="H69" s="1304">
        <v>2</v>
      </c>
    </row>
    <row r="70" spans="1:8" x14ac:dyDescent="0.25">
      <c r="E70" s="1354">
        <v>17</v>
      </c>
      <c r="F70" s="1377" t="s">
        <v>5398</v>
      </c>
      <c r="G70" s="1377" t="s">
        <v>5399</v>
      </c>
      <c r="H70" s="1304">
        <v>2</v>
      </c>
    </row>
    <row r="71" spans="1:8" x14ac:dyDescent="0.25">
      <c r="E71" s="1354">
        <v>18</v>
      </c>
      <c r="F71" s="1377" t="s">
        <v>5400</v>
      </c>
      <c r="G71" s="1377" t="s">
        <v>5399</v>
      </c>
      <c r="H71" s="1304">
        <v>1</v>
      </c>
    </row>
    <row r="72" spans="1:8" x14ac:dyDescent="0.25">
      <c r="E72" s="1354">
        <v>19</v>
      </c>
      <c r="F72" s="1377" t="s">
        <v>5388</v>
      </c>
      <c r="G72" s="1377" t="s">
        <v>5389</v>
      </c>
      <c r="H72" s="1304">
        <v>2</v>
      </c>
    </row>
    <row r="73" spans="1:8" x14ac:dyDescent="0.25">
      <c r="E73" s="1354">
        <v>20</v>
      </c>
      <c r="F73" s="1377" t="s">
        <v>5405</v>
      </c>
      <c r="G73" s="1377" t="s">
        <v>5399</v>
      </c>
      <c r="H73" s="1304">
        <v>2</v>
      </c>
    </row>
    <row r="74" spans="1:8" x14ac:dyDescent="0.25">
      <c r="E74" s="1354">
        <v>21</v>
      </c>
      <c r="F74" s="1377" t="s">
        <v>5406</v>
      </c>
      <c r="G74" s="1377" t="s">
        <v>5386</v>
      </c>
      <c r="H74" s="1304">
        <v>3</v>
      </c>
    </row>
    <row r="76" spans="1:8" x14ac:dyDescent="0.25">
      <c r="A76" s="1484"/>
      <c r="B76" s="1485" t="s">
        <v>5810</v>
      </c>
      <c r="C76" s="1486"/>
    </row>
    <row r="77" spans="1:8" x14ac:dyDescent="0.25">
      <c r="A77" s="1487">
        <v>42737</v>
      </c>
      <c r="B77" s="10"/>
      <c r="C77" s="1488">
        <v>15000</v>
      </c>
    </row>
    <row r="78" spans="1:8" ht="13.8" x14ac:dyDescent="0.25">
      <c r="A78" s="1487">
        <v>42767</v>
      </c>
      <c r="B78" s="1489" t="s">
        <v>5792</v>
      </c>
      <c r="C78" s="1521">
        <v>206</v>
      </c>
    </row>
    <row r="79" spans="1:8" x14ac:dyDescent="0.25">
      <c r="A79" s="1487">
        <v>42767</v>
      </c>
      <c r="B79" s="10"/>
      <c r="C79" s="1488">
        <v>20000</v>
      </c>
    </row>
    <row r="80" spans="1:8" ht="13.8" x14ac:dyDescent="0.25">
      <c r="A80" s="1487">
        <v>42797</v>
      </c>
      <c r="B80" s="1490" t="s">
        <v>5793</v>
      </c>
      <c r="C80" s="1521">
        <v>263</v>
      </c>
    </row>
    <row r="81" spans="1:3" x14ac:dyDescent="0.25">
      <c r="A81" s="1487">
        <v>42810</v>
      </c>
      <c r="B81" s="10"/>
      <c r="C81" s="1488">
        <v>25000</v>
      </c>
    </row>
    <row r="82" spans="1:3" ht="13.8" x14ac:dyDescent="0.25">
      <c r="A82" s="1487">
        <v>42842</v>
      </c>
      <c r="B82" s="10" t="s">
        <v>5809</v>
      </c>
      <c r="C82" s="1521">
        <v>345</v>
      </c>
    </row>
    <row r="83" spans="1:3" x14ac:dyDescent="0.25">
      <c r="A83" s="1487">
        <v>42842</v>
      </c>
      <c r="B83" s="10"/>
      <c r="C83" s="1488">
        <v>30000</v>
      </c>
    </row>
    <row r="84" spans="1:3" ht="13.8" x14ac:dyDescent="0.25">
      <c r="A84" s="1487">
        <v>42872</v>
      </c>
      <c r="B84" s="1489" t="s">
        <v>5907</v>
      </c>
      <c r="C84" s="1521">
        <v>370</v>
      </c>
    </row>
    <row r="85" spans="1:3" ht="13.8" thickBot="1" x14ac:dyDescent="0.3">
      <c r="A85" s="1491"/>
      <c r="B85" s="10"/>
      <c r="C85" s="1488"/>
    </row>
    <row r="86" spans="1:3" ht="14.4" thickBot="1" x14ac:dyDescent="0.3">
      <c r="A86" s="1492"/>
      <c r="B86" s="1493" t="s">
        <v>5794</v>
      </c>
      <c r="C86" s="1494">
        <f>C78+C80+C82+C84</f>
        <v>1184</v>
      </c>
    </row>
  </sheetData>
  <mergeCells count="2">
    <mergeCell ref="A23:C23"/>
    <mergeCell ref="B3:D3"/>
  </mergeCells>
  <pageMargins left="0.7" right="0.7" top="0.75" bottom="0.75" header="0.3" footer="0.3"/>
  <pageSetup paperSize="9" orientation="portrait" horizontalDpi="4294967293" verticalDpi="4294967293"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5"/>
  <sheetViews>
    <sheetView workbookViewId="0">
      <selection activeCell="G42" sqref="G42"/>
    </sheetView>
  </sheetViews>
  <sheetFormatPr baseColWidth="10" defaultColWidth="11.44140625" defaultRowHeight="11.4" x14ac:dyDescent="0.2"/>
  <cols>
    <col min="1" max="1" width="3.6640625" style="3" customWidth="1"/>
    <col min="2" max="2" width="23.5546875" style="3" customWidth="1"/>
    <col min="3" max="3" width="10.88671875" style="5" bestFit="1" customWidth="1"/>
    <col min="4" max="4" width="9.109375" style="3" customWidth="1"/>
    <col min="5" max="5" width="6.88671875" style="3" customWidth="1"/>
    <col min="6" max="6" width="1.109375" style="3" customWidth="1"/>
    <col min="7" max="7" width="9.109375" style="3" customWidth="1"/>
    <col min="8" max="8" width="6.6640625" style="3" customWidth="1"/>
    <col min="9" max="9" width="7.109375" style="3" customWidth="1"/>
    <col min="10" max="10" width="1.109375" style="3" customWidth="1"/>
    <col min="11" max="11" width="16.6640625" style="3" bestFit="1" customWidth="1"/>
    <col min="12" max="12" width="19.6640625" style="3" customWidth="1"/>
    <col min="13" max="13" width="2.109375" style="3" customWidth="1"/>
    <col min="14" max="14" width="1.6640625" style="3" customWidth="1"/>
    <col min="15" max="15" width="2" style="3" customWidth="1"/>
    <col min="16" max="16" width="11.44140625" style="3"/>
    <col min="17" max="17" width="5" style="3" bestFit="1" customWidth="1"/>
    <col min="18" max="16384" width="11.44140625" style="3"/>
  </cols>
  <sheetData>
    <row r="1" spans="1:19" ht="12" thickBot="1" x14ac:dyDescent="0.25">
      <c r="B1" s="50"/>
      <c r="C1" s="54" t="s">
        <v>1230</v>
      </c>
      <c r="D1" s="54" t="s">
        <v>1228</v>
      </c>
      <c r="E1" s="221"/>
      <c r="F1" s="260"/>
      <c r="G1" s="221"/>
      <c r="H1" s="221"/>
      <c r="I1" s="221"/>
      <c r="K1" s="176" t="s">
        <v>2712</v>
      </c>
    </row>
    <row r="2" spans="1:19" ht="12" x14ac:dyDescent="0.25">
      <c r="A2" s="16"/>
      <c r="B2" s="50" t="s">
        <v>1192</v>
      </c>
      <c r="C2" s="40">
        <v>18177</v>
      </c>
      <c r="D2" s="44"/>
      <c r="E2" s="260"/>
      <c r="F2" s="630"/>
      <c r="G2" s="260"/>
      <c r="H2" s="355"/>
      <c r="I2" s="221"/>
      <c r="K2" s="260">
        <v>430</v>
      </c>
      <c r="L2" s="193" t="s">
        <v>2751</v>
      </c>
    </row>
    <row r="3" spans="1:19" ht="12" x14ac:dyDescent="0.25">
      <c r="A3" s="16"/>
      <c r="B3" s="3" t="s">
        <v>1194</v>
      </c>
      <c r="C3" s="44"/>
      <c r="D3" s="44"/>
      <c r="E3" s="23"/>
      <c r="K3" s="260">
        <v>50</v>
      </c>
      <c r="L3" s="193" t="s">
        <v>3500</v>
      </c>
    </row>
    <row r="4" spans="1:19" ht="12" x14ac:dyDescent="0.25">
      <c r="A4" s="16"/>
      <c r="B4" s="627" t="s">
        <v>393</v>
      </c>
      <c r="C4" s="775">
        <v>66</v>
      </c>
      <c r="D4" s="775">
        <v>66</v>
      </c>
      <c r="E4" s="23"/>
      <c r="K4" s="260">
        <v>831</v>
      </c>
      <c r="L4" s="193" t="s">
        <v>3499</v>
      </c>
    </row>
    <row r="5" spans="1:19" ht="3.75" customHeight="1" x14ac:dyDescent="0.2">
      <c r="A5" s="4"/>
      <c r="B5" s="51"/>
      <c r="C5" s="41"/>
      <c r="D5" s="45"/>
      <c r="E5" s="4"/>
      <c r="K5" s="260"/>
      <c r="L5" s="221"/>
    </row>
    <row r="6" spans="1:19" x14ac:dyDescent="0.2">
      <c r="A6" s="14">
        <v>1</v>
      </c>
      <c r="B6" s="627" t="s">
        <v>1145</v>
      </c>
      <c r="C6" s="534">
        <v>-30</v>
      </c>
      <c r="D6" s="533">
        <v>30</v>
      </c>
      <c r="I6" s="193"/>
      <c r="K6" s="5">
        <v>88</v>
      </c>
      <c r="L6" s="3" t="s">
        <v>3439</v>
      </c>
      <c r="N6" s="221"/>
      <c r="P6" s="221"/>
      <c r="Q6" s="221"/>
      <c r="R6" s="221"/>
      <c r="S6" s="221"/>
    </row>
    <row r="7" spans="1:19" x14ac:dyDescent="0.2">
      <c r="A7" s="14">
        <v>2</v>
      </c>
      <c r="B7" s="627" t="s">
        <v>791</v>
      </c>
      <c r="C7" s="534">
        <v>-96</v>
      </c>
      <c r="D7" s="533">
        <v>96</v>
      </c>
      <c r="E7" s="221"/>
      <c r="G7" s="221"/>
      <c r="H7" s="221"/>
      <c r="I7" s="193"/>
      <c r="J7" s="221"/>
      <c r="K7" s="5">
        <v>83</v>
      </c>
      <c r="L7" s="3" t="s">
        <v>2937</v>
      </c>
      <c r="N7" s="221"/>
      <c r="R7" s="221"/>
      <c r="S7" s="221"/>
    </row>
    <row r="8" spans="1:19" x14ac:dyDescent="0.2">
      <c r="A8" s="14">
        <v>3</v>
      </c>
      <c r="B8" s="627" t="s">
        <v>2670</v>
      </c>
      <c r="C8" s="534">
        <v>-252</v>
      </c>
      <c r="D8" s="533">
        <v>252</v>
      </c>
      <c r="G8" s="221"/>
      <c r="H8" s="221"/>
      <c r="I8" s="221"/>
      <c r="J8" s="221"/>
      <c r="K8" s="5">
        <v>378</v>
      </c>
      <c r="L8" s="3" t="s">
        <v>2733</v>
      </c>
      <c r="N8" s="221"/>
      <c r="R8" s="221"/>
      <c r="S8" s="221"/>
    </row>
    <row r="9" spans="1:19" ht="13.2" x14ac:dyDescent="0.25">
      <c r="A9" s="14">
        <v>4</v>
      </c>
      <c r="B9" s="627" t="s">
        <v>2711</v>
      </c>
      <c r="C9" s="534">
        <v>-6284</v>
      </c>
      <c r="D9" s="533">
        <f>K37</f>
        <v>6284</v>
      </c>
      <c r="G9" s="221"/>
      <c r="H9" s="221"/>
      <c r="I9" s="221"/>
      <c r="J9" s="221"/>
      <c r="K9" s="719">
        <v>14</v>
      </c>
      <c r="L9" s="193" t="s">
        <v>3509</v>
      </c>
      <c r="N9" s="221"/>
      <c r="R9" s="221"/>
      <c r="S9" s="221"/>
    </row>
    <row r="10" spans="1:19" x14ac:dyDescent="0.2">
      <c r="A10" s="14">
        <v>5</v>
      </c>
      <c r="B10" s="627" t="s">
        <v>286</v>
      </c>
      <c r="C10" s="534">
        <v>-955</v>
      </c>
      <c r="D10" s="533">
        <v>955</v>
      </c>
      <c r="G10" s="221"/>
      <c r="H10" s="221"/>
      <c r="I10" s="193"/>
      <c r="J10" s="221"/>
      <c r="K10" s="5">
        <v>198</v>
      </c>
      <c r="L10" s="3" t="s">
        <v>3510</v>
      </c>
      <c r="M10" s="260"/>
      <c r="N10" s="221"/>
      <c r="P10" s="221"/>
      <c r="Q10" s="221"/>
      <c r="R10" s="221"/>
      <c r="S10" s="221"/>
    </row>
    <row r="11" spans="1:19" x14ac:dyDescent="0.2">
      <c r="A11" s="14">
        <v>6</v>
      </c>
      <c r="B11" s="627" t="s">
        <v>1433</v>
      </c>
      <c r="C11" s="534">
        <v>-90</v>
      </c>
      <c r="D11" s="533">
        <v>90</v>
      </c>
      <c r="G11" s="221"/>
      <c r="H11" s="221"/>
      <c r="I11" s="221"/>
      <c r="K11" s="5">
        <v>46</v>
      </c>
      <c r="L11" s="3" t="s">
        <v>3251</v>
      </c>
      <c r="M11" s="221"/>
      <c r="N11" s="221"/>
      <c r="P11" s="221"/>
      <c r="Q11" s="221"/>
      <c r="R11" s="221"/>
      <c r="S11" s="221"/>
    </row>
    <row r="12" spans="1:19" ht="12" x14ac:dyDescent="0.25">
      <c r="A12" s="15"/>
      <c r="B12" s="670" t="s">
        <v>2429</v>
      </c>
      <c r="C12" s="672">
        <v>-140</v>
      </c>
      <c r="D12" s="672">
        <v>140</v>
      </c>
      <c r="E12" s="240">
        <f>SUM(D6:D12)</f>
        <v>7847</v>
      </c>
      <c r="G12" s="193"/>
      <c r="H12" s="221"/>
      <c r="I12" s="221"/>
      <c r="K12" s="5">
        <v>673</v>
      </c>
      <c r="L12" s="221" t="s">
        <v>3524</v>
      </c>
      <c r="M12" s="221"/>
      <c r="N12" s="221"/>
      <c r="P12" s="221"/>
      <c r="Q12" s="221"/>
      <c r="R12" s="221"/>
      <c r="S12" s="221"/>
    </row>
    <row r="13" spans="1:19" ht="3" customHeight="1" x14ac:dyDescent="0.2">
      <c r="A13" s="4"/>
      <c r="B13" s="51"/>
      <c r="C13" s="41"/>
      <c r="D13" s="45"/>
      <c r="E13" s="4"/>
      <c r="H13" s="221"/>
      <c r="I13" s="221"/>
      <c r="J13" s="221"/>
      <c r="M13" s="221"/>
      <c r="N13" s="221"/>
      <c r="P13" s="221"/>
      <c r="Q13" s="221"/>
      <c r="R13" s="221"/>
      <c r="S13" s="221"/>
    </row>
    <row r="14" spans="1:19" ht="12" x14ac:dyDescent="0.25">
      <c r="A14" s="15"/>
      <c r="B14" s="594" t="s">
        <v>62</v>
      </c>
      <c r="C14" s="501">
        <v>-8570</v>
      </c>
      <c r="D14" s="652">
        <v>8570</v>
      </c>
      <c r="K14" s="5">
        <v>70</v>
      </c>
      <c r="L14" s="221" t="s">
        <v>3523</v>
      </c>
      <c r="M14" s="221"/>
      <c r="N14" s="221"/>
      <c r="P14" s="221"/>
      <c r="Q14" s="221"/>
      <c r="R14" s="221"/>
      <c r="S14" s="221"/>
    </row>
    <row r="15" spans="1:19" ht="3" customHeight="1" x14ac:dyDescent="0.2">
      <c r="A15" s="4"/>
      <c r="B15" s="357"/>
      <c r="C15" s="41"/>
      <c r="D15" s="45"/>
      <c r="E15" s="4"/>
      <c r="G15" s="193"/>
      <c r="H15" s="193"/>
      <c r="I15" s="193"/>
      <c r="J15" s="221"/>
      <c r="N15" s="221"/>
      <c r="P15" s="221"/>
      <c r="Q15" s="221"/>
      <c r="R15" s="221"/>
      <c r="S15" s="221"/>
    </row>
    <row r="16" spans="1:19" ht="12" customHeight="1" x14ac:dyDescent="0.25">
      <c r="A16" s="36"/>
      <c r="B16" s="657" t="s">
        <v>3517</v>
      </c>
      <c r="C16" s="658">
        <v>0</v>
      </c>
      <c r="D16" s="658">
        <v>0</v>
      </c>
      <c r="E16" s="353"/>
      <c r="K16" s="5">
        <v>200</v>
      </c>
      <c r="L16" s="3" t="s">
        <v>3503</v>
      </c>
    </row>
    <row r="17" spans="1:17" ht="12" customHeight="1" x14ac:dyDescent="0.2">
      <c r="A17" s="36"/>
      <c r="B17" s="627" t="s">
        <v>2759</v>
      </c>
      <c r="C17" s="534">
        <v>-46</v>
      </c>
      <c r="D17" s="533">
        <v>46</v>
      </c>
      <c r="E17" s="390"/>
      <c r="F17" s="221"/>
      <c r="G17" s="221"/>
      <c r="H17" s="221"/>
      <c r="I17" s="221"/>
      <c r="K17" s="5">
        <v>400</v>
      </c>
      <c r="L17" s="3" t="s">
        <v>3504</v>
      </c>
      <c r="M17" s="221"/>
    </row>
    <row r="18" spans="1:17" ht="12" customHeight="1" x14ac:dyDescent="0.2">
      <c r="A18" s="36"/>
      <c r="B18" s="627" t="s">
        <v>2695</v>
      </c>
      <c r="C18" s="534">
        <v>-18</v>
      </c>
      <c r="D18" s="533">
        <v>18</v>
      </c>
      <c r="E18" s="390"/>
      <c r="F18" s="221"/>
      <c r="G18" s="221"/>
      <c r="H18" s="221"/>
      <c r="I18" s="221"/>
      <c r="K18" s="5">
        <v>200</v>
      </c>
      <c r="L18" s="3" t="s">
        <v>3515</v>
      </c>
    </row>
    <row r="19" spans="1:17" ht="12" customHeight="1" x14ac:dyDescent="0.2">
      <c r="A19" s="36"/>
      <c r="B19" s="627" t="s">
        <v>3081</v>
      </c>
      <c r="C19" s="534">
        <v>-183</v>
      </c>
      <c r="D19" s="533">
        <v>183</v>
      </c>
      <c r="E19" s="390"/>
      <c r="F19" s="221"/>
      <c r="G19" s="221"/>
      <c r="H19" s="221"/>
      <c r="I19" s="221"/>
      <c r="K19" s="260">
        <v>200</v>
      </c>
      <c r="L19" s="221" t="s">
        <v>3520</v>
      </c>
      <c r="P19" s="221"/>
      <c r="Q19" s="221"/>
    </row>
    <row r="20" spans="1:17" ht="12" customHeight="1" x14ac:dyDescent="0.2">
      <c r="A20" s="36"/>
      <c r="B20" s="627" t="s">
        <v>3516</v>
      </c>
      <c r="C20" s="534">
        <v>-61</v>
      </c>
      <c r="D20" s="533">
        <v>61</v>
      </c>
      <c r="E20" s="390"/>
      <c r="F20" s="221"/>
      <c r="G20" s="221"/>
      <c r="H20" s="221"/>
      <c r="I20" s="221"/>
      <c r="K20" s="5">
        <v>200</v>
      </c>
      <c r="L20" s="3" t="s">
        <v>3547</v>
      </c>
      <c r="Q20" s="221"/>
    </row>
    <row r="21" spans="1:17" ht="12" customHeight="1" x14ac:dyDescent="0.2">
      <c r="A21" s="36"/>
      <c r="B21" s="627" t="s">
        <v>3479</v>
      </c>
      <c r="C21" s="534">
        <v>-100</v>
      </c>
      <c r="D21" s="533">
        <v>100</v>
      </c>
      <c r="E21" s="390"/>
      <c r="F21" s="221"/>
      <c r="G21" s="221"/>
      <c r="H21" s="221"/>
      <c r="I21" s="221"/>
      <c r="K21" s="5">
        <v>10</v>
      </c>
      <c r="L21" s="3" t="s">
        <v>3522</v>
      </c>
      <c r="Q21" s="221"/>
    </row>
    <row r="22" spans="1:17" ht="12" customHeight="1" x14ac:dyDescent="0.2">
      <c r="A22" s="36"/>
      <c r="B22" s="627" t="s">
        <v>3495</v>
      </c>
      <c r="C22" s="534">
        <v>-140</v>
      </c>
      <c r="D22" s="533">
        <v>140</v>
      </c>
      <c r="E22" s="390"/>
      <c r="F22" s="221"/>
      <c r="G22" s="221"/>
      <c r="H22" s="221"/>
      <c r="I22" s="221"/>
      <c r="K22" s="260">
        <v>37</v>
      </c>
      <c r="L22" s="193" t="s">
        <v>3521</v>
      </c>
      <c r="P22" s="221"/>
      <c r="Q22" s="221"/>
    </row>
    <row r="23" spans="1:17" ht="12" customHeight="1" x14ac:dyDescent="0.2">
      <c r="A23" s="36"/>
      <c r="B23" s="627" t="s">
        <v>3496</v>
      </c>
      <c r="C23" s="534">
        <v>-84</v>
      </c>
      <c r="D23" s="533">
        <v>84</v>
      </c>
      <c r="E23" s="390"/>
      <c r="F23" s="221"/>
      <c r="G23" s="221"/>
      <c r="H23" s="221"/>
      <c r="I23" s="221"/>
      <c r="K23" s="5">
        <v>30</v>
      </c>
      <c r="L23" s="3" t="s">
        <v>3532</v>
      </c>
      <c r="P23" s="221"/>
      <c r="Q23" s="221"/>
    </row>
    <row r="24" spans="1:17" ht="12" customHeight="1" x14ac:dyDescent="0.2">
      <c r="A24" s="36"/>
      <c r="B24" s="627" t="s">
        <v>3497</v>
      </c>
      <c r="C24" s="534">
        <v>-92</v>
      </c>
      <c r="D24" s="533">
        <v>92</v>
      </c>
      <c r="E24" s="390"/>
      <c r="F24" s="221"/>
      <c r="G24" s="221"/>
      <c r="H24" s="221"/>
      <c r="I24" s="221"/>
      <c r="K24" s="5">
        <v>51</v>
      </c>
      <c r="L24" s="3" t="s">
        <v>3533</v>
      </c>
      <c r="P24" s="221"/>
      <c r="Q24" s="221"/>
    </row>
    <row r="25" spans="1:17" ht="12" customHeight="1" x14ac:dyDescent="0.2">
      <c r="A25" s="36"/>
      <c r="B25" s="627" t="s">
        <v>3502</v>
      </c>
      <c r="C25" s="534">
        <v>-40</v>
      </c>
      <c r="D25" s="533">
        <v>40</v>
      </c>
      <c r="E25" s="390"/>
      <c r="F25" s="221"/>
      <c r="G25" s="221"/>
      <c r="H25" s="221"/>
      <c r="I25" s="221"/>
      <c r="K25" s="5">
        <v>66</v>
      </c>
      <c r="L25" s="221" t="s">
        <v>3546</v>
      </c>
      <c r="P25" s="221"/>
      <c r="Q25" s="221"/>
    </row>
    <row r="26" spans="1:17" ht="12" customHeight="1" x14ac:dyDescent="0.25">
      <c r="A26" s="36"/>
      <c r="B26" s="627" t="s">
        <v>3507</v>
      </c>
      <c r="C26" s="534">
        <v>-500</v>
      </c>
      <c r="D26" s="533">
        <v>500</v>
      </c>
      <c r="E26" s="390"/>
      <c r="F26" s="221"/>
      <c r="G26" s="221"/>
      <c r="H26" s="221"/>
      <c r="I26" s="221"/>
      <c r="K26" s="5">
        <v>467</v>
      </c>
      <c r="L26" s="221" t="s">
        <v>3519</v>
      </c>
      <c r="P26" s="774"/>
      <c r="Q26" s="221"/>
    </row>
    <row r="27" spans="1:17" ht="12" customHeight="1" x14ac:dyDescent="0.2">
      <c r="A27" s="36"/>
      <c r="B27" s="627" t="s">
        <v>3508</v>
      </c>
      <c r="C27" s="534">
        <v>-100</v>
      </c>
      <c r="D27" s="533">
        <v>100</v>
      </c>
      <c r="E27" s="390"/>
      <c r="F27" s="221"/>
      <c r="G27" s="221"/>
      <c r="H27" s="221"/>
      <c r="I27" s="221"/>
      <c r="K27" s="5">
        <v>98</v>
      </c>
      <c r="L27" s="221" t="s">
        <v>3525</v>
      </c>
    </row>
    <row r="28" spans="1:17" ht="12" customHeight="1" x14ac:dyDescent="0.2">
      <c r="A28" s="36"/>
      <c r="B28" s="627" t="s">
        <v>3511</v>
      </c>
      <c r="C28" s="534">
        <v>-105</v>
      </c>
      <c r="D28" s="533">
        <v>105</v>
      </c>
      <c r="E28" s="390"/>
      <c r="F28" s="221"/>
      <c r="G28" s="221"/>
      <c r="H28" s="221"/>
      <c r="I28" s="221"/>
      <c r="K28" s="5">
        <v>147</v>
      </c>
      <c r="L28" s="221" t="s">
        <v>3549</v>
      </c>
    </row>
    <row r="29" spans="1:17" ht="12" customHeight="1" x14ac:dyDescent="0.2">
      <c r="A29" s="36"/>
      <c r="B29" s="499" t="s">
        <v>3518</v>
      </c>
      <c r="C29" s="500">
        <v>-357</v>
      </c>
      <c r="D29" s="501">
        <v>357</v>
      </c>
      <c r="E29" s="390"/>
      <c r="F29" s="221"/>
      <c r="G29" s="221"/>
      <c r="H29" s="221"/>
      <c r="I29" s="221"/>
      <c r="K29" s="5">
        <v>226</v>
      </c>
      <c r="L29" s="221" t="s">
        <v>3526</v>
      </c>
    </row>
    <row r="30" spans="1:17" ht="12" customHeight="1" x14ac:dyDescent="0.2">
      <c r="A30" s="36"/>
      <c r="B30" s="221"/>
      <c r="C30" s="302"/>
      <c r="D30" s="303"/>
      <c r="E30" s="390"/>
      <c r="F30" s="221"/>
      <c r="G30" s="221"/>
      <c r="H30" s="221"/>
      <c r="I30" s="221"/>
      <c r="K30" s="5">
        <v>80</v>
      </c>
      <c r="L30" s="3" t="s">
        <v>3548</v>
      </c>
    </row>
    <row r="31" spans="1:17" ht="12" customHeight="1" x14ac:dyDescent="0.2">
      <c r="A31" s="36"/>
      <c r="B31" s="221"/>
      <c r="C31" s="302"/>
      <c r="D31" s="303"/>
      <c r="E31" s="390"/>
      <c r="F31" s="221"/>
      <c r="G31" s="221"/>
      <c r="H31" s="221"/>
      <c r="I31" s="221"/>
      <c r="K31" s="5">
        <v>197</v>
      </c>
      <c r="L31" s="3" t="s">
        <v>3209</v>
      </c>
    </row>
    <row r="32" spans="1:17" ht="12" customHeight="1" x14ac:dyDescent="0.2">
      <c r="A32" s="36"/>
      <c r="B32" s="221"/>
      <c r="C32" s="302"/>
      <c r="D32" s="303"/>
      <c r="E32" s="390"/>
      <c r="F32" s="221"/>
      <c r="G32" s="221"/>
      <c r="H32" s="221"/>
      <c r="I32" s="221"/>
      <c r="K32" s="5">
        <v>499</v>
      </c>
      <c r="L32" s="3" t="s">
        <v>1724</v>
      </c>
    </row>
    <row r="33" spans="1:12" ht="12" customHeight="1" x14ac:dyDescent="0.2">
      <c r="A33" s="36"/>
      <c r="B33" s="221"/>
      <c r="C33" s="302"/>
      <c r="D33" s="303"/>
      <c r="E33" s="390"/>
      <c r="F33" s="221"/>
      <c r="G33" s="221"/>
      <c r="H33" s="221"/>
      <c r="I33" s="221"/>
      <c r="K33" s="5">
        <v>200</v>
      </c>
      <c r="L33" s="3" t="s">
        <v>3287</v>
      </c>
    </row>
    <row r="34" spans="1:12" ht="12" customHeight="1" x14ac:dyDescent="0.25">
      <c r="A34" s="36"/>
      <c r="C34" s="302"/>
      <c r="D34" s="303"/>
      <c r="E34" s="408"/>
      <c r="F34" s="221"/>
      <c r="G34" s="221"/>
      <c r="H34" s="221"/>
      <c r="I34" s="221"/>
      <c r="K34" s="5">
        <v>79</v>
      </c>
      <c r="L34" s="3" t="s">
        <v>1724</v>
      </c>
    </row>
    <row r="35" spans="1:12" ht="12" customHeight="1" x14ac:dyDescent="0.25">
      <c r="A35" s="36"/>
      <c r="C35" s="302"/>
      <c r="D35" s="303"/>
      <c r="E35" s="408"/>
      <c r="F35" s="221"/>
      <c r="G35" s="221"/>
      <c r="H35" s="221"/>
      <c r="I35" s="221"/>
      <c r="K35" s="5">
        <v>22</v>
      </c>
      <c r="L35" s="3" t="s">
        <v>3551</v>
      </c>
    </row>
    <row r="36" spans="1:12" ht="12" customHeight="1" thickBot="1" x14ac:dyDescent="0.3">
      <c r="A36" s="36"/>
      <c r="B36" s="221"/>
      <c r="C36" s="302"/>
      <c r="D36" s="303"/>
      <c r="E36" s="240">
        <f>SUM(D16:D36)</f>
        <v>1826</v>
      </c>
      <c r="G36" s="221"/>
      <c r="H36" s="221"/>
      <c r="I36" s="221"/>
      <c r="K36" s="260">
        <v>14</v>
      </c>
      <c r="L36" s="3" t="s">
        <v>2771</v>
      </c>
    </row>
    <row r="37" spans="1:12" ht="20.25" customHeight="1" thickBot="1" x14ac:dyDescent="0.45">
      <c r="B37" s="50" t="s">
        <v>1198</v>
      </c>
      <c r="C37" s="49">
        <f>SUM(C2:C36)</f>
        <v>0</v>
      </c>
      <c r="D37" s="432">
        <f>SUM(D6:D16)</f>
        <v>16417</v>
      </c>
      <c r="E37" s="353"/>
      <c r="G37" s="221"/>
      <c r="H37" s="221"/>
      <c r="I37" s="221"/>
      <c r="K37" s="651">
        <f>SUM(K2:K36)</f>
        <v>6284</v>
      </c>
    </row>
    <row r="39" spans="1:12" ht="20.25" customHeight="1" x14ac:dyDescent="0.25">
      <c r="D39" s="5"/>
      <c r="E39" s="240"/>
      <c r="F39" s="221"/>
      <c r="K39" s="221"/>
      <c r="L39" s="221"/>
    </row>
    <row r="40" spans="1:12" x14ac:dyDescent="0.2">
      <c r="C40" s="55"/>
      <c r="E40" s="55"/>
      <c r="F40" s="221"/>
      <c r="J40" s="221"/>
    </row>
    <row r="41" spans="1:12" x14ac:dyDescent="0.2">
      <c r="C41" s="55"/>
      <c r="E41" s="55"/>
      <c r="F41" s="221"/>
      <c r="J41" s="221"/>
    </row>
    <row r="42" spans="1:12" x14ac:dyDescent="0.2">
      <c r="C42" s="55"/>
      <c r="E42" s="55"/>
      <c r="J42" s="221"/>
    </row>
    <row r="43" spans="1:12" x14ac:dyDescent="0.2">
      <c r="C43" s="55"/>
      <c r="E43" s="55"/>
    </row>
    <row r="44" spans="1:12" x14ac:dyDescent="0.2">
      <c r="C44" s="55"/>
      <c r="E44" s="55"/>
      <c r="J44" s="221"/>
    </row>
    <row r="45" spans="1:12" x14ac:dyDescent="0.2">
      <c r="C45" s="55"/>
      <c r="E45" s="55"/>
      <c r="J45" s="221"/>
    </row>
    <row r="46" spans="1:12" x14ac:dyDescent="0.2">
      <c r="C46" s="55"/>
      <c r="E46" s="55"/>
      <c r="J46" s="221"/>
    </row>
    <row r="47" spans="1:12" x14ac:dyDescent="0.2">
      <c r="C47" s="55"/>
      <c r="E47" s="55"/>
    </row>
    <row r="48" spans="1:12" x14ac:dyDescent="0.2">
      <c r="C48" s="55"/>
      <c r="J48" s="221"/>
    </row>
    <row r="49" spans="2:12" x14ac:dyDescent="0.2">
      <c r="C49" s="55"/>
      <c r="E49" s="5"/>
      <c r="J49" s="221"/>
    </row>
    <row r="50" spans="2:12" x14ac:dyDescent="0.2">
      <c r="C50" s="55"/>
      <c r="E50" s="5"/>
      <c r="J50" s="221"/>
    </row>
    <row r="51" spans="2:12" x14ac:dyDescent="0.2">
      <c r="C51" s="55"/>
      <c r="E51" s="5"/>
      <c r="J51" s="221"/>
      <c r="K51" s="221"/>
      <c r="L51" s="193"/>
    </row>
    <row r="52" spans="2:12" x14ac:dyDescent="0.2">
      <c r="J52" s="221"/>
      <c r="K52" s="221"/>
      <c r="L52" s="193"/>
    </row>
    <row r="53" spans="2:12" x14ac:dyDescent="0.2">
      <c r="C53" s="3"/>
      <c r="J53" s="221"/>
      <c r="K53" s="221"/>
      <c r="L53" s="193"/>
    </row>
    <row r="54" spans="2:12" x14ac:dyDescent="0.2">
      <c r="C54" s="3"/>
      <c r="E54" s="353"/>
      <c r="J54" s="221"/>
      <c r="K54" s="221"/>
      <c r="L54" s="221"/>
    </row>
    <row r="55" spans="2:12" x14ac:dyDescent="0.2">
      <c r="E55" s="353"/>
      <c r="G55" s="221"/>
      <c r="H55" s="221"/>
      <c r="I55" s="221"/>
      <c r="J55" s="221"/>
      <c r="K55" s="221"/>
      <c r="L55" s="221"/>
    </row>
    <row r="56" spans="2:12" x14ac:dyDescent="0.2">
      <c r="B56" s="28"/>
      <c r="C56" s="231"/>
      <c r="D56" s="28"/>
      <c r="E56" s="28"/>
      <c r="F56" s="28"/>
      <c r="G56" s="193"/>
      <c r="H56" s="221"/>
      <c r="I56" s="221"/>
      <c r="J56" s="221"/>
      <c r="K56" s="221"/>
      <c r="L56" s="221"/>
    </row>
    <row r="57" spans="2:12" x14ac:dyDescent="0.2">
      <c r="B57" s="193"/>
      <c r="C57" s="193"/>
      <c r="D57" s="193"/>
      <c r="E57" s="230"/>
      <c r="F57" s="193"/>
      <c r="G57" s="193"/>
      <c r="H57" s="221"/>
      <c r="I57" s="221"/>
      <c r="J57" s="221"/>
      <c r="K57" s="221"/>
      <c r="L57" s="221"/>
    </row>
    <row r="58" spans="2:12" x14ac:dyDescent="0.2">
      <c r="B58" s="193"/>
      <c r="C58" s="193"/>
      <c r="D58" s="28"/>
      <c r="E58" s="193"/>
      <c r="F58" s="193"/>
      <c r="G58" s="193"/>
      <c r="H58" s="221"/>
      <c r="I58" s="221"/>
      <c r="J58" s="221"/>
      <c r="K58" s="221"/>
      <c r="L58" s="221"/>
    </row>
    <row r="59" spans="2:12" x14ac:dyDescent="0.2">
      <c r="B59" s="193"/>
      <c r="C59" s="193"/>
      <c r="D59" s="193"/>
      <c r="E59" s="793"/>
      <c r="F59" s="28"/>
      <c r="G59" s="28"/>
      <c r="K59" s="221"/>
      <c r="L59" s="221"/>
    </row>
    <row r="60" spans="2:12" x14ac:dyDescent="0.2">
      <c r="B60" s="193"/>
      <c r="C60" s="193"/>
      <c r="D60" s="193"/>
      <c r="E60" s="343"/>
      <c r="F60" s="28"/>
      <c r="G60" s="28"/>
      <c r="K60" s="221"/>
      <c r="L60" s="221"/>
    </row>
    <row r="61" spans="2:12" x14ac:dyDescent="0.2">
      <c r="B61" s="193"/>
      <c r="C61" s="193"/>
      <c r="D61" s="193"/>
      <c r="E61" s="231"/>
      <c r="F61" s="28"/>
      <c r="G61" s="28"/>
      <c r="K61" s="221"/>
      <c r="L61" s="221"/>
    </row>
    <row r="62" spans="2:12" x14ac:dyDescent="0.2">
      <c r="B62" s="193"/>
      <c r="C62" s="193"/>
      <c r="D62" s="193"/>
      <c r="E62" s="230"/>
      <c r="F62" s="193"/>
      <c r="G62" s="28"/>
      <c r="K62" s="221"/>
      <c r="L62" s="221"/>
    </row>
    <row r="63" spans="2:12" x14ac:dyDescent="0.2">
      <c r="B63" s="193"/>
      <c r="C63" s="193"/>
      <c r="D63" s="193"/>
      <c r="E63" s="794"/>
      <c r="F63" s="193"/>
      <c r="G63" s="28"/>
      <c r="K63" s="221"/>
      <c r="L63" s="221"/>
    </row>
    <row r="64" spans="2:12" x14ac:dyDescent="0.2">
      <c r="B64" s="28"/>
      <c r="C64" s="231"/>
      <c r="D64" s="28"/>
      <c r="E64" s="28"/>
      <c r="F64" s="28"/>
      <c r="G64" s="28"/>
      <c r="K64" s="193"/>
      <c r="L64" s="193"/>
    </row>
    <row r="65" spans="2:12" x14ac:dyDescent="0.2">
      <c r="B65" s="28"/>
      <c r="C65" s="193"/>
      <c r="D65" s="28"/>
      <c r="E65" s="28"/>
      <c r="F65" s="28"/>
      <c r="G65" s="28"/>
      <c r="K65" s="221"/>
      <c r="L65" s="193"/>
    </row>
    <row r="66" spans="2:12" x14ac:dyDescent="0.2">
      <c r="C66" s="221"/>
      <c r="K66" s="221"/>
      <c r="L66" s="221"/>
    </row>
    <row r="67" spans="2:12" x14ac:dyDescent="0.2">
      <c r="K67" s="221"/>
      <c r="L67" s="221"/>
    </row>
    <row r="68" spans="2:12" x14ac:dyDescent="0.2">
      <c r="K68" s="221"/>
      <c r="L68" s="193"/>
    </row>
    <row r="69" spans="2:12" x14ac:dyDescent="0.2">
      <c r="K69" s="193"/>
      <c r="L69" s="193"/>
    </row>
    <row r="70" spans="2:12" x14ac:dyDescent="0.2">
      <c r="K70" s="193"/>
      <c r="L70" s="193"/>
    </row>
    <row r="71" spans="2:12" x14ac:dyDescent="0.2">
      <c r="K71" s="221"/>
      <c r="L71" s="221"/>
    </row>
    <row r="72" spans="2:12" x14ac:dyDescent="0.2">
      <c r="K72" s="221"/>
      <c r="L72" s="221"/>
    </row>
    <row r="73" spans="2:12" x14ac:dyDescent="0.2">
      <c r="K73" s="221"/>
      <c r="L73" s="221"/>
    </row>
    <row r="74" spans="2:12" x14ac:dyDescent="0.2">
      <c r="K74" s="221"/>
      <c r="L74" s="221"/>
    </row>
    <row r="75" spans="2:12" x14ac:dyDescent="0.2">
      <c r="K75" s="221"/>
      <c r="L75" s="221"/>
    </row>
    <row r="76" spans="2:12" x14ac:dyDescent="0.2">
      <c r="K76" s="221"/>
      <c r="L76" s="221"/>
    </row>
    <row r="77" spans="2:12" x14ac:dyDescent="0.2">
      <c r="K77" s="221"/>
      <c r="L77" s="221"/>
    </row>
    <row r="78" spans="2:12" x14ac:dyDescent="0.2">
      <c r="K78" s="221"/>
      <c r="L78" s="221"/>
    </row>
    <row r="79" spans="2:12" x14ac:dyDescent="0.2">
      <c r="K79" s="221"/>
      <c r="L79" s="221"/>
    </row>
    <row r="80" spans="2:12" x14ac:dyDescent="0.2">
      <c r="K80" s="221"/>
      <c r="L80" s="221"/>
    </row>
    <row r="81" spans="11:12" x14ac:dyDescent="0.2">
      <c r="K81" s="221"/>
      <c r="L81" s="221"/>
    </row>
    <row r="82" spans="11:12" x14ac:dyDescent="0.2">
      <c r="K82" s="221"/>
      <c r="L82" s="221"/>
    </row>
    <row r="83" spans="11:12" x14ac:dyDescent="0.2">
      <c r="K83" s="221"/>
      <c r="L83" s="221"/>
    </row>
    <row r="84" spans="11:12" x14ac:dyDescent="0.2">
      <c r="K84" s="221"/>
      <c r="L84" s="221"/>
    </row>
    <row r="85" spans="11:12" x14ac:dyDescent="0.2">
      <c r="K85" s="221"/>
      <c r="L85" s="221"/>
    </row>
  </sheetData>
  <pageMargins left="0.70866141732283472" right="0.70866141732283472" top="0.74803149606299213" bottom="0.74803149606299213" header="0.31496062992125984" footer="0.31496062992125984"/>
  <pageSetup paperSize="9" orientation="landscape"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1"/>
  <sheetViews>
    <sheetView workbookViewId="0">
      <selection activeCell="H35" sqref="H35"/>
    </sheetView>
  </sheetViews>
  <sheetFormatPr baseColWidth="10" defaultColWidth="11.44140625" defaultRowHeight="11.4" x14ac:dyDescent="0.2"/>
  <cols>
    <col min="1" max="1" width="3.6640625" style="3" customWidth="1"/>
    <col min="2" max="2" width="23.109375" style="3" customWidth="1"/>
    <col min="3" max="3" width="10.88671875" style="5" bestFit="1" customWidth="1"/>
    <col min="4" max="4" width="9.109375" style="3" customWidth="1"/>
    <col min="5" max="5" width="6.88671875" style="3" customWidth="1"/>
    <col min="6" max="6" width="1.109375" style="3" customWidth="1"/>
    <col min="7" max="7" width="9.109375" style="3" customWidth="1"/>
    <col min="8" max="8" width="6.6640625" style="3" customWidth="1"/>
    <col min="9" max="9" width="7.109375" style="3" customWidth="1"/>
    <col min="10" max="10" width="1.109375" style="3" customWidth="1"/>
    <col min="11" max="11" width="16.6640625" style="3" bestFit="1" customWidth="1"/>
    <col min="12" max="12" width="19.6640625" style="3" customWidth="1"/>
    <col min="13" max="13" width="2.109375" style="3" customWidth="1"/>
    <col min="14" max="14" width="1.6640625" style="3" customWidth="1"/>
    <col min="15" max="15" width="2" style="3" customWidth="1"/>
    <col min="16" max="16384" width="11.44140625" style="3"/>
  </cols>
  <sheetData>
    <row r="1" spans="1:19" ht="12" thickBot="1" x14ac:dyDescent="0.25">
      <c r="B1" s="50"/>
      <c r="C1" s="54" t="s">
        <v>1230</v>
      </c>
      <c r="D1" s="54" t="s">
        <v>1228</v>
      </c>
      <c r="E1" s="221"/>
      <c r="F1" s="260"/>
      <c r="G1" s="221"/>
      <c r="H1" s="221"/>
      <c r="I1" s="221"/>
      <c r="K1" s="176" t="s">
        <v>2712</v>
      </c>
    </row>
    <row r="2" spans="1:19" ht="12" x14ac:dyDescent="0.25">
      <c r="A2" s="16"/>
      <c r="B2" s="50" t="s">
        <v>1192</v>
      </c>
      <c r="C2" s="40">
        <v>12733</v>
      </c>
      <c r="D2" s="44"/>
      <c r="E2" s="260"/>
      <c r="F2" s="630"/>
      <c r="G2" s="260"/>
      <c r="H2" s="355"/>
      <c r="I2" s="221"/>
      <c r="K2" s="260">
        <v>86</v>
      </c>
      <c r="L2" s="193" t="s">
        <v>3147</v>
      </c>
    </row>
    <row r="3" spans="1:19" ht="12" x14ac:dyDescent="0.25">
      <c r="A3" s="16"/>
      <c r="B3" s="3" t="s">
        <v>1194</v>
      </c>
      <c r="C3" s="44"/>
      <c r="D3" s="44"/>
      <c r="E3" s="23"/>
      <c r="K3" s="260">
        <v>50</v>
      </c>
      <c r="L3" s="193" t="s">
        <v>3483</v>
      </c>
    </row>
    <row r="4" spans="1:19" ht="12" x14ac:dyDescent="0.25">
      <c r="A4" s="16"/>
      <c r="B4" s="221" t="s">
        <v>393</v>
      </c>
      <c r="C4" s="46">
        <v>90</v>
      </c>
      <c r="D4" s="46">
        <v>-90</v>
      </c>
      <c r="E4" s="23"/>
      <c r="K4" s="260">
        <v>780</v>
      </c>
      <c r="L4" s="193" t="s">
        <v>3482</v>
      </c>
    </row>
    <row r="5" spans="1:19" ht="12" x14ac:dyDescent="0.25">
      <c r="A5" s="16"/>
      <c r="B5" s="221" t="s">
        <v>3481</v>
      </c>
      <c r="C5" s="46">
        <v>840</v>
      </c>
      <c r="D5" s="46">
        <v>-840</v>
      </c>
      <c r="E5" s="23"/>
      <c r="K5" s="260">
        <v>318</v>
      </c>
      <c r="L5" s="193" t="s">
        <v>728</v>
      </c>
    </row>
    <row r="6" spans="1:19" ht="3.75" customHeight="1" x14ac:dyDescent="0.2">
      <c r="A6" s="4"/>
      <c r="B6" s="51"/>
      <c r="C6" s="41"/>
      <c r="D6" s="45"/>
      <c r="E6" s="4"/>
      <c r="K6" s="260"/>
      <c r="L6" s="221"/>
    </row>
    <row r="7" spans="1:19" x14ac:dyDescent="0.2">
      <c r="A7" s="14">
        <v>1</v>
      </c>
      <c r="B7" s="617" t="s">
        <v>1145</v>
      </c>
      <c r="C7" s="507">
        <v>-30</v>
      </c>
      <c r="D7" s="506">
        <v>30</v>
      </c>
      <c r="I7" s="193"/>
      <c r="K7" s="5">
        <v>164</v>
      </c>
      <c r="L7" s="3" t="s">
        <v>3485</v>
      </c>
      <c r="N7" s="221"/>
      <c r="P7" s="221"/>
      <c r="Q7" s="221"/>
      <c r="R7" s="221"/>
      <c r="S7" s="221"/>
    </row>
    <row r="8" spans="1:19" x14ac:dyDescent="0.2">
      <c r="A8" s="14">
        <v>2</v>
      </c>
      <c r="B8" s="617" t="s">
        <v>791</v>
      </c>
      <c r="C8" s="507">
        <v>-139</v>
      </c>
      <c r="D8" s="506">
        <v>139</v>
      </c>
      <c r="E8" s="221"/>
      <c r="G8" s="221"/>
      <c r="H8" s="221"/>
      <c r="I8" s="193"/>
      <c r="J8" s="221"/>
      <c r="K8" s="5">
        <v>356</v>
      </c>
      <c r="L8" s="3" t="s">
        <v>3486</v>
      </c>
      <c r="N8" s="221"/>
      <c r="R8" s="221"/>
      <c r="S8" s="221"/>
    </row>
    <row r="9" spans="1:19" x14ac:dyDescent="0.2">
      <c r="A9" s="14">
        <v>3</v>
      </c>
      <c r="B9" s="617" t="s">
        <v>2670</v>
      </c>
      <c r="C9" s="507">
        <v>-630</v>
      </c>
      <c r="D9" s="506">
        <v>630</v>
      </c>
      <c r="G9" s="221"/>
      <c r="H9" s="221"/>
      <c r="I9" s="221"/>
      <c r="J9" s="221"/>
      <c r="K9" s="5">
        <v>200</v>
      </c>
      <c r="L9" s="3" t="s">
        <v>3427</v>
      </c>
      <c r="N9" s="221"/>
      <c r="R9" s="221"/>
      <c r="S9" s="221"/>
    </row>
    <row r="10" spans="1:19" x14ac:dyDescent="0.2">
      <c r="A10" s="14">
        <v>4</v>
      </c>
      <c r="B10" s="617" t="s">
        <v>2711</v>
      </c>
      <c r="C10" s="507">
        <v>-2634</v>
      </c>
      <c r="D10" s="506">
        <f>K25</f>
        <v>2634</v>
      </c>
      <c r="G10" s="193"/>
      <c r="H10" s="221"/>
      <c r="I10" s="221"/>
      <c r="J10" s="221"/>
      <c r="K10" s="5">
        <v>400</v>
      </c>
      <c r="L10" s="3" t="s">
        <v>3488</v>
      </c>
      <c r="N10" s="221"/>
      <c r="R10" s="221"/>
      <c r="S10" s="221"/>
    </row>
    <row r="11" spans="1:19" x14ac:dyDescent="0.2">
      <c r="A11" s="14">
        <v>5</v>
      </c>
      <c r="B11" s="617" t="s">
        <v>286</v>
      </c>
      <c r="C11" s="507">
        <v>0</v>
      </c>
      <c r="D11" s="506">
        <v>0</v>
      </c>
      <c r="I11" s="193"/>
      <c r="J11" s="221"/>
      <c r="K11" s="5">
        <v>20</v>
      </c>
      <c r="L11" s="3" t="s">
        <v>2913</v>
      </c>
      <c r="M11" s="260"/>
      <c r="N11" s="221"/>
      <c r="P11" s="221"/>
      <c r="Q11" s="221"/>
      <c r="R11" s="221"/>
      <c r="S11" s="221"/>
    </row>
    <row r="12" spans="1:19" x14ac:dyDescent="0.2">
      <c r="A12" s="14">
        <v>6</v>
      </c>
      <c r="B12" s="617" t="s">
        <v>1433</v>
      </c>
      <c r="C12" s="507">
        <v>0</v>
      </c>
      <c r="D12" s="506">
        <v>0</v>
      </c>
      <c r="I12" s="221"/>
      <c r="K12" s="260">
        <v>260</v>
      </c>
      <c r="L12" s="221" t="s">
        <v>3491</v>
      </c>
      <c r="M12" s="221"/>
      <c r="N12" s="221"/>
      <c r="P12" s="221"/>
      <c r="Q12" s="221"/>
      <c r="R12" s="221"/>
      <c r="S12" s="221"/>
    </row>
    <row r="13" spans="1:19" ht="13.2" x14ac:dyDescent="0.25">
      <c r="A13" s="15"/>
      <c r="B13" s="670" t="s">
        <v>2429</v>
      </c>
      <c r="C13" s="672">
        <v>-165</v>
      </c>
      <c r="D13" s="672">
        <v>165</v>
      </c>
      <c r="E13" s="240">
        <f>SUM(D7:D13)</f>
        <v>3598</v>
      </c>
      <c r="I13" s="221"/>
      <c r="K13" s="719"/>
      <c r="L13" s="193"/>
      <c r="M13" s="221"/>
      <c r="N13" s="221"/>
      <c r="P13" s="221"/>
      <c r="Q13" s="221"/>
      <c r="R13" s="221"/>
      <c r="S13" s="221"/>
    </row>
    <row r="14" spans="1:19" ht="3" customHeight="1" x14ac:dyDescent="0.2">
      <c r="A14" s="4"/>
      <c r="B14" s="51"/>
      <c r="C14" s="41"/>
      <c r="D14" s="45"/>
      <c r="E14" s="4"/>
      <c r="H14" s="221"/>
      <c r="I14" s="221"/>
      <c r="J14" s="221"/>
      <c r="K14" s="260"/>
      <c r="L14" s="221"/>
      <c r="M14" s="221"/>
      <c r="N14" s="221"/>
      <c r="P14" s="221"/>
      <c r="Q14" s="221"/>
      <c r="R14" s="221"/>
      <c r="S14" s="221"/>
    </row>
    <row r="15" spans="1:19" ht="12" x14ac:dyDescent="0.25">
      <c r="A15" s="15"/>
      <c r="B15" s="594" t="s">
        <v>62</v>
      </c>
      <c r="C15" s="501">
        <v>-9560</v>
      </c>
      <c r="D15" s="652">
        <v>9560</v>
      </c>
      <c r="K15" s="5"/>
      <c r="M15" s="221"/>
      <c r="N15" s="221"/>
      <c r="P15" s="221"/>
      <c r="Q15" s="221"/>
      <c r="R15" s="221"/>
      <c r="S15" s="221"/>
    </row>
    <row r="16" spans="1:19" ht="3" customHeight="1" x14ac:dyDescent="0.2">
      <c r="A16" s="4"/>
      <c r="B16" s="357"/>
      <c r="C16" s="41"/>
      <c r="D16" s="45"/>
      <c r="E16" s="4"/>
      <c r="G16" s="193"/>
      <c r="H16" s="193"/>
      <c r="I16" s="193"/>
      <c r="J16" s="221"/>
      <c r="K16" s="260"/>
      <c r="L16" s="221"/>
      <c r="N16" s="221"/>
      <c r="P16" s="221"/>
      <c r="Q16" s="221"/>
      <c r="R16" s="221"/>
      <c r="S16" s="221"/>
    </row>
    <row r="17" spans="1:13" ht="12" customHeight="1" x14ac:dyDescent="0.25">
      <c r="A17" s="36"/>
      <c r="B17" s="657" t="s">
        <v>2888</v>
      </c>
      <c r="C17" s="658">
        <v>-356</v>
      </c>
      <c r="D17" s="658">
        <v>356</v>
      </c>
      <c r="E17" s="353"/>
      <c r="G17" s="193"/>
      <c r="H17" s="193"/>
      <c r="I17" s="193"/>
      <c r="J17" s="221"/>
      <c r="K17" s="260"/>
      <c r="L17" s="221"/>
    </row>
    <row r="18" spans="1:13" ht="12" customHeight="1" x14ac:dyDescent="0.2">
      <c r="A18" s="36"/>
      <c r="B18" s="617" t="s">
        <v>2759</v>
      </c>
      <c r="C18" s="507">
        <v>0</v>
      </c>
      <c r="D18" s="506">
        <v>0</v>
      </c>
      <c r="E18" s="390"/>
      <c r="F18" s="221"/>
      <c r="G18" s="221"/>
      <c r="H18" s="221"/>
      <c r="I18" s="193"/>
      <c r="K18" s="260"/>
      <c r="L18" s="193"/>
      <c r="M18" s="221"/>
    </row>
    <row r="19" spans="1:13" ht="12" customHeight="1" x14ac:dyDescent="0.2">
      <c r="A19" s="36"/>
      <c r="B19" s="617" t="s">
        <v>2695</v>
      </c>
      <c r="C19" s="507">
        <v>0</v>
      </c>
      <c r="D19" s="506">
        <v>0</v>
      </c>
      <c r="E19" s="390"/>
      <c r="F19" s="221"/>
      <c r="G19" s="193"/>
      <c r="H19" s="193"/>
      <c r="I19" s="193"/>
      <c r="J19" s="221"/>
      <c r="K19" s="5"/>
    </row>
    <row r="20" spans="1:13" ht="12" customHeight="1" x14ac:dyDescent="0.2">
      <c r="A20" s="36"/>
      <c r="B20" s="617" t="s">
        <v>3081</v>
      </c>
      <c r="C20" s="507">
        <v>0</v>
      </c>
      <c r="D20" s="506">
        <v>0</v>
      </c>
      <c r="E20" s="390"/>
      <c r="F20" s="221"/>
      <c r="G20" s="193"/>
      <c r="H20" s="193"/>
      <c r="I20" s="221"/>
      <c r="K20" s="5"/>
    </row>
    <row r="21" spans="1:13" ht="12" customHeight="1" x14ac:dyDescent="0.2">
      <c r="A21" s="36"/>
      <c r="B21" s="617" t="s">
        <v>3480</v>
      </c>
      <c r="C21" s="507">
        <v>-100</v>
      </c>
      <c r="D21" s="506">
        <v>100</v>
      </c>
      <c r="E21" s="390"/>
      <c r="F21" s="221"/>
      <c r="G21" s="193"/>
      <c r="H21" s="193"/>
      <c r="I21" s="221"/>
      <c r="K21" s="260"/>
      <c r="L21" s="221"/>
    </row>
    <row r="22" spans="1:13" ht="12" customHeight="1" x14ac:dyDescent="0.2">
      <c r="A22" s="36"/>
      <c r="B22" s="617" t="s">
        <v>3487</v>
      </c>
      <c r="C22" s="507">
        <v>-29</v>
      </c>
      <c r="D22" s="506">
        <v>29</v>
      </c>
      <c r="E22" s="390"/>
      <c r="F22" s="221"/>
      <c r="G22" s="221"/>
      <c r="H22" s="221"/>
      <c r="I22" s="221"/>
      <c r="K22" s="260"/>
      <c r="L22" s="193"/>
    </row>
    <row r="23" spans="1:13" ht="12" customHeight="1" x14ac:dyDescent="0.2">
      <c r="A23" s="36"/>
      <c r="B23" s="617" t="s">
        <v>3489</v>
      </c>
      <c r="C23" s="507">
        <v>-20</v>
      </c>
      <c r="D23" s="506">
        <v>20</v>
      </c>
      <c r="E23" s="390"/>
      <c r="F23" s="221"/>
      <c r="G23" s="193"/>
      <c r="H23" s="193"/>
      <c r="I23" s="221"/>
      <c r="K23" s="260"/>
      <c r="L23" s="193"/>
    </row>
    <row r="24" spans="1:13" ht="12" customHeight="1" thickBot="1" x14ac:dyDescent="0.3">
      <c r="A24" s="36"/>
      <c r="B24" s="221"/>
      <c r="C24" s="302"/>
      <c r="D24" s="303"/>
      <c r="E24" s="240">
        <f>SUM(D17:D24)</f>
        <v>505</v>
      </c>
      <c r="I24" s="28"/>
      <c r="K24" s="260"/>
      <c r="L24" s="621"/>
    </row>
    <row r="25" spans="1:13" ht="20.25" customHeight="1" thickBot="1" x14ac:dyDescent="0.45">
      <c r="B25" s="50" t="s">
        <v>1198</v>
      </c>
      <c r="C25" s="49">
        <f>SUM(C2:C24)</f>
        <v>0</v>
      </c>
      <c r="D25" s="432">
        <f>SUM(D7:D17)</f>
        <v>13514</v>
      </c>
      <c r="E25" s="353"/>
      <c r="G25" s="28"/>
      <c r="H25" s="28"/>
      <c r="I25" s="28"/>
      <c r="K25" s="651">
        <f>SUM(K2:K24)</f>
        <v>2634</v>
      </c>
    </row>
    <row r="26" spans="1:13" x14ac:dyDescent="0.2">
      <c r="G26" s="28"/>
      <c r="I26" s="193"/>
    </row>
    <row r="27" spans="1:13" ht="20.25" customHeight="1" x14ac:dyDescent="0.25">
      <c r="D27" s="5"/>
      <c r="E27" s="240"/>
      <c r="F27" s="221"/>
      <c r="G27" s="221"/>
      <c r="I27" s="193"/>
    </row>
    <row r="28" spans="1:13" x14ac:dyDescent="0.2">
      <c r="C28" s="55"/>
      <c r="E28" s="55"/>
      <c r="F28" s="221"/>
      <c r="G28" s="193"/>
      <c r="H28" s="193"/>
      <c r="I28" s="193"/>
      <c r="J28" s="221"/>
      <c r="K28" s="323"/>
      <c r="L28" s="221"/>
      <c r="M28" s="221"/>
    </row>
    <row r="29" spans="1:13" x14ac:dyDescent="0.2">
      <c r="C29" s="55"/>
      <c r="E29" s="55"/>
      <c r="F29" s="221"/>
      <c r="G29" s="193"/>
      <c r="H29" s="193"/>
      <c r="I29" s="193"/>
      <c r="J29" s="221"/>
      <c r="K29" s="323"/>
      <c r="L29" s="221"/>
      <c r="M29" s="221"/>
    </row>
    <row r="30" spans="1:13" x14ac:dyDescent="0.2">
      <c r="C30" s="55"/>
      <c r="E30" s="55"/>
      <c r="G30" s="221"/>
      <c r="H30" s="221"/>
      <c r="I30" s="221"/>
      <c r="J30" s="221"/>
      <c r="K30" s="323"/>
      <c r="L30" s="221"/>
      <c r="M30" s="221"/>
    </row>
    <row r="31" spans="1:13" x14ac:dyDescent="0.2">
      <c r="C31" s="55"/>
      <c r="E31" s="55"/>
      <c r="G31" s="221"/>
      <c r="H31" s="221"/>
      <c r="I31" s="221"/>
      <c r="J31" s="221"/>
      <c r="K31" s="323"/>
      <c r="L31" s="221"/>
      <c r="M31" s="221"/>
    </row>
    <row r="32" spans="1:13" x14ac:dyDescent="0.2">
      <c r="C32" s="55"/>
      <c r="E32" s="55"/>
      <c r="G32" s="221"/>
      <c r="H32" s="221"/>
      <c r="I32" s="221"/>
      <c r="J32" s="221"/>
      <c r="K32" s="323"/>
      <c r="L32" s="221"/>
      <c r="M32" s="221"/>
    </row>
    <row r="33" spans="3:13" x14ac:dyDescent="0.2">
      <c r="C33" s="55"/>
      <c r="E33" s="55"/>
      <c r="G33" s="221"/>
      <c r="H33" s="221"/>
      <c r="I33" s="221"/>
      <c r="J33" s="221"/>
      <c r="K33" s="323"/>
      <c r="L33" s="221"/>
      <c r="M33" s="221"/>
    </row>
    <row r="34" spans="3:13" x14ac:dyDescent="0.2">
      <c r="C34" s="55"/>
      <c r="E34" s="55"/>
      <c r="I34" s="221"/>
      <c r="J34" s="221"/>
      <c r="K34" s="323"/>
      <c r="L34" s="221"/>
      <c r="M34" s="221"/>
    </row>
    <row r="35" spans="3:13" x14ac:dyDescent="0.2">
      <c r="C35" s="55"/>
      <c r="E35" s="55"/>
      <c r="I35" s="221"/>
      <c r="J35" s="221"/>
      <c r="K35" s="323"/>
      <c r="L35" s="221"/>
      <c r="M35" s="221"/>
    </row>
    <row r="36" spans="3:13" x14ac:dyDescent="0.2">
      <c r="C36" s="55"/>
      <c r="J36" s="221"/>
      <c r="K36" s="323"/>
      <c r="L36" s="221"/>
      <c r="M36" s="221"/>
    </row>
    <row r="37" spans="3:13" x14ac:dyDescent="0.2">
      <c r="C37" s="55"/>
      <c r="E37" s="5"/>
      <c r="J37" s="221"/>
      <c r="K37" s="323"/>
      <c r="L37" s="221"/>
      <c r="M37" s="221"/>
    </row>
    <row r="38" spans="3:13" x14ac:dyDescent="0.2">
      <c r="C38" s="55"/>
      <c r="E38" s="5"/>
      <c r="J38" s="221"/>
      <c r="K38" s="323"/>
      <c r="L38" s="221"/>
      <c r="M38" s="221"/>
    </row>
    <row r="39" spans="3:13" x14ac:dyDescent="0.2">
      <c r="C39" s="55"/>
      <c r="J39" s="221"/>
      <c r="K39" s="323"/>
      <c r="L39" s="221"/>
      <c r="M39" s="221"/>
    </row>
    <row r="40" spans="3:13" x14ac:dyDescent="0.2">
      <c r="G40" s="221"/>
      <c r="H40" s="221"/>
      <c r="I40" s="221"/>
      <c r="J40" s="221"/>
      <c r="K40" s="323"/>
      <c r="L40" s="221"/>
      <c r="M40" s="221"/>
    </row>
    <row r="41" spans="3:13" x14ac:dyDescent="0.2">
      <c r="C41" s="3"/>
      <c r="G41" s="221"/>
      <c r="H41" s="221"/>
      <c r="I41" s="221"/>
      <c r="J41" s="221"/>
      <c r="K41" s="323"/>
      <c r="L41" s="221"/>
      <c r="M41" s="221"/>
    </row>
    <row r="42" spans="3:13" x14ac:dyDescent="0.2">
      <c r="C42" s="3"/>
      <c r="E42" s="353"/>
      <c r="G42" s="221"/>
      <c r="H42" s="221"/>
      <c r="I42" s="221"/>
      <c r="J42" s="221"/>
      <c r="K42" s="323"/>
      <c r="L42" s="221"/>
      <c r="M42" s="221"/>
    </row>
    <row r="43" spans="3:13" x14ac:dyDescent="0.2">
      <c r="E43" s="353"/>
      <c r="G43" s="221"/>
      <c r="H43" s="221"/>
      <c r="I43" s="221"/>
      <c r="J43" s="221"/>
      <c r="K43" s="323"/>
      <c r="L43" s="221"/>
      <c r="M43" s="221"/>
    </row>
    <row r="44" spans="3:13" x14ac:dyDescent="0.2">
      <c r="G44" s="221"/>
      <c r="H44" s="221"/>
      <c r="I44" s="221"/>
      <c r="J44" s="221"/>
      <c r="K44" s="323"/>
      <c r="L44" s="221"/>
      <c r="M44" s="221"/>
    </row>
    <row r="45" spans="3:13" x14ac:dyDescent="0.2">
      <c r="G45" s="221"/>
      <c r="H45" s="221"/>
      <c r="I45" s="221"/>
      <c r="J45" s="221"/>
      <c r="K45" s="323"/>
      <c r="L45" s="221"/>
      <c r="M45" s="221"/>
    </row>
    <row r="46" spans="3:13" x14ac:dyDescent="0.2">
      <c r="G46" s="221"/>
      <c r="H46" s="221"/>
      <c r="I46" s="221"/>
      <c r="J46" s="221"/>
      <c r="K46" s="323"/>
      <c r="L46" s="221"/>
      <c r="M46" s="221"/>
    </row>
    <row r="47" spans="3:13" x14ac:dyDescent="0.2">
      <c r="K47" s="221"/>
      <c r="L47" s="221"/>
      <c r="M47" s="221"/>
    </row>
    <row r="48" spans="3:13" x14ac:dyDescent="0.2">
      <c r="K48" s="221"/>
      <c r="L48" s="221"/>
      <c r="M48" s="221"/>
    </row>
    <row r="49" spans="11:13" x14ac:dyDescent="0.2">
      <c r="K49" s="221"/>
      <c r="L49" s="221"/>
      <c r="M49" s="221"/>
    </row>
    <row r="50" spans="11:13" x14ac:dyDescent="0.2">
      <c r="K50" s="221"/>
      <c r="L50" s="221"/>
      <c r="M50" s="221"/>
    </row>
    <row r="51" spans="11:13" x14ac:dyDescent="0.2">
      <c r="K51" s="221"/>
      <c r="L51" s="221"/>
      <c r="M51" s="221"/>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9"/>
  <sheetViews>
    <sheetView workbookViewId="0">
      <selection activeCell="L47" sqref="L47"/>
    </sheetView>
  </sheetViews>
  <sheetFormatPr baseColWidth="10" defaultColWidth="11.44140625" defaultRowHeight="11.4" x14ac:dyDescent="0.2"/>
  <cols>
    <col min="1" max="1" width="3.6640625" style="3" customWidth="1"/>
    <col min="2" max="2" width="23.109375" style="3" customWidth="1"/>
    <col min="3" max="3" width="10.88671875" style="5" bestFit="1" customWidth="1"/>
    <col min="4" max="4" width="9.109375" style="3" customWidth="1"/>
    <col min="5" max="5" width="6.88671875" style="3" customWidth="1"/>
    <col min="6" max="6" width="1.109375" style="3" customWidth="1"/>
    <col min="7" max="7" width="9.109375" style="3" customWidth="1"/>
    <col min="8" max="8" width="6.6640625" style="3" customWidth="1"/>
    <col min="9" max="9" width="7.109375" style="3" customWidth="1"/>
    <col min="10" max="10" width="1.109375" style="3" customWidth="1"/>
    <col min="11" max="11" width="16.6640625" style="3" bestFit="1" customWidth="1"/>
    <col min="12" max="12" width="19.6640625" style="3" customWidth="1"/>
    <col min="13" max="13" width="2.109375" style="3" customWidth="1"/>
    <col min="14" max="14" width="1.6640625" style="3" customWidth="1"/>
    <col min="15" max="15" width="2" style="3" customWidth="1"/>
    <col min="16" max="16384" width="11.44140625" style="3"/>
  </cols>
  <sheetData>
    <row r="1" spans="1:19" ht="12" thickBot="1" x14ac:dyDescent="0.25">
      <c r="B1" s="50"/>
      <c r="C1" s="54" t="s">
        <v>1230</v>
      </c>
      <c r="D1" s="54" t="s">
        <v>1228</v>
      </c>
      <c r="E1" s="221"/>
      <c r="F1" s="260"/>
      <c r="G1" s="221"/>
      <c r="H1" s="221"/>
      <c r="I1" s="221"/>
      <c r="K1" s="176" t="s">
        <v>2712</v>
      </c>
    </row>
    <row r="2" spans="1:19" ht="12" x14ac:dyDescent="0.25">
      <c r="A2" s="16"/>
      <c r="B2" s="50" t="s">
        <v>1192</v>
      </c>
      <c r="C2" s="40">
        <v>13390</v>
      </c>
      <c r="D2" s="44"/>
      <c r="E2" s="260"/>
      <c r="F2" s="630"/>
      <c r="G2" s="260"/>
      <c r="H2" s="355"/>
      <c r="I2" s="221"/>
      <c r="K2" s="260">
        <v>0</v>
      </c>
      <c r="L2" s="193" t="s">
        <v>1155</v>
      </c>
    </row>
    <row r="3" spans="1:19" ht="12" x14ac:dyDescent="0.25">
      <c r="A3" s="16"/>
      <c r="B3" s="3" t="s">
        <v>1194</v>
      </c>
      <c r="C3" s="44"/>
      <c r="D3" s="44"/>
      <c r="E3" s="23"/>
      <c r="K3" s="260">
        <v>70</v>
      </c>
      <c r="L3" s="193" t="s">
        <v>2937</v>
      </c>
    </row>
    <row r="4" spans="1:19" ht="12" x14ac:dyDescent="0.25">
      <c r="A4" s="16"/>
      <c r="B4" s="221" t="s">
        <v>393</v>
      </c>
      <c r="C4" s="46">
        <v>90</v>
      </c>
      <c r="D4" s="46">
        <v>-90</v>
      </c>
      <c r="E4" s="23"/>
      <c r="K4" s="260">
        <v>384</v>
      </c>
      <c r="L4" s="193" t="s">
        <v>3164</v>
      </c>
    </row>
    <row r="5" spans="1:19" ht="3.75" customHeight="1" x14ac:dyDescent="0.2">
      <c r="A5" s="4"/>
      <c r="B5" s="51"/>
      <c r="C5" s="41"/>
      <c r="D5" s="45"/>
      <c r="E5" s="4"/>
      <c r="K5" s="260"/>
      <c r="L5" s="221"/>
    </row>
    <row r="6" spans="1:19" x14ac:dyDescent="0.2">
      <c r="A6" s="14">
        <v>1</v>
      </c>
      <c r="B6" s="673" t="s">
        <v>1145</v>
      </c>
      <c r="C6" s="674">
        <v>-30</v>
      </c>
      <c r="D6" s="675">
        <v>30</v>
      </c>
      <c r="I6" s="193"/>
      <c r="K6" s="5">
        <v>19</v>
      </c>
      <c r="L6" s="3" t="s">
        <v>3439</v>
      </c>
      <c r="N6" s="221"/>
      <c r="P6" s="221"/>
      <c r="Q6" s="221"/>
      <c r="R6" s="221"/>
      <c r="S6" s="221"/>
    </row>
    <row r="7" spans="1:19" x14ac:dyDescent="0.2">
      <c r="A7" s="14">
        <v>2</v>
      </c>
      <c r="B7" s="673" t="s">
        <v>791</v>
      </c>
      <c r="C7" s="674">
        <v>-105</v>
      </c>
      <c r="D7" s="675">
        <v>105</v>
      </c>
      <c r="E7" s="221"/>
      <c r="G7" s="221"/>
      <c r="H7" s="221"/>
      <c r="I7" s="193"/>
      <c r="J7" s="221"/>
      <c r="K7" s="5">
        <v>200</v>
      </c>
      <c r="L7" s="3" t="s">
        <v>3442</v>
      </c>
      <c r="N7" s="221"/>
      <c r="R7" s="221"/>
      <c r="S7" s="221"/>
    </row>
    <row r="8" spans="1:19" x14ac:dyDescent="0.2">
      <c r="A8" s="14">
        <v>3</v>
      </c>
      <c r="B8" s="673" t="s">
        <v>2670</v>
      </c>
      <c r="C8" s="674">
        <v>-643</v>
      </c>
      <c r="D8" s="675">
        <v>-643</v>
      </c>
      <c r="G8" s="221"/>
      <c r="H8" s="221"/>
      <c r="I8" s="221"/>
      <c r="J8" s="221"/>
      <c r="K8" s="5">
        <v>200</v>
      </c>
      <c r="L8" s="3" t="s">
        <v>3453</v>
      </c>
      <c r="N8" s="221"/>
      <c r="R8" s="221"/>
      <c r="S8" s="221"/>
    </row>
    <row r="9" spans="1:19" x14ac:dyDescent="0.2">
      <c r="A9" s="14">
        <v>4</v>
      </c>
      <c r="B9" s="714" t="s">
        <v>2711</v>
      </c>
      <c r="C9" s="758">
        <v>-4250</v>
      </c>
      <c r="D9" s="759">
        <f>K43</f>
        <v>4250</v>
      </c>
      <c r="G9" s="193"/>
      <c r="H9" s="221"/>
      <c r="I9" s="221"/>
      <c r="J9" s="221"/>
      <c r="K9" s="5">
        <v>200</v>
      </c>
      <c r="L9" s="3" t="s">
        <v>3465</v>
      </c>
      <c r="N9" s="221"/>
      <c r="R9" s="221"/>
      <c r="S9" s="221"/>
    </row>
    <row r="10" spans="1:19" x14ac:dyDescent="0.2">
      <c r="A10" s="14">
        <v>5</v>
      </c>
      <c r="B10" s="673" t="s">
        <v>286</v>
      </c>
      <c r="C10" s="674">
        <v>0</v>
      </c>
      <c r="D10" s="675">
        <v>0</v>
      </c>
      <c r="G10" s="221"/>
      <c r="H10" s="221"/>
      <c r="I10" s="193"/>
      <c r="J10" s="221"/>
      <c r="K10" s="5">
        <v>200</v>
      </c>
      <c r="L10" s="3" t="s">
        <v>3472</v>
      </c>
      <c r="M10" s="260"/>
      <c r="N10" s="221"/>
      <c r="P10" s="221"/>
      <c r="Q10" s="221"/>
      <c r="R10" s="221"/>
      <c r="S10" s="221"/>
    </row>
    <row r="11" spans="1:19" x14ac:dyDescent="0.2">
      <c r="A11" s="14">
        <v>6</v>
      </c>
      <c r="B11" s="673" t="s">
        <v>1433</v>
      </c>
      <c r="C11" s="674">
        <v>-180</v>
      </c>
      <c r="D11" s="675">
        <v>180</v>
      </c>
      <c r="I11" s="221"/>
      <c r="K11" s="260">
        <v>200</v>
      </c>
      <c r="L11" s="221" t="s">
        <v>3427</v>
      </c>
      <c r="M11" s="221"/>
      <c r="N11" s="221"/>
      <c r="P11" s="221"/>
      <c r="Q11" s="221"/>
      <c r="R11" s="221"/>
      <c r="S11" s="221"/>
    </row>
    <row r="12" spans="1:19" ht="13.2" x14ac:dyDescent="0.25">
      <c r="A12" s="15"/>
      <c r="B12" s="670" t="s">
        <v>3450</v>
      </c>
      <c r="C12" s="672">
        <v>-359</v>
      </c>
      <c r="D12" s="672">
        <v>359</v>
      </c>
      <c r="E12" s="240">
        <f>SUM(D6:D12)</f>
        <v>4281</v>
      </c>
      <c r="I12" s="221"/>
      <c r="K12" s="719">
        <v>200</v>
      </c>
      <c r="L12" s="193" t="s">
        <v>3427</v>
      </c>
      <c r="M12" s="221"/>
      <c r="N12" s="221"/>
      <c r="P12" s="221"/>
      <c r="Q12" s="221"/>
      <c r="R12" s="221"/>
      <c r="S12" s="221"/>
    </row>
    <row r="13" spans="1:19" ht="3" customHeight="1" x14ac:dyDescent="0.2">
      <c r="A13" s="4"/>
      <c r="B13" s="51"/>
      <c r="C13" s="41"/>
      <c r="D13" s="45"/>
      <c r="E13" s="4"/>
      <c r="H13" s="221"/>
      <c r="I13" s="221"/>
      <c r="J13" s="221"/>
      <c r="K13" s="260"/>
      <c r="L13" s="221"/>
      <c r="M13" s="221"/>
      <c r="N13" s="221"/>
      <c r="P13" s="221"/>
      <c r="Q13" s="221"/>
      <c r="R13" s="221"/>
      <c r="S13" s="221"/>
    </row>
    <row r="14" spans="1:19" ht="12" x14ac:dyDescent="0.25">
      <c r="A14" s="15"/>
      <c r="B14" s="594" t="s">
        <v>62</v>
      </c>
      <c r="C14" s="501">
        <v>-3911</v>
      </c>
      <c r="D14" s="652">
        <v>3911</v>
      </c>
      <c r="K14" s="5">
        <v>100</v>
      </c>
      <c r="L14" s="3" t="s">
        <v>3427</v>
      </c>
      <c r="M14" s="221"/>
      <c r="N14" s="221"/>
      <c r="P14" s="221"/>
      <c r="Q14" s="221"/>
      <c r="R14" s="221"/>
      <c r="S14" s="221"/>
    </row>
    <row r="15" spans="1:19" ht="3" customHeight="1" x14ac:dyDescent="0.2">
      <c r="A15" s="4"/>
      <c r="B15" s="357"/>
      <c r="C15" s="41"/>
      <c r="D15" s="45"/>
      <c r="E15" s="4"/>
      <c r="G15" s="193"/>
      <c r="H15" s="193"/>
      <c r="I15" s="193"/>
      <c r="J15" s="221"/>
      <c r="K15" s="260"/>
      <c r="L15" s="221"/>
      <c r="N15" s="221"/>
      <c r="P15" s="221"/>
      <c r="Q15" s="221"/>
      <c r="R15" s="221"/>
      <c r="S15" s="221"/>
    </row>
    <row r="16" spans="1:19" ht="12" customHeight="1" x14ac:dyDescent="0.25">
      <c r="A16" s="36"/>
      <c r="B16" s="657" t="s">
        <v>2888</v>
      </c>
      <c r="C16" s="658">
        <v>-1609</v>
      </c>
      <c r="D16" s="658">
        <v>1609</v>
      </c>
      <c r="E16" s="353"/>
      <c r="F16" s="221"/>
      <c r="G16" s="193"/>
      <c r="H16" s="193"/>
      <c r="I16" s="193"/>
      <c r="J16" s="221"/>
      <c r="K16" s="5">
        <v>222</v>
      </c>
      <c r="L16" s="3" t="s">
        <v>3451</v>
      </c>
    </row>
    <row r="17" spans="1:13" ht="12" customHeight="1" x14ac:dyDescent="0.2">
      <c r="A17" s="36"/>
      <c r="B17" s="673" t="s">
        <v>2759</v>
      </c>
      <c r="C17" s="674">
        <v>-80</v>
      </c>
      <c r="D17" s="675">
        <v>80</v>
      </c>
      <c r="E17" s="353"/>
      <c r="K17" s="260">
        <v>268</v>
      </c>
      <c r="L17" s="221" t="s">
        <v>3462</v>
      </c>
      <c r="M17" s="221"/>
    </row>
    <row r="18" spans="1:13" ht="12" customHeight="1" x14ac:dyDescent="0.2">
      <c r="A18" s="36"/>
      <c r="B18" s="673" t="s">
        <v>2695</v>
      </c>
      <c r="C18" s="674">
        <v>-15</v>
      </c>
      <c r="D18" s="675">
        <v>15</v>
      </c>
      <c r="E18" s="353"/>
      <c r="J18" s="221"/>
      <c r="K18" s="260">
        <v>215</v>
      </c>
      <c r="L18" s="193" t="s">
        <v>3478</v>
      </c>
    </row>
    <row r="19" spans="1:13" ht="12" customHeight="1" x14ac:dyDescent="0.2">
      <c r="A19" s="36"/>
      <c r="B19" s="673" t="s">
        <v>3081</v>
      </c>
      <c r="C19" s="674">
        <v>-164</v>
      </c>
      <c r="D19" s="675">
        <v>164</v>
      </c>
      <c r="E19" s="353"/>
      <c r="K19" s="5">
        <v>150</v>
      </c>
      <c r="L19" s="3" t="s">
        <v>3448</v>
      </c>
    </row>
    <row r="20" spans="1:13" ht="12" customHeight="1" x14ac:dyDescent="0.2">
      <c r="A20" s="36"/>
      <c r="B20" s="673" t="s">
        <v>3441</v>
      </c>
      <c r="C20" s="674">
        <v>-50</v>
      </c>
      <c r="D20" s="675">
        <v>50</v>
      </c>
      <c r="E20" s="353"/>
      <c r="K20" s="5">
        <v>70</v>
      </c>
      <c r="L20" s="3" t="s">
        <v>3455</v>
      </c>
    </row>
    <row r="21" spans="1:13" ht="12" customHeight="1" x14ac:dyDescent="0.2">
      <c r="A21" s="36"/>
      <c r="B21" s="673" t="s">
        <v>3447</v>
      </c>
      <c r="C21" s="674">
        <v>-67</v>
      </c>
      <c r="D21" s="675">
        <v>67</v>
      </c>
      <c r="E21" s="353"/>
      <c r="K21" s="260">
        <v>97</v>
      </c>
      <c r="L21" s="221" t="s">
        <v>3456</v>
      </c>
    </row>
    <row r="22" spans="1:13" ht="12" customHeight="1" x14ac:dyDescent="0.2">
      <c r="A22" s="36"/>
      <c r="B22" s="673" t="s">
        <v>3449</v>
      </c>
      <c r="C22" s="674">
        <v>-68</v>
      </c>
      <c r="D22" s="675">
        <v>68</v>
      </c>
      <c r="E22" s="353"/>
      <c r="K22" s="5">
        <v>66</v>
      </c>
      <c r="L22" s="3" t="s">
        <v>2970</v>
      </c>
    </row>
    <row r="23" spans="1:13" ht="12" customHeight="1" x14ac:dyDescent="0.2">
      <c r="A23" s="36"/>
      <c r="B23" s="673" t="s">
        <v>3452</v>
      </c>
      <c r="C23" s="674">
        <v>-14</v>
      </c>
      <c r="D23" s="675">
        <v>-14</v>
      </c>
      <c r="E23" s="353"/>
      <c r="K23" s="260">
        <v>78</v>
      </c>
      <c r="L23" s="193" t="s">
        <v>3251</v>
      </c>
    </row>
    <row r="24" spans="1:13" ht="12" customHeight="1" x14ac:dyDescent="0.2">
      <c r="A24" s="36"/>
      <c r="B24" s="673" t="s">
        <v>3454</v>
      </c>
      <c r="C24" s="674">
        <v>-184</v>
      </c>
      <c r="D24" s="675">
        <v>184</v>
      </c>
      <c r="E24" s="353"/>
      <c r="K24" s="260">
        <v>5</v>
      </c>
      <c r="L24" s="193" t="s">
        <v>3459</v>
      </c>
    </row>
    <row r="25" spans="1:13" ht="12" customHeight="1" x14ac:dyDescent="0.2">
      <c r="A25" s="36"/>
      <c r="B25" s="673" t="s">
        <v>3463</v>
      </c>
      <c r="C25" s="674">
        <v>-1</v>
      </c>
      <c r="D25" s="675">
        <v>1</v>
      </c>
      <c r="E25" s="353"/>
      <c r="K25" s="260">
        <v>120</v>
      </c>
      <c r="L25" s="193" t="s">
        <v>3460</v>
      </c>
    </row>
    <row r="26" spans="1:13" ht="12" customHeight="1" x14ac:dyDescent="0.2">
      <c r="A26" s="36"/>
      <c r="B26" s="673" t="s">
        <v>3464</v>
      </c>
      <c r="C26" s="674">
        <v>-140</v>
      </c>
      <c r="D26" s="675">
        <v>140</v>
      </c>
      <c r="E26" s="353"/>
      <c r="K26" s="260">
        <v>120</v>
      </c>
      <c r="L26" s="193" t="s">
        <v>3461</v>
      </c>
    </row>
    <row r="27" spans="1:13" ht="12" customHeight="1" x14ac:dyDescent="0.2">
      <c r="A27" s="36"/>
      <c r="B27" s="673" t="s">
        <v>3471</v>
      </c>
      <c r="C27" s="674">
        <v>-435</v>
      </c>
      <c r="D27" s="675">
        <v>435</v>
      </c>
      <c r="E27" s="353"/>
      <c r="K27" s="260">
        <v>13</v>
      </c>
      <c r="L27" s="193" t="s">
        <v>2771</v>
      </c>
    </row>
    <row r="28" spans="1:13" ht="12" customHeight="1" x14ac:dyDescent="0.2">
      <c r="A28" s="36"/>
      <c r="B28" s="673" t="s">
        <v>3473</v>
      </c>
      <c r="C28" s="674">
        <v>-110</v>
      </c>
      <c r="D28" s="675">
        <v>110</v>
      </c>
      <c r="E28" s="353"/>
      <c r="K28" s="260">
        <v>13</v>
      </c>
      <c r="L28" s="193" t="s">
        <v>2764</v>
      </c>
    </row>
    <row r="29" spans="1:13" ht="12" customHeight="1" x14ac:dyDescent="0.2">
      <c r="A29" s="36"/>
      <c r="B29" s="673" t="s">
        <v>3474</v>
      </c>
      <c r="C29" s="674">
        <v>-22</v>
      </c>
      <c r="D29" s="675">
        <v>22</v>
      </c>
      <c r="E29" s="353"/>
      <c r="K29" s="5">
        <v>10</v>
      </c>
      <c r="L29" s="3" t="s">
        <v>3156</v>
      </c>
    </row>
    <row r="30" spans="1:13" ht="12" customHeight="1" x14ac:dyDescent="0.2">
      <c r="A30" s="36"/>
      <c r="B30" s="673" t="s">
        <v>3476</v>
      </c>
      <c r="C30" s="674">
        <v>-25</v>
      </c>
      <c r="D30" s="675">
        <v>25</v>
      </c>
      <c r="E30" s="353"/>
      <c r="K30" s="260">
        <v>20</v>
      </c>
      <c r="L30" s="221" t="s">
        <v>3466</v>
      </c>
    </row>
    <row r="31" spans="1:13" ht="12" customHeight="1" x14ac:dyDescent="0.2">
      <c r="A31" s="36"/>
      <c r="B31" s="673" t="s">
        <v>2783</v>
      </c>
      <c r="C31" s="674">
        <v>-18</v>
      </c>
      <c r="D31" s="675">
        <v>18</v>
      </c>
      <c r="E31" s="353"/>
      <c r="K31" s="260">
        <v>65</v>
      </c>
      <c r="L31" s="221" t="s">
        <v>3468</v>
      </c>
    </row>
    <row r="32" spans="1:13" ht="12" customHeight="1" x14ac:dyDescent="0.2">
      <c r="A32" s="36"/>
      <c r="B32" s="617" t="s">
        <v>3475</v>
      </c>
      <c r="C32" s="507">
        <v>-1000</v>
      </c>
      <c r="D32" s="506">
        <v>1000</v>
      </c>
      <c r="E32" s="353"/>
      <c r="K32" s="260">
        <v>13</v>
      </c>
      <c r="L32" s="193" t="s">
        <v>2771</v>
      </c>
    </row>
    <row r="33" spans="1:13" ht="12" customHeight="1" x14ac:dyDescent="0.2">
      <c r="A33" s="36"/>
      <c r="B33" s="221"/>
      <c r="C33" s="302"/>
      <c r="D33" s="303"/>
      <c r="E33" s="353"/>
      <c r="K33" s="260">
        <v>5</v>
      </c>
      <c r="L33" s="193" t="s">
        <v>3469</v>
      </c>
    </row>
    <row r="34" spans="1:13" ht="12" customHeight="1" x14ac:dyDescent="0.2">
      <c r="A34" s="36"/>
      <c r="B34" s="221"/>
      <c r="C34" s="302"/>
      <c r="D34" s="303"/>
      <c r="E34" s="353"/>
      <c r="K34" s="260">
        <v>107</v>
      </c>
      <c r="L34" s="193" t="s">
        <v>3470</v>
      </c>
    </row>
    <row r="35" spans="1:13" ht="12" customHeight="1" x14ac:dyDescent="0.2">
      <c r="A35" s="36"/>
      <c r="B35" s="221"/>
      <c r="C35" s="302"/>
      <c r="D35" s="303"/>
      <c r="E35" s="353"/>
      <c r="K35" s="260">
        <v>35</v>
      </c>
      <c r="L35" s="193" t="s">
        <v>3251</v>
      </c>
    </row>
    <row r="36" spans="1:13" ht="12" customHeight="1" x14ac:dyDescent="0.2">
      <c r="A36" s="36"/>
      <c r="B36" s="221"/>
      <c r="C36" s="302"/>
      <c r="D36" s="303"/>
      <c r="E36" s="353"/>
      <c r="K36" s="260">
        <v>36</v>
      </c>
      <c r="L36" s="193" t="s">
        <v>2768</v>
      </c>
    </row>
    <row r="37" spans="1:13" ht="12" customHeight="1" x14ac:dyDescent="0.2">
      <c r="A37" s="36"/>
      <c r="B37" s="221"/>
      <c r="C37" s="302"/>
      <c r="D37" s="303"/>
      <c r="E37" s="353"/>
      <c r="K37" s="260">
        <v>238</v>
      </c>
      <c r="L37" s="193" t="s">
        <v>3477</v>
      </c>
    </row>
    <row r="38" spans="1:13" ht="12" customHeight="1" x14ac:dyDescent="0.2">
      <c r="A38" s="36"/>
      <c r="B38" s="221"/>
      <c r="C38" s="302"/>
      <c r="D38" s="303"/>
      <c r="E38" s="353"/>
      <c r="K38" s="260">
        <v>70</v>
      </c>
      <c r="L38" s="221" t="s">
        <v>3439</v>
      </c>
    </row>
    <row r="39" spans="1:13" ht="12" customHeight="1" x14ac:dyDescent="0.2">
      <c r="A39" s="36"/>
      <c r="B39" s="221"/>
      <c r="C39" s="302"/>
      <c r="D39" s="303"/>
      <c r="E39" s="353"/>
      <c r="K39" s="260">
        <v>51</v>
      </c>
      <c r="L39" s="221" t="s">
        <v>2937</v>
      </c>
    </row>
    <row r="40" spans="1:13" ht="12" customHeight="1" x14ac:dyDescent="0.25">
      <c r="A40" s="36"/>
      <c r="C40" s="302"/>
      <c r="D40" s="303"/>
      <c r="E40" s="240"/>
      <c r="K40" s="5">
        <v>26</v>
      </c>
      <c r="L40" s="221" t="s">
        <v>1155</v>
      </c>
    </row>
    <row r="41" spans="1:13" ht="12" customHeight="1" x14ac:dyDescent="0.25">
      <c r="A41" s="36"/>
      <c r="C41" s="302"/>
      <c r="D41" s="303"/>
      <c r="E41" s="240"/>
      <c r="K41" s="260">
        <v>364</v>
      </c>
      <c r="L41" s="221" t="s">
        <v>3484</v>
      </c>
    </row>
    <row r="42" spans="1:13" ht="12" customHeight="1" thickBot="1" x14ac:dyDescent="0.3">
      <c r="A42" s="36"/>
      <c r="B42" s="221"/>
      <c r="C42" s="302"/>
      <c r="D42" s="303"/>
      <c r="E42" s="240">
        <f>SUM(D16:D42)</f>
        <v>3974</v>
      </c>
      <c r="I42" s="28"/>
      <c r="K42" s="260"/>
      <c r="L42" s="621"/>
    </row>
    <row r="43" spans="1:13" ht="20.25" customHeight="1" thickBot="1" x14ac:dyDescent="0.45">
      <c r="B43" s="50" t="s">
        <v>1198</v>
      </c>
      <c r="C43" s="49">
        <f>SUM(C2:C42)</f>
        <v>0</v>
      </c>
      <c r="D43" s="432">
        <f>SUM(D2:D42)</f>
        <v>12076</v>
      </c>
      <c r="E43" s="353"/>
      <c r="G43" s="28"/>
      <c r="H43" s="28"/>
      <c r="I43" s="28"/>
      <c r="K43" s="651">
        <f>SUM(K2:K42)</f>
        <v>4250</v>
      </c>
    </row>
    <row r="44" spans="1:13" x14ac:dyDescent="0.2">
      <c r="G44" s="28"/>
      <c r="I44" s="193"/>
    </row>
    <row r="45" spans="1:13" ht="20.25" customHeight="1" x14ac:dyDescent="0.25">
      <c r="D45" s="5"/>
      <c r="E45" s="240"/>
      <c r="F45" s="221"/>
      <c r="G45" s="221"/>
      <c r="I45" s="193"/>
    </row>
    <row r="46" spans="1:13" x14ac:dyDescent="0.2">
      <c r="C46" s="55"/>
      <c r="E46" s="55"/>
      <c r="F46" s="221"/>
      <c r="G46" s="193"/>
      <c r="H46" s="193"/>
      <c r="I46" s="193"/>
      <c r="J46" s="221"/>
      <c r="K46" s="323"/>
      <c r="L46" s="221"/>
      <c r="M46" s="221"/>
    </row>
    <row r="47" spans="1:13" x14ac:dyDescent="0.2">
      <c r="C47" s="55"/>
      <c r="E47" s="55"/>
      <c r="F47" s="221"/>
      <c r="G47" s="193"/>
      <c r="H47" s="193"/>
      <c r="I47" s="193"/>
      <c r="J47" s="221"/>
      <c r="K47" s="323"/>
      <c r="L47" s="221"/>
      <c r="M47" s="221"/>
    </row>
    <row r="48" spans="1:13" x14ac:dyDescent="0.2">
      <c r="C48" s="55"/>
      <c r="E48" s="55"/>
      <c r="G48" s="221"/>
      <c r="H48" s="221"/>
      <c r="I48" s="221"/>
      <c r="J48" s="221"/>
      <c r="K48" s="323"/>
      <c r="L48" s="221"/>
      <c r="M48" s="221"/>
    </row>
    <row r="49" spans="3:13" x14ac:dyDescent="0.2">
      <c r="C49" s="55"/>
      <c r="E49" s="55"/>
      <c r="G49" s="221"/>
      <c r="H49" s="221"/>
      <c r="I49" s="221"/>
      <c r="J49" s="221"/>
      <c r="K49" s="323"/>
      <c r="L49" s="221"/>
      <c r="M49" s="221"/>
    </row>
    <row r="50" spans="3:13" x14ac:dyDescent="0.2">
      <c r="C50" s="55"/>
      <c r="E50" s="55"/>
      <c r="G50" s="221"/>
      <c r="H50" s="221"/>
      <c r="I50" s="221"/>
      <c r="J50" s="221"/>
      <c r="K50" s="323"/>
      <c r="L50" s="221"/>
      <c r="M50" s="221"/>
    </row>
    <row r="51" spans="3:13" x14ac:dyDescent="0.2">
      <c r="C51" s="55"/>
      <c r="E51" s="55"/>
      <c r="G51" s="221"/>
      <c r="H51" s="221"/>
      <c r="I51" s="221"/>
      <c r="J51" s="221"/>
      <c r="K51" s="323"/>
      <c r="L51" s="221"/>
      <c r="M51" s="221"/>
    </row>
    <row r="52" spans="3:13" x14ac:dyDescent="0.2">
      <c r="C52" s="55"/>
      <c r="E52" s="55"/>
      <c r="I52" s="221"/>
      <c r="J52" s="221"/>
      <c r="K52" s="323"/>
      <c r="L52" s="221"/>
      <c r="M52" s="221"/>
    </row>
    <row r="53" spans="3:13" x14ac:dyDescent="0.2">
      <c r="C53" s="55"/>
      <c r="E53" s="55"/>
      <c r="I53" s="221"/>
      <c r="J53" s="221"/>
      <c r="K53" s="323"/>
      <c r="L53" s="221"/>
      <c r="M53" s="221"/>
    </row>
    <row r="54" spans="3:13" x14ac:dyDescent="0.2">
      <c r="C54" s="55"/>
      <c r="J54" s="221"/>
      <c r="K54" s="323"/>
      <c r="L54" s="221"/>
      <c r="M54" s="221"/>
    </row>
    <row r="55" spans="3:13" x14ac:dyDescent="0.2">
      <c r="C55" s="55"/>
      <c r="E55" s="5"/>
      <c r="J55" s="221"/>
      <c r="K55" s="323"/>
      <c r="L55" s="221"/>
      <c r="M55" s="221"/>
    </row>
    <row r="56" spans="3:13" x14ac:dyDescent="0.2">
      <c r="C56" s="55"/>
      <c r="J56" s="221"/>
      <c r="K56" s="323"/>
      <c r="L56" s="221"/>
      <c r="M56" s="221"/>
    </row>
    <row r="57" spans="3:13" x14ac:dyDescent="0.2">
      <c r="C57" s="55"/>
      <c r="J57" s="221"/>
      <c r="K57" s="323"/>
      <c r="L57" s="221"/>
      <c r="M57" s="221"/>
    </row>
    <row r="58" spans="3:13" x14ac:dyDescent="0.2">
      <c r="G58" s="221"/>
      <c r="H58" s="221"/>
      <c r="I58" s="221"/>
      <c r="J58" s="221"/>
      <c r="K58" s="323"/>
      <c r="L58" s="221"/>
      <c r="M58" s="221"/>
    </row>
    <row r="59" spans="3:13" x14ac:dyDescent="0.2">
      <c r="C59" s="3"/>
      <c r="G59" s="221"/>
      <c r="H59" s="221"/>
      <c r="I59" s="221"/>
      <c r="J59" s="221"/>
      <c r="K59" s="323"/>
      <c r="L59" s="221"/>
      <c r="M59" s="221"/>
    </row>
    <row r="60" spans="3:13" x14ac:dyDescent="0.2">
      <c r="C60" s="3"/>
      <c r="E60" s="353"/>
      <c r="G60" s="221"/>
      <c r="H60" s="221"/>
      <c r="I60" s="221"/>
      <c r="J60" s="221"/>
      <c r="K60" s="323"/>
      <c r="L60" s="221"/>
      <c r="M60" s="221"/>
    </row>
    <row r="61" spans="3:13" x14ac:dyDescent="0.2">
      <c r="E61" s="353"/>
      <c r="G61" s="221"/>
      <c r="H61" s="221"/>
      <c r="I61" s="221"/>
      <c r="J61" s="221"/>
      <c r="K61" s="323"/>
      <c r="L61" s="221"/>
      <c r="M61" s="221"/>
    </row>
    <row r="62" spans="3:13" x14ac:dyDescent="0.2">
      <c r="G62" s="221"/>
      <c r="H62" s="221"/>
      <c r="I62" s="221"/>
      <c r="J62" s="221"/>
      <c r="K62" s="323"/>
      <c r="L62" s="221"/>
      <c r="M62" s="221"/>
    </row>
    <row r="63" spans="3:13" x14ac:dyDescent="0.2">
      <c r="G63" s="221"/>
      <c r="H63" s="221"/>
      <c r="I63" s="221"/>
      <c r="J63" s="221"/>
      <c r="K63" s="323"/>
      <c r="L63" s="221"/>
      <c r="M63" s="221"/>
    </row>
    <row r="64" spans="3:13" x14ac:dyDescent="0.2">
      <c r="G64" s="221"/>
      <c r="H64" s="221"/>
      <c r="I64" s="221"/>
      <c r="J64" s="221"/>
      <c r="K64" s="323"/>
      <c r="L64" s="221"/>
      <c r="M64" s="221"/>
    </row>
    <row r="65" spans="11:13" x14ac:dyDescent="0.2">
      <c r="K65" s="221"/>
      <c r="L65" s="221"/>
      <c r="M65" s="221"/>
    </row>
    <row r="66" spans="11:13" x14ac:dyDescent="0.2">
      <c r="K66" s="221"/>
      <c r="L66" s="221"/>
      <c r="M66" s="221"/>
    </row>
    <row r="67" spans="11:13" x14ac:dyDescent="0.2">
      <c r="K67" s="221"/>
      <c r="L67" s="221"/>
      <c r="M67" s="221"/>
    </row>
    <row r="68" spans="11:13" x14ac:dyDescent="0.2">
      <c r="K68" s="221"/>
      <c r="L68" s="221"/>
      <c r="M68" s="221"/>
    </row>
    <row r="69" spans="11:13" x14ac:dyDescent="0.2">
      <c r="K69" s="221"/>
      <c r="L69" s="221"/>
      <c r="M69" s="221"/>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7"/>
  <sheetViews>
    <sheetView workbookViewId="0">
      <selection activeCell="C9" sqref="C9"/>
    </sheetView>
  </sheetViews>
  <sheetFormatPr baseColWidth="10" defaultColWidth="11.44140625" defaultRowHeight="11.4" x14ac:dyDescent="0.2"/>
  <cols>
    <col min="1" max="1" width="3.6640625" style="3" customWidth="1"/>
    <col min="2" max="2" width="23.109375" style="3" customWidth="1"/>
    <col min="3" max="3" width="9.88671875" style="5" customWidth="1"/>
    <col min="4" max="4" width="9.109375" style="3" customWidth="1"/>
    <col min="5" max="5" width="6.88671875" style="3" customWidth="1"/>
    <col min="6" max="6" width="2" style="3" customWidth="1"/>
    <col min="7" max="7" width="9.109375" style="3" customWidth="1"/>
    <col min="8" max="8" width="6.6640625" style="3" customWidth="1"/>
    <col min="9" max="9" width="7.109375" style="3" customWidth="1"/>
    <col min="10" max="10" width="1.109375" style="3" customWidth="1"/>
    <col min="11" max="11" width="16.6640625" style="3" bestFit="1" customWidth="1"/>
    <col min="12" max="12" width="19.6640625" style="3" customWidth="1"/>
    <col min="13" max="13" width="2.109375" style="3" customWidth="1"/>
    <col min="14" max="14" width="11.33203125" style="3" customWidth="1"/>
    <col min="15" max="15" width="19.6640625" style="3" customWidth="1"/>
    <col min="16" max="16" width="2.6640625" style="3" customWidth="1"/>
    <col min="17" max="17" width="1.6640625" style="3" customWidth="1"/>
    <col min="18" max="18" width="2" style="3" customWidth="1"/>
    <col min="19" max="16384" width="11.44140625" style="3"/>
  </cols>
  <sheetData>
    <row r="1" spans="1:22" ht="12" thickBot="1" x14ac:dyDescent="0.25">
      <c r="B1" s="50"/>
      <c r="C1" s="54" t="s">
        <v>1230</v>
      </c>
      <c r="D1" s="54" t="s">
        <v>1228</v>
      </c>
      <c r="E1" s="221"/>
      <c r="F1" s="260"/>
      <c r="G1" s="221"/>
      <c r="H1" s="221"/>
      <c r="I1" s="221"/>
      <c r="K1" s="176" t="s">
        <v>2712</v>
      </c>
      <c r="N1" s="1911" t="s">
        <v>2722</v>
      </c>
      <c r="O1" s="1912"/>
    </row>
    <row r="2" spans="1:22" ht="12" x14ac:dyDescent="0.25">
      <c r="A2" s="16"/>
      <c r="B2" s="50" t="s">
        <v>1192</v>
      </c>
      <c r="C2" s="40">
        <v>16384</v>
      </c>
      <c r="D2" s="44"/>
      <c r="E2" s="260"/>
      <c r="F2" s="630"/>
      <c r="G2" s="260"/>
      <c r="H2" s="355"/>
      <c r="I2" s="221"/>
      <c r="K2" s="747">
        <v>500</v>
      </c>
      <c r="L2" s="749" t="s">
        <v>3409</v>
      </c>
      <c r="N2" s="5"/>
    </row>
    <row r="3" spans="1:22" ht="12" x14ac:dyDescent="0.25">
      <c r="A3" s="16"/>
      <c r="B3" s="3" t="s">
        <v>1194</v>
      </c>
      <c r="C3" s="44"/>
      <c r="D3" s="44"/>
      <c r="E3" s="23"/>
      <c r="K3" s="260">
        <v>85</v>
      </c>
      <c r="L3" s="193" t="s">
        <v>3411</v>
      </c>
      <c r="N3" s="5"/>
    </row>
    <row r="4" spans="1:22" ht="12" x14ac:dyDescent="0.25">
      <c r="A4" s="16"/>
      <c r="B4" s="221" t="s">
        <v>393</v>
      </c>
      <c r="C4" s="46">
        <v>134</v>
      </c>
      <c r="D4" s="46">
        <v>-134</v>
      </c>
      <c r="E4" s="23"/>
      <c r="K4" s="260">
        <v>49</v>
      </c>
      <c r="L4" s="193" t="s">
        <v>2204</v>
      </c>
      <c r="N4" s="5"/>
    </row>
    <row r="5" spans="1:22" ht="3.75" customHeight="1" x14ac:dyDescent="0.2">
      <c r="A5" s="4"/>
      <c r="B5" s="51"/>
      <c r="C5" s="41"/>
      <c r="D5" s="45"/>
      <c r="E5" s="4"/>
      <c r="K5" s="260"/>
      <c r="L5" s="221"/>
      <c r="N5" s="5"/>
    </row>
    <row r="6" spans="1:22" x14ac:dyDescent="0.2">
      <c r="A6" s="14">
        <v>1</v>
      </c>
      <c r="B6" s="581" t="s">
        <v>1145</v>
      </c>
      <c r="C6" s="580">
        <v>-30</v>
      </c>
      <c r="D6" s="575">
        <v>30</v>
      </c>
      <c r="H6" s="353"/>
      <c r="I6" s="193"/>
      <c r="K6" s="5">
        <v>92</v>
      </c>
      <c r="L6" s="3" t="s">
        <v>3416</v>
      </c>
      <c r="N6" s="5"/>
      <c r="Q6" s="221"/>
      <c r="S6" s="221"/>
      <c r="T6" s="221"/>
      <c r="U6" s="221"/>
      <c r="V6" s="221"/>
    </row>
    <row r="7" spans="1:22" x14ac:dyDescent="0.2">
      <c r="A7" s="14">
        <v>2</v>
      </c>
      <c r="B7" s="581" t="s">
        <v>791</v>
      </c>
      <c r="C7" s="580">
        <v>-246</v>
      </c>
      <c r="D7" s="575">
        <v>246</v>
      </c>
      <c r="E7" s="221"/>
      <c r="I7" s="193"/>
      <c r="J7" s="221"/>
      <c r="K7" s="5">
        <v>482</v>
      </c>
      <c r="L7" s="3" t="s">
        <v>3419</v>
      </c>
      <c r="N7" s="5"/>
      <c r="P7" s="221"/>
      <c r="Q7" s="221"/>
      <c r="U7" s="221"/>
      <c r="V7" s="221"/>
    </row>
    <row r="8" spans="1:22" x14ac:dyDescent="0.2">
      <c r="A8" s="14">
        <v>3</v>
      </c>
      <c r="B8" s="581" t="s">
        <v>2670</v>
      </c>
      <c r="C8" s="580">
        <v>-629</v>
      </c>
      <c r="D8" s="575">
        <v>-629</v>
      </c>
      <c r="I8" s="221"/>
      <c r="J8" s="221"/>
      <c r="K8" s="260">
        <v>128</v>
      </c>
      <c r="L8" s="193" t="s">
        <v>3412</v>
      </c>
      <c r="N8" s="5"/>
      <c r="P8" s="221"/>
      <c r="Q8" s="221"/>
      <c r="U8" s="221"/>
      <c r="V8" s="221"/>
    </row>
    <row r="9" spans="1:22" x14ac:dyDescent="0.2">
      <c r="A9" s="14">
        <v>4</v>
      </c>
      <c r="B9" s="581" t="s">
        <v>2711</v>
      </c>
      <c r="C9" s="580">
        <v>-4094</v>
      </c>
      <c r="D9" s="575">
        <f>K36</f>
        <v>4094</v>
      </c>
      <c r="G9" s="221"/>
      <c r="H9" s="221"/>
      <c r="I9" s="221"/>
      <c r="J9" s="221"/>
      <c r="K9" s="5">
        <v>845</v>
      </c>
      <c r="L9" s="3" t="s">
        <v>3417</v>
      </c>
      <c r="N9" s="260"/>
      <c r="O9" s="221"/>
      <c r="Q9" s="221"/>
      <c r="U9" s="221"/>
      <c r="V9" s="221"/>
    </row>
    <row r="10" spans="1:22" ht="13.2" x14ac:dyDescent="0.25">
      <c r="A10" s="14">
        <v>5</v>
      </c>
      <c r="B10" s="581" t="s">
        <v>286</v>
      </c>
      <c r="C10" s="580">
        <v>-850</v>
      </c>
      <c r="D10" s="575">
        <v>850</v>
      </c>
      <c r="G10" s="221"/>
      <c r="H10" s="221"/>
      <c r="I10" s="193"/>
      <c r="J10" s="221"/>
      <c r="K10" s="719">
        <v>150</v>
      </c>
      <c r="L10" s="193" t="s">
        <v>3410</v>
      </c>
      <c r="M10" s="260"/>
      <c r="N10" s="260"/>
      <c r="O10" s="704"/>
      <c r="Q10" s="221"/>
      <c r="S10" s="221"/>
      <c r="T10" s="221"/>
      <c r="U10" s="221"/>
      <c r="V10" s="221"/>
    </row>
    <row r="11" spans="1:22" x14ac:dyDescent="0.2">
      <c r="A11" s="14">
        <v>6</v>
      </c>
      <c r="B11" s="581" t="s">
        <v>1433</v>
      </c>
      <c r="C11" s="580">
        <v>0</v>
      </c>
      <c r="D11" s="575">
        <v>0</v>
      </c>
      <c r="G11" s="193"/>
      <c r="H11" s="221"/>
      <c r="I11" s="221"/>
      <c r="K11" s="5">
        <v>150</v>
      </c>
      <c r="L11" s="3" t="s">
        <v>3420</v>
      </c>
      <c r="M11" s="221"/>
      <c r="N11" s="260"/>
      <c r="Q11" s="221"/>
      <c r="S11" s="221"/>
      <c r="T11" s="221"/>
      <c r="U11" s="221"/>
      <c r="V11" s="221"/>
    </row>
    <row r="12" spans="1:22" x14ac:dyDescent="0.2">
      <c r="A12" s="14">
        <v>7</v>
      </c>
      <c r="B12" s="581" t="s">
        <v>1155</v>
      </c>
      <c r="C12" s="580">
        <v>-31</v>
      </c>
      <c r="D12" s="575">
        <v>31</v>
      </c>
      <c r="G12" s="193"/>
      <c r="H12" s="221"/>
      <c r="I12" s="221"/>
      <c r="K12" s="260">
        <v>150</v>
      </c>
      <c r="L12" s="221" t="s">
        <v>3421</v>
      </c>
      <c r="M12" s="221"/>
      <c r="N12" s="260"/>
      <c r="Q12" s="221"/>
      <c r="S12" s="221"/>
      <c r="T12" s="221"/>
      <c r="U12" s="221"/>
      <c r="V12" s="221"/>
    </row>
    <row r="13" spans="1:22" x14ac:dyDescent="0.2">
      <c r="A13" s="14">
        <v>8</v>
      </c>
      <c r="B13" s="581" t="s">
        <v>1154</v>
      </c>
      <c r="C13" s="580">
        <v>-60</v>
      </c>
      <c r="D13" s="575">
        <v>60</v>
      </c>
      <c r="G13" s="193"/>
      <c r="I13" s="221"/>
      <c r="K13" s="5">
        <v>150</v>
      </c>
      <c r="L13" s="3" t="s">
        <v>3429</v>
      </c>
      <c r="M13" s="221"/>
      <c r="N13" s="260"/>
      <c r="Q13" s="221"/>
      <c r="S13" s="221"/>
      <c r="T13" s="221"/>
      <c r="U13" s="221"/>
      <c r="V13" s="221"/>
    </row>
    <row r="14" spans="1:22" x14ac:dyDescent="0.2">
      <c r="A14" s="14">
        <v>9</v>
      </c>
      <c r="B14" s="581" t="s">
        <v>3164</v>
      </c>
      <c r="C14" s="580">
        <v>-351</v>
      </c>
      <c r="D14" s="575">
        <v>351</v>
      </c>
      <c r="G14" s="193"/>
      <c r="I14" s="221"/>
      <c r="K14" s="5">
        <v>200</v>
      </c>
      <c r="L14" s="3" t="s">
        <v>3436</v>
      </c>
      <c r="M14" s="221"/>
      <c r="N14" s="260"/>
      <c r="Q14" s="221"/>
      <c r="S14" s="221"/>
      <c r="T14" s="221"/>
      <c r="U14" s="221"/>
      <c r="V14" s="221"/>
    </row>
    <row r="15" spans="1:22" ht="12" x14ac:dyDescent="0.25">
      <c r="A15" s="15"/>
      <c r="B15" s="670" t="s">
        <v>1951</v>
      </c>
      <c r="C15" s="672">
        <v>-180</v>
      </c>
      <c r="D15" s="672">
        <v>180</v>
      </c>
      <c r="E15" s="240">
        <f>SUM(D6:D15)</f>
        <v>5213</v>
      </c>
      <c r="I15" s="221"/>
      <c r="K15" s="260">
        <v>104</v>
      </c>
      <c r="L15" s="221" t="s">
        <v>2887</v>
      </c>
      <c r="M15" s="221"/>
      <c r="N15" s="260"/>
      <c r="Q15" s="221"/>
      <c r="S15" s="221"/>
      <c r="T15" s="221"/>
      <c r="U15" s="221"/>
      <c r="V15" s="221"/>
    </row>
    <row r="16" spans="1:22" ht="3" customHeight="1" x14ac:dyDescent="0.2">
      <c r="A16" s="4"/>
      <c r="B16" s="51"/>
      <c r="C16" s="41"/>
      <c r="D16" s="45"/>
      <c r="E16" s="4"/>
      <c r="H16" s="221"/>
      <c r="I16" s="221"/>
      <c r="J16" s="221"/>
      <c r="K16" s="260"/>
      <c r="L16" s="221"/>
      <c r="M16" s="221"/>
      <c r="N16" s="260"/>
      <c r="O16" s="221"/>
      <c r="Q16" s="221"/>
      <c r="S16" s="221"/>
      <c r="T16" s="221"/>
      <c r="U16" s="221"/>
      <c r="V16" s="221"/>
    </row>
    <row r="17" spans="1:22" ht="12" x14ac:dyDescent="0.25">
      <c r="A17" s="15"/>
      <c r="B17" s="594" t="s">
        <v>62</v>
      </c>
      <c r="C17" s="501">
        <v>-6272</v>
      </c>
      <c r="D17" s="652">
        <v>6272</v>
      </c>
      <c r="K17" s="5">
        <v>108</v>
      </c>
      <c r="L17" s="3" t="s">
        <v>3426</v>
      </c>
      <c r="M17" s="221"/>
      <c r="N17" s="260"/>
      <c r="O17" s="221"/>
      <c r="P17" s="221"/>
      <c r="Q17" s="221"/>
      <c r="S17" s="221"/>
      <c r="T17" s="221"/>
      <c r="U17" s="221"/>
      <c r="V17" s="221"/>
    </row>
    <row r="18" spans="1:22" ht="3" customHeight="1" x14ac:dyDescent="0.2">
      <c r="A18" s="4"/>
      <c r="B18" s="357"/>
      <c r="C18" s="41"/>
      <c r="D18" s="45"/>
      <c r="E18" s="4"/>
      <c r="G18" s="193"/>
      <c r="H18" s="193"/>
      <c r="I18" s="193"/>
      <c r="J18" s="221"/>
      <c r="K18" s="260"/>
      <c r="L18" s="221"/>
      <c r="N18" s="260"/>
      <c r="O18" s="221"/>
      <c r="P18" s="221"/>
      <c r="Q18" s="221"/>
      <c r="S18" s="221"/>
      <c r="T18" s="221"/>
      <c r="U18" s="221"/>
      <c r="V18" s="221"/>
    </row>
    <row r="19" spans="1:22" ht="12" customHeight="1" x14ac:dyDescent="0.25">
      <c r="A19" s="36"/>
      <c r="B19" s="657" t="s">
        <v>2888</v>
      </c>
      <c r="C19" s="658">
        <v>-2754</v>
      </c>
      <c r="D19" s="658">
        <v>2754</v>
      </c>
      <c r="E19" s="353"/>
      <c r="F19" s="221"/>
      <c r="G19" s="193"/>
      <c r="H19" s="193"/>
      <c r="I19" s="193"/>
      <c r="J19" s="221"/>
      <c r="K19" s="260">
        <v>237</v>
      </c>
      <c r="L19" s="221" t="s">
        <v>3427</v>
      </c>
      <c r="N19" s="5"/>
    </row>
    <row r="20" spans="1:22" ht="12" customHeight="1" x14ac:dyDescent="0.2">
      <c r="A20" s="36"/>
      <c r="B20" s="581" t="s">
        <v>2759</v>
      </c>
      <c r="C20" s="580">
        <v>-81</v>
      </c>
      <c r="D20" s="575">
        <v>81</v>
      </c>
      <c r="E20" s="353"/>
      <c r="G20" s="193"/>
      <c r="H20" s="193"/>
      <c r="I20" s="193"/>
      <c r="K20" s="5">
        <v>114</v>
      </c>
      <c r="L20" s="3" t="s">
        <v>3428</v>
      </c>
      <c r="M20" s="221"/>
      <c r="N20" s="5"/>
    </row>
    <row r="21" spans="1:22" ht="12" customHeight="1" x14ac:dyDescent="0.2">
      <c r="A21" s="36"/>
      <c r="B21" s="581" t="s">
        <v>2695</v>
      </c>
      <c r="C21" s="580">
        <v>-16</v>
      </c>
      <c r="D21" s="575">
        <v>16</v>
      </c>
      <c r="E21" s="353"/>
      <c r="F21" s="221"/>
      <c r="G21" s="193"/>
      <c r="H21" s="193"/>
      <c r="I21" s="193"/>
      <c r="J21" s="221"/>
      <c r="K21" s="260">
        <v>63</v>
      </c>
      <c r="L21" s="193" t="s">
        <v>3430</v>
      </c>
      <c r="N21" s="5"/>
    </row>
    <row r="22" spans="1:22" ht="12" customHeight="1" x14ac:dyDescent="0.2">
      <c r="A22" s="36"/>
      <c r="B22" s="581" t="s">
        <v>2971</v>
      </c>
      <c r="C22" s="580">
        <v>-109</v>
      </c>
      <c r="D22" s="575">
        <v>109</v>
      </c>
      <c r="E22" s="353"/>
      <c r="F22" s="221"/>
      <c r="G22" s="193"/>
      <c r="H22" s="193"/>
      <c r="I22" s="193"/>
      <c r="K22" s="260">
        <v>95</v>
      </c>
      <c r="L22" s="221" t="s">
        <v>3431</v>
      </c>
      <c r="N22" s="5"/>
    </row>
    <row r="23" spans="1:22" ht="12" customHeight="1" x14ac:dyDescent="0.25">
      <c r="A23" s="36"/>
      <c r="B23" s="751" t="s">
        <v>2768</v>
      </c>
      <c r="C23" s="580">
        <v>-15</v>
      </c>
      <c r="D23" s="575">
        <v>15</v>
      </c>
      <c r="E23" s="240"/>
      <c r="I23" s="28"/>
      <c r="K23" s="231">
        <v>112</v>
      </c>
      <c r="L23" s="3" t="s">
        <v>1368</v>
      </c>
      <c r="N23" s="5"/>
    </row>
    <row r="24" spans="1:22" ht="12" customHeight="1" x14ac:dyDescent="0.25">
      <c r="A24" s="36"/>
      <c r="B24" s="751" t="s">
        <v>3418</v>
      </c>
      <c r="C24" s="580">
        <v>-38</v>
      </c>
      <c r="D24" s="575">
        <v>38</v>
      </c>
      <c r="E24" s="240"/>
      <c r="I24" s="28"/>
      <c r="K24" s="260">
        <v>30</v>
      </c>
      <c r="L24" s="221" t="s">
        <v>3434</v>
      </c>
      <c r="N24" s="5"/>
    </row>
    <row r="25" spans="1:22" ht="12" customHeight="1" x14ac:dyDescent="0.25">
      <c r="A25" s="36"/>
      <c r="B25" s="581" t="s">
        <v>2531</v>
      </c>
      <c r="C25" s="580">
        <v>-122</v>
      </c>
      <c r="D25" s="575">
        <v>122</v>
      </c>
      <c r="E25" s="240"/>
      <c r="I25" s="28"/>
      <c r="K25" s="260">
        <v>250</v>
      </c>
      <c r="L25" s="221" t="s">
        <v>3435</v>
      </c>
      <c r="N25" s="5"/>
    </row>
    <row r="26" spans="1:22" ht="12" customHeight="1" x14ac:dyDescent="0.25">
      <c r="A26" s="36"/>
      <c r="B26" s="581" t="s">
        <v>3422</v>
      </c>
      <c r="C26" s="580">
        <v>-17</v>
      </c>
      <c r="D26" s="575">
        <v>17</v>
      </c>
      <c r="E26" s="240"/>
      <c r="I26" s="28"/>
      <c r="K26" s="260"/>
      <c r="L26" s="221"/>
      <c r="N26" s="5"/>
    </row>
    <row r="27" spans="1:22" ht="12" customHeight="1" x14ac:dyDescent="0.25">
      <c r="A27" s="36"/>
      <c r="B27" s="751" t="s">
        <v>3423</v>
      </c>
      <c r="C27" s="580">
        <v>-7</v>
      </c>
      <c r="D27" s="575">
        <v>7</v>
      </c>
      <c r="E27" s="240"/>
      <c r="I27" s="28"/>
      <c r="K27" s="260"/>
      <c r="L27" s="221"/>
      <c r="N27" s="5"/>
    </row>
    <row r="28" spans="1:22" ht="12" customHeight="1" x14ac:dyDescent="0.25">
      <c r="A28" s="36"/>
      <c r="B28" s="751" t="s">
        <v>3424</v>
      </c>
      <c r="C28" s="580">
        <v>-20</v>
      </c>
      <c r="D28" s="575">
        <v>20</v>
      </c>
      <c r="E28" s="240"/>
      <c r="I28" s="28"/>
      <c r="K28" s="260"/>
      <c r="L28" s="221"/>
      <c r="N28" s="5"/>
    </row>
    <row r="29" spans="1:22" ht="12" customHeight="1" x14ac:dyDescent="0.25">
      <c r="A29" s="36"/>
      <c r="B29" s="751" t="s">
        <v>3425</v>
      </c>
      <c r="C29" s="580">
        <v>-10</v>
      </c>
      <c r="D29" s="575">
        <v>10</v>
      </c>
      <c r="E29" s="240"/>
      <c r="I29" s="28"/>
      <c r="K29" s="260"/>
      <c r="L29" s="221"/>
      <c r="N29" s="5"/>
    </row>
    <row r="30" spans="1:22" ht="12" customHeight="1" x14ac:dyDescent="0.25">
      <c r="A30" s="36"/>
      <c r="B30" s="751" t="s">
        <v>3433</v>
      </c>
      <c r="C30" s="580">
        <v>-420</v>
      </c>
      <c r="D30" s="575">
        <v>420</v>
      </c>
      <c r="E30" s="240"/>
      <c r="I30" s="28"/>
      <c r="K30" s="260"/>
      <c r="L30" s="221"/>
      <c r="N30" s="5"/>
    </row>
    <row r="31" spans="1:22" ht="12" customHeight="1" x14ac:dyDescent="0.25">
      <c r="A31" s="36"/>
      <c r="B31" s="751" t="s">
        <v>2204</v>
      </c>
      <c r="C31" s="580">
        <v>-20</v>
      </c>
      <c r="D31" s="575">
        <v>20</v>
      </c>
      <c r="E31" s="240"/>
      <c r="I31" s="28"/>
      <c r="K31" s="260"/>
      <c r="L31" s="221"/>
      <c r="N31" s="5"/>
    </row>
    <row r="32" spans="1:22" ht="12" customHeight="1" x14ac:dyDescent="0.25">
      <c r="A32" s="36"/>
      <c r="B32" s="751" t="s">
        <v>3432</v>
      </c>
      <c r="C32" s="580">
        <v>-27</v>
      </c>
      <c r="D32" s="575">
        <v>27</v>
      </c>
      <c r="E32" s="240"/>
      <c r="I32" s="28"/>
      <c r="K32" s="260"/>
      <c r="L32" s="221"/>
      <c r="N32" s="5"/>
    </row>
    <row r="33" spans="1:14" ht="12" customHeight="1" x14ac:dyDescent="0.25">
      <c r="A33" s="36"/>
      <c r="B33" s="751" t="s">
        <v>3438</v>
      </c>
      <c r="C33" s="580">
        <v>-119</v>
      </c>
      <c r="D33" s="575">
        <v>119</v>
      </c>
      <c r="E33" s="240"/>
      <c r="I33" s="28"/>
      <c r="K33" s="260"/>
      <c r="L33" s="221"/>
      <c r="N33" s="5"/>
    </row>
    <row r="34" spans="1:14" ht="12" customHeight="1" x14ac:dyDescent="0.25">
      <c r="A34" s="36"/>
      <c r="C34" s="302"/>
      <c r="D34" s="303"/>
      <c r="E34" s="240"/>
      <c r="I34" s="28"/>
      <c r="K34" s="260"/>
      <c r="L34" s="221"/>
      <c r="N34" s="5"/>
    </row>
    <row r="35" spans="1:14" ht="12" customHeight="1" thickBot="1" x14ac:dyDescent="0.3">
      <c r="A35" s="36"/>
      <c r="B35" s="221"/>
      <c r="C35" s="302"/>
      <c r="D35" s="303"/>
      <c r="E35" s="240">
        <f>SUM(D19:D35)</f>
        <v>3775</v>
      </c>
      <c r="I35" s="28"/>
      <c r="K35" s="260"/>
      <c r="L35" s="621"/>
      <c r="N35" s="5"/>
    </row>
    <row r="36" spans="1:14" ht="20.25" customHeight="1" thickBot="1" x14ac:dyDescent="0.45">
      <c r="B36" s="50" t="s">
        <v>1198</v>
      </c>
      <c r="C36" s="49">
        <f>SUM(C2:C35)</f>
        <v>0</v>
      </c>
      <c r="D36" s="432">
        <f>SUM(D2:D35)</f>
        <v>15126</v>
      </c>
      <c r="E36" s="353"/>
      <c r="G36" s="28"/>
      <c r="H36" s="28"/>
      <c r="I36" s="28"/>
      <c r="K36" s="651">
        <f>SUM(K2:K35)</f>
        <v>4094</v>
      </c>
      <c r="N36" s="651">
        <f>SUM(N2:N19)</f>
        <v>0</v>
      </c>
    </row>
    <row r="37" spans="1:14" x14ac:dyDescent="0.2">
      <c r="G37" s="28"/>
      <c r="I37" s="193"/>
    </row>
    <row r="38" spans="1:14" ht="20.25" customHeight="1" x14ac:dyDescent="0.25">
      <c r="D38" s="5"/>
      <c r="E38" s="240"/>
      <c r="F38" s="221"/>
      <c r="G38" s="221"/>
      <c r="I38" s="193"/>
    </row>
    <row r="39" spans="1:14" x14ac:dyDescent="0.2">
      <c r="C39" s="55"/>
      <c r="E39" s="55"/>
      <c r="F39" s="221"/>
      <c r="G39" s="193"/>
      <c r="H39" s="193"/>
      <c r="I39" s="193"/>
      <c r="J39" s="221"/>
      <c r="L39" s="221"/>
    </row>
    <row r="40" spans="1:14" x14ac:dyDescent="0.2">
      <c r="C40" s="55"/>
      <c r="E40" s="55"/>
      <c r="F40" s="221"/>
      <c r="G40" s="193"/>
      <c r="H40" s="193"/>
      <c r="I40" s="193"/>
      <c r="J40" s="221"/>
    </row>
    <row r="41" spans="1:14" x14ac:dyDescent="0.2">
      <c r="C41" s="55"/>
      <c r="E41" s="55"/>
      <c r="G41" s="221"/>
      <c r="H41" s="221"/>
      <c r="I41" s="221"/>
      <c r="J41" s="221"/>
      <c r="M41" s="221"/>
    </row>
    <row r="42" spans="1:14" x14ac:dyDescent="0.2">
      <c r="C42" s="55"/>
      <c r="E42" s="55"/>
      <c r="G42" s="221"/>
      <c r="H42" s="221"/>
      <c r="I42" s="221"/>
      <c r="J42" s="221"/>
    </row>
    <row r="43" spans="1:14" x14ac:dyDescent="0.2">
      <c r="C43" s="55"/>
      <c r="E43" s="55"/>
      <c r="G43" s="221"/>
      <c r="H43" s="221"/>
      <c r="I43" s="221"/>
      <c r="J43" s="221"/>
    </row>
    <row r="44" spans="1:14" x14ac:dyDescent="0.2">
      <c r="C44" s="55"/>
      <c r="E44" s="55"/>
      <c r="G44" s="221"/>
      <c r="H44" s="221"/>
      <c r="I44" s="221"/>
      <c r="J44" s="221"/>
    </row>
    <row r="45" spans="1:14" x14ac:dyDescent="0.2">
      <c r="C45" s="55"/>
      <c r="E45" s="55"/>
      <c r="I45" s="221"/>
      <c r="J45" s="221"/>
      <c r="K45" s="55"/>
      <c r="N45" s="221"/>
    </row>
    <row r="46" spans="1:14" x14ac:dyDescent="0.2">
      <c r="C46" s="55"/>
      <c r="E46" s="55"/>
      <c r="I46" s="221"/>
      <c r="J46" s="221"/>
      <c r="N46" s="221"/>
    </row>
    <row r="47" spans="1:14" x14ac:dyDescent="0.2">
      <c r="C47" s="55"/>
      <c r="J47" s="221"/>
      <c r="N47" s="221"/>
    </row>
    <row r="48" spans="1:14" x14ac:dyDescent="0.2">
      <c r="C48" s="55"/>
      <c r="J48" s="221"/>
      <c r="N48" s="221"/>
    </row>
    <row r="49" spans="3:14" x14ac:dyDescent="0.2">
      <c r="C49" s="55"/>
      <c r="J49" s="221"/>
      <c r="M49" s="221"/>
      <c r="N49" s="221"/>
    </row>
    <row r="50" spans="3:14" x14ac:dyDescent="0.2">
      <c r="C50" s="55"/>
      <c r="J50" s="221"/>
      <c r="M50" s="221"/>
      <c r="N50" s="221"/>
    </row>
    <row r="51" spans="3:14" x14ac:dyDescent="0.2">
      <c r="G51" s="221"/>
      <c r="H51" s="221"/>
      <c r="I51" s="221"/>
      <c r="J51" s="221"/>
      <c r="M51" s="221"/>
      <c r="N51" s="221"/>
    </row>
    <row r="52" spans="3:14" x14ac:dyDescent="0.2">
      <c r="C52" s="3"/>
      <c r="G52" s="221"/>
      <c r="H52" s="221"/>
      <c r="I52" s="221"/>
      <c r="J52" s="221"/>
      <c r="M52" s="221"/>
      <c r="N52" s="221"/>
    </row>
    <row r="53" spans="3:14" x14ac:dyDescent="0.2">
      <c r="C53" s="3"/>
      <c r="E53" s="353"/>
      <c r="G53" s="221"/>
      <c r="H53" s="221"/>
      <c r="I53" s="221"/>
      <c r="J53" s="221"/>
    </row>
    <row r="54" spans="3:14" x14ac:dyDescent="0.2">
      <c r="E54" s="353"/>
      <c r="G54" s="221"/>
      <c r="H54" s="221"/>
      <c r="I54" s="221"/>
      <c r="J54" s="221"/>
    </row>
    <row r="55" spans="3:14" x14ac:dyDescent="0.2">
      <c r="G55" s="221"/>
      <c r="H55" s="221"/>
      <c r="I55" s="221"/>
      <c r="J55" s="221"/>
    </row>
    <row r="56" spans="3:14" x14ac:dyDescent="0.2">
      <c r="G56" s="221"/>
      <c r="H56" s="221"/>
      <c r="I56" s="221"/>
      <c r="J56" s="221"/>
    </row>
    <row r="57" spans="3:14" x14ac:dyDescent="0.2">
      <c r="G57" s="221"/>
      <c r="H57" s="221"/>
      <c r="I57" s="221"/>
      <c r="J57" s="221"/>
    </row>
  </sheetData>
  <mergeCells count="1">
    <mergeCell ref="N1:O1"/>
  </mergeCell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workbookViewId="0">
      <selection activeCell="G2" sqref="G2"/>
    </sheetView>
  </sheetViews>
  <sheetFormatPr baseColWidth="10" defaultColWidth="11.44140625" defaultRowHeight="11.4" x14ac:dyDescent="0.2"/>
  <cols>
    <col min="1" max="1" width="3.6640625" style="3" customWidth="1"/>
    <col min="2" max="2" width="23.109375" style="3" customWidth="1"/>
    <col min="3" max="3" width="10.88671875" style="5" bestFit="1" customWidth="1"/>
    <col min="4" max="4" width="9.109375" style="3" customWidth="1"/>
    <col min="5" max="5" width="6.88671875" style="3" customWidth="1"/>
    <col min="6" max="6" width="5.33203125" style="3" hidden="1" customWidth="1"/>
    <col min="7" max="7" width="9.109375" style="3" customWidth="1"/>
    <col min="8" max="8" width="6.6640625" style="3" customWidth="1"/>
    <col min="9" max="9" width="7.109375" style="3" customWidth="1"/>
    <col min="10" max="10" width="1.109375" style="3" customWidth="1"/>
    <col min="11" max="11" width="16.6640625" style="3" bestFit="1" customWidth="1"/>
    <col min="12" max="12" width="19.6640625" style="3" customWidth="1"/>
    <col min="13" max="13" width="2.109375" style="3" customWidth="1"/>
    <col min="14" max="14" width="11.33203125" style="3" customWidth="1"/>
    <col min="15" max="15" width="19.6640625" style="3" customWidth="1"/>
    <col min="16" max="16" width="2.6640625" style="3" customWidth="1"/>
    <col min="17" max="17" width="1.6640625" style="3" customWidth="1"/>
    <col min="18" max="18" width="2" style="3" customWidth="1"/>
    <col min="19" max="16384" width="11.44140625" style="3"/>
  </cols>
  <sheetData>
    <row r="1" spans="1:22" ht="12" thickBot="1" x14ac:dyDescent="0.25">
      <c r="B1" s="50"/>
      <c r="C1" s="54" t="s">
        <v>1230</v>
      </c>
      <c r="D1" s="54" t="s">
        <v>1228</v>
      </c>
      <c r="E1" s="221"/>
      <c r="F1" s="260"/>
      <c r="G1" s="221"/>
      <c r="H1" s="221"/>
      <c r="I1" s="221"/>
      <c r="K1" s="176" t="s">
        <v>2712</v>
      </c>
      <c r="N1" s="1911" t="s">
        <v>2722</v>
      </c>
      <c r="O1" s="1912"/>
    </row>
    <row r="2" spans="1:22" ht="12" x14ac:dyDescent="0.25">
      <c r="A2" s="16"/>
      <c r="B2" s="50" t="s">
        <v>1192</v>
      </c>
      <c r="C2" s="40">
        <v>12374</v>
      </c>
      <c r="D2" s="44"/>
      <c r="E2" s="260"/>
      <c r="F2" s="630"/>
      <c r="G2" s="260"/>
      <c r="H2" s="355"/>
      <c r="I2" s="221"/>
      <c r="K2" s="260">
        <v>175</v>
      </c>
      <c r="L2" s="193" t="s">
        <v>3359</v>
      </c>
      <c r="N2" s="5"/>
    </row>
    <row r="3" spans="1:22" ht="12" x14ac:dyDescent="0.25">
      <c r="A3" s="16"/>
      <c r="B3" s="3" t="s">
        <v>3367</v>
      </c>
      <c r="C3" s="44">
        <v>585</v>
      </c>
      <c r="D3" s="44"/>
      <c r="E3" s="260"/>
      <c r="F3" s="630"/>
      <c r="G3" s="260"/>
      <c r="H3" s="355"/>
      <c r="I3" s="221"/>
      <c r="K3" s="709">
        <v>75</v>
      </c>
      <c r="L3" s="3" t="s">
        <v>3364</v>
      </c>
      <c r="N3" s="5"/>
    </row>
    <row r="4" spans="1:22" ht="13.2" x14ac:dyDescent="0.25">
      <c r="A4" s="16"/>
      <c r="B4" s="3" t="s">
        <v>1194</v>
      </c>
      <c r="C4" s="44"/>
      <c r="D4" s="44"/>
      <c r="E4" s="23"/>
      <c r="K4" s="719">
        <v>180</v>
      </c>
      <c r="L4" s="193" t="s">
        <v>3362</v>
      </c>
      <c r="N4" s="5"/>
    </row>
    <row r="5" spans="1:22" ht="12" x14ac:dyDescent="0.25">
      <c r="A5" s="16"/>
      <c r="B5" s="569" t="s">
        <v>393</v>
      </c>
      <c r="C5" s="734">
        <v>150</v>
      </c>
      <c r="D5" s="734">
        <v>-150</v>
      </c>
      <c r="E5" s="23"/>
      <c r="K5" s="260">
        <v>108</v>
      </c>
      <c r="L5" s="193" t="s">
        <v>3363</v>
      </c>
      <c r="N5" s="5"/>
    </row>
    <row r="6" spans="1:22" ht="3.75" customHeight="1" x14ac:dyDescent="0.2">
      <c r="A6" s="4"/>
      <c r="B6" s="51"/>
      <c r="C6" s="41"/>
      <c r="D6" s="45"/>
      <c r="E6" s="4"/>
      <c r="K6" s="260"/>
      <c r="L6" s="221"/>
      <c r="N6" s="5"/>
    </row>
    <row r="7" spans="1:22" x14ac:dyDescent="0.2">
      <c r="A7" s="14">
        <v>1</v>
      </c>
      <c r="B7" s="569" t="s">
        <v>1145</v>
      </c>
      <c r="C7" s="559">
        <v>-30</v>
      </c>
      <c r="D7" s="558">
        <v>30</v>
      </c>
      <c r="H7" s="353"/>
      <c r="I7" s="193"/>
      <c r="K7" s="260">
        <v>2</v>
      </c>
      <c r="L7" s="193" t="s">
        <v>3360</v>
      </c>
      <c r="N7" s="5"/>
      <c r="Q7" s="221"/>
      <c r="S7" s="221"/>
      <c r="T7" s="221"/>
      <c r="U7" s="221"/>
      <c r="V7" s="221"/>
    </row>
    <row r="8" spans="1:22" x14ac:dyDescent="0.2">
      <c r="A8" s="14">
        <v>2</v>
      </c>
      <c r="B8" s="569" t="s">
        <v>791</v>
      </c>
      <c r="C8" s="559">
        <v>-431</v>
      </c>
      <c r="D8" s="558">
        <v>431</v>
      </c>
      <c r="E8" s="221"/>
      <c r="I8" s="193"/>
      <c r="J8" s="221"/>
      <c r="K8" s="260">
        <v>351</v>
      </c>
      <c r="L8" s="193" t="s">
        <v>3312</v>
      </c>
      <c r="N8" s="5"/>
      <c r="P8" s="221"/>
      <c r="Q8" s="221"/>
      <c r="U8" s="221"/>
      <c r="V8" s="221"/>
    </row>
    <row r="9" spans="1:22" x14ac:dyDescent="0.2">
      <c r="A9" s="14">
        <v>3</v>
      </c>
      <c r="B9" s="569" t="s">
        <v>2670</v>
      </c>
      <c r="C9" s="559">
        <v>-596</v>
      </c>
      <c r="D9" s="558">
        <v>596</v>
      </c>
      <c r="G9" s="221"/>
      <c r="H9" s="221"/>
      <c r="I9" s="221"/>
      <c r="J9" s="221"/>
      <c r="K9" s="260">
        <v>56</v>
      </c>
      <c r="L9" s="193" t="s">
        <v>2937</v>
      </c>
      <c r="N9" s="5"/>
      <c r="P9" s="221"/>
      <c r="Q9" s="221"/>
      <c r="U9" s="221"/>
      <c r="V9" s="221"/>
    </row>
    <row r="10" spans="1:22" x14ac:dyDescent="0.2">
      <c r="A10" s="14">
        <v>4</v>
      </c>
      <c r="B10" s="569" t="s">
        <v>2711</v>
      </c>
      <c r="C10" s="559">
        <v>-3688</v>
      </c>
      <c r="D10" s="558">
        <f>K38</f>
        <v>3688</v>
      </c>
      <c r="G10" s="193"/>
      <c r="H10" s="193"/>
      <c r="I10" s="221"/>
      <c r="J10" s="221"/>
      <c r="K10" s="260">
        <v>78</v>
      </c>
      <c r="L10" s="221" t="s">
        <v>3366</v>
      </c>
      <c r="N10" s="260"/>
      <c r="O10" s="221"/>
      <c r="Q10" s="221"/>
      <c r="U10" s="221"/>
      <c r="V10" s="221"/>
    </row>
    <row r="11" spans="1:22" x14ac:dyDescent="0.2">
      <c r="A11" s="14">
        <v>5</v>
      </c>
      <c r="B11" s="569" t="s">
        <v>3378</v>
      </c>
      <c r="C11" s="559">
        <v>-624</v>
      </c>
      <c r="D11" s="558">
        <v>624</v>
      </c>
      <c r="G11" s="221"/>
      <c r="H11" s="221"/>
      <c r="I11" s="193"/>
      <c r="J11" s="221"/>
      <c r="K11" s="5">
        <v>106</v>
      </c>
      <c r="L11" s="3" t="s">
        <v>3370</v>
      </c>
      <c r="M11" s="260"/>
      <c r="N11" s="260"/>
      <c r="O11" s="704"/>
      <c r="Q11" s="221"/>
      <c r="S11" s="221"/>
      <c r="T11" s="221"/>
      <c r="U11" s="221"/>
      <c r="V11" s="221"/>
    </row>
    <row r="12" spans="1:22" x14ac:dyDescent="0.2">
      <c r="A12" s="14">
        <v>6</v>
      </c>
      <c r="B12" s="569" t="s">
        <v>1433</v>
      </c>
      <c r="C12" s="559">
        <v>-80</v>
      </c>
      <c r="D12" s="558">
        <v>80</v>
      </c>
      <c r="G12" s="193"/>
      <c r="H12" s="221"/>
      <c r="I12" s="221"/>
      <c r="K12" s="260">
        <v>298</v>
      </c>
      <c r="L12" s="221" t="s">
        <v>3369</v>
      </c>
      <c r="M12" s="221"/>
      <c r="N12" s="260"/>
      <c r="Q12" s="221"/>
      <c r="S12" s="221"/>
      <c r="T12" s="221"/>
      <c r="U12" s="221"/>
      <c r="V12" s="221"/>
    </row>
    <row r="13" spans="1:22" ht="12" x14ac:dyDescent="0.25">
      <c r="A13" s="15"/>
      <c r="B13" s="670" t="s">
        <v>2852</v>
      </c>
      <c r="C13" s="672">
        <v>-175</v>
      </c>
      <c r="D13" s="672">
        <v>175</v>
      </c>
      <c r="E13" s="240">
        <f>SUM(D7:D13)</f>
        <v>5624</v>
      </c>
      <c r="I13" s="221"/>
      <c r="K13" s="260">
        <v>105</v>
      </c>
      <c r="L13" s="221" t="s">
        <v>2970</v>
      </c>
      <c r="M13" s="221"/>
      <c r="N13" s="260"/>
      <c r="Q13" s="221"/>
      <c r="S13" s="221"/>
      <c r="T13" s="221"/>
      <c r="U13" s="221"/>
      <c r="V13" s="221"/>
    </row>
    <row r="14" spans="1:22" ht="3" customHeight="1" x14ac:dyDescent="0.2">
      <c r="A14" s="4"/>
      <c r="B14" s="51"/>
      <c r="C14" s="41"/>
      <c r="D14" s="45"/>
      <c r="E14" s="4"/>
      <c r="H14" s="221"/>
      <c r="I14" s="221"/>
      <c r="J14" s="221"/>
      <c r="K14" s="221"/>
      <c r="L14" s="221"/>
      <c r="M14" s="221"/>
      <c r="N14" s="260"/>
      <c r="O14" s="221"/>
      <c r="Q14" s="221"/>
      <c r="S14" s="221"/>
      <c r="T14" s="221"/>
      <c r="U14" s="221"/>
      <c r="V14" s="221"/>
    </row>
    <row r="15" spans="1:22" ht="12" x14ac:dyDescent="0.25">
      <c r="A15" s="15"/>
      <c r="B15" s="594" t="s">
        <v>62</v>
      </c>
      <c r="C15" s="501">
        <v>-3280</v>
      </c>
      <c r="D15" s="652">
        <v>3280</v>
      </c>
      <c r="K15" s="260">
        <v>60</v>
      </c>
      <c r="L15" s="221" t="s">
        <v>3371</v>
      </c>
      <c r="M15" s="221"/>
      <c r="N15" s="260"/>
      <c r="O15" s="221"/>
      <c r="P15" s="221"/>
      <c r="Q15" s="221"/>
      <c r="S15" s="221"/>
      <c r="T15" s="221"/>
      <c r="U15" s="221"/>
      <c r="V15" s="221"/>
    </row>
    <row r="16" spans="1:22" ht="3" customHeight="1" x14ac:dyDescent="0.2">
      <c r="A16" s="4"/>
      <c r="B16" s="357"/>
      <c r="C16" s="41"/>
      <c r="D16" s="45"/>
      <c r="E16" s="4"/>
      <c r="G16" s="193"/>
      <c r="H16" s="193"/>
      <c r="I16" s="193"/>
      <c r="J16" s="221"/>
      <c r="K16" s="260"/>
      <c r="L16" s="221"/>
      <c r="N16" s="260"/>
      <c r="O16" s="221"/>
      <c r="P16" s="221"/>
      <c r="Q16" s="221"/>
      <c r="S16" s="221"/>
      <c r="T16" s="221"/>
      <c r="U16" s="221"/>
      <c r="V16" s="221"/>
    </row>
    <row r="17" spans="1:14" ht="12" customHeight="1" x14ac:dyDescent="0.25">
      <c r="A17" s="36"/>
      <c r="B17" s="657" t="s">
        <v>2888</v>
      </c>
      <c r="C17" s="658">
        <v>-2762</v>
      </c>
      <c r="D17" s="658">
        <v>2762</v>
      </c>
      <c r="E17" s="353"/>
      <c r="F17" s="221"/>
      <c r="G17" s="193"/>
      <c r="H17" s="193"/>
      <c r="I17" s="193"/>
      <c r="J17" s="221"/>
      <c r="K17" s="260">
        <v>35</v>
      </c>
      <c r="L17" s="221" t="s">
        <v>2612</v>
      </c>
      <c r="N17" s="5"/>
    </row>
    <row r="18" spans="1:14" ht="12" customHeight="1" x14ac:dyDescent="0.25">
      <c r="A18" s="36"/>
      <c r="B18" s="730" t="s">
        <v>3237</v>
      </c>
      <c r="C18" s="731">
        <v>-202</v>
      </c>
      <c r="D18" s="732">
        <v>202</v>
      </c>
      <c r="E18" s="353"/>
      <c r="F18" s="221"/>
      <c r="G18" s="193"/>
      <c r="H18" s="193"/>
      <c r="I18" s="193"/>
      <c r="J18" s="221"/>
      <c r="K18" s="260">
        <v>13</v>
      </c>
      <c r="L18" s="221" t="s">
        <v>2771</v>
      </c>
      <c r="N18" s="5"/>
    </row>
    <row r="19" spans="1:14" ht="12" customHeight="1" x14ac:dyDescent="0.2">
      <c r="A19" s="36"/>
      <c r="B19" s="569" t="s">
        <v>2759</v>
      </c>
      <c r="C19" s="559">
        <v>-100</v>
      </c>
      <c r="D19" s="558">
        <v>100</v>
      </c>
      <c r="E19" s="353"/>
      <c r="G19" s="193"/>
      <c r="H19" s="193"/>
      <c r="I19" s="193"/>
      <c r="K19" s="260">
        <v>45</v>
      </c>
      <c r="L19" s="193" t="s">
        <v>3373</v>
      </c>
      <c r="M19" s="221"/>
      <c r="N19" s="5"/>
    </row>
    <row r="20" spans="1:14" ht="12" customHeight="1" x14ac:dyDescent="0.2">
      <c r="A20" s="36"/>
      <c r="B20" s="569" t="s">
        <v>2695</v>
      </c>
      <c r="C20" s="559">
        <v>0</v>
      </c>
      <c r="D20" s="558">
        <v>0</v>
      </c>
      <c r="E20" s="353"/>
      <c r="F20" s="221"/>
      <c r="G20" s="193"/>
      <c r="H20" s="193"/>
      <c r="I20" s="193"/>
      <c r="J20" s="221"/>
      <c r="K20" s="260">
        <v>58</v>
      </c>
      <c r="L20" s="221" t="s">
        <v>3374</v>
      </c>
      <c r="N20" s="5"/>
    </row>
    <row r="21" spans="1:14" ht="12" customHeight="1" x14ac:dyDescent="0.2">
      <c r="A21" s="36"/>
      <c r="B21" s="569" t="s">
        <v>2971</v>
      </c>
      <c r="C21" s="559">
        <v>-164</v>
      </c>
      <c r="D21" s="558">
        <v>164</v>
      </c>
      <c r="E21" s="353"/>
      <c r="F21" s="221"/>
      <c r="G21" s="193"/>
      <c r="H21" s="193"/>
      <c r="I21" s="193"/>
      <c r="K21" s="231">
        <v>149</v>
      </c>
      <c r="L21" s="3" t="s">
        <v>3377</v>
      </c>
      <c r="N21" s="5"/>
    </row>
    <row r="22" spans="1:14" ht="12" customHeight="1" x14ac:dyDescent="0.25">
      <c r="A22" s="36"/>
      <c r="B22" s="569" t="s">
        <v>2752</v>
      </c>
      <c r="C22" s="559">
        <v>-280</v>
      </c>
      <c r="D22" s="558">
        <v>280</v>
      </c>
      <c r="E22" s="240"/>
      <c r="G22" s="193"/>
      <c r="H22" s="193"/>
      <c r="I22" s="193"/>
      <c r="K22" s="5">
        <v>187</v>
      </c>
      <c r="L22" s="3" t="s">
        <v>3376</v>
      </c>
      <c r="N22" s="5"/>
    </row>
    <row r="23" spans="1:14" ht="12" customHeight="1" x14ac:dyDescent="0.25">
      <c r="A23" s="36"/>
      <c r="B23" s="569" t="s">
        <v>3315</v>
      </c>
      <c r="C23" s="559">
        <v>-15</v>
      </c>
      <c r="D23" s="558">
        <v>15</v>
      </c>
      <c r="E23" s="240"/>
      <c r="G23" s="193"/>
      <c r="H23" s="193"/>
      <c r="I23" s="193"/>
      <c r="K23" s="260">
        <v>150</v>
      </c>
      <c r="L23" s="193" t="s">
        <v>3372</v>
      </c>
      <c r="N23" s="5"/>
    </row>
    <row r="24" spans="1:14" ht="12" customHeight="1" x14ac:dyDescent="0.25">
      <c r="A24" s="36"/>
      <c r="B24" s="569" t="s">
        <v>3361</v>
      </c>
      <c r="C24" s="559">
        <v>-60</v>
      </c>
      <c r="D24" s="558">
        <v>60</v>
      </c>
      <c r="E24" s="240"/>
      <c r="G24" s="193"/>
      <c r="H24" s="193"/>
      <c r="I24" s="193"/>
      <c r="K24" s="231">
        <v>150</v>
      </c>
      <c r="L24" s="3" t="s">
        <v>3384</v>
      </c>
    </row>
    <row r="25" spans="1:14" ht="12" customHeight="1" x14ac:dyDescent="0.25">
      <c r="A25" s="36"/>
      <c r="B25" s="569" t="s">
        <v>3365</v>
      </c>
      <c r="C25" s="559">
        <v>-60</v>
      </c>
      <c r="D25" s="558">
        <v>60</v>
      </c>
      <c r="E25" s="240"/>
      <c r="G25" s="193"/>
      <c r="H25" s="193"/>
      <c r="I25" s="193"/>
      <c r="K25" s="5">
        <v>150</v>
      </c>
      <c r="L25" s="3" t="s">
        <v>3391</v>
      </c>
    </row>
    <row r="26" spans="1:14" ht="12" customHeight="1" x14ac:dyDescent="0.25">
      <c r="A26" s="36"/>
      <c r="B26" s="569" t="s">
        <v>2204</v>
      </c>
      <c r="C26" s="559">
        <v>-100</v>
      </c>
      <c r="D26" s="558">
        <v>100</v>
      </c>
      <c r="E26" s="240"/>
      <c r="I26" s="28"/>
      <c r="K26" s="5">
        <v>78</v>
      </c>
      <c r="L26" s="3" t="s">
        <v>3385</v>
      </c>
    </row>
    <row r="27" spans="1:14" ht="12" customHeight="1" x14ac:dyDescent="0.25">
      <c r="A27" s="36"/>
      <c r="B27" s="569" t="s">
        <v>3368</v>
      </c>
      <c r="C27" s="559">
        <v>-232</v>
      </c>
      <c r="D27" s="558">
        <v>232</v>
      </c>
      <c r="E27" s="240"/>
      <c r="H27" s="28"/>
      <c r="I27" s="28"/>
      <c r="K27" s="231">
        <v>69</v>
      </c>
      <c r="L27" s="3" t="s">
        <v>3386</v>
      </c>
      <c r="N27" s="5"/>
    </row>
    <row r="28" spans="1:14" ht="12" customHeight="1" x14ac:dyDescent="0.25">
      <c r="A28" s="36"/>
      <c r="B28" s="735" t="s">
        <v>3375</v>
      </c>
      <c r="C28" s="559">
        <v>-99</v>
      </c>
      <c r="D28" s="558">
        <v>99</v>
      </c>
      <c r="E28" s="240"/>
      <c r="I28" s="28"/>
      <c r="K28" s="5">
        <v>2</v>
      </c>
      <c r="L28" s="3" t="s">
        <v>3387</v>
      </c>
      <c r="N28" s="5"/>
    </row>
    <row r="29" spans="1:14" ht="12" customHeight="1" x14ac:dyDescent="0.25">
      <c r="A29" s="36"/>
      <c r="B29" s="735" t="s">
        <v>2352</v>
      </c>
      <c r="C29" s="559">
        <v>-85</v>
      </c>
      <c r="D29" s="558">
        <v>85</v>
      </c>
      <c r="E29" s="240"/>
      <c r="K29" s="5">
        <v>87</v>
      </c>
      <c r="L29" s="3" t="s">
        <v>3390</v>
      </c>
      <c r="N29" s="5"/>
    </row>
    <row r="30" spans="1:14" ht="12" customHeight="1" x14ac:dyDescent="0.25">
      <c r="A30" s="36"/>
      <c r="B30" s="735" t="s">
        <v>2645</v>
      </c>
      <c r="C30" s="559">
        <v>-30</v>
      </c>
      <c r="D30" s="558">
        <v>30</v>
      </c>
      <c r="E30" s="240"/>
      <c r="I30" s="28"/>
      <c r="K30" s="260">
        <v>42</v>
      </c>
      <c r="L30" s="221" t="s">
        <v>3398</v>
      </c>
      <c r="N30" s="5"/>
    </row>
    <row r="31" spans="1:14" ht="12" customHeight="1" x14ac:dyDescent="0.25">
      <c r="A31" s="36"/>
      <c r="B31" s="735" t="s">
        <v>3408</v>
      </c>
      <c r="C31" s="559">
        <v>-16</v>
      </c>
      <c r="D31" s="558">
        <v>16</v>
      </c>
      <c r="E31" s="240"/>
      <c r="I31" s="28"/>
      <c r="K31" s="260">
        <v>171</v>
      </c>
      <c r="L31" s="221" t="s">
        <v>3399</v>
      </c>
      <c r="N31" s="5"/>
    </row>
    <row r="32" spans="1:14" ht="12" customHeight="1" x14ac:dyDescent="0.25">
      <c r="A32" s="36"/>
      <c r="B32" s="663"/>
      <c r="C32" s="302"/>
      <c r="D32" s="303"/>
      <c r="E32" s="240"/>
      <c r="I32" s="28"/>
      <c r="K32" s="260">
        <v>129</v>
      </c>
      <c r="L32" s="221" t="s">
        <v>3400</v>
      </c>
      <c r="N32" s="5"/>
    </row>
    <row r="33" spans="1:14" ht="12" customHeight="1" x14ac:dyDescent="0.25">
      <c r="A33" s="36"/>
      <c r="B33" s="663"/>
      <c r="C33" s="302"/>
      <c r="D33" s="303"/>
      <c r="E33" s="240"/>
      <c r="I33" s="28"/>
      <c r="K33" s="260">
        <v>225</v>
      </c>
      <c r="L33" s="221" t="s">
        <v>3401</v>
      </c>
      <c r="N33" s="5"/>
    </row>
    <row r="34" spans="1:14" ht="12" customHeight="1" x14ac:dyDescent="0.25">
      <c r="A34" s="36"/>
      <c r="B34" s="663"/>
      <c r="C34" s="302"/>
      <c r="D34" s="303"/>
      <c r="E34" s="240"/>
      <c r="I34" s="28"/>
      <c r="K34" s="260">
        <v>20</v>
      </c>
      <c r="L34" s="221" t="s">
        <v>2771</v>
      </c>
      <c r="N34" s="5"/>
    </row>
    <row r="35" spans="1:14" ht="12" customHeight="1" x14ac:dyDescent="0.25">
      <c r="A35" s="36"/>
      <c r="B35" s="663"/>
      <c r="C35" s="302"/>
      <c r="D35" s="303"/>
      <c r="E35" s="240"/>
      <c r="I35" s="28"/>
      <c r="K35" s="260">
        <v>208</v>
      </c>
      <c r="L35" s="221" t="s">
        <v>3402</v>
      </c>
      <c r="N35" s="5"/>
    </row>
    <row r="36" spans="1:14" ht="12" customHeight="1" x14ac:dyDescent="0.25">
      <c r="A36" s="36"/>
      <c r="B36" s="663"/>
      <c r="C36" s="302"/>
      <c r="D36" s="303"/>
      <c r="E36" s="240"/>
      <c r="I36" s="28"/>
      <c r="K36" s="260">
        <v>126</v>
      </c>
      <c r="L36" s="221" t="s">
        <v>3403</v>
      </c>
      <c r="N36" s="5"/>
    </row>
    <row r="37" spans="1:14" ht="12" customHeight="1" thickBot="1" x14ac:dyDescent="0.3">
      <c r="A37" s="36"/>
      <c r="B37" s="221"/>
      <c r="C37" s="302"/>
      <c r="D37" s="303"/>
      <c r="E37" s="240">
        <f>SUM(D17:D37)</f>
        <v>4205</v>
      </c>
      <c r="I37" s="28"/>
      <c r="K37" s="260"/>
      <c r="L37" s="621"/>
      <c r="N37" s="5"/>
    </row>
    <row r="38" spans="1:14" ht="20.25" customHeight="1" thickBot="1" x14ac:dyDescent="0.45">
      <c r="B38" s="50" t="s">
        <v>1198</v>
      </c>
      <c r="C38" s="49">
        <f>SUM(C2:C37)</f>
        <v>0</v>
      </c>
      <c r="D38" s="432">
        <f>SUM(D7:D17)</f>
        <v>11666</v>
      </c>
      <c r="E38" s="353"/>
      <c r="G38" s="28"/>
      <c r="H38" s="28"/>
      <c r="I38" s="28"/>
      <c r="K38" s="651">
        <f>SUM(K2:K37)</f>
        <v>3688</v>
      </c>
      <c r="N38" s="651">
        <f>SUM(N2:N17)</f>
        <v>0</v>
      </c>
    </row>
    <row r="39" spans="1:14" x14ac:dyDescent="0.2">
      <c r="G39" s="28"/>
      <c r="I39" s="193"/>
    </row>
    <row r="40" spans="1:14" ht="20.25" customHeight="1" x14ac:dyDescent="0.25">
      <c r="D40" s="5"/>
      <c r="E40" s="240"/>
      <c r="F40" s="221"/>
      <c r="G40" s="221"/>
      <c r="I40" s="193"/>
    </row>
    <row r="41" spans="1:14" x14ac:dyDescent="0.2">
      <c r="C41" s="55"/>
      <c r="E41" s="55"/>
      <c r="F41" s="221"/>
      <c r="G41" s="193"/>
      <c r="H41" s="193"/>
      <c r="I41" s="193"/>
      <c r="J41" s="221"/>
      <c r="L41" s="221"/>
    </row>
    <row r="42" spans="1:14" x14ac:dyDescent="0.2">
      <c r="C42" s="55"/>
      <c r="E42" s="55"/>
      <c r="F42" s="221"/>
      <c r="G42" s="193"/>
      <c r="H42" s="193"/>
      <c r="I42" s="193"/>
      <c r="J42" s="221"/>
    </row>
    <row r="43" spans="1:14" x14ac:dyDescent="0.2">
      <c r="C43" s="55"/>
      <c r="E43" s="55"/>
      <c r="G43" s="221"/>
      <c r="H43" s="221"/>
      <c r="I43" s="221"/>
      <c r="J43" s="221"/>
      <c r="M43" s="221"/>
    </row>
    <row r="44" spans="1:14" x14ac:dyDescent="0.2">
      <c r="C44" s="55"/>
      <c r="E44" s="55"/>
      <c r="G44" s="221"/>
      <c r="H44" s="221"/>
      <c r="I44" s="221"/>
      <c r="J44" s="221"/>
    </row>
    <row r="45" spans="1:14" x14ac:dyDescent="0.2">
      <c r="C45" s="55"/>
      <c r="E45" s="55"/>
      <c r="G45" s="221"/>
      <c r="H45" s="221"/>
      <c r="I45" s="221"/>
      <c r="J45" s="221"/>
    </row>
    <row r="46" spans="1:14" x14ac:dyDescent="0.2">
      <c r="C46" s="55"/>
      <c r="E46" s="55"/>
      <c r="G46" s="221"/>
      <c r="H46" s="221"/>
      <c r="I46" s="221"/>
      <c r="J46" s="221"/>
    </row>
    <row r="47" spans="1:14" x14ac:dyDescent="0.2">
      <c r="C47" s="55"/>
      <c r="E47" s="55"/>
      <c r="I47" s="221"/>
      <c r="J47" s="221"/>
      <c r="K47" s="55"/>
      <c r="N47" s="221"/>
    </row>
    <row r="48" spans="1:14" x14ac:dyDescent="0.2">
      <c r="C48" s="55"/>
      <c r="E48" s="55"/>
      <c r="I48" s="221"/>
      <c r="J48" s="221"/>
      <c r="N48" s="221"/>
    </row>
    <row r="49" spans="3:14" x14ac:dyDescent="0.2">
      <c r="C49" s="55"/>
      <c r="J49" s="221"/>
      <c r="N49" s="221"/>
    </row>
    <row r="50" spans="3:14" x14ac:dyDescent="0.2">
      <c r="C50" s="55"/>
      <c r="J50" s="221"/>
      <c r="N50" s="221"/>
    </row>
    <row r="51" spans="3:14" x14ac:dyDescent="0.2">
      <c r="C51" s="55"/>
      <c r="J51" s="221"/>
      <c r="M51" s="221"/>
      <c r="N51" s="221"/>
    </row>
    <row r="52" spans="3:14" x14ac:dyDescent="0.2">
      <c r="C52" s="55"/>
      <c r="J52" s="221"/>
      <c r="M52" s="221"/>
      <c r="N52" s="221"/>
    </row>
    <row r="53" spans="3:14" x14ac:dyDescent="0.2">
      <c r="G53" s="221"/>
      <c r="H53" s="221"/>
      <c r="I53" s="221"/>
      <c r="J53" s="221"/>
      <c r="M53" s="221"/>
      <c r="N53" s="221"/>
    </row>
    <row r="54" spans="3:14" x14ac:dyDescent="0.2">
      <c r="C54" s="3"/>
      <c r="G54" s="221"/>
      <c r="H54" s="221"/>
      <c r="I54" s="221"/>
      <c r="J54" s="221"/>
      <c r="M54" s="221"/>
      <c r="N54" s="221"/>
    </row>
    <row r="55" spans="3:14" x14ac:dyDescent="0.2">
      <c r="C55" s="3"/>
      <c r="E55" s="353"/>
      <c r="G55" s="221"/>
      <c r="H55" s="221"/>
      <c r="I55" s="221"/>
      <c r="J55" s="221"/>
    </row>
    <row r="56" spans="3:14" x14ac:dyDescent="0.2">
      <c r="E56" s="353"/>
      <c r="G56" s="221"/>
      <c r="H56" s="221"/>
      <c r="I56" s="221"/>
      <c r="J56" s="221"/>
    </row>
    <row r="57" spans="3:14" x14ac:dyDescent="0.2">
      <c r="G57" s="221"/>
      <c r="H57" s="221"/>
      <c r="I57" s="221"/>
      <c r="J57" s="221"/>
    </row>
    <row r="58" spans="3:14" x14ac:dyDescent="0.2">
      <c r="G58" s="221"/>
      <c r="H58" s="221"/>
      <c r="I58" s="221"/>
      <c r="J58" s="221"/>
    </row>
    <row r="59" spans="3:14" x14ac:dyDescent="0.2">
      <c r="G59" s="221"/>
      <c r="H59" s="221"/>
      <c r="I59" s="221"/>
      <c r="J59" s="221"/>
    </row>
  </sheetData>
  <mergeCells count="1">
    <mergeCell ref="N1:O1"/>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5"/>
  <sheetViews>
    <sheetView workbookViewId="0">
      <selection activeCell="G31" sqref="G31"/>
    </sheetView>
  </sheetViews>
  <sheetFormatPr baseColWidth="10" defaultColWidth="11.44140625" defaultRowHeight="11.4" x14ac:dyDescent="0.2"/>
  <cols>
    <col min="1" max="1" width="3.6640625" style="3" customWidth="1"/>
    <col min="2" max="2" width="23.109375" style="3" customWidth="1"/>
    <col min="3" max="3" width="10.88671875" style="5" bestFit="1" customWidth="1"/>
    <col min="4" max="4" width="9.109375" style="3" customWidth="1"/>
    <col min="5" max="5" width="6.88671875" style="3" customWidth="1"/>
    <col min="6" max="6" width="5.33203125" style="3" hidden="1" customWidth="1"/>
    <col min="7" max="7" width="14.5546875" style="3" customWidth="1"/>
    <col min="8" max="8" width="6.6640625" style="3" customWidth="1"/>
    <col min="9" max="9" width="7.109375" style="3" customWidth="1"/>
    <col min="10" max="10" width="1.109375" style="3" customWidth="1"/>
    <col min="11" max="11" width="16.6640625" style="3" bestFit="1" customWidth="1"/>
    <col min="12" max="12" width="19.6640625" style="3" customWidth="1"/>
    <col min="13" max="13" width="2.109375" style="3" customWidth="1"/>
    <col min="14" max="14" width="11.33203125" style="3" customWidth="1"/>
    <col min="15" max="15" width="19.6640625" style="3" customWidth="1"/>
    <col min="16" max="16" width="2.6640625" style="3" customWidth="1"/>
    <col min="17" max="17" width="1.6640625" style="3" customWidth="1"/>
    <col min="18" max="18" width="2" style="3" customWidth="1"/>
    <col min="19" max="16384" width="11.44140625" style="3"/>
  </cols>
  <sheetData>
    <row r="1" spans="1:22" ht="12" thickBot="1" x14ac:dyDescent="0.25">
      <c r="B1" s="50"/>
      <c r="C1" s="54" t="s">
        <v>1230</v>
      </c>
      <c r="D1" s="54" t="s">
        <v>1228</v>
      </c>
      <c r="E1" s="221"/>
      <c r="F1" s="260"/>
      <c r="G1" s="221"/>
      <c r="H1" s="221"/>
      <c r="I1" s="221"/>
      <c r="K1" s="176" t="s">
        <v>2712</v>
      </c>
      <c r="N1" s="1911" t="s">
        <v>2722</v>
      </c>
      <c r="O1" s="1912"/>
    </row>
    <row r="2" spans="1:22" ht="12" x14ac:dyDescent="0.25">
      <c r="A2" s="16"/>
      <c r="B2" s="50" t="s">
        <v>1192</v>
      </c>
      <c r="C2" s="40">
        <v>12024</v>
      </c>
      <c r="D2" s="44"/>
      <c r="E2" s="260"/>
      <c r="F2" s="630"/>
      <c r="G2" s="260"/>
      <c r="H2" s="355"/>
      <c r="I2" s="221"/>
      <c r="K2" s="260">
        <v>355</v>
      </c>
      <c r="L2" s="193" t="s">
        <v>3312</v>
      </c>
      <c r="N2" s="5"/>
    </row>
    <row r="3" spans="1:22" ht="12" x14ac:dyDescent="0.25">
      <c r="A3" s="16"/>
      <c r="B3" s="3" t="s">
        <v>1194</v>
      </c>
      <c r="C3" s="44"/>
      <c r="D3" s="44"/>
      <c r="E3" s="23"/>
      <c r="K3" s="260">
        <v>33</v>
      </c>
      <c r="L3" s="193" t="s">
        <v>3313</v>
      </c>
      <c r="N3" s="5"/>
    </row>
    <row r="4" spans="1:22" ht="13.2" x14ac:dyDescent="0.25">
      <c r="A4" s="16"/>
      <c r="B4" s="221" t="s">
        <v>393</v>
      </c>
      <c r="C4" s="46">
        <v>59</v>
      </c>
      <c r="D4" s="46">
        <v>-59</v>
      </c>
      <c r="E4" s="23"/>
      <c r="K4" s="719">
        <v>60</v>
      </c>
      <c r="L4" s="193" t="s">
        <v>3314</v>
      </c>
      <c r="N4" s="5"/>
    </row>
    <row r="5" spans="1:22" ht="3.75" customHeight="1" x14ac:dyDescent="0.2">
      <c r="A5" s="4"/>
      <c r="B5" s="51"/>
      <c r="C5" s="41"/>
      <c r="D5" s="45"/>
      <c r="E5" s="4"/>
      <c r="K5" s="260"/>
      <c r="L5" s="221"/>
      <c r="N5" s="5"/>
    </row>
    <row r="6" spans="1:22" x14ac:dyDescent="0.2">
      <c r="A6" s="14">
        <v>1</v>
      </c>
      <c r="B6" s="705" t="s">
        <v>1145</v>
      </c>
      <c r="C6" s="541">
        <v>-30</v>
      </c>
      <c r="D6" s="540">
        <v>30</v>
      </c>
      <c r="G6" s="221"/>
      <c r="H6" s="390"/>
      <c r="I6" s="193"/>
      <c r="K6" s="260">
        <v>150</v>
      </c>
      <c r="L6" s="193" t="s">
        <v>3316</v>
      </c>
      <c r="N6" s="5"/>
      <c r="Q6" s="221"/>
      <c r="S6" s="221"/>
      <c r="T6" s="221"/>
      <c r="U6" s="221"/>
      <c r="V6" s="221"/>
    </row>
    <row r="7" spans="1:22" x14ac:dyDescent="0.2">
      <c r="A7" s="14">
        <v>2</v>
      </c>
      <c r="B7" s="705" t="s">
        <v>791</v>
      </c>
      <c r="C7" s="541">
        <v>-179</v>
      </c>
      <c r="D7" s="540">
        <v>179</v>
      </c>
      <c r="E7" s="221"/>
      <c r="G7" s="221"/>
      <c r="H7" s="221"/>
      <c r="I7" s="193"/>
      <c r="J7" s="221"/>
      <c r="K7" s="260">
        <v>26</v>
      </c>
      <c r="L7" s="193" t="s">
        <v>3318</v>
      </c>
      <c r="N7" s="5"/>
      <c r="P7" s="221"/>
      <c r="Q7" s="221"/>
      <c r="U7" s="221"/>
      <c r="V7" s="221"/>
    </row>
    <row r="8" spans="1:22" x14ac:dyDescent="0.2">
      <c r="A8" s="14">
        <v>3</v>
      </c>
      <c r="B8" s="705" t="s">
        <v>2670</v>
      </c>
      <c r="C8" s="541">
        <v>-462</v>
      </c>
      <c r="D8" s="540">
        <v>462</v>
      </c>
      <c r="G8" s="221"/>
      <c r="H8" s="221"/>
      <c r="I8" s="221"/>
      <c r="J8" s="221"/>
      <c r="K8" s="260">
        <v>116</v>
      </c>
      <c r="L8" s="193" t="s">
        <v>1368</v>
      </c>
      <c r="N8" s="5"/>
      <c r="P8" s="221"/>
      <c r="Q8" s="221"/>
      <c r="U8" s="221"/>
      <c r="V8" s="221"/>
    </row>
    <row r="9" spans="1:22" x14ac:dyDescent="0.2">
      <c r="A9" s="14">
        <v>4</v>
      </c>
      <c r="B9" s="615" t="s">
        <v>2711</v>
      </c>
      <c r="C9" s="616">
        <v>-4448</v>
      </c>
      <c r="D9" s="614">
        <f>K44</f>
        <v>4448</v>
      </c>
      <c r="G9" s="193"/>
      <c r="H9" s="193"/>
      <c r="I9" s="221"/>
      <c r="J9" s="221"/>
      <c r="K9" s="260">
        <v>73</v>
      </c>
      <c r="L9" s="193" t="s">
        <v>3321</v>
      </c>
      <c r="N9" s="260"/>
      <c r="O9" s="221"/>
      <c r="Q9" s="221"/>
      <c r="U9" s="221"/>
      <c r="V9" s="221"/>
    </row>
    <row r="10" spans="1:22" x14ac:dyDescent="0.2">
      <c r="A10" s="14">
        <v>5</v>
      </c>
      <c r="B10" s="705" t="s">
        <v>3218</v>
      </c>
      <c r="C10" s="541">
        <v>-889</v>
      </c>
      <c r="D10" s="540">
        <v>889</v>
      </c>
      <c r="G10" s="221"/>
      <c r="H10" s="221"/>
      <c r="I10" s="193"/>
      <c r="J10" s="221"/>
      <c r="K10" s="260">
        <v>100</v>
      </c>
      <c r="L10" s="221" t="s">
        <v>3325</v>
      </c>
      <c r="M10" s="260"/>
      <c r="N10" s="260"/>
      <c r="O10" s="704"/>
      <c r="Q10" s="221"/>
      <c r="S10" s="221"/>
      <c r="T10" s="221"/>
      <c r="U10" s="221"/>
      <c r="V10" s="221"/>
    </row>
    <row r="11" spans="1:22" x14ac:dyDescent="0.2">
      <c r="A11" s="14">
        <v>6</v>
      </c>
      <c r="B11" s="705" t="s">
        <v>1433</v>
      </c>
      <c r="C11" s="541">
        <v>-80</v>
      </c>
      <c r="D11" s="540">
        <v>80</v>
      </c>
      <c r="G11" s="193"/>
      <c r="H11" s="221"/>
      <c r="I11" s="221"/>
      <c r="K11" s="260">
        <v>150</v>
      </c>
      <c r="L11" s="221" t="s">
        <v>3328</v>
      </c>
      <c r="M11" s="221"/>
      <c r="N11" s="260"/>
      <c r="Q11" s="221"/>
      <c r="S11" s="221"/>
      <c r="T11" s="221"/>
      <c r="U11" s="221"/>
      <c r="V11" s="221"/>
    </row>
    <row r="12" spans="1:22" ht="12" x14ac:dyDescent="0.25">
      <c r="A12" s="15"/>
      <c r="B12" s="670" t="s">
        <v>1685</v>
      </c>
      <c r="C12" s="672">
        <v>-236</v>
      </c>
      <c r="D12" s="672">
        <v>236</v>
      </c>
      <c r="E12" s="240">
        <f>SUM(D6:D12)</f>
        <v>6324</v>
      </c>
      <c r="I12" s="221"/>
      <c r="K12" s="260">
        <v>397</v>
      </c>
      <c r="L12" s="221" t="s">
        <v>728</v>
      </c>
      <c r="M12" s="221"/>
      <c r="N12" s="260"/>
      <c r="Q12" s="221"/>
      <c r="S12" s="221"/>
      <c r="T12" s="221"/>
      <c r="U12" s="221"/>
      <c r="V12" s="221"/>
    </row>
    <row r="13" spans="1:22" ht="3" customHeight="1" x14ac:dyDescent="0.2">
      <c r="A13" s="4"/>
      <c r="B13" s="51"/>
      <c r="C13" s="41"/>
      <c r="D13" s="45"/>
      <c r="E13" s="4"/>
      <c r="H13" s="221"/>
      <c r="I13" s="221"/>
      <c r="J13" s="221"/>
      <c r="K13" s="221"/>
      <c r="L13" s="221"/>
      <c r="M13" s="221"/>
      <c r="N13" s="260"/>
      <c r="O13" s="221"/>
      <c r="Q13" s="221"/>
      <c r="S13" s="221"/>
      <c r="T13" s="221"/>
      <c r="U13" s="221"/>
      <c r="V13" s="221"/>
    </row>
    <row r="14" spans="1:22" ht="12" x14ac:dyDescent="0.25">
      <c r="A14" s="15"/>
      <c r="B14" s="594" t="s">
        <v>62</v>
      </c>
      <c r="C14" s="501">
        <v>-235</v>
      </c>
      <c r="D14" s="652">
        <v>235</v>
      </c>
      <c r="K14" s="260">
        <v>150</v>
      </c>
      <c r="L14" s="221" t="s">
        <v>3329</v>
      </c>
      <c r="M14" s="221"/>
      <c r="N14" s="260"/>
      <c r="O14" s="221"/>
      <c r="P14" s="221"/>
      <c r="Q14" s="221"/>
      <c r="S14" s="221"/>
      <c r="T14" s="221"/>
      <c r="U14" s="221"/>
      <c r="V14" s="221"/>
    </row>
    <row r="15" spans="1:22" ht="3" customHeight="1" x14ac:dyDescent="0.2">
      <c r="A15" s="4"/>
      <c r="B15" s="357"/>
      <c r="C15" s="41"/>
      <c r="D15" s="45"/>
      <c r="E15" s="4"/>
      <c r="H15" s="221"/>
      <c r="I15" s="221"/>
      <c r="J15" s="221"/>
      <c r="K15" s="260"/>
      <c r="L15" s="221"/>
      <c r="N15" s="260"/>
      <c r="O15" s="221"/>
      <c r="P15" s="221"/>
      <c r="Q15" s="221"/>
      <c r="S15" s="221"/>
      <c r="T15" s="221"/>
      <c r="U15" s="221"/>
      <c r="V15" s="221"/>
    </row>
    <row r="16" spans="1:22" ht="12" customHeight="1" x14ac:dyDescent="0.25">
      <c r="A16" s="36"/>
      <c r="B16" s="657" t="s">
        <v>2888</v>
      </c>
      <c r="C16" s="658">
        <v>-2188</v>
      </c>
      <c r="D16" s="658">
        <v>2188</v>
      </c>
      <c r="E16" s="353"/>
      <c r="F16" s="221"/>
      <c r="J16" s="221"/>
      <c r="K16" s="260">
        <v>16</v>
      </c>
      <c r="L16" s="221" t="s">
        <v>3330</v>
      </c>
      <c r="N16" s="5"/>
    </row>
    <row r="17" spans="1:15" ht="12" customHeight="1" x14ac:dyDescent="0.2">
      <c r="A17" s="36"/>
      <c r="B17" s="705" t="s">
        <v>2759</v>
      </c>
      <c r="C17" s="541">
        <v>-38</v>
      </c>
      <c r="D17" s="540">
        <v>38</v>
      </c>
      <c r="E17" s="353"/>
      <c r="K17" s="260">
        <v>50</v>
      </c>
      <c r="L17" s="221" t="s">
        <v>3331</v>
      </c>
      <c r="M17" s="221"/>
      <c r="N17" s="5"/>
    </row>
    <row r="18" spans="1:15" ht="12" customHeight="1" x14ac:dyDescent="0.2">
      <c r="A18" s="36"/>
      <c r="B18" s="705" t="s">
        <v>2695</v>
      </c>
      <c r="C18" s="541">
        <v>-14</v>
      </c>
      <c r="D18" s="540">
        <v>14</v>
      </c>
      <c r="E18" s="353"/>
      <c r="F18" s="221"/>
      <c r="I18" s="28"/>
      <c r="J18" s="221"/>
      <c r="K18" s="260">
        <v>12</v>
      </c>
      <c r="L18" s="193" t="s">
        <v>2771</v>
      </c>
      <c r="N18" s="5"/>
    </row>
    <row r="19" spans="1:15" ht="12" customHeight="1" x14ac:dyDescent="0.2">
      <c r="A19" s="36"/>
      <c r="B19" s="705" t="s">
        <v>2971</v>
      </c>
      <c r="C19" s="541">
        <v>-110</v>
      </c>
      <c r="D19" s="540">
        <v>110</v>
      </c>
      <c r="E19" s="353"/>
      <c r="F19" s="221"/>
      <c r="G19" s="28"/>
      <c r="K19" s="260">
        <v>50</v>
      </c>
      <c r="L19" s="221" t="s">
        <v>3335</v>
      </c>
      <c r="N19" s="5"/>
    </row>
    <row r="20" spans="1:15" ht="12" customHeight="1" x14ac:dyDescent="0.25">
      <c r="A20" s="36"/>
      <c r="B20" s="705" t="s">
        <v>3315</v>
      </c>
      <c r="C20" s="541">
        <v>-30</v>
      </c>
      <c r="D20" s="540">
        <v>30</v>
      </c>
      <c r="E20" s="240"/>
      <c r="G20" s="28"/>
      <c r="H20" s="28"/>
      <c r="K20" s="260">
        <v>554</v>
      </c>
      <c r="L20" s="221" t="s">
        <v>1724</v>
      </c>
      <c r="N20" s="5"/>
    </row>
    <row r="21" spans="1:15" ht="12" customHeight="1" x14ac:dyDescent="0.25">
      <c r="A21" s="36"/>
      <c r="B21" s="705" t="s">
        <v>3340</v>
      </c>
      <c r="C21" s="541">
        <v>-160</v>
      </c>
      <c r="D21" s="540">
        <v>160</v>
      </c>
      <c r="E21" s="240"/>
      <c r="K21" s="260">
        <v>144</v>
      </c>
      <c r="L21" s="221" t="s">
        <v>3342</v>
      </c>
      <c r="N21" s="5"/>
      <c r="O21" s="193"/>
    </row>
    <row r="22" spans="1:15" ht="12" customHeight="1" x14ac:dyDescent="0.25">
      <c r="A22" s="36"/>
      <c r="B22" s="705" t="s">
        <v>3317</v>
      </c>
      <c r="C22" s="541">
        <v>-92</v>
      </c>
      <c r="D22" s="540">
        <v>92</v>
      </c>
      <c r="E22" s="240"/>
      <c r="K22" s="260">
        <v>141</v>
      </c>
      <c r="L22" s="221" t="s">
        <v>3339</v>
      </c>
      <c r="N22" s="5"/>
    </row>
    <row r="23" spans="1:15" ht="12" customHeight="1" x14ac:dyDescent="0.25">
      <c r="A23" s="36"/>
      <c r="B23" s="705" t="s">
        <v>3323</v>
      </c>
      <c r="C23" s="541">
        <v>-649</v>
      </c>
      <c r="D23" s="540">
        <v>649</v>
      </c>
      <c r="E23" s="240"/>
      <c r="K23" s="260">
        <v>30</v>
      </c>
      <c r="L23" s="221" t="s">
        <v>3336</v>
      </c>
      <c r="N23" s="5"/>
    </row>
    <row r="24" spans="1:15" ht="12" customHeight="1" x14ac:dyDescent="0.25">
      <c r="A24" s="36"/>
      <c r="B24" s="705" t="s">
        <v>3322</v>
      </c>
      <c r="C24" s="541">
        <v>-790</v>
      </c>
      <c r="D24" s="540">
        <v>790</v>
      </c>
      <c r="E24" s="240"/>
      <c r="K24" s="727">
        <v>150</v>
      </c>
      <c r="L24" s="221" t="s">
        <v>3341</v>
      </c>
      <c r="N24" s="5"/>
    </row>
    <row r="25" spans="1:15" ht="12" customHeight="1" x14ac:dyDescent="0.25">
      <c r="A25" s="36"/>
      <c r="B25" s="705" t="s">
        <v>3324</v>
      </c>
      <c r="C25" s="541">
        <v>-740</v>
      </c>
      <c r="D25" s="540">
        <v>740</v>
      </c>
      <c r="E25" s="240"/>
      <c r="K25" s="260">
        <v>40</v>
      </c>
      <c r="L25" s="221" t="s">
        <v>8</v>
      </c>
      <c r="N25" s="5"/>
    </row>
    <row r="26" spans="1:15" ht="12" customHeight="1" x14ac:dyDescent="0.25">
      <c r="A26" s="36"/>
      <c r="B26" s="705" t="s">
        <v>3327</v>
      </c>
      <c r="C26" s="541">
        <v>65</v>
      </c>
      <c r="D26" s="540">
        <v>-65</v>
      </c>
      <c r="E26" s="240"/>
      <c r="I26" s="28"/>
      <c r="K26" s="260">
        <v>110</v>
      </c>
      <c r="L26" s="221" t="s">
        <v>3337</v>
      </c>
      <c r="N26" s="5"/>
    </row>
    <row r="27" spans="1:15" ht="12" customHeight="1" x14ac:dyDescent="0.25">
      <c r="A27" s="36"/>
      <c r="B27" s="705" t="s">
        <v>3333</v>
      </c>
      <c r="C27" s="541">
        <v>-10</v>
      </c>
      <c r="D27" s="540">
        <v>10</v>
      </c>
      <c r="E27" s="240"/>
      <c r="I27" s="28"/>
      <c r="K27" s="260">
        <v>90</v>
      </c>
      <c r="L27" s="221" t="s">
        <v>3343</v>
      </c>
      <c r="N27" s="5"/>
    </row>
    <row r="28" spans="1:15" ht="12" customHeight="1" x14ac:dyDescent="0.25">
      <c r="A28" s="36"/>
      <c r="B28" s="705" t="s">
        <v>3326</v>
      </c>
      <c r="C28" s="541">
        <v>-150</v>
      </c>
      <c r="D28" s="540">
        <v>150</v>
      </c>
      <c r="E28" s="240"/>
      <c r="I28" s="28"/>
      <c r="K28" s="260">
        <v>260</v>
      </c>
      <c r="L28" s="221" t="s">
        <v>3344</v>
      </c>
    </row>
    <row r="29" spans="1:15" ht="12" customHeight="1" x14ac:dyDescent="0.25">
      <c r="A29" s="36"/>
      <c r="B29" s="705" t="s">
        <v>3332</v>
      </c>
      <c r="C29" s="541">
        <v>-12</v>
      </c>
      <c r="D29" s="540">
        <v>12</v>
      </c>
      <c r="E29" s="240"/>
      <c r="I29" s="28"/>
      <c r="K29" s="231">
        <v>150</v>
      </c>
      <c r="L29" s="3" t="s">
        <v>3351</v>
      </c>
      <c r="N29" s="5"/>
    </row>
    <row r="30" spans="1:15" ht="12" customHeight="1" x14ac:dyDescent="0.25">
      <c r="A30" s="36"/>
      <c r="B30" s="705" t="s">
        <v>3338</v>
      </c>
      <c r="C30" s="541">
        <v>-500</v>
      </c>
      <c r="D30" s="540">
        <v>500</v>
      </c>
      <c r="E30" s="240"/>
      <c r="I30" s="28"/>
      <c r="K30" s="231">
        <v>135</v>
      </c>
      <c r="L30" s="3" t="s">
        <v>3352</v>
      </c>
      <c r="N30" s="5"/>
    </row>
    <row r="31" spans="1:15" ht="12" customHeight="1" x14ac:dyDescent="0.25">
      <c r="A31" s="36"/>
      <c r="B31" s="705" t="s">
        <v>3350</v>
      </c>
      <c r="C31" s="541">
        <v>-106</v>
      </c>
      <c r="D31" s="540">
        <v>106</v>
      </c>
      <c r="E31" s="240"/>
      <c r="I31" s="28"/>
      <c r="K31" s="231">
        <v>50</v>
      </c>
      <c r="L31" s="28" t="s">
        <v>3345</v>
      </c>
      <c r="N31" s="5"/>
    </row>
    <row r="32" spans="1:15" ht="12" customHeight="1" x14ac:dyDescent="0.25">
      <c r="A32" s="36"/>
      <c r="B32" s="221"/>
      <c r="C32" s="302"/>
      <c r="D32" s="303"/>
      <c r="E32" s="240"/>
      <c r="I32" s="28"/>
      <c r="K32" s="5">
        <v>40</v>
      </c>
      <c r="L32" s="3" t="s">
        <v>2204</v>
      </c>
      <c r="N32" s="5"/>
    </row>
    <row r="33" spans="1:14" ht="12" customHeight="1" x14ac:dyDescent="0.25">
      <c r="A33" s="36"/>
      <c r="B33" s="221"/>
      <c r="C33" s="302"/>
      <c r="D33" s="303"/>
      <c r="E33" s="240"/>
      <c r="I33" s="28"/>
      <c r="K33" s="231">
        <v>5</v>
      </c>
      <c r="L33" s="3" t="s">
        <v>3353</v>
      </c>
      <c r="N33" s="5"/>
    </row>
    <row r="34" spans="1:14" ht="12" customHeight="1" x14ac:dyDescent="0.25">
      <c r="A34" s="36"/>
      <c r="B34" s="221"/>
      <c r="C34" s="302"/>
      <c r="D34" s="303"/>
      <c r="E34" s="240"/>
      <c r="I34" s="28"/>
      <c r="K34" s="5">
        <v>4</v>
      </c>
      <c r="L34" s="3" t="s">
        <v>3354</v>
      </c>
      <c r="N34" s="5"/>
    </row>
    <row r="35" spans="1:14" ht="12" customHeight="1" x14ac:dyDescent="0.25">
      <c r="A35" s="36"/>
      <c r="B35" s="221"/>
      <c r="C35" s="302"/>
      <c r="D35" s="303"/>
      <c r="E35" s="240"/>
      <c r="I35" s="28"/>
      <c r="K35" s="5">
        <v>100</v>
      </c>
      <c r="L35" s="3" t="s">
        <v>3355</v>
      </c>
      <c r="N35" s="5"/>
    </row>
    <row r="36" spans="1:14" ht="12" customHeight="1" x14ac:dyDescent="0.25">
      <c r="A36" s="36"/>
      <c r="B36" s="221"/>
      <c r="C36" s="302"/>
      <c r="D36" s="303"/>
      <c r="E36" s="240"/>
      <c r="I36" s="28"/>
      <c r="K36" s="231">
        <v>60</v>
      </c>
      <c r="L36" s="3" t="s">
        <v>3346</v>
      </c>
      <c r="N36" s="5"/>
    </row>
    <row r="37" spans="1:14" ht="12" customHeight="1" x14ac:dyDescent="0.25">
      <c r="A37" s="36"/>
      <c r="B37" s="221"/>
      <c r="C37" s="302"/>
      <c r="D37" s="303"/>
      <c r="E37" s="240"/>
      <c r="I37" s="28"/>
      <c r="K37" s="231">
        <v>10</v>
      </c>
      <c r="L37" s="3" t="s">
        <v>3347</v>
      </c>
      <c r="N37" s="5"/>
    </row>
    <row r="38" spans="1:14" ht="12" customHeight="1" x14ac:dyDescent="0.25">
      <c r="A38" s="36"/>
      <c r="B38" s="221"/>
      <c r="C38" s="302"/>
      <c r="D38" s="303"/>
      <c r="E38" s="240"/>
      <c r="I38" s="28"/>
      <c r="K38" s="5">
        <v>33</v>
      </c>
      <c r="L38" s="3" t="s">
        <v>3348</v>
      </c>
      <c r="N38" s="5"/>
    </row>
    <row r="39" spans="1:14" ht="12" customHeight="1" x14ac:dyDescent="0.25">
      <c r="A39" s="36"/>
      <c r="B39" s="221"/>
      <c r="C39" s="302"/>
      <c r="D39" s="303"/>
      <c r="E39" s="240"/>
      <c r="I39" s="28"/>
      <c r="K39" s="5">
        <v>37</v>
      </c>
      <c r="L39" s="3" t="s">
        <v>3349</v>
      </c>
      <c r="N39" s="5"/>
    </row>
    <row r="40" spans="1:14" ht="12" customHeight="1" x14ac:dyDescent="0.25">
      <c r="A40" s="36"/>
      <c r="B40" s="221"/>
      <c r="C40" s="302"/>
      <c r="D40" s="303"/>
      <c r="E40" s="240"/>
      <c r="I40" s="28"/>
      <c r="K40" s="5">
        <v>422</v>
      </c>
      <c r="L40" s="3" t="s">
        <v>3356</v>
      </c>
      <c r="N40" s="5"/>
    </row>
    <row r="41" spans="1:14" ht="12" customHeight="1" x14ac:dyDescent="0.25">
      <c r="A41" s="36"/>
      <c r="B41" s="221"/>
      <c r="C41" s="302"/>
      <c r="D41" s="303"/>
      <c r="E41" s="240"/>
      <c r="I41" s="28"/>
      <c r="K41" s="260">
        <v>145</v>
      </c>
      <c r="L41" s="221" t="s">
        <v>3357</v>
      </c>
      <c r="N41" s="5"/>
    </row>
    <row r="42" spans="1:14" ht="12" customHeight="1" x14ac:dyDescent="0.25">
      <c r="A42" s="36"/>
      <c r="C42" s="302"/>
      <c r="D42" s="303"/>
      <c r="E42" s="240"/>
      <c r="I42" s="28"/>
      <c r="K42" s="260"/>
      <c r="L42" s="221"/>
      <c r="N42" s="5"/>
    </row>
    <row r="43" spans="1:14" ht="12" customHeight="1" thickBot="1" x14ac:dyDescent="0.3">
      <c r="A43" s="36"/>
      <c r="B43" s="221"/>
      <c r="C43" s="302"/>
      <c r="D43" s="303"/>
      <c r="E43" s="240">
        <f>SUM(D16:D43)</f>
        <v>5524</v>
      </c>
      <c r="I43" s="28"/>
      <c r="K43" s="260"/>
      <c r="L43" s="621"/>
      <c r="N43" s="5"/>
    </row>
    <row r="44" spans="1:14" ht="20.25" customHeight="1" thickBot="1" x14ac:dyDescent="0.45">
      <c r="B44" s="50" t="s">
        <v>1198</v>
      </c>
      <c r="C44" s="49">
        <f>SUM(C2:C43)</f>
        <v>0</v>
      </c>
      <c r="D44" s="432">
        <f>SUM(D6:D16)</f>
        <v>8747</v>
      </c>
      <c r="E44" s="353"/>
      <c r="G44" s="28"/>
      <c r="H44" s="28"/>
      <c r="I44" s="28"/>
      <c r="K44" s="651">
        <f>SUM(K2:K43)</f>
        <v>4448</v>
      </c>
      <c r="N44" s="651">
        <f>SUM(N2:N16)</f>
        <v>0</v>
      </c>
    </row>
    <row r="45" spans="1:14" x14ac:dyDescent="0.2">
      <c r="G45" s="28"/>
      <c r="I45" s="193"/>
    </row>
    <row r="46" spans="1:14" ht="20.25" customHeight="1" x14ac:dyDescent="0.25">
      <c r="D46" s="5"/>
      <c r="E46" s="240"/>
      <c r="F46" s="221"/>
      <c r="G46" s="221"/>
      <c r="I46" s="193"/>
    </row>
    <row r="47" spans="1:14" x14ac:dyDescent="0.2">
      <c r="C47" s="55"/>
      <c r="E47" s="55"/>
      <c r="F47" s="221"/>
      <c r="G47" s="193"/>
      <c r="H47" s="193"/>
      <c r="I47" s="193"/>
      <c r="J47" s="221"/>
      <c r="L47" s="221"/>
    </row>
    <row r="48" spans="1:14" ht="13.2" x14ac:dyDescent="0.25">
      <c r="C48" s="55"/>
      <c r="E48" s="55"/>
      <c r="F48" s="221"/>
      <c r="G48" s="193"/>
      <c r="H48" s="193"/>
      <c r="I48" s="193"/>
      <c r="J48" s="221"/>
      <c r="L48" s="663"/>
    </row>
    <row r="49" spans="3:14" x14ac:dyDescent="0.2">
      <c r="C49" s="55"/>
      <c r="E49" s="55"/>
      <c r="G49" s="221"/>
      <c r="H49" s="221"/>
      <c r="I49" s="221"/>
      <c r="J49" s="221"/>
      <c r="L49" s="221"/>
      <c r="M49" s="221"/>
    </row>
    <row r="50" spans="3:14" x14ac:dyDescent="0.2">
      <c r="C50" s="55"/>
      <c r="E50" s="55"/>
      <c r="G50" s="221"/>
      <c r="H50" s="221"/>
      <c r="I50" s="221"/>
      <c r="J50" s="221"/>
      <c r="L50" s="221"/>
    </row>
    <row r="51" spans="3:14" x14ac:dyDescent="0.2">
      <c r="C51" s="55"/>
      <c r="E51" s="55"/>
      <c r="G51" s="221"/>
      <c r="H51" s="221"/>
      <c r="I51" s="221"/>
      <c r="J51" s="221"/>
    </row>
    <row r="52" spans="3:14" x14ac:dyDescent="0.2">
      <c r="C52" s="55"/>
      <c r="E52" s="55"/>
      <c r="G52" s="221"/>
      <c r="H52" s="221"/>
      <c r="I52" s="221"/>
      <c r="J52" s="221"/>
    </row>
    <row r="53" spans="3:14" x14ac:dyDescent="0.2">
      <c r="C53" s="55"/>
      <c r="E53" s="55"/>
      <c r="I53" s="221"/>
      <c r="J53" s="221"/>
      <c r="N53" s="221"/>
    </row>
    <row r="54" spans="3:14" x14ac:dyDescent="0.2">
      <c r="C54" s="55"/>
      <c r="E54" s="55"/>
      <c r="I54" s="221"/>
      <c r="J54" s="221"/>
      <c r="K54" s="5"/>
      <c r="N54" s="221"/>
    </row>
    <row r="55" spans="3:14" x14ac:dyDescent="0.2">
      <c r="C55" s="55"/>
      <c r="J55" s="221"/>
      <c r="N55" s="221"/>
    </row>
    <row r="56" spans="3:14" x14ac:dyDescent="0.2">
      <c r="C56" s="55"/>
      <c r="J56" s="221"/>
      <c r="N56" s="221"/>
    </row>
    <row r="57" spans="3:14" x14ac:dyDescent="0.2">
      <c r="C57" s="55"/>
      <c r="J57" s="221"/>
      <c r="M57" s="221"/>
      <c r="N57" s="221"/>
    </row>
    <row r="58" spans="3:14" x14ac:dyDescent="0.2">
      <c r="C58" s="55"/>
      <c r="J58" s="221"/>
      <c r="M58" s="221"/>
      <c r="N58" s="221"/>
    </row>
    <row r="59" spans="3:14" x14ac:dyDescent="0.2">
      <c r="G59" s="221"/>
      <c r="H59" s="221"/>
      <c r="I59" s="221"/>
      <c r="J59" s="221"/>
      <c r="M59" s="221"/>
      <c r="N59" s="221"/>
    </row>
    <row r="60" spans="3:14" x14ac:dyDescent="0.2">
      <c r="C60" s="3"/>
      <c r="G60" s="221"/>
      <c r="H60" s="221"/>
      <c r="I60" s="221"/>
      <c r="J60" s="221"/>
      <c r="M60" s="221"/>
      <c r="N60" s="221"/>
    </row>
    <row r="61" spans="3:14" x14ac:dyDescent="0.2">
      <c r="C61" s="3"/>
      <c r="E61" s="353"/>
      <c r="G61" s="221"/>
      <c r="H61" s="221"/>
      <c r="I61" s="221"/>
      <c r="J61" s="221"/>
    </row>
    <row r="62" spans="3:14" x14ac:dyDescent="0.2">
      <c r="E62" s="353"/>
      <c r="G62" s="221"/>
      <c r="H62" s="221"/>
      <c r="I62" s="221"/>
      <c r="J62" s="221"/>
    </row>
    <row r="63" spans="3:14" x14ac:dyDescent="0.2">
      <c r="G63" s="221"/>
      <c r="H63" s="221"/>
      <c r="I63" s="221"/>
      <c r="J63" s="221"/>
    </row>
    <row r="64" spans="3:14" x14ac:dyDescent="0.2">
      <c r="G64" s="221"/>
      <c r="H64" s="221"/>
      <c r="I64" s="221"/>
      <c r="J64" s="221"/>
    </row>
    <row r="65" spans="7:10" x14ac:dyDescent="0.2">
      <c r="G65" s="221"/>
      <c r="H65" s="221"/>
      <c r="I65" s="221"/>
      <c r="J65" s="221"/>
    </row>
  </sheetData>
  <mergeCells count="1">
    <mergeCell ref="N1:O1"/>
  </mergeCell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7"/>
  <sheetViews>
    <sheetView workbookViewId="0">
      <selection activeCell="H31" sqref="G30:H31"/>
    </sheetView>
  </sheetViews>
  <sheetFormatPr baseColWidth="10" defaultColWidth="11.44140625" defaultRowHeight="11.4" x14ac:dyDescent="0.2"/>
  <cols>
    <col min="1" max="1" width="3.6640625" style="3" customWidth="1"/>
    <col min="2" max="2" width="23.109375" style="3" customWidth="1"/>
    <col min="3" max="3" width="10.88671875" style="5" bestFit="1" customWidth="1"/>
    <col min="4" max="4" width="9.109375" style="3" customWidth="1"/>
    <col min="5" max="5" width="6.88671875" style="3" customWidth="1"/>
    <col min="6" max="6" width="5.33203125" style="3" hidden="1" customWidth="1"/>
    <col min="7" max="7" width="14.5546875" style="3" customWidth="1"/>
    <col min="8" max="8" width="6.6640625" style="3" customWidth="1"/>
    <col min="9" max="9" width="7.109375" style="3" customWidth="1"/>
    <col min="10" max="10" width="1.109375" style="3" customWidth="1"/>
    <col min="11" max="11" width="16.6640625" style="3" bestFit="1" customWidth="1"/>
    <col min="12" max="12" width="19.6640625" style="3" customWidth="1"/>
    <col min="13" max="13" width="2.109375" style="3" customWidth="1"/>
    <col min="14" max="14" width="11.33203125" style="3" customWidth="1"/>
    <col min="15" max="15" width="19.6640625" style="3" customWidth="1"/>
    <col min="16" max="16" width="2.6640625" style="3" customWidth="1"/>
    <col min="17" max="17" width="1.6640625" style="3" customWidth="1"/>
    <col min="18" max="18" width="2" style="3" customWidth="1"/>
    <col min="19" max="16384" width="11.44140625" style="3"/>
  </cols>
  <sheetData>
    <row r="1" spans="1:22" ht="12" thickBot="1" x14ac:dyDescent="0.25">
      <c r="B1" s="50"/>
      <c r="C1" s="54" t="s">
        <v>1230</v>
      </c>
      <c r="D1" s="54" t="s">
        <v>1228</v>
      </c>
      <c r="E1" s="221"/>
      <c r="F1" s="260"/>
      <c r="G1" s="221"/>
      <c r="H1" s="221"/>
      <c r="I1" s="221"/>
      <c r="K1" s="176" t="s">
        <v>2712</v>
      </c>
      <c r="N1" s="1911" t="s">
        <v>2722</v>
      </c>
      <c r="O1" s="1912"/>
    </row>
    <row r="2" spans="1:22" ht="12" x14ac:dyDescent="0.25">
      <c r="A2" s="16"/>
      <c r="B2" s="50" t="s">
        <v>1192</v>
      </c>
      <c r="C2" s="40">
        <v>15616</v>
      </c>
      <c r="D2" s="44"/>
      <c r="E2" s="260"/>
      <c r="F2" s="630"/>
      <c r="G2" s="260"/>
      <c r="H2" s="355"/>
      <c r="I2" s="221"/>
      <c r="K2" s="5">
        <v>150</v>
      </c>
      <c r="L2" s="28" t="s">
        <v>3266</v>
      </c>
      <c r="N2" s="5"/>
    </row>
    <row r="3" spans="1:22" ht="12" x14ac:dyDescent="0.25">
      <c r="A3" s="16"/>
      <c r="B3" s="3" t="s">
        <v>1194</v>
      </c>
      <c r="C3" s="44"/>
      <c r="D3" s="44"/>
      <c r="E3" s="23"/>
      <c r="K3" s="5">
        <v>60</v>
      </c>
      <c r="L3" s="28" t="s">
        <v>3267</v>
      </c>
      <c r="N3" s="5"/>
    </row>
    <row r="4" spans="1:22" ht="13.2" x14ac:dyDescent="0.25">
      <c r="A4" s="16"/>
      <c r="B4" s="623" t="s">
        <v>393</v>
      </c>
      <c r="C4" s="716">
        <v>96</v>
      </c>
      <c r="D4" s="716">
        <v>-96</v>
      </c>
      <c r="E4" s="23"/>
      <c r="K4" s="2">
        <v>40</v>
      </c>
      <c r="L4" s="28" t="s">
        <v>2204</v>
      </c>
      <c r="N4" s="5"/>
    </row>
    <row r="5" spans="1:22" ht="3.75" customHeight="1" x14ac:dyDescent="0.2">
      <c r="A5" s="4"/>
      <c r="B5" s="51"/>
      <c r="C5" s="41"/>
      <c r="D5" s="45"/>
      <c r="E5" s="4"/>
      <c r="G5" s="221"/>
      <c r="H5" s="221"/>
      <c r="I5" s="221"/>
      <c r="K5" s="5"/>
      <c r="N5" s="5"/>
    </row>
    <row r="6" spans="1:22" x14ac:dyDescent="0.2">
      <c r="A6" s="14">
        <v>1</v>
      </c>
      <c r="B6" s="710" t="s">
        <v>1145</v>
      </c>
      <c r="C6" s="711">
        <v>-30</v>
      </c>
      <c r="D6" s="712">
        <v>30</v>
      </c>
      <c r="G6" s="221"/>
      <c r="H6" s="390"/>
      <c r="I6" s="193"/>
      <c r="K6" s="5">
        <v>131</v>
      </c>
      <c r="L6" s="28" t="s">
        <v>3269</v>
      </c>
      <c r="N6" s="5"/>
      <c r="Q6" s="221"/>
      <c r="S6" s="221"/>
      <c r="T6" s="221"/>
      <c r="U6" s="221"/>
      <c r="V6" s="221"/>
    </row>
    <row r="7" spans="1:22" x14ac:dyDescent="0.2">
      <c r="A7" s="14">
        <v>2</v>
      </c>
      <c r="B7" s="710" t="s">
        <v>791</v>
      </c>
      <c r="C7" s="711">
        <v>-107</v>
      </c>
      <c r="D7" s="712">
        <v>107</v>
      </c>
      <c r="E7" s="221"/>
      <c r="G7" s="221"/>
      <c r="H7" s="221"/>
      <c r="I7" s="193"/>
      <c r="J7" s="221"/>
      <c r="K7" s="5">
        <v>40</v>
      </c>
      <c r="L7" s="28" t="s">
        <v>3268</v>
      </c>
      <c r="N7" s="5"/>
      <c r="P7" s="221"/>
      <c r="Q7" s="221"/>
      <c r="U7" s="221"/>
      <c r="V7" s="221"/>
    </row>
    <row r="8" spans="1:22" x14ac:dyDescent="0.2">
      <c r="A8" s="14">
        <v>3</v>
      </c>
      <c r="B8" s="710" t="s">
        <v>2670</v>
      </c>
      <c r="C8" s="711">
        <v>-558</v>
      </c>
      <c r="D8" s="712">
        <v>558</v>
      </c>
      <c r="G8" s="221"/>
      <c r="H8" s="221"/>
      <c r="I8" s="221"/>
      <c r="J8" s="221"/>
      <c r="K8" s="5">
        <v>6</v>
      </c>
      <c r="L8" s="28" t="s">
        <v>3270</v>
      </c>
      <c r="N8" s="5"/>
      <c r="P8" s="221"/>
      <c r="Q8" s="221"/>
      <c r="U8" s="221"/>
      <c r="V8" s="221"/>
    </row>
    <row r="9" spans="1:22" x14ac:dyDescent="0.2">
      <c r="A9" s="14">
        <v>4</v>
      </c>
      <c r="B9" s="710" t="s">
        <v>2711</v>
      </c>
      <c r="C9" s="711">
        <v>-2896</v>
      </c>
      <c r="D9" s="712">
        <f>K38</f>
        <v>2896</v>
      </c>
      <c r="G9" s="193"/>
      <c r="H9" s="193"/>
      <c r="I9" s="221"/>
      <c r="J9" s="221"/>
      <c r="K9" s="5">
        <v>38</v>
      </c>
      <c r="L9" s="28" t="s">
        <v>3271</v>
      </c>
      <c r="N9" s="260"/>
      <c r="O9" s="221"/>
      <c r="Q9" s="221"/>
      <c r="U9" s="221"/>
      <c r="V9" s="221"/>
    </row>
    <row r="10" spans="1:22" x14ac:dyDescent="0.2">
      <c r="A10" s="14">
        <v>5</v>
      </c>
      <c r="B10" s="710" t="s">
        <v>3218</v>
      </c>
      <c r="C10" s="711">
        <v>0</v>
      </c>
      <c r="D10" s="712">
        <v>0</v>
      </c>
      <c r="G10" s="221"/>
      <c r="H10" s="221"/>
      <c r="I10" s="193"/>
      <c r="J10" s="221"/>
      <c r="K10" s="5">
        <v>106</v>
      </c>
      <c r="L10" s="3" t="s">
        <v>3272</v>
      </c>
      <c r="M10" s="260"/>
      <c r="N10" s="260"/>
      <c r="O10" s="704"/>
      <c r="Q10" s="221"/>
      <c r="S10" s="221"/>
      <c r="T10" s="221"/>
      <c r="U10" s="221"/>
      <c r="V10" s="221"/>
    </row>
    <row r="11" spans="1:22" x14ac:dyDescent="0.2">
      <c r="A11" s="14">
        <v>6</v>
      </c>
      <c r="B11" s="710" t="s">
        <v>1433</v>
      </c>
      <c r="C11" s="711">
        <v>-80</v>
      </c>
      <c r="D11" s="712">
        <v>80</v>
      </c>
      <c r="G11" s="193"/>
      <c r="H11" s="221"/>
      <c r="I11" s="221"/>
      <c r="K11" s="5">
        <v>93</v>
      </c>
      <c r="L11" s="3" t="s">
        <v>2989</v>
      </c>
      <c r="M11" s="221"/>
      <c r="N11" s="260"/>
      <c r="Q11" s="221"/>
      <c r="S11" s="221"/>
      <c r="T11" s="221"/>
      <c r="U11" s="221"/>
      <c r="V11" s="221"/>
    </row>
    <row r="12" spans="1:22" ht="12" x14ac:dyDescent="0.25">
      <c r="A12" s="15"/>
      <c r="B12" s="670" t="s">
        <v>1201</v>
      </c>
      <c r="C12" s="672">
        <v>-211</v>
      </c>
      <c r="D12" s="672">
        <v>211</v>
      </c>
      <c r="E12" s="240">
        <f>SUM(D6:D12)</f>
        <v>3882</v>
      </c>
      <c r="I12" s="221"/>
      <c r="K12" s="5">
        <v>36</v>
      </c>
      <c r="L12" s="3" t="s">
        <v>3273</v>
      </c>
      <c r="M12" s="221"/>
      <c r="N12" s="260"/>
      <c r="Q12" s="221"/>
      <c r="S12" s="221"/>
      <c r="T12" s="221"/>
      <c r="U12" s="221"/>
      <c r="V12" s="221"/>
    </row>
    <row r="13" spans="1:22" ht="3" customHeight="1" x14ac:dyDescent="0.2">
      <c r="A13" s="4"/>
      <c r="B13" s="51"/>
      <c r="C13" s="41"/>
      <c r="D13" s="45"/>
      <c r="E13" s="4"/>
      <c r="H13" s="221"/>
      <c r="I13" s="221"/>
      <c r="J13" s="221"/>
      <c r="M13" s="221"/>
      <c r="N13" s="260"/>
      <c r="O13" s="221"/>
      <c r="Q13" s="221"/>
      <c r="S13" s="221"/>
      <c r="T13" s="221"/>
      <c r="U13" s="221"/>
      <c r="V13" s="221"/>
    </row>
    <row r="14" spans="1:22" ht="12" x14ac:dyDescent="0.25">
      <c r="A14" s="15"/>
      <c r="B14" s="594" t="s">
        <v>62</v>
      </c>
      <c r="C14" s="501">
        <v>-9552</v>
      </c>
      <c r="D14" s="652">
        <v>9552</v>
      </c>
      <c r="K14" s="5">
        <v>333</v>
      </c>
      <c r="L14" s="3" t="s">
        <v>3274</v>
      </c>
      <c r="M14" s="221"/>
      <c r="N14" s="260"/>
      <c r="O14" s="221"/>
      <c r="P14" s="221"/>
      <c r="Q14" s="221"/>
      <c r="S14" s="221"/>
      <c r="T14" s="221"/>
      <c r="U14" s="221"/>
      <c r="V14" s="221"/>
    </row>
    <row r="15" spans="1:22" ht="3" customHeight="1" x14ac:dyDescent="0.2">
      <c r="A15" s="4"/>
      <c r="B15" s="357"/>
      <c r="C15" s="41"/>
      <c r="D15" s="45"/>
      <c r="E15" s="4"/>
      <c r="H15" s="221"/>
      <c r="I15" s="221"/>
      <c r="J15" s="221"/>
      <c r="K15" s="260"/>
      <c r="L15" s="221"/>
      <c r="N15" s="260"/>
      <c r="O15" s="221"/>
      <c r="P15" s="221"/>
      <c r="Q15" s="221"/>
      <c r="S15" s="221"/>
      <c r="T15" s="221"/>
      <c r="U15" s="221"/>
      <c r="V15" s="221"/>
    </row>
    <row r="16" spans="1:22" ht="12" customHeight="1" x14ac:dyDescent="0.25">
      <c r="A16" s="36"/>
      <c r="B16" s="657" t="s">
        <v>2888</v>
      </c>
      <c r="C16" s="658">
        <v>-1232</v>
      </c>
      <c r="D16" s="658">
        <v>1232</v>
      </c>
      <c r="E16" s="353"/>
      <c r="F16" s="221"/>
      <c r="J16" s="221"/>
      <c r="K16" s="5">
        <v>20</v>
      </c>
      <c r="L16" s="3" t="s">
        <v>3281</v>
      </c>
      <c r="N16" s="5"/>
    </row>
    <row r="17" spans="1:15" ht="12" customHeight="1" x14ac:dyDescent="0.2">
      <c r="A17" s="36"/>
      <c r="B17" s="623" t="s">
        <v>2759</v>
      </c>
      <c r="C17" s="624">
        <v>-60</v>
      </c>
      <c r="D17" s="625">
        <v>60</v>
      </c>
      <c r="E17" s="353"/>
      <c r="K17" s="5">
        <v>106</v>
      </c>
      <c r="L17" s="3" t="s">
        <v>3282</v>
      </c>
      <c r="M17" s="221"/>
      <c r="N17" s="5"/>
    </row>
    <row r="18" spans="1:15" ht="12" customHeight="1" x14ac:dyDescent="0.2">
      <c r="A18" s="36"/>
      <c r="B18" s="710" t="s">
        <v>2695</v>
      </c>
      <c r="C18" s="711">
        <v>0</v>
      </c>
      <c r="D18" s="712">
        <v>0</v>
      </c>
      <c r="E18" s="353"/>
      <c r="F18" s="221"/>
      <c r="G18" s="28"/>
      <c r="I18" s="28"/>
      <c r="J18" s="221"/>
      <c r="K18" s="260">
        <v>150</v>
      </c>
      <c r="L18" s="28" t="s">
        <v>3287</v>
      </c>
      <c r="N18" s="5"/>
    </row>
    <row r="19" spans="1:15" ht="12" customHeight="1" x14ac:dyDescent="0.2">
      <c r="A19" s="36"/>
      <c r="B19" s="710" t="s">
        <v>3139</v>
      </c>
      <c r="C19" s="711">
        <v>0</v>
      </c>
      <c r="D19" s="712">
        <v>0</v>
      </c>
      <c r="E19" s="353"/>
      <c r="F19" s="221"/>
      <c r="G19" s="28"/>
      <c r="I19" s="28"/>
      <c r="K19" s="260">
        <v>38</v>
      </c>
      <c r="L19" s="3" t="s">
        <v>3288</v>
      </c>
      <c r="N19" s="5"/>
    </row>
    <row r="20" spans="1:15" ht="12" customHeight="1" x14ac:dyDescent="0.25">
      <c r="A20" s="36"/>
      <c r="B20" s="710" t="s">
        <v>3276</v>
      </c>
      <c r="C20" s="711">
        <v>-50</v>
      </c>
      <c r="D20" s="712">
        <v>50</v>
      </c>
      <c r="E20" s="240"/>
      <c r="G20" s="717" t="s">
        <v>3299</v>
      </c>
      <c r="H20" s="717"/>
      <c r="I20" s="28"/>
      <c r="K20" s="5">
        <v>50</v>
      </c>
      <c r="L20" s="3" t="s">
        <v>3289</v>
      </c>
      <c r="N20" s="5"/>
      <c r="O20" s="193"/>
    </row>
    <row r="21" spans="1:15" ht="12" customHeight="1" x14ac:dyDescent="0.25">
      <c r="A21" s="36"/>
      <c r="B21" s="710" t="s">
        <v>3277</v>
      </c>
      <c r="C21" s="711">
        <v>-50</v>
      </c>
      <c r="D21" s="712">
        <v>50</v>
      </c>
      <c r="E21" s="240"/>
      <c r="G21" s="718" t="s">
        <v>3300</v>
      </c>
      <c r="H21" s="717"/>
      <c r="I21" s="28"/>
      <c r="K21" s="5">
        <v>150</v>
      </c>
      <c r="L21" s="3" t="s">
        <v>3294</v>
      </c>
      <c r="N21" s="5"/>
    </row>
    <row r="22" spans="1:15" ht="12" customHeight="1" x14ac:dyDescent="0.25">
      <c r="A22" s="36"/>
      <c r="B22" s="710" t="s">
        <v>3278</v>
      </c>
      <c r="C22" s="711">
        <v>-50</v>
      </c>
      <c r="D22" s="712">
        <v>50</v>
      </c>
      <c r="E22" s="240"/>
      <c r="G22" s="221"/>
      <c r="H22" s="221"/>
      <c r="I22" s="28"/>
      <c r="K22" s="5">
        <v>4</v>
      </c>
      <c r="L22" s="3" t="s">
        <v>3295</v>
      </c>
      <c r="N22" s="5"/>
    </row>
    <row r="23" spans="1:15" ht="12" customHeight="1" x14ac:dyDescent="0.25">
      <c r="A23" s="36"/>
      <c r="B23" s="710" t="s">
        <v>3279</v>
      </c>
      <c r="C23" s="711">
        <v>-40</v>
      </c>
      <c r="D23" s="712">
        <v>40</v>
      </c>
      <c r="E23" s="240"/>
      <c r="G23" s="717" t="s">
        <v>3302</v>
      </c>
      <c r="H23" s="717"/>
      <c r="I23" s="28"/>
      <c r="K23" s="713">
        <v>78</v>
      </c>
      <c r="L23" s="714" t="s">
        <v>3290</v>
      </c>
      <c r="N23" s="5"/>
    </row>
    <row r="24" spans="1:15" ht="12" customHeight="1" x14ac:dyDescent="0.25">
      <c r="A24" s="36"/>
      <c r="B24" s="710" t="s">
        <v>3275</v>
      </c>
      <c r="C24" s="711">
        <v>-143</v>
      </c>
      <c r="D24" s="712">
        <v>143</v>
      </c>
      <c r="E24" s="240"/>
      <c r="G24" s="718" t="s">
        <v>3309</v>
      </c>
      <c r="H24" s="717"/>
      <c r="I24" s="28"/>
      <c r="K24" s="713">
        <v>32</v>
      </c>
      <c r="L24" s="714" t="s">
        <v>3291</v>
      </c>
      <c r="N24" s="5"/>
    </row>
    <row r="25" spans="1:15" ht="12" customHeight="1" x14ac:dyDescent="0.25">
      <c r="A25" s="36"/>
      <c r="B25" s="710" t="s">
        <v>3280</v>
      </c>
      <c r="C25" s="711">
        <v>-2</v>
      </c>
      <c r="D25" s="712">
        <v>2</v>
      </c>
      <c r="E25" s="240"/>
      <c r="I25" s="28"/>
      <c r="K25" s="713">
        <v>130</v>
      </c>
      <c r="L25" s="715" t="s">
        <v>3298</v>
      </c>
      <c r="N25" s="5"/>
    </row>
    <row r="26" spans="1:15" ht="12" customHeight="1" x14ac:dyDescent="0.25">
      <c r="A26" s="36"/>
      <c r="B26" s="710" t="s">
        <v>3283</v>
      </c>
      <c r="C26" s="711">
        <v>-140</v>
      </c>
      <c r="D26" s="712">
        <v>140</v>
      </c>
      <c r="E26" s="240"/>
      <c r="I26" s="28"/>
      <c r="K26" s="713">
        <v>50</v>
      </c>
      <c r="L26" s="715" t="s">
        <v>3284</v>
      </c>
      <c r="N26" s="5"/>
    </row>
    <row r="27" spans="1:15" ht="12" customHeight="1" x14ac:dyDescent="0.25">
      <c r="A27" s="36"/>
      <c r="B27" s="617" t="s">
        <v>3292</v>
      </c>
      <c r="C27" s="507">
        <v>-212</v>
      </c>
      <c r="D27" s="506">
        <v>212</v>
      </c>
      <c r="E27" s="240"/>
      <c r="I27" s="28"/>
      <c r="K27" s="713">
        <v>20</v>
      </c>
      <c r="L27" s="714" t="s">
        <v>3285</v>
      </c>
    </row>
    <row r="28" spans="1:15" ht="12" customHeight="1" x14ac:dyDescent="0.25">
      <c r="A28" s="36"/>
      <c r="B28" s="710" t="s">
        <v>3293</v>
      </c>
      <c r="C28" s="711">
        <v>-64</v>
      </c>
      <c r="D28" s="712">
        <v>64</v>
      </c>
      <c r="E28" s="240"/>
      <c r="I28" s="28"/>
      <c r="K28" s="713">
        <v>140</v>
      </c>
      <c r="L28" s="714" t="s">
        <v>3286</v>
      </c>
      <c r="N28" s="5"/>
    </row>
    <row r="29" spans="1:15" ht="12" customHeight="1" x14ac:dyDescent="0.25">
      <c r="A29" s="36"/>
      <c r="B29" s="710" t="s">
        <v>3301</v>
      </c>
      <c r="C29" s="711">
        <v>-155</v>
      </c>
      <c r="D29" s="712">
        <v>155</v>
      </c>
      <c r="E29" s="240"/>
      <c r="I29" s="28"/>
      <c r="K29" s="5">
        <v>102</v>
      </c>
      <c r="L29" s="3" t="s">
        <v>3297</v>
      </c>
      <c r="N29" s="5"/>
    </row>
    <row r="30" spans="1:15" ht="12" customHeight="1" x14ac:dyDescent="0.25">
      <c r="A30" s="36"/>
      <c r="B30" s="710" t="s">
        <v>2269</v>
      </c>
      <c r="C30" s="711">
        <v>-80</v>
      </c>
      <c r="D30" s="712">
        <v>80</v>
      </c>
      <c r="E30" s="240"/>
      <c r="I30" s="28"/>
      <c r="K30" s="5">
        <v>22</v>
      </c>
      <c r="L30" s="3" t="s">
        <v>3296</v>
      </c>
      <c r="N30" s="5"/>
    </row>
    <row r="31" spans="1:15" ht="12" customHeight="1" x14ac:dyDescent="0.25">
      <c r="A31" s="36"/>
      <c r="C31" s="302"/>
      <c r="D31" s="303"/>
      <c r="E31" s="240"/>
      <c r="I31" s="28"/>
      <c r="K31" s="5">
        <v>40</v>
      </c>
      <c r="L31" s="3" t="s">
        <v>2204</v>
      </c>
      <c r="N31" s="5"/>
    </row>
    <row r="32" spans="1:15" ht="12" customHeight="1" x14ac:dyDescent="0.25">
      <c r="A32" s="36"/>
      <c r="C32" s="302"/>
      <c r="D32" s="303"/>
      <c r="E32" s="240"/>
      <c r="I32" s="28"/>
      <c r="K32" s="5">
        <v>99</v>
      </c>
      <c r="L32" s="3" t="s">
        <v>3303</v>
      </c>
      <c r="N32" s="5"/>
    </row>
    <row r="33" spans="1:14" ht="12" customHeight="1" x14ac:dyDescent="0.25">
      <c r="A33" s="36"/>
      <c r="C33" s="302"/>
      <c r="D33" s="303"/>
      <c r="E33" s="240"/>
      <c r="I33" s="28"/>
      <c r="K33" s="5">
        <v>50</v>
      </c>
      <c r="L33" s="3" t="s">
        <v>3304</v>
      </c>
      <c r="N33" s="5"/>
    </row>
    <row r="34" spans="1:14" ht="12" customHeight="1" x14ac:dyDescent="0.25">
      <c r="A34" s="36"/>
      <c r="C34" s="302"/>
      <c r="D34" s="303"/>
      <c r="E34" s="240"/>
      <c r="I34" s="28"/>
      <c r="K34" s="5">
        <v>300</v>
      </c>
      <c r="L34" s="3" t="s">
        <v>3305</v>
      </c>
      <c r="N34" s="5"/>
    </row>
    <row r="35" spans="1:14" ht="12" customHeight="1" x14ac:dyDescent="0.25">
      <c r="A35" s="36"/>
      <c r="C35" s="302"/>
      <c r="D35" s="303"/>
      <c r="E35" s="240"/>
      <c r="I35" s="28"/>
      <c r="K35" s="5">
        <v>104</v>
      </c>
      <c r="L35" s="3" t="s">
        <v>3306</v>
      </c>
      <c r="N35" s="5"/>
    </row>
    <row r="36" spans="1:14" ht="12" customHeight="1" x14ac:dyDescent="0.25">
      <c r="A36" s="36"/>
      <c r="C36" s="302"/>
      <c r="D36" s="303"/>
      <c r="E36" s="240"/>
      <c r="I36" s="28"/>
      <c r="K36" s="5">
        <v>93</v>
      </c>
      <c r="L36" s="3" t="s">
        <v>3307</v>
      </c>
      <c r="N36" s="5"/>
    </row>
    <row r="37" spans="1:14" ht="12" customHeight="1" thickBot="1" x14ac:dyDescent="0.3">
      <c r="A37" s="36"/>
      <c r="B37" s="221"/>
      <c r="C37" s="302"/>
      <c r="D37" s="303"/>
      <c r="E37" s="240">
        <f>SUM(D16:D37)</f>
        <v>2278</v>
      </c>
      <c r="I37" s="28"/>
      <c r="K37" s="5">
        <v>85</v>
      </c>
      <c r="L37" s="3" t="s">
        <v>3308</v>
      </c>
      <c r="N37" s="5"/>
    </row>
    <row r="38" spans="1:14" ht="20.25" customHeight="1" thickBot="1" x14ac:dyDescent="0.45">
      <c r="B38" s="50" t="s">
        <v>1198</v>
      </c>
      <c r="C38" s="49">
        <f>SUM(C2:C37)</f>
        <v>0</v>
      </c>
      <c r="D38" s="432">
        <f>SUM(D6:D16)</f>
        <v>14666</v>
      </c>
      <c r="E38" s="353"/>
      <c r="G38" s="28"/>
      <c r="H38" s="28"/>
      <c r="I38" s="28"/>
      <c r="K38" s="651">
        <f>SUM(K2:K37)</f>
        <v>2896</v>
      </c>
      <c r="N38" s="651">
        <f>SUM(N2:N16)</f>
        <v>0</v>
      </c>
    </row>
    <row r="39" spans="1:14" x14ac:dyDescent="0.2">
      <c r="G39" s="28"/>
      <c r="I39" s="193"/>
    </row>
    <row r="40" spans="1:14" ht="20.25" customHeight="1" x14ac:dyDescent="0.25">
      <c r="D40" s="5"/>
      <c r="E40" s="240"/>
      <c r="F40" s="221"/>
      <c r="G40" s="28"/>
      <c r="I40" s="193"/>
    </row>
    <row r="41" spans="1:14" x14ac:dyDescent="0.2">
      <c r="C41" s="55"/>
      <c r="F41" s="221"/>
      <c r="G41" s="28"/>
      <c r="H41" s="28"/>
      <c r="I41" s="193"/>
    </row>
    <row r="42" spans="1:14" x14ac:dyDescent="0.2">
      <c r="C42" s="55"/>
      <c r="F42" s="221"/>
      <c r="G42" s="28"/>
      <c r="H42" s="28"/>
      <c r="I42" s="193"/>
    </row>
    <row r="43" spans="1:14" x14ac:dyDescent="0.2">
      <c r="C43" s="55"/>
      <c r="G43" s="28"/>
      <c r="I43" s="28"/>
      <c r="M43" s="221"/>
    </row>
    <row r="44" spans="1:14" x14ac:dyDescent="0.2">
      <c r="C44" s="55"/>
      <c r="E44" s="5"/>
      <c r="I44" s="193"/>
    </row>
    <row r="45" spans="1:14" x14ac:dyDescent="0.2">
      <c r="C45" s="55"/>
      <c r="I45" s="221"/>
    </row>
    <row r="46" spans="1:14" x14ac:dyDescent="0.2">
      <c r="C46" s="55"/>
      <c r="I46" s="221"/>
    </row>
    <row r="47" spans="1:14" x14ac:dyDescent="0.2">
      <c r="C47" s="55"/>
      <c r="N47" s="221"/>
    </row>
    <row r="48" spans="1:14" x14ac:dyDescent="0.2">
      <c r="C48" s="55"/>
      <c r="K48" s="5"/>
      <c r="N48" s="221"/>
    </row>
    <row r="49" spans="3:14" x14ac:dyDescent="0.2">
      <c r="C49" s="55"/>
      <c r="N49" s="221"/>
    </row>
    <row r="50" spans="3:14" x14ac:dyDescent="0.2">
      <c r="C50" s="55"/>
      <c r="I50" s="221"/>
      <c r="N50" s="221"/>
    </row>
    <row r="51" spans="3:14" x14ac:dyDescent="0.2">
      <c r="C51" s="55"/>
      <c r="I51" s="221"/>
      <c r="M51" s="221"/>
      <c r="N51" s="221"/>
    </row>
    <row r="52" spans="3:14" x14ac:dyDescent="0.2">
      <c r="C52" s="55"/>
      <c r="M52" s="221"/>
      <c r="N52" s="221"/>
    </row>
    <row r="53" spans="3:14" x14ac:dyDescent="0.2">
      <c r="M53" s="221"/>
      <c r="N53" s="221"/>
    </row>
    <row r="54" spans="3:14" x14ac:dyDescent="0.2">
      <c r="C54" s="3"/>
      <c r="M54" s="221"/>
      <c r="N54" s="221"/>
    </row>
    <row r="55" spans="3:14" x14ac:dyDescent="0.2">
      <c r="C55" s="3"/>
      <c r="E55" s="353"/>
    </row>
    <row r="56" spans="3:14" x14ac:dyDescent="0.2">
      <c r="E56" s="353"/>
      <c r="G56" s="221"/>
      <c r="H56" s="221"/>
      <c r="I56" s="221"/>
    </row>
    <row r="57" spans="3:14" x14ac:dyDescent="0.2">
      <c r="G57" s="221"/>
      <c r="H57" s="221"/>
      <c r="I57" s="221"/>
    </row>
  </sheetData>
  <mergeCells count="1">
    <mergeCell ref="N1:O1"/>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0"/>
  <sheetViews>
    <sheetView workbookViewId="0">
      <selection activeCell="G49" sqref="G49"/>
    </sheetView>
  </sheetViews>
  <sheetFormatPr baseColWidth="10" defaultColWidth="11.44140625" defaultRowHeight="11.4" x14ac:dyDescent="0.2"/>
  <cols>
    <col min="1" max="1" width="3.6640625" style="3" customWidth="1"/>
    <col min="2" max="2" width="23.109375" style="3" customWidth="1"/>
    <col min="3" max="3" width="10.88671875" style="5" bestFit="1" customWidth="1"/>
    <col min="4" max="4" width="9.109375" style="3" customWidth="1"/>
    <col min="5" max="6" width="6.88671875" style="3" customWidth="1"/>
    <col min="7" max="7" width="14.5546875" style="3" customWidth="1"/>
    <col min="8" max="8" width="6.6640625" style="3" customWidth="1"/>
    <col min="9" max="9" width="7.109375" style="3" customWidth="1"/>
    <col min="10" max="10" width="1.109375" style="3" customWidth="1"/>
    <col min="11" max="11" width="16.6640625" style="3" bestFit="1" customWidth="1"/>
    <col min="12" max="12" width="19.6640625" style="3" customWidth="1"/>
    <col min="13" max="13" width="2.109375" style="3" customWidth="1"/>
    <col min="14" max="14" width="11.33203125" style="3" customWidth="1"/>
    <col min="15" max="15" width="19.6640625" style="3" customWidth="1"/>
    <col min="16" max="16" width="2.6640625" style="3" customWidth="1"/>
    <col min="17" max="17" width="1.6640625" style="3" customWidth="1"/>
    <col min="18" max="18" width="2" style="3" customWidth="1"/>
    <col min="19" max="16384" width="11.44140625" style="3"/>
  </cols>
  <sheetData>
    <row r="1" spans="1:22" ht="12" thickBot="1" x14ac:dyDescent="0.25">
      <c r="B1" s="50"/>
      <c r="C1" s="54" t="s">
        <v>1230</v>
      </c>
      <c r="D1" s="54" t="s">
        <v>1228</v>
      </c>
      <c r="E1" s="221"/>
      <c r="F1" s="260"/>
      <c r="G1" s="221"/>
      <c r="H1" s="221"/>
      <c r="I1" s="221"/>
      <c r="K1" s="176" t="s">
        <v>2712</v>
      </c>
      <c r="N1" s="1911" t="s">
        <v>2722</v>
      </c>
      <c r="O1" s="1912"/>
    </row>
    <row r="2" spans="1:22" ht="12" x14ac:dyDescent="0.25">
      <c r="A2" s="16"/>
      <c r="B2" s="50" t="s">
        <v>1192</v>
      </c>
      <c r="C2" s="40">
        <v>9839</v>
      </c>
      <c r="D2" s="44"/>
      <c r="E2" s="260"/>
      <c r="F2" s="630"/>
      <c r="G2" s="260"/>
      <c r="H2" s="355"/>
      <c r="I2" s="221"/>
      <c r="K2" s="5">
        <v>50</v>
      </c>
      <c r="L2" s="3" t="s">
        <v>2504</v>
      </c>
      <c r="N2" s="5"/>
    </row>
    <row r="3" spans="1:22" ht="12" x14ac:dyDescent="0.25">
      <c r="A3" s="16"/>
      <c r="B3" s="3" t="s">
        <v>1194</v>
      </c>
      <c r="C3" s="44"/>
      <c r="D3" s="44"/>
      <c r="E3" s="23"/>
      <c r="K3" s="5">
        <v>192</v>
      </c>
      <c r="L3" s="3" t="s">
        <v>3235</v>
      </c>
      <c r="N3" s="5"/>
    </row>
    <row r="4" spans="1:22" ht="13.2" x14ac:dyDescent="0.25">
      <c r="A4" s="16"/>
      <c r="B4" s="3" t="s">
        <v>393</v>
      </c>
      <c r="C4" s="44">
        <v>112</v>
      </c>
      <c r="D4" s="44">
        <v>-112</v>
      </c>
      <c r="E4" s="23"/>
      <c r="K4" s="2">
        <v>71</v>
      </c>
      <c r="L4" s="3" t="s">
        <v>3236</v>
      </c>
      <c r="N4" s="5"/>
    </row>
    <row r="5" spans="1:22" ht="3.75" customHeight="1" x14ac:dyDescent="0.2">
      <c r="A5" s="4"/>
      <c r="B5" s="51"/>
      <c r="C5" s="41"/>
      <c r="D5" s="45"/>
      <c r="E5" s="4"/>
      <c r="K5" s="5"/>
      <c r="N5" s="5"/>
    </row>
    <row r="6" spans="1:22" x14ac:dyDescent="0.2">
      <c r="A6" s="14">
        <v>1</v>
      </c>
      <c r="B6" s="581" t="s">
        <v>1145</v>
      </c>
      <c r="C6" s="580">
        <v>-30</v>
      </c>
      <c r="D6" s="575">
        <v>30</v>
      </c>
      <c r="F6" s="221"/>
      <c r="G6" s="221"/>
      <c r="H6" s="221"/>
      <c r="I6" s="193"/>
      <c r="K6" s="5">
        <v>440</v>
      </c>
      <c r="L6" s="3" t="s">
        <v>3229</v>
      </c>
      <c r="N6" s="5"/>
      <c r="Q6" s="221"/>
      <c r="S6" s="221"/>
      <c r="T6" s="221"/>
      <c r="U6" s="221"/>
      <c r="V6" s="221"/>
    </row>
    <row r="7" spans="1:22" x14ac:dyDescent="0.2">
      <c r="A7" s="14">
        <v>2</v>
      </c>
      <c r="B7" s="581" t="s">
        <v>791</v>
      </c>
      <c r="C7" s="580">
        <v>-122</v>
      </c>
      <c r="D7" s="575">
        <v>122</v>
      </c>
      <c r="E7" s="221"/>
      <c r="F7" s="221"/>
      <c r="G7" s="221"/>
      <c r="H7" s="221"/>
      <c r="I7" s="193"/>
      <c r="J7" s="221"/>
      <c r="K7" s="5">
        <v>80</v>
      </c>
      <c r="L7" s="3" t="s">
        <v>3228</v>
      </c>
      <c r="N7" s="5"/>
      <c r="P7" s="221"/>
      <c r="Q7" s="221"/>
      <c r="U7" s="221"/>
      <c r="V7" s="221"/>
    </row>
    <row r="8" spans="1:22" x14ac:dyDescent="0.2">
      <c r="A8" s="14">
        <v>3</v>
      </c>
      <c r="B8" s="581" t="s">
        <v>2670</v>
      </c>
      <c r="C8" s="580">
        <v>-655</v>
      </c>
      <c r="D8" s="575">
        <v>655</v>
      </c>
      <c r="F8" s="221"/>
      <c r="G8" s="221"/>
      <c r="H8" s="221"/>
      <c r="I8" s="221"/>
      <c r="J8" s="221"/>
      <c r="K8" s="5">
        <v>50</v>
      </c>
      <c r="L8" s="3" t="s">
        <v>3240</v>
      </c>
      <c r="N8" s="5"/>
      <c r="P8" s="221"/>
      <c r="Q8" s="221"/>
      <c r="U8" s="221"/>
      <c r="V8" s="221"/>
    </row>
    <row r="9" spans="1:22" x14ac:dyDescent="0.2">
      <c r="A9" s="14">
        <v>4</v>
      </c>
      <c r="B9" s="581" t="s">
        <v>2711</v>
      </c>
      <c r="C9" s="580">
        <v>-2335</v>
      </c>
      <c r="D9" s="575">
        <f>K41</f>
        <v>2335</v>
      </c>
      <c r="F9" s="221"/>
      <c r="G9" s="221"/>
      <c r="H9" s="221"/>
      <c r="I9" s="221"/>
      <c r="J9" s="221"/>
      <c r="K9" s="5">
        <v>120</v>
      </c>
      <c r="L9" s="3" t="s">
        <v>881</v>
      </c>
      <c r="N9" s="260"/>
      <c r="O9" s="221"/>
      <c r="Q9" s="221"/>
      <c r="U9" s="221"/>
      <c r="V9" s="221"/>
    </row>
    <row r="10" spans="1:22" x14ac:dyDescent="0.2">
      <c r="A10" s="14">
        <v>5</v>
      </c>
      <c r="B10" s="581" t="s">
        <v>3218</v>
      </c>
      <c r="C10" s="580">
        <v>-1220</v>
      </c>
      <c r="D10" s="575">
        <v>1220</v>
      </c>
      <c r="F10" s="221"/>
      <c r="G10" s="193"/>
      <c r="H10" s="193"/>
      <c r="I10" s="193"/>
      <c r="J10" s="221"/>
      <c r="K10" s="5">
        <v>150</v>
      </c>
      <c r="L10" s="708" t="s">
        <v>3243</v>
      </c>
      <c r="M10" s="260"/>
      <c r="N10" s="260"/>
      <c r="O10" s="704"/>
      <c r="Q10" s="221"/>
      <c r="S10" s="221"/>
      <c r="T10" s="221"/>
      <c r="U10" s="221"/>
      <c r="V10" s="221"/>
    </row>
    <row r="11" spans="1:22" x14ac:dyDescent="0.2">
      <c r="A11" s="14">
        <v>6</v>
      </c>
      <c r="B11" s="581" t="s">
        <v>1433</v>
      </c>
      <c r="C11" s="580">
        <v>0</v>
      </c>
      <c r="D11" s="575">
        <v>0</v>
      </c>
      <c r="F11" s="221"/>
      <c r="G11" s="193"/>
      <c r="H11" s="221"/>
      <c r="I11" s="221"/>
      <c r="K11" s="5">
        <v>115</v>
      </c>
      <c r="L11" s="3" t="s">
        <v>3244</v>
      </c>
      <c r="M11" s="221"/>
      <c r="N11" s="260"/>
      <c r="Q11" s="221"/>
      <c r="S11" s="221"/>
      <c r="T11" s="221"/>
      <c r="U11" s="221"/>
      <c r="V11" s="221"/>
    </row>
    <row r="12" spans="1:22" ht="12" x14ac:dyDescent="0.25">
      <c r="A12" s="15"/>
      <c r="B12" s="670" t="s">
        <v>2215</v>
      </c>
      <c r="C12" s="672">
        <v>-161</v>
      </c>
      <c r="D12" s="672">
        <v>161</v>
      </c>
      <c r="E12" s="240">
        <f>SUM(D6:D12)</f>
        <v>4523</v>
      </c>
      <c r="I12" s="221"/>
      <c r="K12" s="5">
        <v>106</v>
      </c>
      <c r="L12" s="3" t="s">
        <v>3002</v>
      </c>
      <c r="M12" s="221"/>
      <c r="N12" s="260"/>
      <c r="Q12" s="221"/>
      <c r="S12" s="221"/>
      <c r="T12" s="221"/>
      <c r="U12" s="221"/>
      <c r="V12" s="221"/>
    </row>
    <row r="13" spans="1:22" ht="3" customHeight="1" x14ac:dyDescent="0.2">
      <c r="A13" s="4"/>
      <c r="B13" s="51"/>
      <c r="C13" s="41"/>
      <c r="D13" s="45"/>
      <c r="E13" s="4"/>
      <c r="H13" s="221"/>
      <c r="I13" s="221"/>
      <c r="J13" s="221"/>
      <c r="K13" s="260"/>
      <c r="L13" s="221"/>
      <c r="M13" s="221"/>
      <c r="N13" s="260"/>
      <c r="O13" s="221"/>
      <c r="Q13" s="221"/>
      <c r="S13" s="221"/>
      <c r="T13" s="221"/>
      <c r="U13" s="221"/>
      <c r="V13" s="221"/>
    </row>
    <row r="14" spans="1:22" ht="12" x14ac:dyDescent="0.25">
      <c r="A14" s="15"/>
      <c r="B14" s="594" t="s">
        <v>62</v>
      </c>
      <c r="C14" s="501">
        <v>-2568</v>
      </c>
      <c r="D14" s="652">
        <v>2568</v>
      </c>
      <c r="K14" s="5">
        <v>92</v>
      </c>
      <c r="L14" s="3" t="s">
        <v>3246</v>
      </c>
      <c r="M14" s="221"/>
      <c r="N14" s="260"/>
      <c r="O14" s="221"/>
      <c r="P14" s="221"/>
      <c r="Q14" s="221"/>
      <c r="S14" s="221"/>
      <c r="T14" s="221"/>
      <c r="U14" s="221"/>
      <c r="V14" s="221"/>
    </row>
    <row r="15" spans="1:22" ht="3" customHeight="1" x14ac:dyDescent="0.2">
      <c r="A15" s="4"/>
      <c r="B15" s="357"/>
      <c r="C15" s="41"/>
      <c r="D15" s="45"/>
      <c r="E15" s="4"/>
      <c r="H15" s="221"/>
      <c r="I15" s="221"/>
      <c r="J15" s="221"/>
      <c r="K15" s="260"/>
      <c r="L15" s="221"/>
      <c r="N15" s="260"/>
      <c r="O15" s="221"/>
      <c r="P15" s="221"/>
      <c r="Q15" s="221"/>
      <c r="S15" s="221"/>
      <c r="T15" s="221"/>
      <c r="U15" s="221"/>
      <c r="V15" s="221"/>
    </row>
    <row r="16" spans="1:22" ht="12" customHeight="1" x14ac:dyDescent="0.25">
      <c r="A16" s="36"/>
      <c r="B16" s="657" t="s">
        <v>2888</v>
      </c>
      <c r="C16" s="658">
        <v>-642</v>
      </c>
      <c r="D16" s="658">
        <v>642</v>
      </c>
      <c r="E16" s="353"/>
      <c r="F16" s="221"/>
      <c r="J16" s="221"/>
      <c r="K16" s="5">
        <v>60</v>
      </c>
      <c r="L16" s="3" t="s">
        <v>3248</v>
      </c>
      <c r="N16" s="5"/>
    </row>
    <row r="17" spans="1:14" ht="12" customHeight="1" x14ac:dyDescent="0.2">
      <c r="A17" s="36"/>
      <c r="B17" s="581" t="s">
        <v>2759</v>
      </c>
      <c r="C17" s="580">
        <v>-38</v>
      </c>
      <c r="D17" s="575">
        <v>38</v>
      </c>
      <c r="E17" s="353"/>
      <c r="K17" s="5">
        <v>117</v>
      </c>
      <c r="L17" s="3" t="s">
        <v>660</v>
      </c>
      <c r="M17" s="221"/>
      <c r="N17" s="5"/>
    </row>
    <row r="18" spans="1:14" ht="12" customHeight="1" x14ac:dyDescent="0.2">
      <c r="A18" s="36"/>
      <c r="B18" s="581" t="s">
        <v>3139</v>
      </c>
      <c r="C18" s="580">
        <v>-219</v>
      </c>
      <c r="D18" s="575">
        <v>219</v>
      </c>
      <c r="E18" s="353"/>
      <c r="F18" s="221"/>
      <c r="G18" s="28"/>
      <c r="H18" s="28"/>
      <c r="I18" s="28"/>
      <c r="K18" s="260">
        <v>67</v>
      </c>
      <c r="L18" s="3" t="s">
        <v>3002</v>
      </c>
      <c r="N18" s="5"/>
    </row>
    <row r="19" spans="1:14" ht="12" customHeight="1" x14ac:dyDescent="0.25">
      <c r="A19" s="36"/>
      <c r="B19" s="581" t="s">
        <v>3237</v>
      </c>
      <c r="C19" s="580">
        <v>-202</v>
      </c>
      <c r="D19" s="575">
        <v>202</v>
      </c>
      <c r="E19" s="240"/>
      <c r="F19" s="221"/>
      <c r="G19" s="28"/>
      <c r="H19" s="28"/>
      <c r="I19" s="28"/>
      <c r="K19" s="260">
        <v>36</v>
      </c>
      <c r="L19" s="3" t="s">
        <v>3260</v>
      </c>
      <c r="N19" s="5"/>
    </row>
    <row r="20" spans="1:14" ht="12" customHeight="1" x14ac:dyDescent="0.25">
      <c r="A20" s="36"/>
      <c r="B20" s="581" t="s">
        <v>3234</v>
      </c>
      <c r="C20" s="580">
        <v>-65</v>
      </c>
      <c r="D20" s="575">
        <v>65</v>
      </c>
      <c r="E20" s="240"/>
      <c r="G20" s="28"/>
      <c r="H20" s="28"/>
      <c r="I20" s="28"/>
      <c r="K20" s="260">
        <v>76</v>
      </c>
      <c r="L20" s="3" t="s">
        <v>3236</v>
      </c>
      <c r="N20" s="5"/>
    </row>
    <row r="21" spans="1:14" ht="12" customHeight="1" x14ac:dyDescent="0.25">
      <c r="A21" s="36"/>
      <c r="B21" s="581" t="s">
        <v>3239</v>
      </c>
      <c r="C21" s="580">
        <v>-36</v>
      </c>
      <c r="D21" s="575">
        <v>36</v>
      </c>
      <c r="E21" s="240"/>
      <c r="G21" s="28"/>
      <c r="H21" s="28"/>
      <c r="I21" s="28"/>
      <c r="K21" s="260">
        <v>112</v>
      </c>
      <c r="L21" s="3" t="s">
        <v>3261</v>
      </c>
      <c r="N21" s="5"/>
    </row>
    <row r="22" spans="1:14" ht="12" customHeight="1" x14ac:dyDescent="0.25">
      <c r="A22" s="36"/>
      <c r="B22" s="581" t="s">
        <v>2914</v>
      </c>
      <c r="C22" s="580">
        <v>-10</v>
      </c>
      <c r="D22" s="575">
        <v>10</v>
      </c>
      <c r="E22" s="240"/>
      <c r="G22" s="28"/>
      <c r="H22" s="28"/>
      <c r="I22" s="28"/>
      <c r="K22" s="5">
        <v>80</v>
      </c>
      <c r="L22" s="28" t="s">
        <v>3258</v>
      </c>
      <c r="N22" s="5"/>
    </row>
    <row r="23" spans="1:14" ht="12" customHeight="1" x14ac:dyDescent="0.25">
      <c r="A23" s="36"/>
      <c r="B23" s="581" t="s">
        <v>3230</v>
      </c>
      <c r="C23" s="580">
        <v>-80</v>
      </c>
      <c r="D23" s="575">
        <v>80</v>
      </c>
      <c r="E23" s="240"/>
      <c r="G23" s="28"/>
      <c r="H23" s="28"/>
      <c r="I23" s="28"/>
      <c r="K23" s="5">
        <v>30</v>
      </c>
      <c r="L23" s="28" t="s">
        <v>3257</v>
      </c>
      <c r="N23" s="5"/>
    </row>
    <row r="24" spans="1:14" ht="12" customHeight="1" x14ac:dyDescent="0.25">
      <c r="A24" s="36"/>
      <c r="B24" s="581" t="s">
        <v>3231</v>
      </c>
      <c r="C24" s="580">
        <v>-150</v>
      </c>
      <c r="D24" s="575">
        <v>150</v>
      </c>
      <c r="E24" s="240"/>
      <c r="G24" s="28"/>
      <c r="H24" s="28"/>
      <c r="I24" s="28"/>
      <c r="K24" s="709">
        <v>42</v>
      </c>
      <c r="L24" s="28" t="s">
        <v>3251</v>
      </c>
      <c r="N24" s="5"/>
    </row>
    <row r="25" spans="1:14" ht="12" customHeight="1" x14ac:dyDescent="0.25">
      <c r="A25" s="36"/>
      <c r="B25" s="581" t="s">
        <v>3245</v>
      </c>
      <c r="C25" s="580">
        <v>-500</v>
      </c>
      <c r="D25" s="575">
        <v>500</v>
      </c>
      <c r="E25" s="240"/>
      <c r="G25" s="28"/>
      <c r="H25" s="28"/>
      <c r="I25" s="28"/>
      <c r="K25" s="5">
        <v>41</v>
      </c>
      <c r="L25" s="28" t="s">
        <v>3251</v>
      </c>
      <c r="N25" s="5"/>
    </row>
    <row r="26" spans="1:14" ht="12" customHeight="1" x14ac:dyDescent="0.25">
      <c r="A26" s="36"/>
      <c r="B26" s="581" t="s">
        <v>3247</v>
      </c>
      <c r="C26" s="580">
        <v>-150</v>
      </c>
      <c r="D26" s="575">
        <v>150</v>
      </c>
      <c r="E26" s="240"/>
      <c r="G26" s="28"/>
      <c r="H26" s="28"/>
      <c r="I26" s="28"/>
      <c r="K26" s="5">
        <v>8</v>
      </c>
      <c r="L26" s="28" t="s">
        <v>3250</v>
      </c>
      <c r="N26" s="5"/>
    </row>
    <row r="27" spans="1:14" ht="12" customHeight="1" x14ac:dyDescent="0.25">
      <c r="A27" s="36"/>
      <c r="B27" s="581" t="s">
        <v>3238</v>
      </c>
      <c r="C27" s="580">
        <v>-85</v>
      </c>
      <c r="D27" s="575">
        <v>85</v>
      </c>
      <c r="E27" s="240"/>
      <c r="G27" s="28"/>
      <c r="H27" s="28"/>
      <c r="I27" s="28"/>
      <c r="K27" s="5">
        <v>150</v>
      </c>
      <c r="L27" s="28" t="s">
        <v>3249</v>
      </c>
      <c r="N27" s="5"/>
    </row>
    <row r="28" spans="1:14" ht="12" customHeight="1" x14ac:dyDescent="0.25">
      <c r="A28" s="36"/>
      <c r="B28" s="581" t="s">
        <v>3242</v>
      </c>
      <c r="C28" s="580">
        <v>-25</v>
      </c>
      <c r="D28" s="575">
        <v>25</v>
      </c>
      <c r="E28" s="240"/>
      <c r="G28" s="28"/>
      <c r="H28" s="28"/>
      <c r="I28" s="28"/>
      <c r="K28" s="5">
        <v>50</v>
      </c>
      <c r="L28" s="28" t="s">
        <v>3263</v>
      </c>
      <c r="N28" s="5"/>
    </row>
    <row r="29" spans="1:14" ht="12" customHeight="1" x14ac:dyDescent="0.25">
      <c r="A29" s="36"/>
      <c r="B29" s="581" t="s">
        <v>660</v>
      </c>
      <c r="C29" s="580">
        <v>-64</v>
      </c>
      <c r="D29" s="575">
        <v>64</v>
      </c>
      <c r="E29" s="240"/>
      <c r="G29" s="28"/>
      <c r="H29" s="28"/>
      <c r="I29" s="28"/>
      <c r="K29" s="260"/>
      <c r="N29" s="5"/>
    </row>
    <row r="30" spans="1:14" ht="12" customHeight="1" x14ac:dyDescent="0.25">
      <c r="A30" s="36"/>
      <c r="B30" s="581" t="s">
        <v>3002</v>
      </c>
      <c r="C30" s="580">
        <v>-67</v>
      </c>
      <c r="D30" s="575">
        <v>67</v>
      </c>
      <c r="E30" s="240"/>
      <c r="G30" s="28"/>
      <c r="H30" s="28"/>
      <c r="I30" s="28"/>
      <c r="K30" s="260"/>
      <c r="N30" s="5"/>
    </row>
    <row r="31" spans="1:14" ht="12" customHeight="1" x14ac:dyDescent="0.25">
      <c r="A31" s="36"/>
      <c r="B31" s="581" t="s">
        <v>3254</v>
      </c>
      <c r="C31" s="580">
        <v>-120</v>
      </c>
      <c r="D31" s="575">
        <v>120</v>
      </c>
      <c r="E31" s="240"/>
      <c r="G31" s="28"/>
      <c r="H31" s="28"/>
      <c r="I31" s="28"/>
      <c r="K31" s="260"/>
      <c r="N31" s="5"/>
    </row>
    <row r="32" spans="1:14" ht="12" customHeight="1" x14ac:dyDescent="0.25">
      <c r="A32" s="36"/>
      <c r="B32" s="581" t="s">
        <v>3255</v>
      </c>
      <c r="C32" s="580">
        <v>-55</v>
      </c>
      <c r="D32" s="575">
        <v>55</v>
      </c>
      <c r="E32" s="240"/>
      <c r="G32" s="28"/>
      <c r="H32" s="28"/>
      <c r="I32" s="28"/>
      <c r="K32" s="260"/>
      <c r="N32" s="5"/>
    </row>
    <row r="33" spans="1:14" ht="12" customHeight="1" x14ac:dyDescent="0.25">
      <c r="A33" s="36"/>
      <c r="B33" s="581" t="s">
        <v>3256</v>
      </c>
      <c r="C33" s="580">
        <v>-26</v>
      </c>
      <c r="D33" s="575">
        <v>26</v>
      </c>
      <c r="E33" s="240"/>
      <c r="G33" s="28"/>
      <c r="H33" s="28"/>
      <c r="I33" s="28"/>
      <c r="K33" s="260"/>
      <c r="N33" s="5"/>
    </row>
    <row r="34" spans="1:14" ht="12" customHeight="1" x14ac:dyDescent="0.25">
      <c r="A34" s="36"/>
      <c r="B34" s="581" t="s">
        <v>3259</v>
      </c>
      <c r="C34" s="580">
        <v>-135</v>
      </c>
      <c r="D34" s="575">
        <v>135</v>
      </c>
      <c r="E34" s="240"/>
      <c r="G34" s="28"/>
      <c r="H34" s="28"/>
      <c r="I34" s="28"/>
      <c r="K34" s="5"/>
      <c r="N34" s="5"/>
    </row>
    <row r="35" spans="1:14" ht="12" customHeight="1" x14ac:dyDescent="0.25">
      <c r="A35" s="36"/>
      <c r="B35" s="581" t="s">
        <v>3262</v>
      </c>
      <c r="C35" s="580">
        <v>-9</v>
      </c>
      <c r="D35" s="575">
        <v>9</v>
      </c>
      <c r="E35" s="240"/>
      <c r="G35" s="28"/>
      <c r="H35" s="28"/>
      <c r="I35" s="28"/>
      <c r="K35" s="5"/>
      <c r="N35" s="5"/>
    </row>
    <row r="36" spans="1:14" ht="12" customHeight="1" x14ac:dyDescent="0.25">
      <c r="A36" s="36"/>
      <c r="B36" s="581" t="s">
        <v>2768</v>
      </c>
      <c r="C36" s="580">
        <v>-15</v>
      </c>
      <c r="D36" s="575">
        <v>15</v>
      </c>
      <c r="E36" s="240"/>
      <c r="G36" s="28"/>
      <c r="H36" s="28"/>
      <c r="I36" s="28"/>
      <c r="K36" s="5"/>
      <c r="N36" s="5"/>
    </row>
    <row r="37" spans="1:14" ht="12" customHeight="1" x14ac:dyDescent="0.25">
      <c r="A37" s="36"/>
      <c r="B37" s="581" t="s">
        <v>3264</v>
      </c>
      <c r="C37" s="580">
        <v>-27</v>
      </c>
      <c r="D37" s="575">
        <v>27</v>
      </c>
      <c r="E37" s="240"/>
      <c r="G37" s="28"/>
      <c r="H37" s="28"/>
      <c r="I37" s="28"/>
      <c r="K37" s="5"/>
      <c r="N37" s="5"/>
    </row>
    <row r="38" spans="1:14" ht="12" customHeight="1" x14ac:dyDescent="0.25">
      <c r="A38" s="36"/>
      <c r="B38" s="581" t="s">
        <v>3265</v>
      </c>
      <c r="C38" s="580">
        <v>-140</v>
      </c>
      <c r="D38" s="575">
        <v>140</v>
      </c>
      <c r="E38" s="240"/>
      <c r="G38" s="28"/>
      <c r="H38" s="28"/>
      <c r="I38" s="28"/>
      <c r="K38" s="5"/>
      <c r="N38" s="5"/>
    </row>
    <row r="39" spans="1:14" ht="12" customHeight="1" x14ac:dyDescent="0.25">
      <c r="A39" s="36"/>
      <c r="C39" s="302"/>
      <c r="D39" s="303"/>
      <c r="E39" s="240"/>
      <c r="G39" s="28"/>
      <c r="H39" s="28"/>
      <c r="I39" s="28"/>
      <c r="K39" s="5"/>
      <c r="N39" s="5"/>
    </row>
    <row r="40" spans="1:14" ht="12" customHeight="1" thickBot="1" x14ac:dyDescent="0.3">
      <c r="A40" s="36"/>
      <c r="B40" s="221"/>
      <c r="C40" s="302"/>
      <c r="D40" s="303"/>
      <c r="E40" s="240">
        <f>SUM(D16:D40)</f>
        <v>2860</v>
      </c>
      <c r="G40" s="28"/>
      <c r="H40" s="28"/>
      <c r="I40" s="28"/>
      <c r="K40" s="260"/>
      <c r="L40" s="621"/>
      <c r="N40" s="5"/>
    </row>
    <row r="41" spans="1:14" ht="20.25" customHeight="1" thickBot="1" x14ac:dyDescent="0.45">
      <c r="B41" s="50" t="s">
        <v>1198</v>
      </c>
      <c r="C41" s="49">
        <f>SUM(C2:C40)</f>
        <v>0</v>
      </c>
      <c r="D41" s="432">
        <f>SUM(D6:D16)</f>
        <v>7733</v>
      </c>
      <c r="E41" s="353"/>
      <c r="G41" s="28"/>
      <c r="H41" s="28"/>
      <c r="I41" s="28"/>
      <c r="K41" s="651">
        <f>SUM(K2:K40)</f>
        <v>2335</v>
      </c>
      <c r="N41" s="651">
        <f>SUM(N2:N16)</f>
        <v>0</v>
      </c>
    </row>
    <row r="42" spans="1:14" x14ac:dyDescent="0.2">
      <c r="G42" s="193"/>
      <c r="H42" s="193"/>
      <c r="I42" s="193"/>
    </row>
    <row r="43" spans="1:14" ht="20.25" customHeight="1" x14ac:dyDescent="0.25">
      <c r="D43" s="5"/>
      <c r="E43" s="240"/>
      <c r="F43" s="221"/>
      <c r="G43" s="28"/>
      <c r="H43" s="28"/>
      <c r="I43" s="193"/>
    </row>
    <row r="44" spans="1:14" x14ac:dyDescent="0.2">
      <c r="F44" s="221"/>
      <c r="G44" s="28"/>
      <c r="H44" s="28"/>
      <c r="I44" s="193"/>
    </row>
    <row r="45" spans="1:14" x14ac:dyDescent="0.2">
      <c r="F45" s="221"/>
      <c r="G45" s="28"/>
      <c r="H45" s="28"/>
      <c r="I45" s="193"/>
    </row>
    <row r="46" spans="1:14" x14ac:dyDescent="0.2">
      <c r="G46" s="28"/>
      <c r="H46" s="28"/>
      <c r="I46" s="193"/>
      <c r="M46" s="221"/>
    </row>
    <row r="47" spans="1:14" x14ac:dyDescent="0.2">
      <c r="E47" s="5"/>
      <c r="G47" s="28"/>
      <c r="H47" s="28"/>
      <c r="I47" s="193"/>
    </row>
    <row r="48" spans="1:14" x14ac:dyDescent="0.2">
      <c r="G48" s="28"/>
      <c r="H48" s="28"/>
      <c r="I48" s="193"/>
    </row>
    <row r="49" spans="3:14" x14ac:dyDescent="0.2">
      <c r="G49" s="28"/>
      <c r="H49" s="28"/>
      <c r="I49" s="193"/>
    </row>
    <row r="50" spans="3:14" x14ac:dyDescent="0.2">
      <c r="G50" s="28"/>
      <c r="H50" s="28"/>
      <c r="I50" s="28"/>
      <c r="N50" s="221"/>
    </row>
    <row r="51" spans="3:14" x14ac:dyDescent="0.2">
      <c r="I51" s="193"/>
      <c r="N51" s="221"/>
    </row>
    <row r="52" spans="3:14" x14ac:dyDescent="0.2">
      <c r="I52" s="221"/>
      <c r="N52" s="221"/>
    </row>
    <row r="53" spans="3:14" x14ac:dyDescent="0.2">
      <c r="I53" s="221"/>
      <c r="N53" s="221"/>
    </row>
    <row r="54" spans="3:14" x14ac:dyDescent="0.2">
      <c r="M54" s="221"/>
      <c r="N54" s="221"/>
    </row>
    <row r="55" spans="3:14" x14ac:dyDescent="0.2">
      <c r="M55" s="221"/>
      <c r="N55" s="221"/>
    </row>
    <row r="56" spans="3:14" x14ac:dyDescent="0.2">
      <c r="M56" s="221"/>
      <c r="N56" s="221"/>
    </row>
    <row r="57" spans="3:14" x14ac:dyDescent="0.2">
      <c r="C57" s="3"/>
      <c r="G57" s="221"/>
      <c r="H57" s="221"/>
      <c r="I57" s="221"/>
      <c r="M57" s="221"/>
      <c r="N57" s="221"/>
    </row>
    <row r="58" spans="3:14" x14ac:dyDescent="0.2">
      <c r="C58" s="3"/>
      <c r="G58" s="221"/>
      <c r="H58" s="221"/>
      <c r="I58" s="221"/>
    </row>
    <row r="59" spans="3:14" x14ac:dyDescent="0.2">
      <c r="G59" s="221"/>
      <c r="H59" s="221"/>
      <c r="I59" s="221"/>
    </row>
    <row r="60" spans="3:14" x14ac:dyDescent="0.2">
      <c r="G60" s="221"/>
      <c r="H60" s="221"/>
      <c r="I60" s="221"/>
    </row>
  </sheetData>
  <mergeCells count="1">
    <mergeCell ref="N1:O1"/>
  </mergeCells>
  <pageMargins left="0.7" right="0.7" top="0.75" bottom="0.75" header="0.3" footer="0.3"/>
  <pageSetup paperSize="9"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6"/>
  <sheetViews>
    <sheetView workbookViewId="0">
      <selection activeCell="B13" sqref="B13"/>
    </sheetView>
  </sheetViews>
  <sheetFormatPr baseColWidth="10" defaultColWidth="11.44140625" defaultRowHeight="11.4" x14ac:dyDescent="0.2"/>
  <cols>
    <col min="1" max="1" width="3.6640625" style="3" customWidth="1"/>
    <col min="2" max="2" width="23.109375" style="3" customWidth="1"/>
    <col min="3" max="3" width="10.88671875" style="5" bestFit="1" customWidth="1"/>
    <col min="4" max="4" width="9.109375" style="3" customWidth="1"/>
    <col min="5" max="5" width="10.88671875" style="5" bestFit="1" customWidth="1"/>
    <col min="6" max="7" width="6.88671875" style="3" customWidth="1"/>
    <col min="8" max="8" width="14.5546875" style="3" customWidth="1"/>
    <col min="9" max="9" width="6.6640625" style="3" customWidth="1"/>
    <col min="10" max="10" width="6.5546875" style="3" bestFit="1" customWidth="1"/>
    <col min="11" max="11" width="1.109375" style="3" customWidth="1"/>
    <col min="12" max="12" width="16.6640625" style="3" bestFit="1" customWidth="1"/>
    <col min="13" max="13" width="19.6640625" style="3" customWidth="1"/>
    <col min="14" max="14" width="2.109375" style="3" customWidth="1"/>
    <col min="15" max="15" width="11.33203125" style="3" customWidth="1"/>
    <col min="16" max="16" width="19.6640625" style="3" customWidth="1"/>
    <col min="17" max="17" width="2.6640625" style="3" customWidth="1"/>
    <col min="18" max="18" width="1.6640625" style="3" customWidth="1"/>
    <col min="19" max="19" width="2" style="3" customWidth="1"/>
    <col min="20" max="16384" width="11.44140625" style="3"/>
  </cols>
  <sheetData>
    <row r="1" spans="1:23" ht="12" thickBot="1" x14ac:dyDescent="0.25">
      <c r="B1" s="50"/>
      <c r="C1" s="54" t="s">
        <v>1230</v>
      </c>
      <c r="D1" s="54" t="s">
        <v>1228</v>
      </c>
      <c r="E1" s="54" t="s">
        <v>1229</v>
      </c>
      <c r="F1" s="221"/>
      <c r="G1" s="260"/>
      <c r="H1" s="221"/>
      <c r="I1" s="221"/>
      <c r="J1" s="221"/>
      <c r="L1" s="176" t="s">
        <v>2712</v>
      </c>
      <c r="O1" s="1911" t="s">
        <v>2722</v>
      </c>
      <c r="P1" s="1912"/>
    </row>
    <row r="2" spans="1:23" ht="12" x14ac:dyDescent="0.25">
      <c r="A2" s="16"/>
      <c r="B2" s="50" t="s">
        <v>1192</v>
      </c>
      <c r="C2" s="40">
        <v>11300</v>
      </c>
      <c r="D2" s="44"/>
      <c r="E2" s="44">
        <v>0</v>
      </c>
      <c r="F2" s="260"/>
      <c r="G2" s="630"/>
      <c r="H2" s="260"/>
      <c r="I2" s="355"/>
      <c r="J2" s="221"/>
      <c r="L2" s="5">
        <v>55</v>
      </c>
      <c r="M2" s="3" t="s">
        <v>3202</v>
      </c>
      <c r="O2" s="5"/>
    </row>
    <row r="3" spans="1:23" ht="12" x14ac:dyDescent="0.25">
      <c r="A3" s="16"/>
      <c r="B3" s="3" t="s">
        <v>1194</v>
      </c>
      <c r="C3" s="44"/>
      <c r="D3" s="44"/>
      <c r="E3" s="44"/>
      <c r="F3" s="23"/>
      <c r="L3" s="5">
        <v>50</v>
      </c>
      <c r="M3" s="3" t="s">
        <v>3200</v>
      </c>
      <c r="O3" s="5"/>
    </row>
    <row r="4" spans="1:23" ht="13.2" x14ac:dyDescent="0.25">
      <c r="A4" s="16"/>
      <c r="B4" s="3" t="s">
        <v>393</v>
      </c>
      <c r="C4" s="44">
        <v>34</v>
      </c>
      <c r="D4" s="44">
        <v>34</v>
      </c>
      <c r="E4" s="44"/>
      <c r="F4" s="23"/>
      <c r="L4" s="2">
        <v>14</v>
      </c>
      <c r="M4" t="s">
        <v>2768</v>
      </c>
      <c r="O4" s="5"/>
    </row>
    <row r="5" spans="1:23" ht="3.75" customHeight="1" x14ac:dyDescent="0.2">
      <c r="A5" s="4"/>
      <c r="B5" s="51"/>
      <c r="C5" s="41"/>
      <c r="D5" s="45"/>
      <c r="E5" s="45"/>
      <c r="F5" s="4"/>
      <c r="L5" s="5"/>
      <c r="O5" s="5"/>
    </row>
    <row r="6" spans="1:23" x14ac:dyDescent="0.2">
      <c r="A6" s="14">
        <v>1</v>
      </c>
      <c r="B6" s="673" t="s">
        <v>1145</v>
      </c>
      <c r="C6" s="674">
        <v>-30</v>
      </c>
      <c r="D6" s="675">
        <v>30</v>
      </c>
      <c r="E6" s="674"/>
      <c r="J6" s="193"/>
      <c r="L6" s="5">
        <v>28</v>
      </c>
      <c r="M6" s="3" t="s">
        <v>2768</v>
      </c>
      <c r="O6" s="5"/>
      <c r="R6" s="221"/>
      <c r="T6" s="221"/>
      <c r="U6" s="221"/>
      <c r="V6" s="221"/>
      <c r="W6" s="221"/>
    </row>
    <row r="7" spans="1:23" x14ac:dyDescent="0.2">
      <c r="A7" s="14">
        <v>2</v>
      </c>
      <c r="B7" s="673" t="s">
        <v>791</v>
      </c>
      <c r="C7" s="674">
        <v>-182</v>
      </c>
      <c r="D7" s="675">
        <v>182</v>
      </c>
      <c r="E7" s="674"/>
      <c r="F7" s="221"/>
      <c r="H7" s="221"/>
      <c r="I7" s="221"/>
      <c r="J7" s="193"/>
      <c r="K7" s="221"/>
      <c r="L7" s="5">
        <v>864</v>
      </c>
      <c r="M7" s="3" t="s">
        <v>3105</v>
      </c>
      <c r="O7" s="5"/>
      <c r="Q7" s="221"/>
      <c r="R7" s="221"/>
      <c r="V7" s="221"/>
      <c r="W7" s="221"/>
    </row>
    <row r="8" spans="1:23" x14ac:dyDescent="0.2">
      <c r="A8" s="14">
        <v>3</v>
      </c>
      <c r="B8" s="673" t="s">
        <v>2670</v>
      </c>
      <c r="C8" s="674">
        <v>-580</v>
      </c>
      <c r="D8" s="675">
        <v>580</v>
      </c>
      <c r="E8" s="674"/>
      <c r="H8" s="221"/>
      <c r="I8" s="221"/>
      <c r="J8" s="221"/>
      <c r="K8" s="221"/>
      <c r="L8" s="5">
        <v>350</v>
      </c>
      <c r="M8" s="3" t="s">
        <v>3211</v>
      </c>
      <c r="O8" s="5"/>
      <c r="Q8" s="221"/>
      <c r="R8" s="221"/>
      <c r="V8" s="221"/>
      <c r="W8" s="221"/>
    </row>
    <row r="9" spans="1:23" x14ac:dyDescent="0.2">
      <c r="A9" s="14">
        <v>4</v>
      </c>
      <c r="B9" s="673" t="s">
        <v>2711</v>
      </c>
      <c r="C9" s="674">
        <v>-5388</v>
      </c>
      <c r="D9" s="675">
        <f>L44</f>
        <v>5388</v>
      </c>
      <c r="E9" s="674"/>
      <c r="H9" s="221"/>
      <c r="I9" s="221"/>
      <c r="J9" s="221"/>
      <c r="K9" s="221"/>
      <c r="L9" s="5">
        <v>21</v>
      </c>
      <c r="M9" s="3" t="s">
        <v>3213</v>
      </c>
      <c r="O9" s="260"/>
      <c r="P9" s="221"/>
      <c r="R9" s="221"/>
      <c r="V9" s="221"/>
      <c r="W9" s="221"/>
    </row>
    <row r="10" spans="1:23" x14ac:dyDescent="0.2">
      <c r="A10" s="14">
        <v>5</v>
      </c>
      <c r="B10" s="673" t="s">
        <v>3218</v>
      </c>
      <c r="C10" s="674">
        <v>0</v>
      </c>
      <c r="D10" s="675">
        <v>0</v>
      </c>
      <c r="E10" s="674"/>
      <c r="H10" s="193"/>
      <c r="I10" s="193"/>
      <c r="J10" s="193"/>
      <c r="K10" s="221"/>
      <c r="L10" s="5">
        <v>70</v>
      </c>
      <c r="M10" s="3" t="s">
        <v>3215</v>
      </c>
      <c r="N10" s="260"/>
      <c r="O10" s="260"/>
      <c r="P10" s="704"/>
      <c r="R10" s="221"/>
      <c r="T10" s="221"/>
      <c r="U10" s="221"/>
      <c r="V10" s="221"/>
      <c r="W10" s="221"/>
    </row>
    <row r="11" spans="1:23" x14ac:dyDescent="0.2">
      <c r="A11" s="14">
        <v>6</v>
      </c>
      <c r="B11" s="673" t="s">
        <v>1433</v>
      </c>
      <c r="C11" s="674">
        <v>-80</v>
      </c>
      <c r="D11" s="675">
        <v>80</v>
      </c>
      <c r="E11" s="674"/>
      <c r="H11" s="193"/>
      <c r="I11" s="221"/>
      <c r="J11" s="221"/>
      <c r="L11" s="5">
        <v>67</v>
      </c>
      <c r="M11" s="3" t="s">
        <v>3002</v>
      </c>
      <c r="N11" s="221"/>
      <c r="O11" s="260"/>
      <c r="R11" s="221"/>
      <c r="T11" s="221"/>
      <c r="U11" s="221"/>
      <c r="V11" s="221"/>
      <c r="W11" s="221"/>
    </row>
    <row r="12" spans="1:23" ht="12" x14ac:dyDescent="0.25">
      <c r="A12" s="15"/>
      <c r="B12" s="670" t="s">
        <v>2170</v>
      </c>
      <c r="C12" s="672">
        <v>-129</v>
      </c>
      <c r="D12" s="672">
        <v>129</v>
      </c>
      <c r="E12" s="672"/>
      <c r="F12" s="240">
        <f>SUM(D6:D12)</f>
        <v>6389</v>
      </c>
      <c r="J12" s="221"/>
      <c r="L12" s="5">
        <v>124</v>
      </c>
      <c r="M12" s="3" t="s">
        <v>3002</v>
      </c>
      <c r="N12" s="221"/>
      <c r="O12" s="260"/>
      <c r="R12" s="221"/>
      <c r="T12" s="221"/>
      <c r="U12" s="221"/>
      <c r="V12" s="221"/>
      <c r="W12" s="221"/>
    </row>
    <row r="13" spans="1:23" ht="3" customHeight="1" x14ac:dyDescent="0.2">
      <c r="A13" s="4"/>
      <c r="B13" s="51"/>
      <c r="C13" s="41"/>
      <c r="D13" s="45"/>
      <c r="E13" s="41"/>
      <c r="F13" s="4"/>
      <c r="I13" s="221"/>
      <c r="J13" s="221"/>
      <c r="K13" s="221"/>
      <c r="L13" s="260"/>
      <c r="M13" s="221"/>
      <c r="N13" s="221"/>
      <c r="O13" s="260"/>
      <c r="P13" s="221"/>
      <c r="R13" s="221"/>
      <c r="T13" s="221"/>
      <c r="U13" s="221"/>
      <c r="V13" s="221"/>
      <c r="W13" s="221"/>
    </row>
    <row r="14" spans="1:23" ht="12" x14ac:dyDescent="0.25">
      <c r="A14" s="15"/>
      <c r="B14" s="594" t="s">
        <v>62</v>
      </c>
      <c r="C14" s="501">
        <v>-2493</v>
      </c>
      <c r="D14" s="652">
        <v>2493</v>
      </c>
      <c r="E14" s="501">
        <v>0</v>
      </c>
      <c r="L14" s="5">
        <v>97</v>
      </c>
      <c r="M14" s="3" t="s">
        <v>2989</v>
      </c>
      <c r="N14" s="221"/>
      <c r="O14" s="260"/>
      <c r="P14" s="221"/>
      <c r="Q14" s="221"/>
      <c r="R14" s="221"/>
      <c r="T14" s="221"/>
      <c r="U14" s="221"/>
      <c r="V14" s="221"/>
      <c r="W14" s="221"/>
    </row>
    <row r="15" spans="1:23" ht="3" customHeight="1" x14ac:dyDescent="0.2">
      <c r="A15" s="4"/>
      <c r="B15" s="357"/>
      <c r="C15" s="41"/>
      <c r="D15" s="45"/>
      <c r="E15" s="41"/>
      <c r="F15" s="4"/>
      <c r="I15" s="221"/>
      <c r="J15" s="221"/>
      <c r="K15" s="221"/>
      <c r="L15" s="260"/>
      <c r="M15" s="221"/>
      <c r="O15" s="260"/>
      <c r="P15" s="221"/>
      <c r="Q15" s="221"/>
      <c r="R15" s="221"/>
      <c r="T15" s="221"/>
      <c r="U15" s="221"/>
      <c r="V15" s="221"/>
      <c r="W15" s="221"/>
    </row>
    <row r="16" spans="1:23" ht="12" customHeight="1" x14ac:dyDescent="0.25">
      <c r="A16" s="36"/>
      <c r="B16" s="657" t="s">
        <v>2888</v>
      </c>
      <c r="C16" s="658">
        <v>-847</v>
      </c>
      <c r="D16" s="658">
        <v>847</v>
      </c>
      <c r="E16" s="658"/>
      <c r="F16" s="353"/>
      <c r="G16" s="221"/>
      <c r="K16" s="221"/>
      <c r="L16" s="5">
        <v>81</v>
      </c>
      <c r="M16" s="3" t="s">
        <v>3002</v>
      </c>
      <c r="O16" s="5"/>
    </row>
    <row r="17" spans="1:15" ht="12" customHeight="1" x14ac:dyDescent="0.2">
      <c r="A17" s="36"/>
      <c r="B17" s="673" t="s">
        <v>2759</v>
      </c>
      <c r="C17" s="674">
        <v>-86</v>
      </c>
      <c r="D17" s="675">
        <v>86</v>
      </c>
      <c r="E17" s="674"/>
      <c r="F17" s="353"/>
      <c r="L17" s="5">
        <v>337</v>
      </c>
      <c r="M17" s="3" t="s">
        <v>3203</v>
      </c>
      <c r="N17" s="221"/>
      <c r="O17" s="5"/>
    </row>
    <row r="18" spans="1:15" ht="12" customHeight="1" x14ac:dyDescent="0.2">
      <c r="A18" s="36"/>
      <c r="B18" s="673" t="s">
        <v>3219</v>
      </c>
      <c r="C18" s="674">
        <v>-1086</v>
      </c>
      <c r="D18" s="675">
        <v>1086</v>
      </c>
      <c r="E18" s="674"/>
      <c r="F18" s="353"/>
      <c r="G18" s="221"/>
      <c r="K18" s="221"/>
      <c r="L18" s="5">
        <v>145</v>
      </c>
      <c r="M18" s="3" t="s">
        <v>3209</v>
      </c>
      <c r="O18" s="5"/>
    </row>
    <row r="19" spans="1:15" ht="12" customHeight="1" x14ac:dyDescent="0.25">
      <c r="A19" s="36"/>
      <c r="B19" s="673" t="s">
        <v>3212</v>
      </c>
      <c r="C19" s="674">
        <v>-52</v>
      </c>
      <c r="D19" s="675">
        <v>52</v>
      </c>
      <c r="E19" s="674"/>
      <c r="F19" s="353"/>
      <c r="G19" s="221"/>
      <c r="L19" s="2">
        <v>47</v>
      </c>
      <c r="M19" t="s">
        <v>3217</v>
      </c>
      <c r="O19" s="5"/>
    </row>
    <row r="20" spans="1:15" ht="12" customHeight="1" x14ac:dyDescent="0.25">
      <c r="A20" s="36"/>
      <c r="B20" s="673" t="s">
        <v>3214</v>
      </c>
      <c r="C20" s="674">
        <v>-74</v>
      </c>
      <c r="D20" s="675">
        <v>74</v>
      </c>
      <c r="E20" s="674"/>
      <c r="F20" s="240"/>
      <c r="G20" s="221"/>
      <c r="H20" s="221"/>
      <c r="I20" s="221"/>
      <c r="L20" s="2">
        <v>199</v>
      </c>
      <c r="M20" t="s">
        <v>1724</v>
      </c>
      <c r="O20" s="5"/>
    </row>
    <row r="21" spans="1:15" ht="12" customHeight="1" x14ac:dyDescent="0.25">
      <c r="A21" s="36"/>
      <c r="B21" s="673" t="s">
        <v>3216</v>
      </c>
      <c r="C21" s="674">
        <v>-40</v>
      </c>
      <c r="D21" s="675">
        <v>40</v>
      </c>
      <c r="E21" s="674"/>
      <c r="F21" s="240"/>
      <c r="G21" s="221"/>
      <c r="H21" s="221"/>
      <c r="I21" s="221"/>
      <c r="L21" s="5">
        <v>99</v>
      </c>
      <c r="M21" s="3" t="s">
        <v>3002</v>
      </c>
      <c r="O21" s="5"/>
    </row>
    <row r="22" spans="1:15" ht="12" customHeight="1" x14ac:dyDescent="0.25">
      <c r="A22" s="36"/>
      <c r="B22" s="673" t="s">
        <v>569</v>
      </c>
      <c r="C22" s="674">
        <v>-85</v>
      </c>
      <c r="D22" s="675">
        <v>85</v>
      </c>
      <c r="E22" s="674"/>
      <c r="F22" s="240"/>
      <c r="G22" s="221"/>
      <c r="H22" s="221"/>
      <c r="I22" s="221"/>
      <c r="L22" s="5">
        <v>45</v>
      </c>
      <c r="M22" s="3" t="s">
        <v>3201</v>
      </c>
      <c r="O22" s="5"/>
    </row>
    <row r="23" spans="1:15" ht="12" customHeight="1" x14ac:dyDescent="0.25">
      <c r="A23" s="36"/>
      <c r="B23" s="673" t="s">
        <v>3227</v>
      </c>
      <c r="C23" s="674">
        <v>-65</v>
      </c>
      <c r="D23" s="675">
        <v>65</v>
      </c>
      <c r="E23" s="674"/>
      <c r="F23" s="240"/>
      <c r="G23" s="221"/>
      <c r="H23" s="221"/>
      <c r="I23" s="221"/>
      <c r="L23" s="5">
        <v>115</v>
      </c>
      <c r="M23" s="3" t="s">
        <v>3204</v>
      </c>
      <c r="O23" s="5"/>
    </row>
    <row r="24" spans="1:15" ht="12" customHeight="1" x14ac:dyDescent="0.25">
      <c r="A24" s="36"/>
      <c r="B24" s="673" t="s">
        <v>3225</v>
      </c>
      <c r="C24" s="674">
        <v>-117</v>
      </c>
      <c r="D24" s="675">
        <v>117</v>
      </c>
      <c r="E24" s="674"/>
      <c r="F24" s="240"/>
      <c r="G24" s="221"/>
      <c r="H24" s="221"/>
      <c r="I24" s="221"/>
      <c r="L24" s="5">
        <v>94</v>
      </c>
      <c r="M24" s="3" t="s">
        <v>3205</v>
      </c>
      <c r="O24" s="5"/>
    </row>
    <row r="25" spans="1:15" ht="12" customHeight="1" x14ac:dyDescent="0.25">
      <c r="A25" s="36"/>
      <c r="B25" s="302"/>
      <c r="C25" s="303"/>
      <c r="D25" s="302"/>
      <c r="E25" s="302"/>
      <c r="F25" s="240"/>
      <c r="G25" s="221"/>
      <c r="H25" s="221"/>
      <c r="I25" s="221"/>
      <c r="L25" s="5">
        <v>20</v>
      </c>
      <c r="M25" s="3" t="s">
        <v>392</v>
      </c>
      <c r="O25" s="5"/>
    </row>
    <row r="26" spans="1:15" ht="12" customHeight="1" x14ac:dyDescent="0.25">
      <c r="A26" s="36"/>
      <c r="B26" s="302"/>
      <c r="C26" s="303"/>
      <c r="D26" s="302"/>
      <c r="E26" s="302"/>
      <c r="F26" s="240"/>
      <c r="G26" s="221"/>
      <c r="H26" s="221"/>
      <c r="I26" s="221"/>
      <c r="L26" s="5">
        <v>20</v>
      </c>
      <c r="M26" s="3" t="s">
        <v>3206</v>
      </c>
      <c r="O26" s="5"/>
    </row>
    <row r="27" spans="1:15" ht="12" customHeight="1" x14ac:dyDescent="0.25">
      <c r="A27" s="36"/>
      <c r="B27" s="302"/>
      <c r="C27" s="303"/>
      <c r="D27" s="302"/>
      <c r="E27" s="302"/>
      <c r="F27" s="240"/>
      <c r="H27" s="221"/>
      <c r="I27" s="221"/>
      <c r="L27" s="5">
        <v>12</v>
      </c>
      <c r="M27" s="3" t="s">
        <v>3207</v>
      </c>
      <c r="O27" s="5"/>
    </row>
    <row r="28" spans="1:15" ht="12" customHeight="1" x14ac:dyDescent="0.25">
      <c r="A28" s="36"/>
      <c r="B28" s="302"/>
      <c r="C28" s="303"/>
      <c r="D28" s="302"/>
      <c r="E28" s="302"/>
      <c r="F28" s="240"/>
      <c r="H28" s="221"/>
      <c r="I28" s="221"/>
      <c r="L28" s="5">
        <v>30</v>
      </c>
      <c r="M28" s="3" t="s">
        <v>3210</v>
      </c>
      <c r="O28" s="5"/>
    </row>
    <row r="29" spans="1:15" ht="12" customHeight="1" x14ac:dyDescent="0.25">
      <c r="A29" s="36"/>
      <c r="B29" s="302"/>
      <c r="C29" s="303"/>
      <c r="D29" s="302"/>
      <c r="E29" s="302"/>
      <c r="F29" s="240"/>
      <c r="L29" s="5">
        <v>418</v>
      </c>
      <c r="M29" s="3" t="s">
        <v>1724</v>
      </c>
      <c r="O29" s="5"/>
    </row>
    <row r="30" spans="1:15" ht="12" customHeight="1" x14ac:dyDescent="0.25">
      <c r="A30" s="36"/>
      <c r="B30" s="302"/>
      <c r="C30" s="303"/>
      <c r="D30" s="302"/>
      <c r="E30" s="302"/>
      <c r="F30" s="240"/>
      <c r="L30" s="5">
        <v>78</v>
      </c>
      <c r="M30" s="3" t="s">
        <v>3002</v>
      </c>
      <c r="O30" s="5"/>
    </row>
    <row r="31" spans="1:15" ht="12" customHeight="1" x14ac:dyDescent="0.25">
      <c r="A31" s="36"/>
      <c r="B31" s="302"/>
      <c r="C31" s="303"/>
      <c r="D31" s="302"/>
      <c r="E31" s="302"/>
      <c r="F31" s="240"/>
      <c r="L31" s="5">
        <v>67</v>
      </c>
      <c r="M31" s="3" t="s">
        <v>3002</v>
      </c>
      <c r="O31" s="5"/>
    </row>
    <row r="32" spans="1:15" ht="12" customHeight="1" x14ac:dyDescent="0.25">
      <c r="A32" s="36"/>
      <c r="B32" s="302"/>
      <c r="C32" s="303"/>
      <c r="D32" s="302"/>
      <c r="E32" s="302"/>
      <c r="F32" s="240"/>
      <c r="L32" s="5">
        <v>200</v>
      </c>
      <c r="M32" s="3" t="s">
        <v>2871</v>
      </c>
      <c r="O32" s="5"/>
    </row>
    <row r="33" spans="1:15" ht="12" customHeight="1" x14ac:dyDescent="0.25">
      <c r="A33" s="36"/>
      <c r="B33" s="302"/>
      <c r="C33" s="303"/>
      <c r="D33" s="302"/>
      <c r="E33" s="302"/>
      <c r="F33" s="240"/>
      <c r="L33" s="260">
        <v>89</v>
      </c>
      <c r="M33" s="3" t="s">
        <v>1368</v>
      </c>
      <c r="O33" s="5"/>
    </row>
    <row r="34" spans="1:15" ht="12" customHeight="1" x14ac:dyDescent="0.25">
      <c r="A34" s="36"/>
      <c r="B34" s="302"/>
      <c r="C34" s="303"/>
      <c r="D34" s="302"/>
      <c r="E34" s="302"/>
      <c r="F34" s="240"/>
      <c r="L34" s="260">
        <v>251</v>
      </c>
      <c r="M34" s="3" t="s">
        <v>3226</v>
      </c>
      <c r="O34" s="5"/>
    </row>
    <row r="35" spans="1:15" ht="12" customHeight="1" x14ac:dyDescent="0.25">
      <c r="A35" s="36"/>
      <c r="B35" s="221"/>
      <c r="C35" s="302"/>
      <c r="D35" s="303"/>
      <c r="E35" s="302"/>
      <c r="F35" s="240"/>
      <c r="L35" s="260">
        <v>850</v>
      </c>
      <c r="M35" s="3" t="s">
        <v>3220</v>
      </c>
      <c r="O35" s="5"/>
    </row>
    <row r="36" spans="1:15" ht="12" customHeight="1" x14ac:dyDescent="0.25">
      <c r="A36" s="36"/>
      <c r="B36" s="221"/>
      <c r="C36" s="302"/>
      <c r="D36" s="303"/>
      <c r="E36" s="302"/>
      <c r="F36" s="240"/>
      <c r="L36" s="260">
        <v>85</v>
      </c>
      <c r="M36" s="3" t="s">
        <v>3221</v>
      </c>
      <c r="O36" s="5"/>
    </row>
    <row r="37" spans="1:15" ht="12" customHeight="1" x14ac:dyDescent="0.25">
      <c r="A37" s="36"/>
      <c r="B37" s="221"/>
      <c r="C37" s="302"/>
      <c r="D37" s="303"/>
      <c r="E37" s="302"/>
      <c r="F37" s="240"/>
      <c r="L37" s="260">
        <v>11</v>
      </c>
      <c r="M37" s="3" t="s">
        <v>2771</v>
      </c>
      <c r="O37" s="5"/>
    </row>
    <row r="38" spans="1:15" ht="12" customHeight="1" x14ac:dyDescent="0.25">
      <c r="A38" s="36"/>
      <c r="B38" s="221"/>
      <c r="C38" s="302"/>
      <c r="D38" s="303"/>
      <c r="E38" s="302"/>
      <c r="F38" s="240"/>
      <c r="L38" s="260">
        <v>55</v>
      </c>
      <c r="M38" s="3" t="s">
        <v>3222</v>
      </c>
      <c r="O38" s="5"/>
    </row>
    <row r="39" spans="1:15" ht="12" customHeight="1" x14ac:dyDescent="0.25">
      <c r="A39" s="36"/>
      <c r="B39" s="221"/>
      <c r="C39" s="302"/>
      <c r="D39" s="303"/>
      <c r="E39" s="302"/>
      <c r="F39" s="240"/>
      <c r="L39" s="260">
        <v>100</v>
      </c>
      <c r="M39" s="3" t="s">
        <v>3223</v>
      </c>
      <c r="O39" s="5"/>
    </row>
    <row r="40" spans="1:15" ht="12" customHeight="1" x14ac:dyDescent="0.25">
      <c r="A40" s="36"/>
      <c r="B40" s="221"/>
      <c r="C40" s="302"/>
      <c r="D40" s="303"/>
      <c r="E40" s="302"/>
      <c r="F40" s="240"/>
      <c r="L40" s="260">
        <v>20</v>
      </c>
      <c r="M40" s="3" t="s">
        <v>3224</v>
      </c>
      <c r="O40" s="5"/>
    </row>
    <row r="41" spans="1:15" ht="12" customHeight="1" x14ac:dyDescent="0.25">
      <c r="A41" s="36"/>
      <c r="B41" s="221"/>
      <c r="C41" s="302"/>
      <c r="D41" s="303"/>
      <c r="E41" s="302"/>
      <c r="F41" s="240"/>
      <c r="L41" s="5">
        <v>150</v>
      </c>
      <c r="M41" s="3" t="s">
        <v>3200</v>
      </c>
      <c r="O41" s="5"/>
    </row>
    <row r="42" spans="1:15" ht="12" customHeight="1" x14ac:dyDescent="0.25">
      <c r="A42" s="36"/>
      <c r="B42" s="221"/>
      <c r="C42" s="302"/>
      <c r="D42" s="303"/>
      <c r="E42" s="302"/>
      <c r="F42" s="240"/>
      <c r="L42" s="5">
        <v>30</v>
      </c>
      <c r="M42" s="3" t="s">
        <v>8</v>
      </c>
      <c r="O42" s="5"/>
    </row>
    <row r="43" spans="1:15" ht="12" customHeight="1" thickBot="1" x14ac:dyDescent="0.3">
      <c r="A43" s="36"/>
      <c r="B43" s="221"/>
      <c r="C43" s="302"/>
      <c r="D43" s="303"/>
      <c r="E43" s="302"/>
      <c r="F43" s="240">
        <f>SUM(D16:D43)</f>
        <v>2452</v>
      </c>
      <c r="L43" s="260"/>
      <c r="M43" s="621"/>
      <c r="O43" s="5"/>
    </row>
    <row r="44" spans="1:15" ht="20.25" customHeight="1" thickBot="1" x14ac:dyDescent="0.45">
      <c r="B44" s="50" t="s">
        <v>1198</v>
      </c>
      <c r="C44" s="49">
        <f>SUM(C2:C43)</f>
        <v>0</v>
      </c>
      <c r="D44" s="432">
        <f>SUM(D6:D16)</f>
        <v>9729</v>
      </c>
      <c r="E44" s="48">
        <f>SUM(E2:E42)</f>
        <v>0</v>
      </c>
      <c r="F44" s="353"/>
      <c r="L44" s="651">
        <f>SUM(L2:L43)</f>
        <v>5388</v>
      </c>
      <c r="O44" s="651">
        <f>SUM(O2:O16)</f>
        <v>0</v>
      </c>
    </row>
    <row r="45" spans="1:15" x14ac:dyDescent="0.2">
      <c r="J45" s="221"/>
    </row>
    <row r="46" spans="1:15" ht="20.25" customHeight="1" x14ac:dyDescent="0.25">
      <c r="D46" s="5"/>
      <c r="F46" s="240"/>
      <c r="G46" s="221"/>
      <c r="J46" s="221"/>
    </row>
    <row r="47" spans="1:15" x14ac:dyDescent="0.2">
      <c r="G47" s="221"/>
      <c r="H47" s="221"/>
      <c r="I47" s="221"/>
      <c r="J47" s="221"/>
    </row>
    <row r="48" spans="1:15" x14ac:dyDescent="0.2">
      <c r="G48" s="221"/>
      <c r="H48" s="221"/>
      <c r="I48" s="221"/>
      <c r="J48" s="221"/>
    </row>
    <row r="49" spans="3:15" x14ac:dyDescent="0.2">
      <c r="I49" s="221"/>
      <c r="J49" s="221"/>
      <c r="N49" s="221"/>
      <c r="O49" s="221"/>
    </row>
    <row r="50" spans="3:15" x14ac:dyDescent="0.2">
      <c r="F50" s="5"/>
      <c r="I50" s="221"/>
      <c r="J50" s="221"/>
      <c r="O50" s="221"/>
    </row>
    <row r="51" spans="3:15" x14ac:dyDescent="0.2">
      <c r="I51" s="221"/>
      <c r="J51" s="221"/>
      <c r="O51" s="221"/>
    </row>
    <row r="52" spans="3:15" x14ac:dyDescent="0.2">
      <c r="E52" s="3"/>
      <c r="H52" s="221"/>
      <c r="I52" s="221"/>
      <c r="J52" s="221"/>
      <c r="O52" s="221"/>
    </row>
    <row r="53" spans="3:15" x14ac:dyDescent="0.2">
      <c r="E53" s="3"/>
      <c r="H53" s="221"/>
      <c r="I53" s="221"/>
      <c r="J53" s="221"/>
      <c r="O53" s="221"/>
    </row>
    <row r="54" spans="3:15" x14ac:dyDescent="0.2">
      <c r="E54" s="3"/>
      <c r="H54" s="221"/>
      <c r="I54" s="221"/>
      <c r="J54" s="221"/>
      <c r="O54" s="221"/>
    </row>
    <row r="55" spans="3:15" x14ac:dyDescent="0.2">
      <c r="E55" s="3"/>
      <c r="H55" s="221"/>
      <c r="I55" s="221"/>
      <c r="J55" s="221"/>
      <c r="O55" s="221"/>
    </row>
    <row r="56" spans="3:15" x14ac:dyDescent="0.2">
      <c r="E56" s="3"/>
      <c r="H56" s="221"/>
      <c r="I56" s="221"/>
      <c r="J56" s="221"/>
      <c r="O56" s="221"/>
    </row>
    <row r="57" spans="3:15" x14ac:dyDescent="0.2">
      <c r="E57" s="3"/>
      <c r="H57" s="221"/>
      <c r="I57" s="221"/>
      <c r="J57" s="221"/>
      <c r="N57" s="221"/>
      <c r="O57" s="221"/>
    </row>
    <row r="58" spans="3:15" x14ac:dyDescent="0.2">
      <c r="E58" s="3"/>
      <c r="H58" s="221"/>
      <c r="I58" s="221"/>
      <c r="J58" s="221"/>
      <c r="N58" s="221"/>
      <c r="O58" s="221"/>
    </row>
    <row r="59" spans="3:15" x14ac:dyDescent="0.2">
      <c r="H59" s="221"/>
      <c r="I59" s="221"/>
      <c r="J59" s="221"/>
      <c r="N59" s="221"/>
      <c r="O59" s="221"/>
    </row>
    <row r="60" spans="3:15" x14ac:dyDescent="0.2">
      <c r="C60" s="3"/>
      <c r="E60" s="3"/>
      <c r="H60" s="221"/>
      <c r="I60" s="221"/>
      <c r="J60" s="221"/>
      <c r="N60" s="221"/>
      <c r="O60" s="221"/>
    </row>
    <row r="61" spans="3:15" x14ac:dyDescent="0.2">
      <c r="C61" s="3"/>
      <c r="E61" s="3"/>
      <c r="H61" s="221"/>
      <c r="I61" s="221"/>
      <c r="J61" s="221"/>
    </row>
    <row r="62" spans="3:15" x14ac:dyDescent="0.2">
      <c r="H62" s="221"/>
      <c r="I62" s="221"/>
      <c r="J62" s="221"/>
    </row>
    <row r="63" spans="3:15" x14ac:dyDescent="0.2">
      <c r="H63" s="221"/>
      <c r="I63" s="221"/>
      <c r="J63" s="221"/>
    </row>
    <row r="64" spans="3:15" x14ac:dyDescent="0.2">
      <c r="E64" s="3"/>
    </row>
    <row r="69" spans="5:5" x14ac:dyDescent="0.2">
      <c r="E69" s="3"/>
    </row>
    <row r="72" spans="5:5" x14ac:dyDescent="0.2">
      <c r="E72" s="3"/>
    </row>
    <row r="73" spans="5:5" x14ac:dyDescent="0.2">
      <c r="E73" s="3"/>
    </row>
    <row r="74" spans="5:5" x14ac:dyDescent="0.2">
      <c r="E74" s="3"/>
    </row>
    <row r="75" spans="5:5" x14ac:dyDescent="0.2">
      <c r="E75" s="3"/>
    </row>
    <row r="76" spans="5:5" x14ac:dyDescent="0.2">
      <c r="E76" s="3"/>
    </row>
  </sheetData>
  <mergeCells count="1">
    <mergeCell ref="O1:P1"/>
  </mergeCells>
  <pageMargins left="0.7" right="0.7" top="0.75" bottom="0.75" header="0.3" footer="0.3"/>
  <pageSetup orientation="portrait"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59"/>
  <sheetViews>
    <sheetView workbookViewId="0">
      <selection activeCell="M2" sqref="M2"/>
    </sheetView>
  </sheetViews>
  <sheetFormatPr baseColWidth="10" defaultColWidth="11.44140625" defaultRowHeight="11.4" x14ac:dyDescent="0.2"/>
  <cols>
    <col min="1" max="1" width="3.6640625" style="3" customWidth="1"/>
    <col min="2" max="2" width="23.109375" style="3" customWidth="1"/>
    <col min="3" max="3" width="10.88671875" style="5" bestFit="1" customWidth="1"/>
    <col min="4" max="4" width="9.109375" style="3" customWidth="1"/>
    <col min="5" max="5" width="10.88671875" style="5" bestFit="1" customWidth="1"/>
    <col min="6" max="7" width="6.88671875" style="3" customWidth="1"/>
    <col min="8" max="8" width="14.5546875" style="3" customWidth="1"/>
    <col min="9" max="9" width="6.6640625" style="3" customWidth="1"/>
    <col min="10" max="10" width="6.5546875" style="3" bestFit="1" customWidth="1"/>
    <col min="11" max="11" width="1.109375" style="3" customWidth="1"/>
    <col min="12" max="12" width="16.6640625" style="3" bestFit="1" customWidth="1"/>
    <col min="13" max="13" width="19.6640625" style="3" customWidth="1"/>
    <col min="14" max="14" width="2.109375" style="3" customWidth="1"/>
    <col min="15" max="15" width="11.33203125" style="3" customWidth="1"/>
    <col min="16" max="16" width="19.6640625" style="3" customWidth="1"/>
    <col min="17" max="17" width="2.6640625" style="3" customWidth="1"/>
    <col min="18" max="18" width="1.6640625" style="3" customWidth="1"/>
    <col min="19" max="19" width="2" style="3" customWidth="1"/>
    <col min="20" max="16384" width="11.44140625" style="3"/>
  </cols>
  <sheetData>
    <row r="1" spans="1:23" ht="12" thickBot="1" x14ac:dyDescent="0.25">
      <c r="B1" s="50"/>
      <c r="C1" s="54" t="s">
        <v>1230</v>
      </c>
      <c r="D1" s="54" t="s">
        <v>1228</v>
      </c>
      <c r="E1" s="54" t="s">
        <v>1229</v>
      </c>
      <c r="F1" s="221"/>
      <c r="G1" s="260"/>
      <c r="H1" s="221"/>
      <c r="I1" s="221"/>
      <c r="J1" s="221"/>
      <c r="L1" s="176" t="s">
        <v>2712</v>
      </c>
      <c r="O1" s="1911" t="s">
        <v>2722</v>
      </c>
      <c r="P1" s="1912"/>
    </row>
    <row r="2" spans="1:23" ht="12" x14ac:dyDescent="0.25">
      <c r="A2" s="16"/>
      <c r="B2" s="50" t="s">
        <v>1192</v>
      </c>
      <c r="C2" s="40">
        <v>13286</v>
      </c>
      <c r="D2" s="44"/>
      <c r="E2" s="44">
        <v>0</v>
      </c>
      <c r="F2" s="260"/>
      <c r="G2" s="630"/>
      <c r="H2" s="260"/>
      <c r="I2" s="355"/>
      <c r="J2" s="221"/>
      <c r="L2" s="747">
        <v>500</v>
      </c>
      <c r="M2" s="748" t="s">
        <v>3173</v>
      </c>
      <c r="O2" s="5">
        <v>100</v>
      </c>
      <c r="P2" s="3" t="s">
        <v>3174</v>
      </c>
    </row>
    <row r="3" spans="1:23" ht="12" x14ac:dyDescent="0.25">
      <c r="A3" s="16"/>
      <c r="B3" s="3" t="s">
        <v>1194</v>
      </c>
      <c r="C3" s="44"/>
      <c r="D3" s="44"/>
      <c r="E3" s="44"/>
      <c r="F3" s="23"/>
      <c r="L3" s="5">
        <v>253</v>
      </c>
      <c r="M3" s="3" t="s">
        <v>3177</v>
      </c>
      <c r="O3" s="5">
        <v>40</v>
      </c>
      <c r="P3" s="3" t="s">
        <v>3175</v>
      </c>
    </row>
    <row r="4" spans="1:23" ht="12" x14ac:dyDescent="0.25">
      <c r="A4" s="16"/>
      <c r="B4" s="3" t="s">
        <v>393</v>
      </c>
      <c r="C4" s="44">
        <v>27</v>
      </c>
      <c r="D4" s="44">
        <v>-27</v>
      </c>
      <c r="E4" s="44"/>
      <c r="F4" s="23"/>
      <c r="L4" s="5">
        <v>45</v>
      </c>
      <c r="M4" s="221" t="s">
        <v>3176</v>
      </c>
      <c r="O4" s="5">
        <v>90</v>
      </c>
      <c r="P4" s="3" t="s">
        <v>3178</v>
      </c>
    </row>
    <row r="5" spans="1:23" ht="3.75" customHeight="1" x14ac:dyDescent="0.2">
      <c r="A5" s="4"/>
      <c r="B5" s="51"/>
      <c r="C5" s="41"/>
      <c r="D5" s="45"/>
      <c r="E5" s="45"/>
      <c r="F5" s="4"/>
      <c r="L5" s="5"/>
      <c r="O5" s="5"/>
    </row>
    <row r="6" spans="1:23" x14ac:dyDescent="0.2">
      <c r="A6" s="14">
        <v>1</v>
      </c>
      <c r="B6" s="705" t="s">
        <v>1145</v>
      </c>
      <c r="C6" s="541">
        <v>-30</v>
      </c>
      <c r="D6" s="540">
        <v>30</v>
      </c>
      <c r="E6" s="541"/>
      <c r="H6" s="221"/>
      <c r="I6" s="221"/>
      <c r="J6" s="193"/>
      <c r="L6" s="5">
        <v>1024</v>
      </c>
      <c r="M6" s="3" t="s">
        <v>3180</v>
      </c>
      <c r="O6" s="5">
        <v>50</v>
      </c>
      <c r="P6" s="3" t="s">
        <v>3182</v>
      </c>
      <c r="R6" s="221"/>
      <c r="T6" s="221"/>
      <c r="U6" s="221"/>
      <c r="V6" s="221"/>
      <c r="W6" s="221"/>
    </row>
    <row r="7" spans="1:23" x14ac:dyDescent="0.2">
      <c r="A7" s="14">
        <v>2</v>
      </c>
      <c r="B7" s="705" t="s">
        <v>791</v>
      </c>
      <c r="C7" s="541">
        <v>-102</v>
      </c>
      <c r="D7" s="540">
        <v>102</v>
      </c>
      <c r="E7" s="541"/>
      <c r="F7" s="221"/>
      <c r="H7" s="221"/>
      <c r="I7" s="221"/>
      <c r="J7" s="193"/>
      <c r="K7" s="221"/>
      <c r="L7" s="5">
        <v>126</v>
      </c>
      <c r="M7" s="3" t="s">
        <v>3181</v>
      </c>
      <c r="O7" s="5"/>
      <c r="Q7" s="221"/>
      <c r="R7" s="221"/>
      <c r="V7" s="221"/>
      <c r="W7" s="221"/>
    </row>
    <row r="8" spans="1:23" x14ac:dyDescent="0.2">
      <c r="A8" s="14">
        <v>3</v>
      </c>
      <c r="B8" s="705" t="s">
        <v>2670</v>
      </c>
      <c r="C8" s="541">
        <v>-540</v>
      </c>
      <c r="D8" s="540">
        <v>540</v>
      </c>
      <c r="E8" s="541"/>
      <c r="H8" s="221"/>
      <c r="I8" s="221"/>
      <c r="J8" s="221"/>
      <c r="K8" s="221"/>
      <c r="L8" s="260">
        <v>45</v>
      </c>
      <c r="M8" s="3" t="s">
        <v>2937</v>
      </c>
      <c r="O8" s="5"/>
      <c r="Q8" s="221"/>
      <c r="R8" s="221"/>
      <c r="V8" s="221"/>
      <c r="W8" s="221"/>
    </row>
    <row r="9" spans="1:23" x14ac:dyDescent="0.2">
      <c r="A9" s="14">
        <v>4</v>
      </c>
      <c r="B9" s="705" t="s">
        <v>2711</v>
      </c>
      <c r="C9" s="541">
        <v>-3311</v>
      </c>
      <c r="D9" s="540">
        <f>L27</f>
        <v>3311</v>
      </c>
      <c r="E9" s="541"/>
      <c r="H9" s="221"/>
      <c r="I9" s="221"/>
      <c r="J9" s="221"/>
      <c r="K9" s="221"/>
      <c r="L9" s="5">
        <v>100</v>
      </c>
      <c r="M9" s="3" t="s">
        <v>3182</v>
      </c>
      <c r="O9" s="260"/>
      <c r="P9" s="221"/>
      <c r="R9" s="221"/>
      <c r="V9" s="221"/>
      <c r="W9" s="221"/>
    </row>
    <row r="10" spans="1:23" x14ac:dyDescent="0.2">
      <c r="A10" s="14">
        <v>5</v>
      </c>
      <c r="B10" s="705" t="s">
        <v>3183</v>
      </c>
      <c r="C10" s="541">
        <v>-2180</v>
      </c>
      <c r="D10" s="540">
        <v>2180</v>
      </c>
      <c r="E10" s="541"/>
      <c r="H10" s="193"/>
      <c r="I10" s="193"/>
      <c r="J10" s="193"/>
      <c r="K10" s="221"/>
      <c r="L10" s="260">
        <v>137</v>
      </c>
      <c r="M10" s="193" t="s">
        <v>3185</v>
      </c>
      <c r="N10" s="260"/>
      <c r="O10" s="260"/>
      <c r="P10" s="704"/>
      <c r="R10" s="221"/>
      <c r="T10" s="221"/>
      <c r="U10" s="221"/>
      <c r="V10" s="221"/>
      <c r="W10" s="221"/>
    </row>
    <row r="11" spans="1:23" x14ac:dyDescent="0.2">
      <c r="A11" s="14">
        <v>6</v>
      </c>
      <c r="B11" s="705" t="s">
        <v>1433</v>
      </c>
      <c r="C11" s="541">
        <v>0</v>
      </c>
      <c r="D11" s="540">
        <v>0</v>
      </c>
      <c r="E11" s="541"/>
      <c r="H11" s="193"/>
      <c r="I11" s="221"/>
      <c r="J11" s="221"/>
      <c r="L11" s="260">
        <v>100</v>
      </c>
      <c r="M11" s="221" t="s">
        <v>3191</v>
      </c>
      <c r="N11" s="221"/>
      <c r="O11" s="260"/>
      <c r="R11" s="221"/>
      <c r="T11" s="221"/>
      <c r="U11" s="221"/>
      <c r="V11" s="221"/>
      <c r="W11" s="221"/>
    </row>
    <row r="12" spans="1:23" ht="12" x14ac:dyDescent="0.25">
      <c r="A12" s="15"/>
      <c r="B12" s="670" t="s">
        <v>2142</v>
      </c>
      <c r="C12" s="672">
        <v>-127</v>
      </c>
      <c r="D12" s="672">
        <v>127</v>
      </c>
      <c r="E12" s="672"/>
      <c r="F12" s="240">
        <f>SUM(D6:D12)</f>
        <v>6290</v>
      </c>
      <c r="H12" s="221"/>
      <c r="I12" s="221"/>
      <c r="J12" s="221"/>
      <c r="L12" s="260">
        <v>48</v>
      </c>
      <c r="M12" s="221" t="s">
        <v>3192</v>
      </c>
      <c r="N12" s="221"/>
      <c r="O12" s="260"/>
      <c r="R12" s="221"/>
      <c r="T12" s="221"/>
      <c r="U12" s="221"/>
      <c r="V12" s="221"/>
      <c r="W12" s="221"/>
    </row>
    <row r="13" spans="1:23" ht="3" customHeight="1" x14ac:dyDescent="0.2">
      <c r="A13" s="4"/>
      <c r="B13" s="51"/>
      <c r="C13" s="41"/>
      <c r="D13" s="45"/>
      <c r="E13" s="41"/>
      <c r="F13" s="4"/>
      <c r="H13" s="221"/>
      <c r="I13" s="221"/>
      <c r="J13" s="221"/>
      <c r="K13" s="221"/>
      <c r="L13" s="260"/>
      <c r="M13" s="221"/>
      <c r="N13" s="221"/>
      <c r="O13" s="260"/>
      <c r="P13" s="221"/>
      <c r="R13" s="221"/>
      <c r="T13" s="221"/>
      <c r="U13" s="221"/>
      <c r="V13" s="221"/>
      <c r="W13" s="221"/>
    </row>
    <row r="14" spans="1:23" ht="12" x14ac:dyDescent="0.25">
      <c r="A14" s="15"/>
      <c r="B14" s="594" t="s">
        <v>62</v>
      </c>
      <c r="C14" s="501">
        <v>-4701</v>
      </c>
      <c r="D14" s="652">
        <v>4701</v>
      </c>
      <c r="E14" s="501"/>
      <c r="H14" s="221"/>
      <c r="I14" s="221"/>
      <c r="J14" s="221"/>
      <c r="L14" s="260">
        <v>320</v>
      </c>
      <c r="M14" s="221" t="s">
        <v>3193</v>
      </c>
      <c r="N14" s="221"/>
      <c r="O14" s="260"/>
      <c r="P14" s="221"/>
      <c r="Q14" s="221"/>
      <c r="R14" s="221"/>
      <c r="T14" s="221"/>
      <c r="U14" s="221"/>
      <c r="V14" s="221"/>
      <c r="W14" s="221"/>
    </row>
    <row r="15" spans="1:23" ht="3" customHeight="1" x14ac:dyDescent="0.2">
      <c r="A15" s="4"/>
      <c r="B15" s="357"/>
      <c r="C15" s="41"/>
      <c r="D15" s="45"/>
      <c r="E15" s="41"/>
      <c r="F15" s="4"/>
      <c r="I15" s="221"/>
      <c r="J15" s="221"/>
      <c r="K15" s="221"/>
      <c r="L15" s="260"/>
      <c r="M15" s="221"/>
      <c r="O15" s="260"/>
      <c r="P15" s="221"/>
      <c r="Q15" s="221"/>
      <c r="R15" s="221"/>
      <c r="T15" s="221"/>
      <c r="U15" s="221"/>
      <c r="V15" s="221"/>
      <c r="W15" s="221"/>
    </row>
    <row r="16" spans="1:23" ht="12" customHeight="1" x14ac:dyDescent="0.25">
      <c r="A16" s="36"/>
      <c r="B16" s="657" t="s">
        <v>2888</v>
      </c>
      <c r="C16" s="658">
        <v>-645</v>
      </c>
      <c r="D16" s="658">
        <v>645</v>
      </c>
      <c r="E16" s="658"/>
      <c r="F16" s="353"/>
      <c r="G16" s="221"/>
      <c r="H16" s="221"/>
      <c r="I16" s="221"/>
      <c r="J16" s="221"/>
      <c r="K16" s="221"/>
      <c r="L16" s="5">
        <v>56</v>
      </c>
      <c r="M16" s="221" t="s">
        <v>3194</v>
      </c>
      <c r="O16" s="5"/>
    </row>
    <row r="17" spans="1:15" ht="12" customHeight="1" x14ac:dyDescent="0.2">
      <c r="A17" s="36"/>
      <c r="B17" s="705" t="s">
        <v>2759</v>
      </c>
      <c r="C17" s="541">
        <v>-58</v>
      </c>
      <c r="D17" s="540">
        <v>58</v>
      </c>
      <c r="E17" s="541"/>
      <c r="F17" s="353"/>
      <c r="J17" s="193"/>
      <c r="K17" s="221"/>
      <c r="L17" s="5">
        <v>11</v>
      </c>
      <c r="M17" s="3" t="s">
        <v>2771</v>
      </c>
      <c r="N17" s="221"/>
      <c r="O17" s="5"/>
    </row>
    <row r="18" spans="1:15" ht="12" customHeight="1" x14ac:dyDescent="0.2">
      <c r="A18" s="36"/>
      <c r="B18" s="705" t="s">
        <v>2695</v>
      </c>
      <c r="C18" s="541">
        <v>-15</v>
      </c>
      <c r="D18" s="540">
        <v>15</v>
      </c>
      <c r="E18" s="541"/>
      <c r="F18" s="353"/>
      <c r="G18" s="221"/>
      <c r="H18" s="221"/>
      <c r="J18" s="193"/>
      <c r="K18" s="221"/>
      <c r="L18" s="5">
        <v>94</v>
      </c>
      <c r="M18" s="221" t="s">
        <v>3197</v>
      </c>
      <c r="O18" s="5"/>
    </row>
    <row r="19" spans="1:15" ht="12" customHeight="1" x14ac:dyDescent="0.2">
      <c r="A19" s="36"/>
      <c r="B19" s="705" t="s">
        <v>3139</v>
      </c>
      <c r="C19" s="541">
        <v>-150</v>
      </c>
      <c r="D19" s="540">
        <v>150</v>
      </c>
      <c r="E19" s="541"/>
      <c r="F19" s="353"/>
      <c r="G19" s="221"/>
      <c r="H19" s="221"/>
      <c r="L19" s="5">
        <v>240</v>
      </c>
      <c r="M19" s="3" t="s">
        <v>3198</v>
      </c>
      <c r="O19" s="5"/>
    </row>
    <row r="20" spans="1:15" ht="12" customHeight="1" x14ac:dyDescent="0.25">
      <c r="A20" s="36"/>
      <c r="B20" s="705" t="s">
        <v>3146</v>
      </c>
      <c r="C20" s="541">
        <v>-629</v>
      </c>
      <c r="D20" s="540">
        <v>629</v>
      </c>
      <c r="E20" s="541"/>
      <c r="F20" s="240"/>
      <c r="G20" s="221"/>
      <c r="L20" s="260">
        <v>200</v>
      </c>
      <c r="M20" s="599" t="s">
        <v>3199</v>
      </c>
      <c r="O20" s="5"/>
    </row>
    <row r="21" spans="1:15" ht="12" customHeight="1" x14ac:dyDescent="0.25">
      <c r="A21" s="36"/>
      <c r="B21" s="705" t="s">
        <v>3179</v>
      </c>
      <c r="C21" s="541">
        <v>-172</v>
      </c>
      <c r="D21" s="540">
        <v>172</v>
      </c>
      <c r="E21" s="541"/>
      <c r="F21" s="240"/>
      <c r="G21" s="221"/>
      <c r="L21" s="260">
        <v>12</v>
      </c>
      <c r="M21" s="599" t="s">
        <v>3066</v>
      </c>
      <c r="O21" s="5"/>
    </row>
    <row r="22" spans="1:15" ht="12" customHeight="1" x14ac:dyDescent="0.25">
      <c r="A22" s="36"/>
      <c r="B22" s="705" t="s">
        <v>3184</v>
      </c>
      <c r="C22" s="541">
        <v>-108</v>
      </c>
      <c r="D22" s="540">
        <v>108</v>
      </c>
      <c r="E22" s="541"/>
      <c r="F22" s="240"/>
      <c r="G22" s="221"/>
      <c r="L22" s="260"/>
      <c r="M22" s="621"/>
      <c r="O22" s="5"/>
    </row>
    <row r="23" spans="1:15" ht="12" customHeight="1" x14ac:dyDescent="0.25">
      <c r="A23" s="36"/>
      <c r="B23" s="705" t="s">
        <v>3186</v>
      </c>
      <c r="C23" s="541">
        <v>-470</v>
      </c>
      <c r="D23" s="540">
        <v>470</v>
      </c>
      <c r="E23" s="541"/>
      <c r="F23" s="240"/>
      <c r="G23" s="221"/>
      <c r="L23" s="260"/>
      <c r="M23" s="621"/>
      <c r="O23" s="5"/>
    </row>
    <row r="24" spans="1:15" ht="12" customHeight="1" x14ac:dyDescent="0.25">
      <c r="A24" s="36"/>
      <c r="B24" s="705" t="s">
        <v>3195</v>
      </c>
      <c r="C24" s="541">
        <v>-75</v>
      </c>
      <c r="D24" s="540">
        <v>75</v>
      </c>
      <c r="E24" s="541"/>
      <c r="F24" s="240"/>
      <c r="G24" s="221"/>
      <c r="L24" s="260"/>
      <c r="M24" s="621"/>
      <c r="O24" s="5"/>
    </row>
    <row r="25" spans="1:15" ht="12" customHeight="1" x14ac:dyDescent="0.25">
      <c r="A25" s="36"/>
      <c r="B25" s="221"/>
      <c r="C25" s="302"/>
      <c r="D25" s="303"/>
      <c r="E25" s="302"/>
      <c r="F25" s="240"/>
      <c r="G25" s="221"/>
      <c r="L25" s="260"/>
      <c r="M25" s="621"/>
      <c r="O25" s="5"/>
    </row>
    <row r="26" spans="1:15" ht="12" customHeight="1" thickBot="1" x14ac:dyDescent="0.3">
      <c r="A26" s="36"/>
      <c r="B26" s="221"/>
      <c r="C26" s="302"/>
      <c r="D26" s="303"/>
      <c r="E26" s="302"/>
      <c r="F26" s="240">
        <f>SUM(D16:D26)</f>
        <v>2322</v>
      </c>
      <c r="G26" s="221"/>
      <c r="L26" s="260"/>
      <c r="M26" s="621"/>
      <c r="O26" s="5"/>
    </row>
    <row r="27" spans="1:15" ht="20.25" customHeight="1" thickBot="1" x14ac:dyDescent="0.45">
      <c r="B27" s="50" t="s">
        <v>1198</v>
      </c>
      <c r="C27" s="49">
        <f>SUM(C2:C24)</f>
        <v>0</v>
      </c>
      <c r="D27" s="432">
        <f>SUM(D6:D16)</f>
        <v>11636</v>
      </c>
      <c r="E27" s="48">
        <f>SUM(E2:E26)</f>
        <v>0</v>
      </c>
      <c r="F27" s="353"/>
      <c r="L27" s="651">
        <f>SUM(L2:L21)</f>
        <v>3311</v>
      </c>
      <c r="O27" s="651">
        <f>SUM(O2:O16)</f>
        <v>280</v>
      </c>
    </row>
    <row r="29" spans="1:15" ht="20.25" customHeight="1" x14ac:dyDescent="0.25">
      <c r="D29" s="5"/>
      <c r="F29" s="240"/>
    </row>
    <row r="32" spans="1:15" x14ac:dyDescent="0.2">
      <c r="N32" s="221"/>
      <c r="O32" s="221"/>
    </row>
    <row r="33" spans="3:15" ht="13.2" x14ac:dyDescent="0.25">
      <c r="F33" s="5"/>
      <c r="H33"/>
      <c r="I33"/>
      <c r="N33" s="221"/>
      <c r="O33" s="221"/>
    </row>
    <row r="34" spans="3:15" x14ac:dyDescent="0.2">
      <c r="E34" s="3"/>
      <c r="H34" s="55"/>
      <c r="N34" s="221"/>
      <c r="O34" s="221"/>
    </row>
    <row r="35" spans="3:15" x14ac:dyDescent="0.2">
      <c r="E35" s="3"/>
      <c r="N35" s="221"/>
      <c r="O35" s="221"/>
    </row>
    <row r="36" spans="3:15" x14ac:dyDescent="0.2">
      <c r="E36" s="3"/>
      <c r="N36" s="221"/>
      <c r="O36" s="221"/>
    </row>
    <row r="37" spans="3:15" x14ac:dyDescent="0.2">
      <c r="E37" s="3"/>
      <c r="N37" s="221"/>
      <c r="O37" s="221"/>
    </row>
    <row r="38" spans="3:15" x14ac:dyDescent="0.2">
      <c r="E38" s="3"/>
      <c r="N38" s="221"/>
      <c r="O38" s="221"/>
    </row>
    <row r="39" spans="3:15" ht="13.2" x14ac:dyDescent="0.25">
      <c r="E39" s="3"/>
      <c r="L39"/>
      <c r="M39"/>
      <c r="N39" s="221"/>
      <c r="O39" s="221"/>
    </row>
    <row r="40" spans="3:15" x14ac:dyDescent="0.2">
      <c r="E40" s="3"/>
      <c r="M40" s="221"/>
      <c r="N40" s="221"/>
      <c r="O40" s="221"/>
    </row>
    <row r="41" spans="3:15" x14ac:dyDescent="0.2">
      <c r="E41" s="3"/>
      <c r="N41" s="221"/>
      <c r="O41" s="221"/>
    </row>
    <row r="42" spans="3:15" ht="13.2" x14ac:dyDescent="0.25">
      <c r="E42" s="353"/>
      <c r="L42"/>
      <c r="M42"/>
      <c r="N42" s="221"/>
      <c r="O42" s="221"/>
    </row>
    <row r="43" spans="3:15" x14ac:dyDescent="0.2">
      <c r="C43" s="3"/>
      <c r="E43" s="3"/>
      <c r="N43" s="221"/>
      <c r="O43" s="221"/>
    </row>
    <row r="44" spans="3:15" x14ac:dyDescent="0.2">
      <c r="C44" s="3"/>
      <c r="E44" s="3"/>
      <c r="M44" s="221"/>
    </row>
    <row r="47" spans="3:15" x14ac:dyDescent="0.2">
      <c r="E47" s="3"/>
      <c r="H47" s="221"/>
      <c r="L47" s="221"/>
    </row>
    <row r="52" spans="5:5" x14ac:dyDescent="0.2">
      <c r="E52" s="3"/>
    </row>
    <row r="55" spans="5:5" x14ac:dyDescent="0.2">
      <c r="E55" s="3"/>
    </row>
    <row r="56" spans="5:5" x14ac:dyDescent="0.2">
      <c r="E56" s="3"/>
    </row>
    <row r="57" spans="5:5" x14ac:dyDescent="0.2">
      <c r="E57" s="3"/>
    </row>
    <row r="58" spans="5:5" x14ac:dyDescent="0.2">
      <c r="E58" s="3"/>
    </row>
    <row r="59" spans="5:5" x14ac:dyDescent="0.2">
      <c r="E59" s="3"/>
    </row>
  </sheetData>
  <mergeCells count="1">
    <mergeCell ref="O1:P1"/>
  </mergeCells>
  <pageMargins left="0.70866141732283472" right="0.70866141732283472" top="0.74803149606299213" bottom="0.74803149606299213" header="0.31496062992125984" footer="0.31496062992125984"/>
  <pageSetup scale="7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6"/>
  <sheetViews>
    <sheetView showGridLines="0" zoomScale="160" zoomScaleNormal="160" workbookViewId="0">
      <selection activeCell="C22" sqref="C22"/>
    </sheetView>
  </sheetViews>
  <sheetFormatPr baseColWidth="10" defaultRowHeight="13.2" x14ac:dyDescent="0.25"/>
  <cols>
    <col min="1" max="1" width="2" customWidth="1"/>
    <col min="2" max="2" width="14.44140625" bestFit="1" customWidth="1"/>
    <col min="3" max="3" width="8.88671875" bestFit="1" customWidth="1"/>
    <col min="4" max="4" width="13" bestFit="1" customWidth="1"/>
    <col min="5" max="6" width="13.109375" bestFit="1" customWidth="1"/>
    <col min="7" max="7" width="8.6640625" bestFit="1" customWidth="1"/>
    <col min="8" max="8" width="16" bestFit="1" customWidth="1"/>
  </cols>
  <sheetData>
    <row r="2" spans="2:8" ht="14.4" x14ac:dyDescent="0.3">
      <c r="B2" s="1900" t="s">
        <v>7503</v>
      </c>
      <c r="C2" s="1900"/>
      <c r="D2" s="1900"/>
      <c r="E2" s="1900"/>
      <c r="F2" s="1900"/>
      <c r="G2" s="1900"/>
      <c r="H2" s="1900"/>
    </row>
    <row r="3" spans="2:8" ht="14.4" x14ac:dyDescent="0.3">
      <c r="B3" s="1757" t="s">
        <v>1021</v>
      </c>
      <c r="C3" s="1757" t="s">
        <v>7484</v>
      </c>
      <c r="D3" s="1757" t="s">
        <v>7373</v>
      </c>
      <c r="E3" s="1757" t="s">
        <v>7374</v>
      </c>
      <c r="F3" s="1757" t="s">
        <v>7375</v>
      </c>
      <c r="G3" s="1757" t="s">
        <v>7376</v>
      </c>
      <c r="H3" s="1757" t="s">
        <v>7377</v>
      </c>
    </row>
    <row r="4" spans="2:8" ht="14.4" x14ac:dyDescent="0.3">
      <c r="B4" s="1732">
        <v>55000</v>
      </c>
      <c r="C4" s="1733">
        <v>46</v>
      </c>
      <c r="D4" s="1734">
        <v>43658</v>
      </c>
      <c r="E4" s="1750">
        <v>43704</v>
      </c>
      <c r="F4" s="1735">
        <v>3015.21</v>
      </c>
      <c r="G4" s="1736" t="s">
        <v>7445</v>
      </c>
      <c r="H4" s="1737" t="s">
        <v>7486</v>
      </c>
    </row>
    <row r="5" spans="2:8" ht="14.4" x14ac:dyDescent="0.3">
      <c r="B5" s="1732">
        <v>80000</v>
      </c>
      <c r="C5" s="1733">
        <v>32</v>
      </c>
      <c r="D5" s="1734">
        <v>43678</v>
      </c>
      <c r="E5" s="1749">
        <v>43710</v>
      </c>
      <c r="F5" s="1735">
        <v>3086.03</v>
      </c>
      <c r="G5" s="1738" t="s">
        <v>7483</v>
      </c>
      <c r="H5" s="1739" t="s">
        <v>7485</v>
      </c>
    </row>
    <row r="6" spans="2:8" ht="14.4" x14ac:dyDescent="0.3">
      <c r="B6" s="1732">
        <v>80000</v>
      </c>
      <c r="C6" s="1733">
        <v>46</v>
      </c>
      <c r="D6" s="1734">
        <v>43678</v>
      </c>
      <c r="E6" s="1748">
        <v>43724</v>
      </c>
      <c r="F6" s="1735">
        <v>4486.58</v>
      </c>
      <c r="G6" s="1738" t="s">
        <v>7482</v>
      </c>
      <c r="H6" s="1739" t="s">
        <v>7485</v>
      </c>
    </row>
    <row r="7" spans="2:8" ht="14.4" x14ac:dyDescent="0.3">
      <c r="B7" s="1732">
        <v>58000</v>
      </c>
      <c r="C7" s="1733">
        <v>46</v>
      </c>
      <c r="D7" s="1734">
        <v>43685</v>
      </c>
      <c r="E7" s="1769">
        <v>43731</v>
      </c>
      <c r="F7" s="1735">
        <v>3362.41</v>
      </c>
      <c r="G7" s="1738" t="s">
        <v>7500</v>
      </c>
      <c r="H7" s="1739" t="s">
        <v>7485</v>
      </c>
    </row>
    <row r="8" spans="2:8" ht="4.5" customHeight="1" x14ac:dyDescent="0.25">
      <c r="B8" s="1740"/>
      <c r="F8" s="1740"/>
    </row>
    <row r="9" spans="2:8" x14ac:dyDescent="0.25">
      <c r="B9" s="1758">
        <f>SUM(B4:B8)</f>
        <v>273000</v>
      </c>
      <c r="C9" s="3"/>
      <c r="D9" s="3"/>
      <c r="E9" s="3"/>
      <c r="F9" s="1758">
        <f>SUM(F4:F8)</f>
        <v>13950.23</v>
      </c>
      <c r="G9" s="1740"/>
    </row>
    <row r="10" spans="2:8" x14ac:dyDescent="0.25">
      <c r="B10" s="1758"/>
      <c r="C10" s="3"/>
      <c r="D10" s="3"/>
      <c r="E10" s="3"/>
      <c r="F10" s="1758"/>
      <c r="G10" s="1740"/>
    </row>
    <row r="12" spans="2:8" x14ac:dyDescent="0.25">
      <c r="B12" s="1901" t="s">
        <v>7504</v>
      </c>
      <c r="C12" s="1902"/>
      <c r="D12" s="1902"/>
      <c r="E12" s="1902"/>
      <c r="F12" s="1902"/>
      <c r="G12" s="1902"/>
      <c r="H12" s="1902"/>
    </row>
    <row r="13" spans="2:8" ht="14.4" x14ac:dyDescent="0.3">
      <c r="B13" s="1757" t="s">
        <v>1021</v>
      </c>
      <c r="C13" s="1757" t="s">
        <v>7484</v>
      </c>
      <c r="D13" s="1757" t="s">
        <v>7373</v>
      </c>
      <c r="E13" s="1757" t="s">
        <v>7374</v>
      </c>
      <c r="F13" s="1757" t="s">
        <v>7375</v>
      </c>
      <c r="G13" s="1757" t="s">
        <v>7376</v>
      </c>
      <c r="H13" s="1757" t="s">
        <v>7377</v>
      </c>
    </row>
    <row r="14" spans="2:8" x14ac:dyDescent="0.25">
      <c r="B14" s="1760">
        <v>50000</v>
      </c>
      <c r="C14" s="1761">
        <v>30</v>
      </c>
      <c r="D14" s="1762">
        <v>43628</v>
      </c>
      <c r="E14" s="1762">
        <v>43658</v>
      </c>
      <c r="F14" s="1763">
        <v>1849</v>
      </c>
      <c r="G14" s="1764" t="s">
        <v>7378</v>
      </c>
      <c r="H14" s="1765" t="s">
        <v>7501</v>
      </c>
    </row>
    <row r="15" spans="2:8" x14ac:dyDescent="0.25">
      <c r="B15" s="1760">
        <v>70000</v>
      </c>
      <c r="C15" s="1761">
        <v>37</v>
      </c>
      <c r="D15" s="1762">
        <v>43628</v>
      </c>
      <c r="E15" s="1762">
        <v>43665</v>
      </c>
      <c r="F15" s="1763">
        <v>3193</v>
      </c>
      <c r="G15" s="1764" t="s">
        <v>7378</v>
      </c>
      <c r="H15" s="1766" t="s">
        <v>7502</v>
      </c>
    </row>
    <row r="16" spans="2:8" x14ac:dyDescent="0.25">
      <c r="B16" s="1760">
        <v>70000</v>
      </c>
      <c r="C16" s="1761">
        <v>47</v>
      </c>
      <c r="D16" s="1762">
        <v>43628</v>
      </c>
      <c r="E16" s="1762">
        <v>43675</v>
      </c>
      <c r="F16" s="1763">
        <v>4101</v>
      </c>
      <c r="G16" s="1767" t="s">
        <v>7379</v>
      </c>
      <c r="H16" s="1766" t="s">
        <v>7502</v>
      </c>
    </row>
    <row r="17" spans="2:8" x14ac:dyDescent="0.25">
      <c r="B17" s="1760">
        <v>55000</v>
      </c>
      <c r="C17" s="1761">
        <v>35</v>
      </c>
      <c r="D17" s="1762">
        <v>43649</v>
      </c>
      <c r="E17" s="1762">
        <v>43684</v>
      </c>
      <c r="F17" s="1763">
        <v>2267.81</v>
      </c>
      <c r="G17" s="1767" t="s">
        <v>7412</v>
      </c>
      <c r="H17" s="1766" t="s">
        <v>7502</v>
      </c>
    </row>
    <row r="18" spans="2:8" x14ac:dyDescent="0.25">
      <c r="B18" s="1760"/>
      <c r="C18" s="1761"/>
      <c r="D18" s="1762"/>
      <c r="E18" s="1768"/>
      <c r="F18" s="1763"/>
      <c r="G18" s="1764"/>
      <c r="H18" s="1765"/>
    </row>
    <row r="19" spans="2:8" ht="14.4" x14ac:dyDescent="0.3">
      <c r="B19" s="1751"/>
      <c r="C19" s="1752"/>
      <c r="D19" s="1753"/>
      <c r="E19" s="1754"/>
      <c r="F19" s="1759">
        <f>SUM(F14:F18)</f>
        <v>11410.81</v>
      </c>
      <c r="G19" s="1755"/>
      <c r="H19" s="1756"/>
    </row>
    <row r="22" spans="2:8" x14ac:dyDescent="0.25">
      <c r="D22">
        <v>84486</v>
      </c>
      <c r="F22" t="s">
        <v>7533</v>
      </c>
    </row>
    <row r="23" spans="2:8" x14ac:dyDescent="0.25">
      <c r="D23">
        <v>83086</v>
      </c>
    </row>
    <row r="24" spans="2:8" x14ac:dyDescent="0.25">
      <c r="D24">
        <v>55000</v>
      </c>
    </row>
    <row r="25" spans="2:8" x14ac:dyDescent="0.25">
      <c r="D25">
        <v>61300</v>
      </c>
    </row>
    <row r="26" spans="2:8" x14ac:dyDescent="0.25">
      <c r="D26">
        <f>SUM(D22:D25)</f>
        <v>283872</v>
      </c>
      <c r="F26">
        <f>283000/59</f>
        <v>4796.6101694915251</v>
      </c>
    </row>
  </sheetData>
  <mergeCells count="2">
    <mergeCell ref="B2:H2"/>
    <mergeCell ref="B12:H12"/>
  </mergeCells>
  <pageMargins left="0.7" right="0.7" top="0.75" bottom="0.75" header="0.3" footer="0.3"/>
  <pageSetup paperSize="9" orientation="portrait" horizontalDpi="4294967293" verticalDpi="4294967293"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workbookViewId="0">
      <selection activeCell="H40" sqref="H40"/>
    </sheetView>
  </sheetViews>
  <sheetFormatPr baseColWidth="10" defaultColWidth="11.44140625" defaultRowHeight="11.4" x14ac:dyDescent="0.2"/>
  <cols>
    <col min="1" max="1" width="3.6640625" style="3" customWidth="1"/>
    <col min="2" max="2" width="23.109375" style="3" customWidth="1"/>
    <col min="3" max="3" width="10.88671875" style="5" bestFit="1" customWidth="1"/>
    <col min="4" max="4" width="9.109375" style="3" customWidth="1"/>
    <col min="5" max="6" width="6.88671875" style="3" customWidth="1"/>
    <col min="7" max="7" width="14.5546875" style="3" customWidth="1"/>
    <col min="8" max="8" width="6.6640625" style="3" customWidth="1"/>
    <col min="9" max="9" width="6.5546875" style="3" bestFit="1" customWidth="1"/>
    <col min="10" max="10" width="1.109375" style="3" customWidth="1"/>
    <col min="11" max="11" width="16.6640625" style="3" bestFit="1" customWidth="1"/>
    <col min="12" max="12" width="19.6640625" style="3" customWidth="1"/>
    <col min="13" max="13" width="2.109375" style="3" customWidth="1"/>
    <col min="14" max="14" width="11.33203125" style="3" customWidth="1"/>
    <col min="15" max="15" width="19.6640625" style="3" customWidth="1"/>
    <col min="16" max="16" width="2.6640625" style="3" customWidth="1"/>
    <col min="17" max="17" width="1.6640625" style="3" customWidth="1"/>
    <col min="18" max="18" width="2" style="3" customWidth="1"/>
    <col min="19" max="16384" width="11.44140625" style="3"/>
  </cols>
  <sheetData>
    <row r="1" spans="1:22" ht="12" thickBot="1" x14ac:dyDescent="0.25">
      <c r="B1" s="50"/>
      <c r="C1" s="54" t="s">
        <v>1230</v>
      </c>
      <c r="D1" s="54" t="s">
        <v>1228</v>
      </c>
      <c r="E1" s="221"/>
      <c r="F1" s="260"/>
      <c r="G1" s="221"/>
      <c r="H1" s="221"/>
      <c r="I1" s="221"/>
      <c r="K1" s="176" t="s">
        <v>2712</v>
      </c>
      <c r="N1" s="1911" t="s">
        <v>2722</v>
      </c>
      <c r="O1" s="1912"/>
    </row>
    <row r="2" spans="1:22" ht="12" x14ac:dyDescent="0.25">
      <c r="A2" s="16"/>
      <c r="B2" s="50" t="s">
        <v>1192</v>
      </c>
      <c r="C2" s="40">
        <v>13413</v>
      </c>
      <c r="D2" s="44"/>
      <c r="E2" s="260"/>
      <c r="F2" s="630"/>
      <c r="G2" s="260"/>
      <c r="H2" s="355"/>
      <c r="I2" s="221"/>
      <c r="K2" s="747">
        <v>500</v>
      </c>
      <c r="L2" s="748" t="s">
        <v>3148</v>
      </c>
      <c r="N2" s="5">
        <v>298</v>
      </c>
      <c r="O2" s="3" t="s">
        <v>3158</v>
      </c>
    </row>
    <row r="3" spans="1:22" ht="12" x14ac:dyDescent="0.25">
      <c r="A3" s="16"/>
      <c r="B3" s="3" t="s">
        <v>1194</v>
      </c>
      <c r="C3" s="44"/>
      <c r="D3" s="44"/>
      <c r="E3" s="23"/>
      <c r="K3" s="5">
        <v>50</v>
      </c>
      <c r="L3" s="353" t="s">
        <v>3413</v>
      </c>
      <c r="N3" s="5">
        <v>75</v>
      </c>
      <c r="O3" s="3" t="s">
        <v>3158</v>
      </c>
    </row>
    <row r="4" spans="1:22" ht="12" x14ac:dyDescent="0.25">
      <c r="A4" s="16"/>
      <c r="B4" s="3" t="s">
        <v>393</v>
      </c>
      <c r="C4" s="44">
        <v>86</v>
      </c>
      <c r="D4" s="44">
        <v>-86</v>
      </c>
      <c r="E4" s="23"/>
      <c r="K4" s="5">
        <v>150</v>
      </c>
      <c r="L4" s="221" t="s">
        <v>3157</v>
      </c>
      <c r="N4" s="5">
        <v>515</v>
      </c>
      <c r="O4" s="3" t="s">
        <v>1575</v>
      </c>
    </row>
    <row r="5" spans="1:22" ht="3.75" customHeight="1" x14ac:dyDescent="0.2">
      <c r="A5" s="4"/>
      <c r="B5" s="51"/>
      <c r="C5" s="41"/>
      <c r="D5" s="45"/>
      <c r="E5" s="4"/>
      <c r="K5" s="5"/>
      <c r="N5" s="5"/>
    </row>
    <row r="6" spans="1:22" x14ac:dyDescent="0.2">
      <c r="A6" s="14">
        <v>1</v>
      </c>
      <c r="B6" s="617" t="s">
        <v>1145</v>
      </c>
      <c r="C6" s="507">
        <v>-30</v>
      </c>
      <c r="D6" s="506">
        <v>30</v>
      </c>
      <c r="I6" s="193"/>
      <c r="K6" s="5">
        <v>150</v>
      </c>
      <c r="L6" s="3" t="s">
        <v>3163</v>
      </c>
      <c r="N6" s="5">
        <v>331</v>
      </c>
      <c r="O6" s="3" t="s">
        <v>3164</v>
      </c>
      <c r="Q6" s="221"/>
      <c r="S6" s="221"/>
      <c r="T6" s="221"/>
      <c r="U6" s="221"/>
      <c r="V6" s="221"/>
    </row>
    <row r="7" spans="1:22" x14ac:dyDescent="0.2">
      <c r="A7" s="14">
        <v>2</v>
      </c>
      <c r="B7" s="617" t="s">
        <v>791</v>
      </c>
      <c r="C7" s="507">
        <v>-108</v>
      </c>
      <c r="D7" s="506">
        <v>108</v>
      </c>
      <c r="E7" s="221"/>
      <c r="I7" s="193"/>
      <c r="J7" s="221"/>
      <c r="K7" s="5">
        <v>74</v>
      </c>
      <c r="L7" s="3" t="s">
        <v>3141</v>
      </c>
      <c r="N7" s="5">
        <v>150</v>
      </c>
      <c r="O7" s="3" t="s">
        <v>3165</v>
      </c>
      <c r="P7" s="221"/>
      <c r="Q7" s="221"/>
      <c r="U7" s="221"/>
      <c r="V7" s="221"/>
    </row>
    <row r="8" spans="1:22" x14ac:dyDescent="0.2">
      <c r="A8" s="14">
        <v>3</v>
      </c>
      <c r="B8" s="617" t="s">
        <v>2670</v>
      </c>
      <c r="C8" s="507">
        <v>-328</v>
      </c>
      <c r="D8" s="506">
        <v>328</v>
      </c>
      <c r="G8" s="3">
        <v>7750</v>
      </c>
      <c r="H8" s="3" t="s">
        <v>2596</v>
      </c>
      <c r="I8" s="221"/>
      <c r="J8" s="221"/>
      <c r="K8" s="260">
        <v>52</v>
      </c>
      <c r="L8" s="3" t="s">
        <v>3159</v>
      </c>
      <c r="N8" s="5">
        <v>865</v>
      </c>
      <c r="O8" s="3" t="s">
        <v>1147</v>
      </c>
      <c r="P8" s="221"/>
      <c r="Q8" s="221"/>
      <c r="U8" s="221"/>
      <c r="V8" s="221"/>
    </row>
    <row r="9" spans="1:22" x14ac:dyDescent="0.2">
      <c r="A9" s="14">
        <v>4</v>
      </c>
      <c r="B9" s="617" t="s">
        <v>2711</v>
      </c>
      <c r="C9" s="507">
        <v>-1854</v>
      </c>
      <c r="D9" s="506">
        <f>K24</f>
        <v>1854</v>
      </c>
      <c r="H9" s="3" t="s">
        <v>2833</v>
      </c>
      <c r="I9" s="221"/>
      <c r="J9" s="221"/>
      <c r="K9" s="5">
        <v>200</v>
      </c>
      <c r="L9" s="3" t="s">
        <v>3160</v>
      </c>
      <c r="N9" s="260">
        <v>547</v>
      </c>
      <c r="O9" s="221" t="s">
        <v>3168</v>
      </c>
      <c r="Q9" s="221"/>
      <c r="U9" s="221"/>
      <c r="V9" s="221"/>
    </row>
    <row r="10" spans="1:22" x14ac:dyDescent="0.2">
      <c r="A10" s="14">
        <v>5</v>
      </c>
      <c r="B10" s="617" t="s">
        <v>1074</v>
      </c>
      <c r="C10" s="507">
        <v>0</v>
      </c>
      <c r="D10" s="506">
        <v>0</v>
      </c>
      <c r="G10" s="193"/>
      <c r="H10" s="193" t="s">
        <v>217</v>
      </c>
      <c r="I10" s="193"/>
      <c r="J10" s="221"/>
      <c r="K10" s="260">
        <v>10</v>
      </c>
      <c r="L10" s="193" t="s">
        <v>2771</v>
      </c>
      <c r="M10" s="260"/>
      <c r="N10" s="260">
        <v>50</v>
      </c>
      <c r="O10" s="704" t="s">
        <v>3172</v>
      </c>
      <c r="Q10" s="221"/>
      <c r="S10" s="221"/>
      <c r="T10" s="221"/>
      <c r="U10" s="221"/>
      <c r="V10" s="221"/>
    </row>
    <row r="11" spans="1:22" x14ac:dyDescent="0.2">
      <c r="A11" s="14">
        <v>6</v>
      </c>
      <c r="B11" s="617" t="s">
        <v>1433</v>
      </c>
      <c r="C11" s="507">
        <v>-70</v>
      </c>
      <c r="D11" s="506">
        <v>70</v>
      </c>
      <c r="G11" s="653">
        <f>SUM(G8:G10)</f>
        <v>7750</v>
      </c>
      <c r="I11" s="221"/>
      <c r="K11" s="260">
        <v>20</v>
      </c>
      <c r="L11" s="221" t="s">
        <v>3161</v>
      </c>
      <c r="M11" s="221"/>
      <c r="N11" s="260"/>
      <c r="Q11" s="221"/>
      <c r="S11" s="221"/>
      <c r="T11" s="221"/>
      <c r="U11" s="221"/>
      <c r="V11" s="221"/>
    </row>
    <row r="12" spans="1:22" ht="12" x14ac:dyDescent="0.25">
      <c r="A12" s="15"/>
      <c r="B12" s="670" t="s">
        <v>2111</v>
      </c>
      <c r="C12" s="672">
        <v>-175</v>
      </c>
      <c r="D12" s="672">
        <v>175</v>
      </c>
      <c r="E12" s="240">
        <f>SUM(D6:D12)</f>
        <v>2565</v>
      </c>
      <c r="I12" s="221"/>
      <c r="K12" s="260">
        <v>30</v>
      </c>
      <c r="L12" s="221" t="s">
        <v>3166</v>
      </c>
      <c r="M12" s="221"/>
      <c r="N12" s="260"/>
      <c r="Q12" s="221"/>
      <c r="S12" s="221"/>
      <c r="T12" s="221"/>
      <c r="U12" s="221"/>
      <c r="V12" s="221"/>
    </row>
    <row r="13" spans="1:22" ht="3" customHeight="1" x14ac:dyDescent="0.2">
      <c r="A13" s="4"/>
      <c r="B13" s="51"/>
      <c r="C13" s="41"/>
      <c r="D13" s="45"/>
      <c r="E13" s="4"/>
      <c r="H13" s="221"/>
      <c r="I13" s="221"/>
      <c r="J13" s="221"/>
      <c r="K13" s="260"/>
      <c r="L13" s="221"/>
      <c r="M13" s="221"/>
      <c r="N13" s="260"/>
      <c r="O13" s="221"/>
      <c r="Q13" s="221"/>
      <c r="S13" s="221"/>
      <c r="T13" s="221"/>
      <c r="U13" s="221"/>
      <c r="V13" s="221"/>
    </row>
    <row r="14" spans="1:22" ht="12" x14ac:dyDescent="0.25">
      <c r="A14" s="15"/>
      <c r="B14" s="594" t="s">
        <v>62</v>
      </c>
      <c r="C14" s="501">
        <v>-9210</v>
      </c>
      <c r="D14" s="652">
        <v>9210</v>
      </c>
      <c r="K14" s="260">
        <v>75</v>
      </c>
      <c r="L14" s="221" t="s">
        <v>3169</v>
      </c>
      <c r="M14" s="221"/>
      <c r="N14" s="260"/>
      <c r="O14" s="221"/>
      <c r="P14" s="221"/>
      <c r="Q14" s="221"/>
      <c r="S14" s="221"/>
      <c r="T14" s="221"/>
      <c r="U14" s="221"/>
      <c r="V14" s="221"/>
    </row>
    <row r="15" spans="1:22" ht="3" customHeight="1" x14ac:dyDescent="0.2">
      <c r="A15" s="4"/>
      <c r="B15" s="357"/>
      <c r="C15" s="41"/>
      <c r="D15" s="45"/>
      <c r="E15" s="4"/>
      <c r="H15" s="221"/>
      <c r="I15" s="221"/>
      <c r="J15" s="221"/>
      <c r="K15" s="260"/>
      <c r="L15" s="221"/>
      <c r="N15" s="260"/>
      <c r="O15" s="221"/>
      <c r="P15" s="221"/>
      <c r="Q15" s="221"/>
      <c r="S15" s="221"/>
      <c r="T15" s="221"/>
      <c r="U15" s="221"/>
      <c r="V15" s="221"/>
    </row>
    <row r="16" spans="1:22" ht="12" customHeight="1" x14ac:dyDescent="0.25">
      <c r="A16" s="36"/>
      <c r="B16" s="657" t="s">
        <v>2888</v>
      </c>
      <c r="C16" s="658">
        <v>-33</v>
      </c>
      <c r="D16" s="658">
        <v>33</v>
      </c>
      <c r="E16" s="353"/>
      <c r="F16" s="221"/>
      <c r="G16" s="221"/>
      <c r="H16" s="221"/>
      <c r="I16" s="221"/>
      <c r="J16" s="221"/>
      <c r="K16" s="5">
        <v>75</v>
      </c>
      <c r="L16" s="221" t="s">
        <v>3141</v>
      </c>
      <c r="N16" s="5"/>
    </row>
    <row r="17" spans="1:14" ht="12" customHeight="1" x14ac:dyDescent="0.2">
      <c r="A17" s="36"/>
      <c r="B17" s="617" t="s">
        <v>3144</v>
      </c>
      <c r="C17" s="507">
        <v>-850</v>
      </c>
      <c r="D17" s="506">
        <v>850</v>
      </c>
      <c r="E17" s="353"/>
      <c r="K17" s="5">
        <v>75</v>
      </c>
      <c r="L17" s="353" t="s">
        <v>3141</v>
      </c>
      <c r="N17" s="5"/>
    </row>
    <row r="18" spans="1:14" ht="12" customHeight="1" x14ac:dyDescent="0.2">
      <c r="A18" s="36"/>
      <c r="B18" s="617" t="s">
        <v>3149</v>
      </c>
      <c r="C18" s="507">
        <v>127</v>
      </c>
      <c r="D18" s="506">
        <v>-127</v>
      </c>
      <c r="E18" s="353"/>
      <c r="K18" s="5">
        <v>93</v>
      </c>
      <c r="L18" s="353" t="s">
        <v>3170</v>
      </c>
      <c r="N18" s="5"/>
    </row>
    <row r="19" spans="1:14" ht="12" customHeight="1" x14ac:dyDescent="0.25">
      <c r="A19" s="36"/>
      <c r="B19" s="617" t="s">
        <v>3145</v>
      </c>
      <c r="C19" s="507">
        <v>-295</v>
      </c>
      <c r="D19" s="506">
        <v>295</v>
      </c>
      <c r="E19" s="240"/>
      <c r="K19" s="5">
        <v>200</v>
      </c>
      <c r="L19" s="704" t="s">
        <v>3171</v>
      </c>
      <c r="N19" s="5"/>
    </row>
    <row r="20" spans="1:14" ht="12" customHeight="1" x14ac:dyDescent="0.25">
      <c r="A20" s="36"/>
      <c r="B20" s="617" t="s">
        <v>3162</v>
      </c>
      <c r="C20" s="507">
        <v>-26</v>
      </c>
      <c r="D20" s="506">
        <v>26</v>
      </c>
      <c r="E20" s="240"/>
      <c r="K20" s="260">
        <v>100</v>
      </c>
      <c r="L20" s="704" t="s">
        <v>3172</v>
      </c>
      <c r="N20" s="5"/>
    </row>
    <row r="21" spans="1:14" ht="12" customHeight="1" x14ac:dyDescent="0.2">
      <c r="A21" s="36"/>
      <c r="B21" s="617" t="s">
        <v>2759</v>
      </c>
      <c r="C21" s="507">
        <v>-97</v>
      </c>
      <c r="D21" s="506">
        <v>97</v>
      </c>
      <c r="E21" s="353"/>
      <c r="I21" s="193"/>
      <c r="J21" s="221"/>
      <c r="K21" s="5"/>
      <c r="M21" s="221"/>
      <c r="N21" s="5"/>
    </row>
    <row r="22" spans="1:14" ht="12" customHeight="1" x14ac:dyDescent="0.2">
      <c r="A22" s="36"/>
      <c r="B22" s="617" t="s">
        <v>2941</v>
      </c>
      <c r="C22" s="507">
        <v>-550</v>
      </c>
      <c r="D22" s="506">
        <v>550</v>
      </c>
      <c r="E22" s="353"/>
      <c r="I22" s="193"/>
      <c r="K22" s="5"/>
      <c r="N22" s="5"/>
    </row>
    <row r="23" spans="1:14" ht="12" customHeight="1" thickBot="1" x14ac:dyDescent="0.3">
      <c r="A23" s="36"/>
      <c r="B23" s="221"/>
      <c r="C23" s="302"/>
      <c r="D23" s="303"/>
      <c r="E23" s="240">
        <f>SUM(D16:D23)</f>
        <v>1724</v>
      </c>
      <c r="K23" s="260"/>
      <c r="L23" s="621"/>
      <c r="N23" s="5"/>
    </row>
    <row r="24" spans="1:14" ht="20.25" customHeight="1" thickBot="1" x14ac:dyDescent="0.45">
      <c r="B24" s="50" t="s">
        <v>1198</v>
      </c>
      <c r="C24" s="49">
        <f>SUM(C2:C22)</f>
        <v>0</v>
      </c>
      <c r="D24" s="432">
        <f>SUM(D6:D19)</f>
        <v>12826</v>
      </c>
      <c r="E24" s="353"/>
      <c r="K24" s="651">
        <f>SUM(K2:K22)</f>
        <v>1854</v>
      </c>
      <c r="N24" s="651">
        <f>SUM(N2:N17)</f>
        <v>2831</v>
      </c>
    </row>
    <row r="26" spans="1:14" ht="20.25" customHeight="1" x14ac:dyDescent="0.25">
      <c r="D26" s="5"/>
      <c r="E26" s="240"/>
    </row>
    <row r="30" spans="1:14" x14ac:dyDescent="0.2">
      <c r="E30" s="5"/>
    </row>
    <row r="33" spans="3:12" x14ac:dyDescent="0.2">
      <c r="K33" s="5"/>
    </row>
    <row r="34" spans="3:12" x14ac:dyDescent="0.2">
      <c r="K34" s="5"/>
    </row>
    <row r="35" spans="3:12" x14ac:dyDescent="0.2">
      <c r="K35" s="5"/>
    </row>
    <row r="36" spans="3:12" x14ac:dyDescent="0.2">
      <c r="K36" s="5"/>
    </row>
    <row r="37" spans="3:12" x14ac:dyDescent="0.2">
      <c r="K37" s="5"/>
    </row>
    <row r="38" spans="3:12" x14ac:dyDescent="0.2">
      <c r="K38" s="5"/>
    </row>
    <row r="40" spans="3:12" x14ac:dyDescent="0.2">
      <c r="C40" s="3"/>
    </row>
    <row r="41" spans="3:12" x14ac:dyDescent="0.2">
      <c r="C41" s="3"/>
      <c r="G41" s="55"/>
    </row>
    <row r="43" spans="3:12" x14ac:dyDescent="0.2">
      <c r="L43" s="221"/>
    </row>
  </sheetData>
  <mergeCells count="1">
    <mergeCell ref="N1:O1"/>
  </mergeCells>
  <pageMargins left="0.70866141732283472" right="0.70866141732283472" top="0.74803149606299213" bottom="0.74803149606299213" header="0.31496062992125984" footer="0.31496062992125984"/>
  <pageSetup paperSize="9" scale="8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workbookViewId="0">
      <selection activeCell="H32" sqref="G25:H32"/>
    </sheetView>
  </sheetViews>
  <sheetFormatPr baseColWidth="10" defaultColWidth="11.44140625" defaultRowHeight="11.4" x14ac:dyDescent="0.2"/>
  <cols>
    <col min="1" max="1" width="3.6640625" style="3" customWidth="1"/>
    <col min="2" max="2" width="23.109375" style="3" customWidth="1"/>
    <col min="3" max="3" width="10.88671875" style="5" bestFit="1" customWidth="1"/>
    <col min="4" max="4" width="9.109375" style="3" customWidth="1"/>
    <col min="5" max="6" width="6.88671875" style="3" customWidth="1"/>
    <col min="7" max="7" width="14.5546875" style="3" customWidth="1"/>
    <col min="8" max="8" width="6.6640625" style="3" customWidth="1"/>
    <col min="9" max="9" width="6.5546875" style="3" bestFit="1" customWidth="1"/>
    <col min="10" max="10" width="1.109375" style="3" customWidth="1"/>
    <col min="11" max="11" width="16.6640625" style="3" bestFit="1" customWidth="1"/>
    <col min="12" max="12" width="19.6640625" style="3" customWidth="1"/>
    <col min="13" max="13" width="2.109375" style="3" customWidth="1"/>
    <col min="14" max="14" width="11.33203125" style="3" customWidth="1"/>
    <col min="15" max="15" width="19.6640625" style="3" customWidth="1"/>
    <col min="16" max="16" width="2.6640625" style="3" customWidth="1"/>
    <col min="17" max="17" width="1.6640625" style="3" customWidth="1"/>
    <col min="18" max="18" width="2" style="3" customWidth="1"/>
    <col min="19" max="16384" width="11.44140625" style="3"/>
  </cols>
  <sheetData>
    <row r="1" spans="1:22" ht="12" thickBot="1" x14ac:dyDescent="0.25">
      <c r="B1" s="50"/>
      <c r="C1" s="54" t="s">
        <v>1230</v>
      </c>
      <c r="D1" s="54" t="s">
        <v>1228</v>
      </c>
      <c r="E1" s="221"/>
      <c r="F1" s="260"/>
      <c r="G1" s="221"/>
      <c r="H1" s="221"/>
      <c r="I1" s="221"/>
      <c r="K1" s="176" t="s">
        <v>2712</v>
      </c>
      <c r="N1" s="1911" t="s">
        <v>2722</v>
      </c>
      <c r="O1" s="1912"/>
    </row>
    <row r="2" spans="1:22" ht="12" x14ac:dyDescent="0.25">
      <c r="A2" s="16"/>
      <c r="B2" s="50" t="s">
        <v>1192</v>
      </c>
      <c r="C2" s="40">
        <v>9284</v>
      </c>
      <c r="D2" s="44"/>
      <c r="E2" s="260"/>
      <c r="F2" s="630"/>
      <c r="G2" s="260"/>
      <c r="H2" s="355"/>
      <c r="I2" s="221"/>
      <c r="K2" s="5">
        <v>214</v>
      </c>
      <c r="L2" s="3" t="s">
        <v>3127</v>
      </c>
      <c r="N2" s="5"/>
    </row>
    <row r="3" spans="1:22" ht="12" x14ac:dyDescent="0.25">
      <c r="A3" s="16"/>
      <c r="B3" s="3" t="s">
        <v>1194</v>
      </c>
      <c r="C3" s="44"/>
      <c r="D3" s="44"/>
      <c r="E3" s="23"/>
      <c r="K3" s="5">
        <v>328</v>
      </c>
      <c r="L3" s="3" t="s">
        <v>3128</v>
      </c>
      <c r="N3" s="5"/>
    </row>
    <row r="4" spans="1:22" ht="12" x14ac:dyDescent="0.25">
      <c r="A4" s="16"/>
      <c r="B4" s="3" t="s">
        <v>393</v>
      </c>
      <c r="C4" s="44">
        <v>48</v>
      </c>
      <c r="D4" s="44">
        <v>-48</v>
      </c>
      <c r="E4" s="23"/>
      <c r="K4" s="5">
        <v>72</v>
      </c>
      <c r="L4" s="698" t="s">
        <v>3130</v>
      </c>
      <c r="N4" s="5"/>
    </row>
    <row r="5" spans="1:22" ht="3.75" customHeight="1" x14ac:dyDescent="0.2">
      <c r="A5" s="4"/>
      <c r="B5" s="51"/>
      <c r="C5" s="41"/>
      <c r="D5" s="45"/>
      <c r="E5" s="4"/>
      <c r="K5" s="5"/>
      <c r="N5" s="5"/>
    </row>
    <row r="6" spans="1:22" x14ac:dyDescent="0.2">
      <c r="A6" s="14">
        <v>1</v>
      </c>
      <c r="B6" s="673" t="s">
        <v>1145</v>
      </c>
      <c r="C6" s="674">
        <v>-30</v>
      </c>
      <c r="D6" s="675">
        <v>30</v>
      </c>
      <c r="F6" s="221"/>
      <c r="G6" s="221"/>
      <c r="H6" s="221"/>
      <c r="I6" s="193"/>
      <c r="K6" s="5">
        <v>143</v>
      </c>
      <c r="L6" s="3" t="s">
        <v>3131</v>
      </c>
      <c r="N6" s="5"/>
      <c r="Q6" s="221"/>
      <c r="S6" s="221"/>
      <c r="T6" s="221"/>
      <c r="U6" s="221"/>
      <c r="V6" s="221"/>
    </row>
    <row r="7" spans="1:22" x14ac:dyDescent="0.2">
      <c r="A7" s="14">
        <v>2</v>
      </c>
      <c r="B7" s="673" t="s">
        <v>791</v>
      </c>
      <c r="C7" s="674">
        <v>-119</v>
      </c>
      <c r="D7" s="675">
        <v>119</v>
      </c>
      <c r="E7" s="221"/>
      <c r="F7" s="221"/>
      <c r="G7" s="221"/>
      <c r="H7" s="221"/>
      <c r="I7" s="193"/>
      <c r="J7" s="221"/>
      <c r="K7" s="260">
        <v>30</v>
      </c>
      <c r="L7" s="3" t="s">
        <v>3132</v>
      </c>
      <c r="N7" s="5"/>
      <c r="P7" s="221"/>
      <c r="Q7" s="221"/>
      <c r="U7" s="221"/>
      <c r="V7" s="221"/>
    </row>
    <row r="8" spans="1:22" x14ac:dyDescent="0.2">
      <c r="A8" s="14">
        <v>3</v>
      </c>
      <c r="B8" s="673" t="s">
        <v>2670</v>
      </c>
      <c r="C8" s="674">
        <v>-457</v>
      </c>
      <c r="D8" s="675">
        <v>457</v>
      </c>
      <c r="F8" s="221"/>
      <c r="G8" s="221"/>
      <c r="H8" s="221"/>
      <c r="I8" s="221"/>
      <c r="J8" s="221"/>
      <c r="K8" s="5">
        <v>51</v>
      </c>
      <c r="L8" s="3" t="s">
        <v>3136</v>
      </c>
      <c r="N8" s="5"/>
      <c r="P8" s="221"/>
      <c r="Q8" s="221"/>
      <c r="U8" s="221"/>
      <c r="V8" s="221"/>
    </row>
    <row r="9" spans="1:22" x14ac:dyDescent="0.2">
      <c r="A9" s="14">
        <v>4</v>
      </c>
      <c r="B9" s="673" t="s">
        <v>2711</v>
      </c>
      <c r="C9" s="674">
        <v>-2677</v>
      </c>
      <c r="D9" s="675">
        <f>K24</f>
        <v>2677</v>
      </c>
      <c r="F9" s="221"/>
      <c r="G9" s="221"/>
      <c r="H9" s="221"/>
      <c r="I9" s="221"/>
      <c r="J9" s="221"/>
      <c r="K9" s="260">
        <v>100</v>
      </c>
      <c r="L9" s="193" t="s">
        <v>3135</v>
      </c>
      <c r="N9" s="260"/>
      <c r="O9" s="221"/>
      <c r="Q9" s="221"/>
      <c r="U9" s="221"/>
      <c r="V9" s="221"/>
    </row>
    <row r="10" spans="1:22" x14ac:dyDescent="0.2">
      <c r="A10" s="14">
        <v>5</v>
      </c>
      <c r="B10" s="673" t="s">
        <v>3143</v>
      </c>
      <c r="C10" s="674">
        <v>-2220</v>
      </c>
      <c r="D10" s="675">
        <v>2220</v>
      </c>
      <c r="F10" s="221"/>
      <c r="G10" s="193"/>
      <c r="H10" s="193"/>
      <c r="I10" s="193"/>
      <c r="J10" s="221"/>
      <c r="K10" s="260">
        <v>26</v>
      </c>
      <c r="L10" s="221" t="s">
        <v>3134</v>
      </c>
      <c r="M10" s="260"/>
      <c r="N10" s="260"/>
      <c r="O10" s="221"/>
      <c r="Q10" s="221"/>
      <c r="S10" s="221"/>
      <c r="T10" s="221"/>
      <c r="U10" s="221"/>
      <c r="V10" s="221"/>
    </row>
    <row r="11" spans="1:22" x14ac:dyDescent="0.2">
      <c r="A11" s="14">
        <v>6</v>
      </c>
      <c r="B11" s="673" t="s">
        <v>1433</v>
      </c>
      <c r="C11" s="674">
        <v>-70</v>
      </c>
      <c r="D11" s="675">
        <v>70</v>
      </c>
      <c r="F11" s="221"/>
      <c r="G11" s="193"/>
      <c r="H11" s="221"/>
      <c r="I11" s="221"/>
      <c r="K11" s="5">
        <v>300</v>
      </c>
      <c r="L11" s="698" t="s">
        <v>3129</v>
      </c>
      <c r="M11" s="221"/>
      <c r="N11" s="260"/>
      <c r="Q11" s="221"/>
      <c r="S11" s="221"/>
      <c r="T11" s="221"/>
      <c r="U11" s="221"/>
      <c r="V11" s="221"/>
    </row>
    <row r="12" spans="1:22" ht="12" x14ac:dyDescent="0.25">
      <c r="A12" s="15"/>
      <c r="B12" s="670" t="s">
        <v>3190</v>
      </c>
      <c r="C12" s="672">
        <v>-176</v>
      </c>
      <c r="D12" s="672">
        <v>176</v>
      </c>
      <c r="E12" s="240">
        <f>SUM(D6:D12)</f>
        <v>5749</v>
      </c>
      <c r="F12" s="221"/>
      <c r="G12" s="221"/>
      <c r="H12" s="221"/>
      <c r="I12" s="221"/>
      <c r="K12" s="260">
        <v>60</v>
      </c>
      <c r="L12" s="698" t="s">
        <v>3137</v>
      </c>
      <c r="M12" s="221"/>
      <c r="N12" s="260"/>
      <c r="Q12" s="221"/>
      <c r="S12" s="221"/>
      <c r="T12" s="221"/>
      <c r="U12" s="221"/>
      <c r="V12" s="221"/>
    </row>
    <row r="13" spans="1:22" ht="3" customHeight="1" x14ac:dyDescent="0.2">
      <c r="A13" s="4"/>
      <c r="B13" s="51"/>
      <c r="C13" s="41"/>
      <c r="D13" s="45"/>
      <c r="E13" s="4"/>
      <c r="H13" s="221"/>
      <c r="I13" s="221"/>
      <c r="J13" s="221"/>
      <c r="K13" s="260"/>
      <c r="M13" s="221"/>
      <c r="N13" s="260"/>
      <c r="O13" s="221"/>
      <c r="Q13" s="221"/>
      <c r="S13" s="221"/>
      <c r="T13" s="221"/>
      <c r="U13" s="221"/>
      <c r="V13" s="221"/>
    </row>
    <row r="14" spans="1:22" ht="12" x14ac:dyDescent="0.25">
      <c r="A14" s="15"/>
      <c r="B14" s="594" t="s">
        <v>62</v>
      </c>
      <c r="C14" s="652">
        <v>-2129</v>
      </c>
      <c r="D14" s="652">
        <v>2129</v>
      </c>
      <c r="K14" s="260">
        <v>260</v>
      </c>
      <c r="L14" s="698" t="s">
        <v>3138</v>
      </c>
      <c r="M14" s="221"/>
      <c r="N14" s="260"/>
      <c r="O14" s="221"/>
      <c r="P14" s="221"/>
      <c r="Q14" s="221"/>
      <c r="S14" s="221"/>
      <c r="T14" s="221"/>
      <c r="U14" s="221"/>
      <c r="V14" s="221"/>
    </row>
    <row r="15" spans="1:22" ht="3" customHeight="1" x14ac:dyDescent="0.2">
      <c r="A15" s="4"/>
      <c r="B15" s="357"/>
      <c r="C15" s="41"/>
      <c r="D15" s="45"/>
      <c r="E15" s="4"/>
      <c r="H15" s="221"/>
      <c r="I15" s="221"/>
      <c r="J15" s="221"/>
      <c r="K15" s="260"/>
      <c r="N15" s="260"/>
      <c r="O15" s="221"/>
      <c r="P15" s="221"/>
      <c r="Q15" s="221"/>
      <c r="S15" s="221"/>
      <c r="T15" s="221"/>
      <c r="U15" s="221"/>
      <c r="V15" s="221"/>
    </row>
    <row r="16" spans="1:22" ht="12" customHeight="1" x14ac:dyDescent="0.2">
      <c r="A16" s="36"/>
      <c r="B16" s="673" t="s">
        <v>2695</v>
      </c>
      <c r="C16" s="674">
        <v>-14</v>
      </c>
      <c r="D16" s="675">
        <v>14</v>
      </c>
      <c r="E16" s="353"/>
      <c r="F16" s="221"/>
      <c r="I16" s="193"/>
      <c r="J16" s="221"/>
      <c r="K16" s="5">
        <v>160</v>
      </c>
      <c r="L16" s="698" t="s">
        <v>3140</v>
      </c>
      <c r="N16" s="5"/>
    </row>
    <row r="17" spans="1:14" ht="12" customHeight="1" x14ac:dyDescent="0.2">
      <c r="A17" s="36"/>
      <c r="B17" s="673" t="s">
        <v>2759</v>
      </c>
      <c r="C17" s="674">
        <v>-19</v>
      </c>
      <c r="D17" s="675">
        <v>19</v>
      </c>
      <c r="E17" s="353"/>
      <c r="I17" s="193"/>
      <c r="J17" s="221"/>
      <c r="K17" s="5">
        <v>93</v>
      </c>
      <c r="L17" s="3" t="s">
        <v>3141</v>
      </c>
      <c r="M17" s="221"/>
      <c r="N17" s="5"/>
    </row>
    <row r="18" spans="1:14" ht="12" customHeight="1" x14ac:dyDescent="0.2">
      <c r="A18" s="36"/>
      <c r="B18" s="673" t="s">
        <v>3139</v>
      </c>
      <c r="C18" s="674">
        <v>-190</v>
      </c>
      <c r="D18" s="675">
        <v>190</v>
      </c>
      <c r="E18" s="353"/>
      <c r="K18" s="5">
        <v>556</v>
      </c>
      <c r="L18" s="3" t="s">
        <v>3142</v>
      </c>
      <c r="N18" s="5"/>
    </row>
    <row r="19" spans="1:14" ht="12" customHeight="1" x14ac:dyDescent="0.2">
      <c r="A19" s="36"/>
      <c r="B19" s="673" t="s">
        <v>3115</v>
      </c>
      <c r="C19" s="674">
        <v>-855</v>
      </c>
      <c r="D19" s="675">
        <v>855</v>
      </c>
      <c r="E19" s="353"/>
      <c r="K19" s="5">
        <v>214</v>
      </c>
      <c r="L19" s="3" t="s">
        <v>3142</v>
      </c>
      <c r="N19" s="5"/>
    </row>
    <row r="20" spans="1:14" ht="12" customHeight="1" x14ac:dyDescent="0.2">
      <c r="A20" s="36"/>
      <c r="B20" s="673" t="s">
        <v>2560</v>
      </c>
      <c r="C20" s="674">
        <v>-9</v>
      </c>
      <c r="D20" s="675">
        <v>9</v>
      </c>
      <c r="K20" s="5">
        <v>70</v>
      </c>
      <c r="L20" s="353" t="s">
        <v>1902</v>
      </c>
      <c r="N20" s="5"/>
    </row>
    <row r="21" spans="1:14" ht="12" customHeight="1" x14ac:dyDescent="0.25">
      <c r="A21" s="36"/>
      <c r="B21" s="673" t="s">
        <v>3133</v>
      </c>
      <c r="C21" s="674">
        <v>-300</v>
      </c>
      <c r="D21" s="675">
        <v>300</v>
      </c>
      <c r="E21" s="240"/>
      <c r="N21" s="5"/>
    </row>
    <row r="22" spans="1:14" ht="12" customHeight="1" x14ac:dyDescent="0.25">
      <c r="A22" s="36"/>
      <c r="B22" s="673" t="s">
        <v>3147</v>
      </c>
      <c r="C22" s="674">
        <v>-67</v>
      </c>
      <c r="D22" s="675">
        <v>-67</v>
      </c>
      <c r="E22" s="240"/>
      <c r="K22" s="260"/>
      <c r="L22" s="621"/>
      <c r="N22" s="5"/>
    </row>
    <row r="23" spans="1:14" ht="12" customHeight="1" thickBot="1" x14ac:dyDescent="0.3">
      <c r="A23" s="36"/>
      <c r="B23" s="221"/>
      <c r="C23" s="302"/>
      <c r="D23" s="303"/>
      <c r="E23" s="240">
        <f>SUM(D16:D23)</f>
        <v>1320</v>
      </c>
      <c r="K23" s="260"/>
      <c r="L23" s="621"/>
      <c r="N23" s="5"/>
    </row>
    <row r="24" spans="1:14" ht="20.25" customHeight="1" thickBot="1" x14ac:dyDescent="0.45">
      <c r="B24" s="50" t="s">
        <v>1198</v>
      </c>
      <c r="C24" s="49">
        <f>SUM(C2:C22)</f>
        <v>0</v>
      </c>
      <c r="D24" s="432">
        <f>SUM(D6:D22)</f>
        <v>9198</v>
      </c>
      <c r="E24" s="353"/>
      <c r="K24" s="651">
        <f>SUM(K2:K22)</f>
        <v>2677</v>
      </c>
      <c r="N24" s="651">
        <f>SUM(N2:N20)</f>
        <v>0</v>
      </c>
    </row>
    <row r="26" spans="1:14" ht="20.25" customHeight="1" x14ac:dyDescent="0.25">
      <c r="D26" s="5"/>
      <c r="E26" s="240"/>
    </row>
    <row r="30" spans="1:14" x14ac:dyDescent="0.2">
      <c r="E30" s="5"/>
    </row>
    <row r="40" spans="3:12" x14ac:dyDescent="0.2">
      <c r="C40" s="3"/>
    </row>
    <row r="41" spans="3:12" x14ac:dyDescent="0.2">
      <c r="C41" s="3"/>
      <c r="G41" s="55"/>
    </row>
    <row r="43" spans="3:12" x14ac:dyDescent="0.2">
      <c r="L43" s="221"/>
    </row>
  </sheetData>
  <mergeCells count="1">
    <mergeCell ref="N1:O1"/>
  </mergeCells>
  <pageMargins left="0.70866141732283472" right="0.70866141732283472" top="0.74803149606299213" bottom="0.74803149606299213" header="0.31496062992125984" footer="0.31496062992125984"/>
  <pageSetup scale="78" orientation="landscape"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A1:V73"/>
  <sheetViews>
    <sheetView zoomScale="90" zoomScaleNormal="90" workbookViewId="0">
      <selection activeCell="B14" sqref="B14"/>
    </sheetView>
  </sheetViews>
  <sheetFormatPr baseColWidth="10" defaultColWidth="11.44140625" defaultRowHeight="11.4" x14ac:dyDescent="0.2"/>
  <cols>
    <col min="1" max="1" width="3.6640625" style="3" customWidth="1"/>
    <col min="2" max="2" width="23.109375" style="3" customWidth="1"/>
    <col min="3" max="3" width="10.88671875" style="5" bestFit="1" customWidth="1"/>
    <col min="4" max="4" width="9.109375" style="3" customWidth="1"/>
    <col min="5" max="6" width="6.88671875" style="3" customWidth="1"/>
    <col min="7" max="7" width="14.5546875" style="3" customWidth="1"/>
    <col min="8" max="8" width="10.6640625" style="3" customWidth="1"/>
    <col min="9" max="9" width="6.5546875" style="3" bestFit="1" customWidth="1"/>
    <col min="10" max="10" width="1.109375" style="3" customWidth="1"/>
    <col min="11" max="11" width="16.6640625" style="3" bestFit="1" customWidth="1"/>
    <col min="12" max="12" width="19.6640625" style="3" customWidth="1"/>
    <col min="13" max="13" width="2.109375" style="3" customWidth="1"/>
    <col min="14" max="14" width="11.33203125" style="3" customWidth="1"/>
    <col min="15" max="15" width="19.6640625" style="3" customWidth="1"/>
    <col min="16" max="16" width="2.6640625" style="3" customWidth="1"/>
    <col min="17" max="17" width="1.6640625" style="3" customWidth="1"/>
    <col min="18" max="18" width="2" style="3" customWidth="1"/>
    <col min="19" max="16384" width="11.44140625" style="3"/>
  </cols>
  <sheetData>
    <row r="1" spans="1:22" ht="12" thickBot="1" x14ac:dyDescent="0.25">
      <c r="B1" s="50"/>
      <c r="C1" s="54" t="s">
        <v>1230</v>
      </c>
      <c r="D1" s="54" t="s">
        <v>1228</v>
      </c>
      <c r="E1" s="221"/>
      <c r="F1" s="260"/>
      <c r="G1" s="221"/>
      <c r="H1" s="221"/>
      <c r="I1" s="221"/>
      <c r="K1" s="176" t="s">
        <v>2712</v>
      </c>
      <c r="N1" s="1911" t="s">
        <v>2722</v>
      </c>
      <c r="O1" s="1912"/>
    </row>
    <row r="2" spans="1:22" ht="12" x14ac:dyDescent="0.25">
      <c r="A2" s="16"/>
      <c r="B2" s="50" t="s">
        <v>1192</v>
      </c>
      <c r="C2" s="40">
        <v>13093</v>
      </c>
      <c r="D2" s="44"/>
      <c r="E2" s="260"/>
      <c r="F2" s="630"/>
      <c r="G2" s="260"/>
      <c r="H2" s="355"/>
      <c r="I2" s="221"/>
      <c r="K2" s="5">
        <v>54</v>
      </c>
      <c r="L2" s="3" t="s">
        <v>3033</v>
      </c>
      <c r="N2" s="5">
        <v>500</v>
      </c>
      <c r="O2" s="3" t="s">
        <v>3031</v>
      </c>
    </row>
    <row r="3" spans="1:22" ht="12" x14ac:dyDescent="0.25">
      <c r="A3" s="16"/>
      <c r="B3" s="3" t="s">
        <v>1194</v>
      </c>
      <c r="C3" s="44"/>
      <c r="D3" s="44"/>
      <c r="E3" s="23"/>
      <c r="K3" s="5">
        <v>45</v>
      </c>
      <c r="L3" s="3" t="s">
        <v>3034</v>
      </c>
      <c r="N3" s="5">
        <v>150</v>
      </c>
      <c r="O3" s="3" t="s">
        <v>3080</v>
      </c>
    </row>
    <row r="4" spans="1:22" ht="12" x14ac:dyDescent="0.25">
      <c r="A4" s="16"/>
      <c r="B4" s="3" t="s">
        <v>393</v>
      </c>
      <c r="C4" s="44">
        <v>181</v>
      </c>
      <c r="D4" s="44">
        <v>181</v>
      </c>
      <c r="E4" s="23"/>
      <c r="K4" s="5">
        <v>35</v>
      </c>
      <c r="L4" s="3" t="s">
        <v>3035</v>
      </c>
      <c r="N4" s="5">
        <v>100</v>
      </c>
      <c r="O4" s="3" t="s">
        <v>3079</v>
      </c>
    </row>
    <row r="5" spans="1:22" ht="3.75" customHeight="1" x14ac:dyDescent="0.2">
      <c r="A5" s="4"/>
      <c r="B5" s="51"/>
      <c r="C5" s="41"/>
      <c r="D5" s="45"/>
      <c r="E5" s="4"/>
      <c r="K5" s="5"/>
      <c r="N5" s="5"/>
    </row>
    <row r="6" spans="1:22" x14ac:dyDescent="0.2">
      <c r="A6" s="14">
        <v>1</v>
      </c>
      <c r="B6" s="682" t="s">
        <v>1145</v>
      </c>
      <c r="C6" s="525">
        <v>-30</v>
      </c>
      <c r="D6" s="524">
        <v>30</v>
      </c>
      <c r="I6" s="193"/>
      <c r="K6" s="5">
        <v>4</v>
      </c>
      <c r="L6" s="3" t="s">
        <v>3036</v>
      </c>
      <c r="N6" s="5">
        <v>50</v>
      </c>
      <c r="O6" s="3" t="s">
        <v>3078</v>
      </c>
      <c r="Q6" s="221"/>
      <c r="S6" s="221"/>
      <c r="T6" s="221"/>
      <c r="U6" s="221"/>
      <c r="V6" s="221"/>
    </row>
    <row r="7" spans="1:22" x14ac:dyDescent="0.2">
      <c r="A7" s="14">
        <v>2</v>
      </c>
      <c r="B7" s="682" t="s">
        <v>791</v>
      </c>
      <c r="C7" s="525">
        <v>-183</v>
      </c>
      <c r="D7" s="524">
        <v>183</v>
      </c>
      <c r="E7" s="221"/>
      <c r="F7" s="221"/>
      <c r="G7" s="221"/>
      <c r="H7" s="221"/>
      <c r="I7" s="193"/>
      <c r="J7" s="221"/>
      <c r="K7" s="260">
        <v>10</v>
      </c>
      <c r="L7" s="3" t="s">
        <v>3037</v>
      </c>
      <c r="N7" s="5">
        <v>800</v>
      </c>
      <c r="O7" s="3" t="s">
        <v>3105</v>
      </c>
      <c r="P7" s="221"/>
      <c r="Q7" s="221"/>
      <c r="U7" s="221"/>
      <c r="V7" s="221"/>
    </row>
    <row r="8" spans="1:22" x14ac:dyDescent="0.2">
      <c r="A8" s="14">
        <v>3</v>
      </c>
      <c r="B8" s="682" t="s">
        <v>2670</v>
      </c>
      <c r="C8" s="525">
        <v>-260</v>
      </c>
      <c r="D8" s="524">
        <v>260</v>
      </c>
      <c r="F8" s="221"/>
      <c r="G8" s="221"/>
      <c r="H8" s="221"/>
      <c r="I8" s="221"/>
      <c r="J8" s="221"/>
      <c r="K8" s="5">
        <v>15</v>
      </c>
      <c r="L8" s="3" t="s">
        <v>3038</v>
      </c>
      <c r="N8" s="5">
        <v>461</v>
      </c>
      <c r="O8" s="3" t="s">
        <v>1752</v>
      </c>
      <c r="P8" s="221"/>
      <c r="Q8" s="221"/>
      <c r="U8" s="221"/>
      <c r="V8" s="221"/>
    </row>
    <row r="9" spans="1:22" x14ac:dyDescent="0.2">
      <c r="A9" s="14">
        <v>4</v>
      </c>
      <c r="B9" s="682" t="s">
        <v>2711</v>
      </c>
      <c r="C9" s="525">
        <v>-4139</v>
      </c>
      <c r="D9" s="524">
        <f>K41</f>
        <v>4139</v>
      </c>
      <c r="F9" s="221"/>
      <c r="G9" s="221"/>
      <c r="H9" s="221"/>
      <c r="I9" s="221"/>
      <c r="J9" s="221"/>
      <c r="K9" s="260">
        <v>600</v>
      </c>
      <c r="L9" s="193" t="s">
        <v>3046</v>
      </c>
      <c r="N9" s="260">
        <v>129</v>
      </c>
      <c r="O9" s="221" t="s">
        <v>359</v>
      </c>
      <c r="Q9" s="221"/>
      <c r="U9" s="221"/>
      <c r="V9" s="221"/>
    </row>
    <row r="10" spans="1:22" x14ac:dyDescent="0.2">
      <c r="A10" s="14">
        <v>5</v>
      </c>
      <c r="B10" s="682" t="s">
        <v>3125</v>
      </c>
      <c r="C10" s="525">
        <v>-693</v>
      </c>
      <c r="D10" s="524">
        <v>693</v>
      </c>
      <c r="F10" s="221"/>
      <c r="G10" s="193"/>
      <c r="H10" s="193"/>
      <c r="I10" s="193"/>
      <c r="J10" s="221"/>
      <c r="K10" s="260">
        <v>186</v>
      </c>
      <c r="L10" s="221" t="s">
        <v>3047</v>
      </c>
      <c r="M10" s="260"/>
      <c r="N10" s="260">
        <v>40</v>
      </c>
      <c r="O10" s="221" t="s">
        <v>3109</v>
      </c>
      <c r="Q10" s="221"/>
      <c r="S10" s="221"/>
      <c r="T10" s="221"/>
      <c r="U10" s="221"/>
      <c r="V10" s="221"/>
    </row>
    <row r="11" spans="1:22" ht="12" x14ac:dyDescent="0.25">
      <c r="A11" s="14">
        <v>6</v>
      </c>
      <c r="B11" s="682" t="s">
        <v>1433</v>
      </c>
      <c r="C11" s="525">
        <v>0</v>
      </c>
      <c r="D11" s="524">
        <v>0</v>
      </c>
      <c r="E11" s="240">
        <f>SUM(D6:D11)</f>
        <v>5305</v>
      </c>
      <c r="F11" s="221"/>
      <c r="G11" s="193"/>
      <c r="H11" s="221"/>
      <c r="I11" s="221"/>
      <c r="K11" s="5">
        <v>45</v>
      </c>
      <c r="L11" s="3" t="s">
        <v>3048</v>
      </c>
      <c r="M11" s="221"/>
      <c r="N11" s="260">
        <v>304</v>
      </c>
      <c r="Q11" s="221"/>
      <c r="S11" s="221"/>
      <c r="T11" s="221"/>
      <c r="U11" s="221"/>
      <c r="V11" s="221"/>
    </row>
    <row r="12" spans="1:22" ht="12" x14ac:dyDescent="0.25">
      <c r="A12" s="15"/>
      <c r="B12" s="670" t="s">
        <v>2521</v>
      </c>
      <c r="C12" s="672">
        <v>-140</v>
      </c>
      <c r="D12" s="672">
        <v>140</v>
      </c>
      <c r="E12" s="240"/>
      <c r="I12" s="221"/>
      <c r="K12" s="260">
        <v>48</v>
      </c>
      <c r="L12" s="3" t="s">
        <v>2504</v>
      </c>
      <c r="M12" s="221"/>
      <c r="N12" s="260"/>
      <c r="Q12" s="221"/>
      <c r="S12" s="221"/>
      <c r="T12" s="221"/>
      <c r="U12" s="221"/>
      <c r="V12" s="221"/>
    </row>
    <row r="13" spans="1:22" ht="3" customHeight="1" x14ac:dyDescent="0.2">
      <c r="A13" s="4"/>
      <c r="B13" s="51"/>
      <c r="C13" s="41"/>
      <c r="D13" s="45"/>
      <c r="E13" s="4"/>
      <c r="H13" s="221"/>
      <c r="I13" s="221"/>
      <c r="J13" s="221"/>
      <c r="K13" s="260"/>
      <c r="M13" s="221"/>
      <c r="N13" s="260"/>
      <c r="O13" s="221"/>
      <c r="Q13" s="221"/>
      <c r="S13" s="221"/>
      <c r="T13" s="221"/>
      <c r="U13" s="221"/>
      <c r="V13" s="221"/>
    </row>
    <row r="14" spans="1:22" ht="12" x14ac:dyDescent="0.25">
      <c r="A14" s="15"/>
      <c r="B14" s="594" t="s">
        <v>62</v>
      </c>
      <c r="C14" s="501">
        <v>-5261</v>
      </c>
      <c r="D14" s="652">
        <v>5261</v>
      </c>
      <c r="K14" s="260">
        <v>109</v>
      </c>
      <c r="L14" s="3" t="s">
        <v>3067</v>
      </c>
      <c r="M14" s="221"/>
      <c r="N14" s="260"/>
      <c r="O14" s="221"/>
      <c r="P14" s="221"/>
      <c r="Q14" s="221"/>
      <c r="S14" s="221"/>
      <c r="T14" s="221"/>
      <c r="U14" s="221"/>
      <c r="V14" s="221"/>
    </row>
    <row r="15" spans="1:22" ht="3" customHeight="1" x14ac:dyDescent="0.2">
      <c r="A15" s="4"/>
      <c r="B15" s="357"/>
      <c r="C15" s="41"/>
      <c r="D15" s="45"/>
      <c r="E15" s="4"/>
      <c r="H15" s="221"/>
      <c r="I15" s="221"/>
      <c r="J15" s="221"/>
      <c r="K15" s="260"/>
      <c r="N15" s="260"/>
      <c r="O15" s="221"/>
      <c r="P15" s="221"/>
      <c r="Q15" s="221"/>
      <c r="S15" s="221"/>
      <c r="T15" s="221"/>
      <c r="U15" s="221"/>
      <c r="V15" s="221"/>
    </row>
    <row r="16" spans="1:22" ht="12" customHeight="1" x14ac:dyDescent="0.25">
      <c r="A16" s="36"/>
      <c r="B16" s="657" t="s">
        <v>2888</v>
      </c>
      <c r="C16" s="658">
        <v>-232</v>
      </c>
      <c r="D16" s="658">
        <v>232</v>
      </c>
      <c r="E16" s="353"/>
      <c r="F16" s="221"/>
      <c r="G16" s="221"/>
      <c r="H16" s="221"/>
      <c r="I16" s="221"/>
      <c r="J16" s="221"/>
      <c r="K16" s="5">
        <v>612</v>
      </c>
      <c r="L16" s="3" t="s">
        <v>3073</v>
      </c>
      <c r="N16" s="5"/>
    </row>
    <row r="17" spans="1:14" ht="12" customHeight="1" x14ac:dyDescent="0.2">
      <c r="A17" s="36"/>
      <c r="B17" s="682" t="s">
        <v>2695</v>
      </c>
      <c r="C17" s="525">
        <v>-13</v>
      </c>
      <c r="D17" s="524">
        <v>13</v>
      </c>
      <c r="E17" s="353"/>
      <c r="F17" s="221"/>
      <c r="I17" s="193"/>
      <c r="J17" s="221"/>
      <c r="K17" s="5">
        <v>200</v>
      </c>
      <c r="L17" s="3" t="s">
        <v>3068</v>
      </c>
      <c r="N17" s="5"/>
    </row>
    <row r="18" spans="1:14" ht="12" customHeight="1" x14ac:dyDescent="0.2">
      <c r="A18" s="36"/>
      <c r="B18" s="682" t="s">
        <v>3113</v>
      </c>
      <c r="C18" s="525">
        <v>-580</v>
      </c>
      <c r="D18" s="524">
        <v>580</v>
      </c>
      <c r="E18" s="353"/>
      <c r="I18" s="193"/>
      <c r="J18" s="221"/>
      <c r="K18" s="5">
        <v>100</v>
      </c>
      <c r="L18" s="3" t="s">
        <v>3069</v>
      </c>
      <c r="N18" s="5"/>
    </row>
    <row r="19" spans="1:14" ht="12" customHeight="1" x14ac:dyDescent="0.2">
      <c r="A19" s="36"/>
      <c r="B19" s="682" t="s">
        <v>3113</v>
      </c>
      <c r="C19" s="525">
        <v>-580</v>
      </c>
      <c r="D19" s="524">
        <v>580</v>
      </c>
      <c r="E19" s="353"/>
      <c r="I19" s="193"/>
      <c r="J19" s="221"/>
      <c r="K19" s="5">
        <v>90</v>
      </c>
      <c r="L19" s="3" t="s">
        <v>3070</v>
      </c>
      <c r="N19" s="5"/>
    </row>
    <row r="20" spans="1:14" ht="12" customHeight="1" x14ac:dyDescent="0.2">
      <c r="A20" s="36"/>
      <c r="B20" s="682" t="s">
        <v>2759</v>
      </c>
      <c r="C20" s="525">
        <v>-70</v>
      </c>
      <c r="D20" s="524">
        <v>70</v>
      </c>
      <c r="E20" s="353"/>
      <c r="I20" s="193"/>
      <c r="J20" s="221"/>
      <c r="K20" s="5">
        <v>209</v>
      </c>
      <c r="L20" s="353" t="s">
        <v>3057</v>
      </c>
      <c r="M20" s="221"/>
      <c r="N20" s="5"/>
    </row>
    <row r="21" spans="1:14" ht="12" customHeight="1" x14ac:dyDescent="0.2">
      <c r="A21" s="36"/>
      <c r="B21" s="682" t="s">
        <v>3081</v>
      </c>
      <c r="C21" s="525">
        <v>-150</v>
      </c>
      <c r="D21" s="524">
        <v>150</v>
      </c>
      <c r="E21" s="353"/>
      <c r="G21" s="5"/>
      <c r="I21" s="193"/>
      <c r="K21" s="5">
        <v>60</v>
      </c>
      <c r="L21" s="353" t="s">
        <v>3060</v>
      </c>
      <c r="N21" s="5"/>
    </row>
    <row r="22" spans="1:14" ht="12" customHeight="1" x14ac:dyDescent="0.2">
      <c r="A22" s="36"/>
      <c r="B22" s="682" t="s">
        <v>3039</v>
      </c>
      <c r="C22" s="525">
        <v>-20</v>
      </c>
      <c r="D22" s="524">
        <v>20</v>
      </c>
      <c r="E22" s="353"/>
      <c r="G22" s="5"/>
      <c r="K22" s="5">
        <v>176</v>
      </c>
      <c r="L22" s="353" t="s">
        <v>3059</v>
      </c>
      <c r="N22" s="5"/>
    </row>
    <row r="23" spans="1:14" ht="12" customHeight="1" x14ac:dyDescent="0.2">
      <c r="A23" s="36"/>
      <c r="B23" s="682" t="s">
        <v>3049</v>
      </c>
      <c r="C23" s="525">
        <v>-123</v>
      </c>
      <c r="D23" s="524">
        <v>123</v>
      </c>
      <c r="E23" s="353"/>
      <c r="G23" s="5"/>
      <c r="K23" s="5">
        <v>150</v>
      </c>
      <c r="L23" s="353" t="s">
        <v>3058</v>
      </c>
      <c r="N23" s="5"/>
    </row>
    <row r="24" spans="1:14" ht="12" customHeight="1" x14ac:dyDescent="0.2">
      <c r="A24" s="36"/>
      <c r="B24" s="682" t="s">
        <v>3056</v>
      </c>
      <c r="C24" s="525">
        <v>-40</v>
      </c>
      <c r="D24" s="524">
        <v>40</v>
      </c>
      <c r="E24" s="353"/>
      <c r="K24" s="5">
        <v>180</v>
      </c>
      <c r="L24" s="353" t="s">
        <v>3061</v>
      </c>
      <c r="N24" s="5"/>
    </row>
    <row r="25" spans="1:14" ht="12" customHeight="1" x14ac:dyDescent="0.2">
      <c r="A25" s="36"/>
      <c r="B25" s="682" t="s">
        <v>3074</v>
      </c>
      <c r="C25" s="525">
        <v>-195</v>
      </c>
      <c r="D25" s="524">
        <v>195</v>
      </c>
      <c r="E25" s="353"/>
      <c r="K25" s="5">
        <v>20</v>
      </c>
      <c r="L25" s="353" t="s">
        <v>3065</v>
      </c>
      <c r="N25" s="5"/>
    </row>
    <row r="26" spans="1:14" ht="12" customHeight="1" x14ac:dyDescent="0.2">
      <c r="A26" s="36"/>
      <c r="B26" s="682" t="s">
        <v>3075</v>
      </c>
      <c r="C26" s="525">
        <v>-347</v>
      </c>
      <c r="D26" s="524">
        <v>347</v>
      </c>
      <c r="E26" s="353"/>
      <c r="K26" s="5">
        <v>8</v>
      </c>
      <c r="L26" s="353" t="s">
        <v>3066</v>
      </c>
      <c r="N26" s="5"/>
    </row>
    <row r="27" spans="1:14" ht="12" customHeight="1" x14ac:dyDescent="0.2">
      <c r="A27" s="36"/>
      <c r="B27" s="682" t="s">
        <v>3076</v>
      </c>
      <c r="C27" s="525">
        <v>-165</v>
      </c>
      <c r="D27" s="524">
        <v>165</v>
      </c>
      <c r="E27" s="353"/>
      <c r="K27" s="5">
        <v>88</v>
      </c>
      <c r="L27" s="353" t="s">
        <v>3102</v>
      </c>
      <c r="N27" s="5"/>
    </row>
    <row r="28" spans="1:14" ht="12" customHeight="1" x14ac:dyDescent="0.2">
      <c r="A28" s="36"/>
      <c r="B28" s="682" t="s">
        <v>3077</v>
      </c>
      <c r="C28" s="525">
        <v>-60</v>
      </c>
      <c r="D28" s="524">
        <v>60</v>
      </c>
      <c r="E28" s="353"/>
      <c r="K28" s="5">
        <v>190</v>
      </c>
      <c r="L28" s="353" t="s">
        <v>3103</v>
      </c>
      <c r="N28" s="5"/>
    </row>
    <row r="29" spans="1:14" ht="12" customHeight="1" x14ac:dyDescent="0.2">
      <c r="A29" s="36"/>
      <c r="B29" s="682" t="s">
        <v>3107</v>
      </c>
      <c r="C29" s="525">
        <v>-30</v>
      </c>
      <c r="D29" s="524">
        <v>30</v>
      </c>
      <c r="E29" s="353"/>
      <c r="K29" s="5">
        <v>50</v>
      </c>
      <c r="L29" s="353" t="s">
        <v>3106</v>
      </c>
      <c r="N29" s="5"/>
    </row>
    <row r="30" spans="1:14" ht="12" customHeight="1" x14ac:dyDescent="0.2">
      <c r="A30" s="36"/>
      <c r="B30" s="682" t="s">
        <v>3096</v>
      </c>
      <c r="C30" s="525">
        <v>76</v>
      </c>
      <c r="D30" s="524">
        <v>76</v>
      </c>
      <c r="E30" s="353"/>
      <c r="K30" s="5">
        <v>12</v>
      </c>
      <c r="L30" s="353" t="s">
        <v>3108</v>
      </c>
      <c r="N30" s="5"/>
    </row>
    <row r="31" spans="1:14" ht="12" customHeight="1" x14ac:dyDescent="0.2">
      <c r="A31" s="36"/>
      <c r="B31" s="682" t="s">
        <v>3104</v>
      </c>
      <c r="C31" s="525">
        <v>-30</v>
      </c>
      <c r="D31" s="524">
        <v>30</v>
      </c>
      <c r="E31" s="353"/>
      <c r="K31" s="260">
        <v>100</v>
      </c>
      <c r="L31" s="599" t="s">
        <v>3114</v>
      </c>
      <c r="N31" s="5"/>
    </row>
    <row r="32" spans="1:14" ht="12" customHeight="1" x14ac:dyDescent="0.2">
      <c r="A32" s="36"/>
      <c r="B32" s="682" t="s">
        <v>1178</v>
      </c>
      <c r="C32" s="525">
        <v>-9</v>
      </c>
      <c r="D32" s="524">
        <v>9</v>
      </c>
      <c r="E32" s="353"/>
      <c r="K32" s="5">
        <v>40</v>
      </c>
      <c r="L32" s="3" t="s">
        <v>3116</v>
      </c>
      <c r="N32" s="5"/>
    </row>
    <row r="33" spans="1:14" ht="12" customHeight="1" x14ac:dyDescent="0.2">
      <c r="A33" s="36"/>
      <c r="B33" s="221"/>
      <c r="C33" s="302"/>
      <c r="D33" s="303"/>
      <c r="E33" s="353"/>
      <c r="K33" s="5">
        <v>30</v>
      </c>
      <c r="L33" s="3" t="s">
        <v>3117</v>
      </c>
      <c r="N33" s="5"/>
    </row>
    <row r="34" spans="1:14" ht="12" customHeight="1" x14ac:dyDescent="0.2">
      <c r="A34" s="36"/>
      <c r="B34" s="221"/>
      <c r="C34" s="302"/>
      <c r="D34" s="303"/>
      <c r="E34" s="353"/>
      <c r="K34" s="5">
        <v>80</v>
      </c>
      <c r="L34" s="3" t="s">
        <v>3118</v>
      </c>
      <c r="N34" s="5"/>
    </row>
    <row r="35" spans="1:14" ht="12" customHeight="1" x14ac:dyDescent="0.25">
      <c r="A35" s="36"/>
      <c r="B35" s="221"/>
      <c r="C35" s="302"/>
      <c r="D35" s="303"/>
      <c r="E35" s="240"/>
      <c r="K35" s="5">
        <v>300</v>
      </c>
      <c r="L35" s="3" t="s">
        <v>3119</v>
      </c>
      <c r="N35" s="5"/>
    </row>
    <row r="36" spans="1:14" ht="12" customHeight="1" x14ac:dyDescent="0.25">
      <c r="A36" s="36"/>
      <c r="B36" s="221"/>
      <c r="C36" s="302"/>
      <c r="D36" s="303"/>
      <c r="E36" s="240"/>
      <c r="K36" s="5">
        <v>78</v>
      </c>
      <c r="L36" s="3" t="s">
        <v>3120</v>
      </c>
      <c r="N36" s="5"/>
    </row>
    <row r="37" spans="1:14" ht="12" customHeight="1" x14ac:dyDescent="0.25">
      <c r="A37" s="36"/>
      <c r="B37" s="221"/>
      <c r="C37" s="302"/>
      <c r="D37" s="303"/>
      <c r="E37" s="240"/>
      <c r="K37" s="5">
        <v>100</v>
      </c>
      <c r="L37" s="3" t="s">
        <v>3121</v>
      </c>
      <c r="N37" s="5"/>
    </row>
    <row r="38" spans="1:14" ht="12" customHeight="1" x14ac:dyDescent="0.25">
      <c r="A38" s="36"/>
      <c r="B38" s="221"/>
      <c r="C38" s="302"/>
      <c r="D38" s="303"/>
      <c r="E38" s="240"/>
      <c r="K38" s="5">
        <v>55</v>
      </c>
      <c r="L38" s="3" t="s">
        <v>3122</v>
      </c>
      <c r="N38" s="5"/>
    </row>
    <row r="39" spans="1:14" ht="12" customHeight="1" x14ac:dyDescent="0.25">
      <c r="A39" s="36"/>
      <c r="B39" s="221"/>
      <c r="C39" s="302"/>
      <c r="D39" s="303"/>
      <c r="E39" s="240"/>
      <c r="K39" s="260">
        <v>50</v>
      </c>
      <c r="L39" s="3" t="s">
        <v>3123</v>
      </c>
      <c r="N39" s="5"/>
    </row>
    <row r="40" spans="1:14" ht="12" customHeight="1" thickBot="1" x14ac:dyDescent="0.3">
      <c r="A40" s="36"/>
      <c r="B40" s="221"/>
      <c r="C40" s="302"/>
      <c r="D40" s="303"/>
      <c r="E40" s="240">
        <f>SUM(D16:D32)</f>
        <v>2720</v>
      </c>
      <c r="K40" s="260">
        <v>10</v>
      </c>
      <c r="L40" s="3" t="s">
        <v>3124</v>
      </c>
      <c r="N40" s="5"/>
    </row>
    <row r="41" spans="1:14" ht="20.25" customHeight="1" thickBot="1" x14ac:dyDescent="0.45">
      <c r="B41" s="50" t="s">
        <v>1198</v>
      </c>
      <c r="C41" s="49">
        <f>SUM(C2:C35)</f>
        <v>0</v>
      </c>
      <c r="D41" s="432">
        <f>SUM(D6:D35)</f>
        <v>13426</v>
      </c>
      <c r="E41" s="353"/>
      <c r="K41" s="651">
        <f>SUM(K2:K40)</f>
        <v>4139</v>
      </c>
      <c r="N41" s="651">
        <f>SUM(N2:N35)</f>
        <v>2534</v>
      </c>
    </row>
    <row r="43" spans="1:14" ht="20.25" customHeight="1" x14ac:dyDescent="0.25">
      <c r="D43" s="5"/>
      <c r="E43" s="240"/>
    </row>
    <row r="47" spans="1:14" x14ac:dyDescent="0.2">
      <c r="E47" s="5"/>
    </row>
    <row r="57" spans="3:12" x14ac:dyDescent="0.2">
      <c r="C57" s="3"/>
    </row>
    <row r="58" spans="3:12" x14ac:dyDescent="0.2">
      <c r="C58" s="3"/>
      <c r="G58" s="55"/>
    </row>
    <row r="60" spans="3:12" x14ac:dyDescent="0.2">
      <c r="L60" s="221"/>
    </row>
    <row r="63" spans="3:12" x14ac:dyDescent="0.2">
      <c r="C63" s="3"/>
    </row>
    <row r="66" spans="3:3" x14ac:dyDescent="0.2">
      <c r="C66" s="3"/>
    </row>
    <row r="69" spans="3:3" x14ac:dyDescent="0.2">
      <c r="C69" s="3"/>
    </row>
    <row r="70" spans="3:3" x14ac:dyDescent="0.2">
      <c r="C70" s="3"/>
    </row>
    <row r="71" spans="3:3" x14ac:dyDescent="0.2">
      <c r="C71" s="3"/>
    </row>
    <row r="72" spans="3:3" x14ac:dyDescent="0.2">
      <c r="C72" s="3"/>
    </row>
    <row r="73" spans="3:3" x14ac:dyDescent="0.2">
      <c r="C73" s="3"/>
    </row>
  </sheetData>
  <mergeCells count="1">
    <mergeCell ref="N1:O1"/>
  </mergeCells>
  <pageMargins left="0.70866141732283472" right="0.70866141732283472" top="0.74803149606299213" bottom="0.74803149606299213" header="0.31496062992125984" footer="0.31496062992125984"/>
  <pageSetup scale="76"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V43"/>
  <sheetViews>
    <sheetView workbookViewId="0">
      <selection activeCell="G27" sqref="G27"/>
    </sheetView>
  </sheetViews>
  <sheetFormatPr baseColWidth="10" defaultColWidth="11.44140625" defaultRowHeight="11.4" x14ac:dyDescent="0.2"/>
  <cols>
    <col min="1" max="1" width="3.6640625" style="3" customWidth="1"/>
    <col min="2" max="2" width="23.109375" style="3" customWidth="1"/>
    <col min="3" max="3" width="10.88671875" style="5" bestFit="1" customWidth="1"/>
    <col min="4" max="4" width="9.109375" style="3" customWidth="1"/>
    <col min="5" max="6" width="6.88671875" style="3" customWidth="1"/>
    <col min="7" max="7" width="8" style="3" bestFit="1" customWidth="1"/>
    <col min="8" max="8" width="10.6640625" style="3" customWidth="1"/>
    <col min="9" max="9" width="6.5546875" style="3" bestFit="1" customWidth="1"/>
    <col min="10" max="10" width="1.109375" style="3" customWidth="1"/>
    <col min="11" max="11" width="16.6640625" style="3" bestFit="1" customWidth="1"/>
    <col min="12" max="12" width="19.6640625" style="3" customWidth="1"/>
    <col min="13" max="13" width="2.109375" style="3" customWidth="1"/>
    <col min="14" max="14" width="11.33203125" style="3" customWidth="1"/>
    <col min="15" max="15" width="19.6640625" style="3" customWidth="1"/>
    <col min="16" max="16" width="2.6640625" style="3" customWidth="1"/>
    <col min="17" max="17" width="1.6640625" style="3" customWidth="1"/>
    <col min="18" max="18" width="2" style="3" customWidth="1"/>
    <col min="19" max="16384" width="11.44140625" style="3"/>
  </cols>
  <sheetData>
    <row r="1" spans="1:22" ht="12" thickBot="1" x14ac:dyDescent="0.25">
      <c r="B1" s="50"/>
      <c r="C1" s="54" t="s">
        <v>1230</v>
      </c>
      <c r="D1" s="54" t="s">
        <v>1228</v>
      </c>
      <c r="E1" s="221"/>
      <c r="F1" s="260"/>
      <c r="G1" s="221"/>
      <c r="H1" s="221"/>
      <c r="I1" s="221"/>
      <c r="K1" s="176" t="s">
        <v>2712</v>
      </c>
      <c r="N1" s="1911" t="s">
        <v>2722</v>
      </c>
      <c r="O1" s="1912"/>
    </row>
    <row r="2" spans="1:22" ht="12" x14ac:dyDescent="0.25">
      <c r="A2" s="16"/>
      <c r="B2" s="50" t="s">
        <v>1192</v>
      </c>
      <c r="C2" s="40">
        <v>8669</v>
      </c>
      <c r="D2" s="44"/>
      <c r="E2" s="260"/>
      <c r="F2" s="630"/>
      <c r="G2" s="260"/>
      <c r="H2" s="355"/>
      <c r="I2" s="221"/>
      <c r="K2" s="5">
        <v>300</v>
      </c>
      <c r="L2" s="3" t="s">
        <v>3011</v>
      </c>
      <c r="N2" s="5">
        <v>150</v>
      </c>
      <c r="O2" s="3" t="s">
        <v>3012</v>
      </c>
    </row>
    <row r="3" spans="1:22" ht="12" x14ac:dyDescent="0.25">
      <c r="A3" s="16"/>
      <c r="B3" s="3" t="s">
        <v>1194</v>
      </c>
      <c r="C3" s="44"/>
      <c r="D3" s="44"/>
      <c r="E3" s="23"/>
      <c r="K3" s="5">
        <v>175</v>
      </c>
      <c r="L3" s="3" t="s">
        <v>3015</v>
      </c>
      <c r="N3" s="5"/>
    </row>
    <row r="4" spans="1:22" ht="12" x14ac:dyDescent="0.25">
      <c r="A4" s="16"/>
      <c r="B4" s="3" t="s">
        <v>393</v>
      </c>
      <c r="C4" s="44">
        <v>122</v>
      </c>
      <c r="D4" s="44">
        <v>-122</v>
      </c>
      <c r="E4" s="23"/>
      <c r="K4" s="5">
        <v>200</v>
      </c>
      <c r="L4" s="3" t="s">
        <v>3023</v>
      </c>
      <c r="N4" s="5"/>
    </row>
    <row r="5" spans="1:22" ht="12" x14ac:dyDescent="0.25">
      <c r="A5" s="16"/>
      <c r="B5" s="3" t="s">
        <v>3021</v>
      </c>
      <c r="C5" s="44">
        <v>321</v>
      </c>
      <c r="D5" s="44">
        <v>-321</v>
      </c>
      <c r="E5" s="23"/>
      <c r="K5" s="5">
        <v>125</v>
      </c>
      <c r="L5" s="3" t="s">
        <v>3024</v>
      </c>
      <c r="N5" s="5"/>
    </row>
    <row r="6" spans="1:22" ht="3.75" customHeight="1" x14ac:dyDescent="0.2">
      <c r="A6" s="4"/>
      <c r="B6" s="51"/>
      <c r="C6" s="41"/>
      <c r="D6" s="45"/>
      <c r="E6" s="4"/>
      <c r="G6" s="221"/>
      <c r="H6" s="221"/>
      <c r="I6" s="221"/>
      <c r="K6" s="5"/>
      <c r="N6" s="5"/>
    </row>
    <row r="7" spans="1:22" x14ac:dyDescent="0.2">
      <c r="A7" s="14">
        <v>1</v>
      </c>
      <c r="B7" s="673" t="s">
        <v>1145</v>
      </c>
      <c r="C7" s="674">
        <v>-30</v>
      </c>
      <c r="D7" s="675">
        <v>30</v>
      </c>
      <c r="G7" s="221"/>
      <c r="H7" s="221"/>
      <c r="I7" s="193"/>
      <c r="K7" s="5">
        <v>130</v>
      </c>
      <c r="L7" s="3" t="s">
        <v>3025</v>
      </c>
      <c r="N7" s="5"/>
      <c r="Q7" s="221"/>
      <c r="S7" s="221"/>
      <c r="T7" s="221"/>
      <c r="U7" s="221"/>
      <c r="V7" s="221"/>
    </row>
    <row r="8" spans="1:22" x14ac:dyDescent="0.2">
      <c r="A8" s="14">
        <v>2</v>
      </c>
      <c r="B8" s="673" t="s">
        <v>791</v>
      </c>
      <c r="C8" s="674">
        <v>-154</v>
      </c>
      <c r="D8" s="675">
        <v>154</v>
      </c>
      <c r="E8" s="221"/>
      <c r="G8" s="221"/>
      <c r="H8" s="221"/>
      <c r="I8" s="193"/>
      <c r="J8" s="221"/>
      <c r="K8" s="260">
        <v>42</v>
      </c>
      <c r="L8" s="3" t="s">
        <v>3026</v>
      </c>
      <c r="N8" s="5"/>
      <c r="P8" s="221"/>
      <c r="Q8" s="221"/>
      <c r="U8" s="221"/>
      <c r="V8" s="221"/>
    </row>
    <row r="9" spans="1:22" x14ac:dyDescent="0.2">
      <c r="A9" s="14">
        <v>3</v>
      </c>
      <c r="B9" s="673" t="s">
        <v>2670</v>
      </c>
      <c r="C9" s="674">
        <v>-378</v>
      </c>
      <c r="D9" s="675">
        <v>378</v>
      </c>
      <c r="G9" s="221"/>
      <c r="H9" s="221"/>
      <c r="I9" s="221"/>
      <c r="J9" s="221"/>
      <c r="K9" s="5"/>
      <c r="N9" s="5"/>
      <c r="P9" s="221"/>
      <c r="Q9" s="221"/>
      <c r="U9" s="221"/>
      <c r="V9" s="221"/>
    </row>
    <row r="10" spans="1:22" x14ac:dyDescent="0.2">
      <c r="A10" s="14">
        <v>4</v>
      </c>
      <c r="B10" s="673" t="s">
        <v>2711</v>
      </c>
      <c r="C10" s="674">
        <v>-972</v>
      </c>
      <c r="D10" s="675">
        <f>K32</f>
        <v>972</v>
      </c>
      <c r="G10" s="221"/>
      <c r="H10" s="221"/>
      <c r="I10" s="221"/>
      <c r="J10" s="221"/>
      <c r="K10" s="260"/>
      <c r="L10" s="193"/>
      <c r="N10" s="260"/>
      <c r="O10" s="221"/>
      <c r="Q10" s="221"/>
      <c r="U10" s="221"/>
      <c r="V10" s="221"/>
    </row>
    <row r="11" spans="1:22" x14ac:dyDescent="0.2">
      <c r="A11" s="14">
        <v>5</v>
      </c>
      <c r="B11" s="673" t="s">
        <v>3029</v>
      </c>
      <c r="C11" s="674">
        <v>-646</v>
      </c>
      <c r="D11" s="675">
        <v>646</v>
      </c>
      <c r="G11" s="193"/>
      <c r="H11" s="497"/>
      <c r="I11" s="193"/>
      <c r="J11" s="221"/>
      <c r="K11" s="260"/>
      <c r="L11" s="221"/>
      <c r="M11" s="260"/>
      <c r="N11" s="260"/>
      <c r="O11" s="221"/>
      <c r="Q11" s="221"/>
      <c r="S11" s="221"/>
      <c r="T11" s="221"/>
      <c r="U11" s="221"/>
      <c r="V11" s="221"/>
    </row>
    <row r="12" spans="1:22" ht="12" x14ac:dyDescent="0.25">
      <c r="A12" s="14">
        <v>6</v>
      </c>
      <c r="B12" s="673" t="s">
        <v>1433</v>
      </c>
      <c r="C12" s="674">
        <v>-70</v>
      </c>
      <c r="D12" s="675">
        <v>70</v>
      </c>
      <c r="E12" s="240"/>
      <c r="G12" s="193"/>
      <c r="H12" s="221"/>
      <c r="I12" s="221"/>
      <c r="K12" s="5"/>
      <c r="M12" s="221"/>
      <c r="N12" s="260"/>
      <c r="Q12" s="221"/>
      <c r="S12" s="221"/>
      <c r="T12" s="221"/>
      <c r="U12" s="221"/>
      <c r="V12" s="221"/>
    </row>
    <row r="13" spans="1:22" ht="12" x14ac:dyDescent="0.25">
      <c r="A13" s="15"/>
      <c r="B13" s="670" t="s">
        <v>3189</v>
      </c>
      <c r="C13" s="672">
        <v>-215</v>
      </c>
      <c r="D13" s="672">
        <v>215</v>
      </c>
      <c r="E13" s="240">
        <f>SUM(D7:D13)</f>
        <v>2465</v>
      </c>
      <c r="G13" s="221"/>
      <c r="H13" s="221"/>
      <c r="I13" s="221"/>
      <c r="K13" s="260"/>
      <c r="L13" s="221"/>
      <c r="M13" s="221"/>
      <c r="N13" s="260"/>
      <c r="Q13" s="221"/>
      <c r="S13" s="221"/>
      <c r="T13" s="221"/>
      <c r="U13" s="221"/>
      <c r="V13" s="221"/>
    </row>
    <row r="14" spans="1:22" ht="3" customHeight="1" x14ac:dyDescent="0.2">
      <c r="A14" s="4"/>
      <c r="B14" s="51"/>
      <c r="C14" s="41"/>
      <c r="D14" s="45"/>
      <c r="E14" s="4"/>
      <c r="H14" s="221"/>
      <c r="I14" s="221"/>
      <c r="J14" s="221"/>
      <c r="K14" s="260"/>
      <c r="M14" s="221"/>
      <c r="N14" s="260"/>
      <c r="O14" s="221"/>
      <c r="Q14" s="221"/>
      <c r="S14" s="221"/>
      <c r="T14" s="221"/>
      <c r="U14" s="221"/>
      <c r="V14" s="221"/>
    </row>
    <row r="15" spans="1:22" ht="12" x14ac:dyDescent="0.25">
      <c r="A15" s="15"/>
      <c r="B15" s="594" t="s">
        <v>62</v>
      </c>
      <c r="C15" s="501">
        <v>-4771</v>
      </c>
      <c r="D15" s="652">
        <v>4771</v>
      </c>
      <c r="E15" s="240">
        <f>D15</f>
        <v>4771</v>
      </c>
      <c r="K15" s="260"/>
      <c r="L15" s="221"/>
      <c r="M15" s="221"/>
      <c r="N15" s="260"/>
      <c r="O15" s="221"/>
      <c r="P15" s="221"/>
      <c r="Q15" s="221"/>
      <c r="S15" s="221"/>
      <c r="T15" s="221"/>
      <c r="U15" s="221"/>
      <c r="V15" s="221"/>
    </row>
    <row r="16" spans="1:22" ht="3" customHeight="1" x14ac:dyDescent="0.2">
      <c r="A16" s="4"/>
      <c r="B16" s="357"/>
      <c r="C16" s="41"/>
      <c r="D16" s="45"/>
      <c r="E16" s="4"/>
      <c r="H16" s="221"/>
      <c r="I16" s="221"/>
      <c r="J16" s="221"/>
      <c r="K16" s="260"/>
      <c r="N16" s="260"/>
      <c r="O16" s="221"/>
      <c r="P16" s="221"/>
      <c r="Q16" s="221"/>
      <c r="S16" s="221"/>
      <c r="T16" s="221"/>
      <c r="U16" s="221"/>
      <c r="V16" s="221"/>
    </row>
    <row r="17" spans="1:14" ht="12" customHeight="1" x14ac:dyDescent="0.25">
      <c r="A17" s="36"/>
      <c r="B17" s="657" t="s">
        <v>2888</v>
      </c>
      <c r="C17" s="658">
        <v>-332</v>
      </c>
      <c r="D17" s="658">
        <v>332</v>
      </c>
      <c r="E17" s="353"/>
      <c r="F17" s="221"/>
      <c r="G17" s="221"/>
      <c r="H17" s="221"/>
      <c r="I17" s="221"/>
      <c r="J17" s="221"/>
      <c r="K17" s="5"/>
      <c r="N17" s="5"/>
    </row>
    <row r="18" spans="1:14" ht="12" customHeight="1" x14ac:dyDescent="0.25">
      <c r="A18" s="36"/>
      <c r="B18" s="676" t="s">
        <v>3013</v>
      </c>
      <c r="C18" s="677">
        <v>-202</v>
      </c>
      <c r="D18" s="678">
        <v>202</v>
      </c>
      <c r="E18" s="353"/>
      <c r="F18" s="221"/>
      <c r="G18" s="193"/>
      <c r="H18" s="28"/>
      <c r="J18" s="221"/>
      <c r="K18" s="5"/>
      <c r="N18" s="5"/>
    </row>
    <row r="19" spans="1:14" ht="12" customHeight="1" x14ac:dyDescent="0.25">
      <c r="A19" s="36"/>
      <c r="B19" s="676" t="s">
        <v>3030</v>
      </c>
      <c r="C19" s="677">
        <v>-600</v>
      </c>
      <c r="D19" s="678">
        <v>600</v>
      </c>
      <c r="E19" s="353"/>
      <c r="F19" s="221"/>
      <c r="G19" s="193"/>
      <c r="H19" s="28"/>
      <c r="J19" s="221"/>
      <c r="K19" s="5"/>
      <c r="N19" s="5"/>
    </row>
    <row r="20" spans="1:14" ht="12" customHeight="1" x14ac:dyDescent="0.2">
      <c r="A20" s="36"/>
      <c r="B20" s="673" t="s">
        <v>2695</v>
      </c>
      <c r="C20" s="674">
        <v>-33</v>
      </c>
      <c r="D20" s="675">
        <v>33</v>
      </c>
      <c r="E20" s="353"/>
      <c r="F20" s="221"/>
      <c r="I20" s="193"/>
      <c r="J20" s="221"/>
      <c r="K20" s="260"/>
      <c r="L20" s="221"/>
      <c r="N20" s="5"/>
    </row>
    <row r="21" spans="1:14" ht="12" customHeight="1" x14ac:dyDescent="0.2">
      <c r="A21" s="36"/>
      <c r="B21" s="681" t="s">
        <v>2759</v>
      </c>
      <c r="C21" s="675">
        <v>-48</v>
      </c>
      <c r="D21" s="674">
        <v>48</v>
      </c>
      <c r="E21" s="353"/>
      <c r="I21" s="193"/>
      <c r="J21" s="221"/>
      <c r="K21" s="5"/>
      <c r="M21" s="221"/>
      <c r="N21" s="5"/>
    </row>
    <row r="22" spans="1:14" ht="12" customHeight="1" x14ac:dyDescent="0.2">
      <c r="A22" s="36"/>
      <c r="B22" s="673" t="s">
        <v>3001</v>
      </c>
      <c r="C22" s="674">
        <v>-100</v>
      </c>
      <c r="D22" s="675">
        <v>100</v>
      </c>
      <c r="E22" s="353"/>
      <c r="I22" s="193"/>
      <c r="J22" s="221"/>
      <c r="K22" s="5"/>
      <c r="N22" s="5"/>
    </row>
    <row r="23" spans="1:14" ht="12" customHeight="1" x14ac:dyDescent="0.2">
      <c r="A23" s="36"/>
      <c r="B23" s="673" t="s">
        <v>2956</v>
      </c>
      <c r="C23" s="674">
        <v>-315</v>
      </c>
      <c r="D23" s="675">
        <v>315</v>
      </c>
      <c r="E23" s="353"/>
      <c r="I23" s="295"/>
      <c r="K23" s="5"/>
      <c r="N23" s="5"/>
    </row>
    <row r="24" spans="1:14" ht="12" customHeight="1" x14ac:dyDescent="0.2">
      <c r="A24" s="36"/>
      <c r="B24" s="673" t="s">
        <v>3014</v>
      </c>
      <c r="C24" s="674">
        <v>-11</v>
      </c>
      <c r="D24" s="675">
        <v>11</v>
      </c>
      <c r="E24" s="353"/>
      <c r="K24" s="5"/>
      <c r="N24" s="5"/>
    </row>
    <row r="25" spans="1:14" ht="12" customHeight="1" x14ac:dyDescent="0.2">
      <c r="A25" s="36"/>
      <c r="B25" s="673" t="s">
        <v>3016</v>
      </c>
      <c r="C25" s="674">
        <v>-50</v>
      </c>
      <c r="D25" s="675">
        <v>50</v>
      </c>
      <c r="E25" s="353"/>
      <c r="K25" s="5"/>
      <c r="N25" s="5"/>
    </row>
    <row r="26" spans="1:14" ht="12" customHeight="1" x14ac:dyDescent="0.2">
      <c r="A26" s="36"/>
      <c r="B26" s="673" t="s">
        <v>3017</v>
      </c>
      <c r="C26" s="674">
        <v>-5</v>
      </c>
      <c r="D26" s="675">
        <v>5</v>
      </c>
      <c r="E26" s="353"/>
      <c r="K26" s="5"/>
      <c r="N26" s="5"/>
    </row>
    <row r="27" spans="1:14" ht="12" customHeight="1" x14ac:dyDescent="0.2">
      <c r="A27" s="36"/>
      <c r="B27" s="673" t="s">
        <v>2069</v>
      </c>
      <c r="C27" s="674">
        <v>-80</v>
      </c>
      <c r="D27" s="675">
        <v>80</v>
      </c>
      <c r="E27" s="353"/>
      <c r="K27" s="5"/>
      <c r="N27" s="5"/>
    </row>
    <row r="28" spans="1:14" ht="12" customHeight="1" x14ac:dyDescent="0.2">
      <c r="A28" s="36"/>
      <c r="B28" s="673" t="s">
        <v>21</v>
      </c>
      <c r="C28" s="674">
        <v>-80</v>
      </c>
      <c r="D28" s="675">
        <v>80</v>
      </c>
      <c r="E28" s="353"/>
      <c r="K28" s="5"/>
      <c r="N28" s="5"/>
    </row>
    <row r="29" spans="1:14" ht="12" customHeight="1" x14ac:dyDescent="0.2">
      <c r="A29" s="36"/>
      <c r="B29" s="673" t="s">
        <v>3022</v>
      </c>
      <c r="C29" s="674">
        <v>-10</v>
      </c>
      <c r="D29" s="675">
        <v>-10</v>
      </c>
      <c r="E29" s="353"/>
      <c r="K29" s="5"/>
      <c r="N29" s="5"/>
    </row>
    <row r="30" spans="1:14" ht="12" customHeight="1" x14ac:dyDescent="0.2">
      <c r="A30" s="36"/>
      <c r="B30" s="673" t="s">
        <v>2259</v>
      </c>
      <c r="C30" s="674">
        <v>-10</v>
      </c>
      <c r="D30" s="675">
        <v>10</v>
      </c>
      <c r="E30" s="353"/>
      <c r="K30" s="5"/>
      <c r="N30" s="5"/>
    </row>
    <row r="31" spans="1:14" ht="12" customHeight="1" thickBot="1" x14ac:dyDescent="0.3">
      <c r="A31" s="36"/>
      <c r="B31" s="221"/>
      <c r="C31" s="302"/>
      <c r="D31" s="303"/>
      <c r="E31" s="240">
        <f>SUM(D17:D31)</f>
        <v>1856</v>
      </c>
      <c r="K31" s="260"/>
      <c r="L31" s="621"/>
      <c r="N31" s="5"/>
    </row>
    <row r="32" spans="1:14" ht="20.25" customHeight="1" thickBot="1" x14ac:dyDescent="0.45">
      <c r="B32" s="50" t="s">
        <v>1198</v>
      </c>
      <c r="C32" s="49">
        <f>SUM(C2:C31)</f>
        <v>0</v>
      </c>
      <c r="D32" s="432">
        <f>SUM(D7:D31)</f>
        <v>9092</v>
      </c>
      <c r="E32" s="353"/>
      <c r="K32" s="651">
        <f>SUM(K2:K31)</f>
        <v>972</v>
      </c>
      <c r="N32" s="651">
        <f>SUM(N2:N31)</f>
        <v>150</v>
      </c>
    </row>
    <row r="34" spans="3:5" ht="20.25" customHeight="1" x14ac:dyDescent="0.25">
      <c r="D34" s="5"/>
      <c r="E34" s="240"/>
    </row>
    <row r="35" spans="3:5" x14ac:dyDescent="0.2">
      <c r="C35" s="3"/>
      <c r="E35" s="193"/>
    </row>
    <row r="36" spans="3:5" x14ac:dyDescent="0.2">
      <c r="C36" s="3"/>
      <c r="E36" s="193"/>
    </row>
    <row r="37" spans="3:5" x14ac:dyDescent="0.2">
      <c r="C37" s="3"/>
      <c r="E37" s="193"/>
    </row>
    <row r="43" spans="3:5" x14ac:dyDescent="0.2">
      <c r="E43" s="5"/>
    </row>
  </sheetData>
  <mergeCells count="1">
    <mergeCell ref="N1:O1"/>
  </mergeCells>
  <pageMargins left="0.70866141732283472" right="0.70866141732283472" top="0.74803149606299213" bottom="0.74803149606299213" header="0.31496062992125984" footer="0.31496062992125984"/>
  <pageSetup scale="79" orientation="landscape"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pageSetUpPr fitToPage="1"/>
  </sheetPr>
  <dimension ref="A1:V78"/>
  <sheetViews>
    <sheetView workbookViewId="0">
      <selection activeCell="C20" sqref="C20"/>
    </sheetView>
  </sheetViews>
  <sheetFormatPr baseColWidth="10" defaultColWidth="11.44140625" defaultRowHeight="11.4" x14ac:dyDescent="0.2"/>
  <cols>
    <col min="1" max="1" width="3.6640625" style="3" customWidth="1"/>
    <col min="2" max="2" width="23.109375" style="3" customWidth="1"/>
    <col min="3" max="3" width="10.44140625" style="5" customWidth="1"/>
    <col min="4" max="4" width="9.109375" style="3" customWidth="1"/>
    <col min="5" max="6" width="6.88671875" style="3" customWidth="1"/>
    <col min="7" max="7" width="8" style="3" bestFit="1" customWidth="1"/>
    <col min="8" max="8" width="10.6640625" style="3" customWidth="1"/>
    <col min="9" max="9" width="6.5546875" style="3" bestFit="1" customWidth="1"/>
    <col min="10" max="10" width="1.109375" style="3" customWidth="1"/>
    <col min="11" max="11" width="16.6640625" style="3" bestFit="1" customWidth="1"/>
    <col min="12" max="12" width="19.6640625" style="3" customWidth="1"/>
    <col min="13" max="13" width="2.109375" style="3" customWidth="1"/>
    <col min="14" max="14" width="11.33203125" style="3" customWidth="1"/>
    <col min="15" max="15" width="19.6640625" style="3" customWidth="1"/>
    <col min="16" max="16" width="2.6640625" style="3" customWidth="1"/>
    <col min="17" max="17" width="1.6640625" style="3" customWidth="1"/>
    <col min="18" max="18" width="2" style="3" customWidth="1"/>
    <col min="19" max="16384" width="11.44140625" style="3"/>
  </cols>
  <sheetData>
    <row r="1" spans="1:22" ht="12" thickBot="1" x14ac:dyDescent="0.25">
      <c r="B1" s="50"/>
      <c r="C1" s="54" t="s">
        <v>1230</v>
      </c>
      <c r="D1" s="54" t="s">
        <v>1228</v>
      </c>
      <c r="E1" s="221"/>
      <c r="F1" s="260"/>
      <c r="G1" s="221"/>
      <c r="H1" s="221"/>
      <c r="I1" s="221"/>
      <c r="K1" s="176" t="s">
        <v>2712</v>
      </c>
      <c r="N1" s="1911" t="s">
        <v>2722</v>
      </c>
      <c r="O1" s="1912"/>
    </row>
    <row r="2" spans="1:22" ht="12" x14ac:dyDescent="0.25">
      <c r="A2" s="16"/>
      <c r="B2" s="50" t="s">
        <v>1192</v>
      </c>
      <c r="C2" s="40">
        <v>11889</v>
      </c>
      <c r="D2" s="44"/>
      <c r="E2" s="260"/>
      <c r="F2" s="630"/>
      <c r="G2" s="260"/>
      <c r="H2" s="355"/>
      <c r="I2" s="221"/>
      <c r="K2" s="5">
        <v>260</v>
      </c>
      <c r="L2" s="3" t="s">
        <v>2948</v>
      </c>
      <c r="N2" s="5">
        <v>40</v>
      </c>
      <c r="O2" s="3" t="s">
        <v>2937</v>
      </c>
    </row>
    <row r="3" spans="1:22" ht="12" x14ac:dyDescent="0.25">
      <c r="A3" s="16"/>
      <c r="B3" s="3" t="s">
        <v>1194</v>
      </c>
      <c r="C3" s="44"/>
      <c r="D3" s="44"/>
      <c r="E3" s="23"/>
      <c r="K3" s="5">
        <v>78</v>
      </c>
      <c r="L3" s="3" t="s">
        <v>2947</v>
      </c>
      <c r="N3" s="5">
        <v>162</v>
      </c>
      <c r="O3" s="3" t="s">
        <v>2938</v>
      </c>
    </row>
    <row r="4" spans="1:22" ht="12" x14ac:dyDescent="0.25">
      <c r="A4" s="16"/>
      <c r="B4" s="3" t="s">
        <v>393</v>
      </c>
      <c r="C4" s="44">
        <v>63</v>
      </c>
      <c r="D4" s="44">
        <v>-63</v>
      </c>
      <c r="E4" s="23"/>
      <c r="K4" s="5">
        <v>70</v>
      </c>
      <c r="L4" s="3" t="s">
        <v>2946</v>
      </c>
      <c r="N4" s="5">
        <v>100</v>
      </c>
      <c r="O4" s="3" t="s">
        <v>2939</v>
      </c>
    </row>
    <row r="5" spans="1:22" ht="12" x14ac:dyDescent="0.25">
      <c r="A5" s="16"/>
      <c r="B5" s="3" t="s">
        <v>3018</v>
      </c>
      <c r="C5" s="44">
        <v>254</v>
      </c>
      <c r="D5" s="44">
        <v>254</v>
      </c>
      <c r="E5" s="23"/>
      <c r="K5" s="5">
        <v>21</v>
      </c>
      <c r="L5" s="3" t="s">
        <v>2950</v>
      </c>
      <c r="N5" s="5">
        <v>200</v>
      </c>
      <c r="O5" s="3" t="s">
        <v>2954</v>
      </c>
    </row>
    <row r="6" spans="1:22" ht="12" x14ac:dyDescent="0.25">
      <c r="A6" s="16"/>
      <c r="B6" s="3" t="s">
        <v>3019</v>
      </c>
      <c r="C6" s="44">
        <v>392</v>
      </c>
      <c r="D6" s="44">
        <v>-392</v>
      </c>
      <c r="E6" s="23"/>
      <c r="K6" s="260">
        <v>10</v>
      </c>
      <c r="L6" s="3" t="s">
        <v>2951</v>
      </c>
      <c r="N6" s="5">
        <v>115</v>
      </c>
      <c r="O6" s="3" t="s">
        <v>2958</v>
      </c>
    </row>
    <row r="7" spans="1:22" ht="12" x14ac:dyDescent="0.25">
      <c r="A7" s="16"/>
      <c r="B7" s="3" t="s">
        <v>3020</v>
      </c>
      <c r="C7" s="44">
        <v>205</v>
      </c>
      <c r="D7" s="44">
        <v>-205</v>
      </c>
      <c r="E7" s="23"/>
      <c r="K7" s="5">
        <v>10</v>
      </c>
      <c r="L7" s="3" t="s">
        <v>2958</v>
      </c>
      <c r="N7" s="5"/>
    </row>
    <row r="8" spans="1:22" ht="3.75" customHeight="1" x14ac:dyDescent="0.2">
      <c r="A8" s="4"/>
      <c r="B8" s="51"/>
      <c r="C8" s="41"/>
      <c r="D8" s="45"/>
      <c r="E8" s="4"/>
      <c r="K8" s="5"/>
      <c r="N8" s="5"/>
    </row>
    <row r="9" spans="1:22" x14ac:dyDescent="0.2">
      <c r="A9" s="14">
        <v>1</v>
      </c>
      <c r="B9" s="581" t="s">
        <v>1145</v>
      </c>
      <c r="C9" s="580">
        <v>-30</v>
      </c>
      <c r="D9" s="575">
        <v>30</v>
      </c>
      <c r="I9" s="193"/>
      <c r="K9" s="260">
        <v>40</v>
      </c>
      <c r="L9" s="193" t="s">
        <v>2963</v>
      </c>
      <c r="Q9" s="221"/>
      <c r="S9" s="221"/>
      <c r="T9" s="221"/>
      <c r="U9" s="221"/>
      <c r="V9" s="221"/>
    </row>
    <row r="10" spans="1:22" x14ac:dyDescent="0.2">
      <c r="A10" s="14">
        <v>2</v>
      </c>
      <c r="B10" s="581" t="s">
        <v>791</v>
      </c>
      <c r="C10" s="580">
        <v>-115</v>
      </c>
      <c r="D10" s="575">
        <v>115</v>
      </c>
      <c r="E10" s="221"/>
      <c r="G10" s="221"/>
      <c r="H10" s="221"/>
      <c r="I10" s="193"/>
      <c r="J10" s="221"/>
      <c r="K10" s="260">
        <v>738</v>
      </c>
      <c r="L10" s="221" t="s">
        <v>2967</v>
      </c>
      <c r="P10" s="221"/>
      <c r="Q10" s="221"/>
      <c r="U10" s="221"/>
      <c r="V10" s="221"/>
    </row>
    <row r="11" spans="1:22" x14ac:dyDescent="0.2">
      <c r="A11" s="14">
        <v>3</v>
      </c>
      <c r="B11" s="581" t="s">
        <v>2670</v>
      </c>
      <c r="C11" s="580">
        <v>-550</v>
      </c>
      <c r="D11" s="575">
        <v>550</v>
      </c>
      <c r="G11" s="221"/>
      <c r="H11" s="221"/>
      <c r="I11" s="221"/>
      <c r="J11" s="221"/>
      <c r="K11" s="5">
        <v>85</v>
      </c>
      <c r="L11" s="3" t="s">
        <v>2454</v>
      </c>
      <c r="P11" s="221"/>
      <c r="Q11" s="221"/>
      <c r="U11" s="221"/>
      <c r="V11" s="221"/>
    </row>
    <row r="12" spans="1:22" x14ac:dyDescent="0.2">
      <c r="A12" s="14">
        <v>4</v>
      </c>
      <c r="B12" s="581" t="s">
        <v>2711</v>
      </c>
      <c r="C12" s="580">
        <v>-2182</v>
      </c>
      <c r="D12" s="575">
        <f>K68</f>
        <v>2182</v>
      </c>
      <c r="G12" s="221"/>
      <c r="H12" s="221"/>
      <c r="I12" s="221"/>
      <c r="J12" s="221"/>
      <c r="K12" s="260">
        <v>101</v>
      </c>
      <c r="L12" s="221" t="s">
        <v>2969</v>
      </c>
      <c r="N12" s="260"/>
      <c r="O12" s="221"/>
      <c r="Q12" s="221"/>
      <c r="U12" s="221"/>
      <c r="V12" s="221"/>
    </row>
    <row r="13" spans="1:22" x14ac:dyDescent="0.2">
      <c r="A13" s="14">
        <v>5</v>
      </c>
      <c r="B13" s="581" t="s">
        <v>2609</v>
      </c>
      <c r="C13" s="580">
        <v>0</v>
      </c>
      <c r="D13" s="575">
        <v>0</v>
      </c>
      <c r="G13" s="193"/>
      <c r="H13" s="497"/>
      <c r="I13" s="193"/>
      <c r="J13" s="221"/>
      <c r="K13" s="260">
        <v>49</v>
      </c>
      <c r="L13" s="221" t="s">
        <v>2970</v>
      </c>
      <c r="M13" s="260"/>
      <c r="N13" s="260"/>
      <c r="O13" s="221"/>
      <c r="Q13" s="221"/>
      <c r="S13" s="221"/>
      <c r="T13" s="221"/>
      <c r="U13" s="221"/>
      <c r="V13" s="221"/>
    </row>
    <row r="14" spans="1:22" ht="12" x14ac:dyDescent="0.25">
      <c r="A14" s="14">
        <v>6</v>
      </c>
      <c r="B14" s="581" t="s">
        <v>1433</v>
      </c>
      <c r="C14" s="580">
        <v>-65</v>
      </c>
      <c r="D14" s="575">
        <v>65</v>
      </c>
      <c r="E14" s="240"/>
      <c r="G14" s="193"/>
      <c r="H14" s="221"/>
      <c r="I14" s="221"/>
      <c r="K14" s="5">
        <v>27</v>
      </c>
      <c r="L14" s="3" t="s">
        <v>2989</v>
      </c>
      <c r="M14" s="221"/>
      <c r="N14" s="260"/>
      <c r="Q14" s="221"/>
      <c r="S14" s="221"/>
      <c r="T14" s="221"/>
      <c r="U14" s="221"/>
      <c r="V14" s="221"/>
    </row>
    <row r="15" spans="1:22" ht="12" x14ac:dyDescent="0.25">
      <c r="A15" s="15"/>
      <c r="B15" s="670" t="s">
        <v>3188</v>
      </c>
      <c r="C15" s="672">
        <v>-130</v>
      </c>
      <c r="D15" s="672">
        <v>130</v>
      </c>
      <c r="E15" s="240">
        <f>SUM(D9:D15)</f>
        <v>3072</v>
      </c>
      <c r="I15" s="221"/>
      <c r="K15" s="260">
        <v>95</v>
      </c>
      <c r="L15" s="221" t="s">
        <v>1903</v>
      </c>
      <c r="M15" s="221"/>
      <c r="N15" s="260"/>
      <c r="Q15" s="221"/>
      <c r="S15" s="221"/>
      <c r="T15" s="221"/>
      <c r="U15" s="221"/>
      <c r="V15" s="221"/>
    </row>
    <row r="16" spans="1:22" ht="3" customHeight="1" x14ac:dyDescent="0.2">
      <c r="A16" s="4"/>
      <c r="B16" s="51"/>
      <c r="C16" s="41"/>
      <c r="D16" s="45"/>
      <c r="E16" s="4"/>
      <c r="H16" s="221"/>
      <c r="I16" s="221"/>
      <c r="J16" s="221"/>
      <c r="K16" s="260"/>
      <c r="M16" s="221"/>
      <c r="N16" s="260"/>
      <c r="O16" s="221"/>
      <c r="Q16" s="221"/>
      <c r="S16" s="221"/>
      <c r="T16" s="221"/>
      <c r="U16" s="221"/>
      <c r="V16" s="221"/>
    </row>
    <row r="17" spans="1:22" ht="12" x14ac:dyDescent="0.25">
      <c r="A17" s="15"/>
      <c r="B17" s="594" t="s">
        <v>62</v>
      </c>
      <c r="C17" s="501">
        <v>-5324</v>
      </c>
      <c r="D17" s="652">
        <v>5324</v>
      </c>
      <c r="E17" s="240">
        <f>D17</f>
        <v>5324</v>
      </c>
      <c r="K17" s="295">
        <v>9</v>
      </c>
      <c r="L17" s="193" t="s">
        <v>2959</v>
      </c>
      <c r="M17" s="221"/>
      <c r="N17" s="260"/>
      <c r="O17" s="221"/>
      <c r="P17" s="221"/>
      <c r="Q17" s="221"/>
      <c r="S17" s="221"/>
      <c r="T17" s="221"/>
      <c r="U17" s="221"/>
      <c r="V17" s="221"/>
    </row>
    <row r="18" spans="1:22" ht="3" customHeight="1" x14ac:dyDescent="0.2">
      <c r="A18" s="4"/>
      <c r="B18" s="357"/>
      <c r="C18" s="41"/>
      <c r="D18" s="45"/>
      <c r="E18" s="4"/>
      <c r="H18" s="221"/>
      <c r="I18" s="221"/>
      <c r="J18" s="221"/>
      <c r="K18" s="260"/>
      <c r="N18" s="260"/>
      <c r="O18" s="221"/>
      <c r="P18" s="221"/>
      <c r="Q18" s="221"/>
      <c r="S18" s="221"/>
      <c r="T18" s="221"/>
      <c r="U18" s="221"/>
      <c r="V18" s="221"/>
    </row>
    <row r="19" spans="1:22" ht="12" customHeight="1" x14ac:dyDescent="0.25">
      <c r="A19" s="36"/>
      <c r="B19" s="657" t="s">
        <v>2888</v>
      </c>
      <c r="C19" s="658">
        <v>-233</v>
      </c>
      <c r="D19" s="658">
        <v>233</v>
      </c>
      <c r="E19" s="353"/>
      <c r="F19" s="221"/>
      <c r="G19" s="221"/>
      <c r="H19" s="221"/>
      <c r="I19" s="221"/>
      <c r="J19" s="221"/>
      <c r="K19" s="295">
        <v>14</v>
      </c>
      <c r="L19" s="193" t="s">
        <v>2962</v>
      </c>
      <c r="N19" s="5"/>
    </row>
    <row r="20" spans="1:22" ht="12" customHeight="1" x14ac:dyDescent="0.2">
      <c r="A20" s="36"/>
      <c r="B20" s="581" t="s">
        <v>2695</v>
      </c>
      <c r="C20" s="580">
        <v>-12</v>
      </c>
      <c r="D20" s="575">
        <v>12</v>
      </c>
      <c r="E20" s="353"/>
      <c r="F20" s="221"/>
      <c r="G20" s="221"/>
      <c r="H20" s="221"/>
      <c r="I20" s="221"/>
      <c r="J20" s="221"/>
      <c r="K20" s="295">
        <v>36</v>
      </c>
      <c r="L20" s="28" t="s">
        <v>2984</v>
      </c>
      <c r="N20" s="5"/>
    </row>
    <row r="21" spans="1:22" ht="12" customHeight="1" x14ac:dyDescent="0.2">
      <c r="A21" s="36"/>
      <c r="B21" s="581" t="s">
        <v>2867</v>
      </c>
      <c r="C21" s="580">
        <v>-606</v>
      </c>
      <c r="D21" s="575">
        <v>606</v>
      </c>
      <c r="E21" s="353"/>
      <c r="F21" s="221"/>
      <c r="G21" s="221"/>
      <c r="H21" s="221"/>
      <c r="I21" s="221"/>
      <c r="J21" s="221"/>
      <c r="K21" s="295">
        <v>20</v>
      </c>
      <c r="L21" s="28" t="s">
        <v>2985</v>
      </c>
      <c r="N21" s="5"/>
    </row>
    <row r="22" spans="1:22" ht="12" customHeight="1" x14ac:dyDescent="0.2">
      <c r="A22" s="36"/>
      <c r="B22" s="581" t="s">
        <v>2968</v>
      </c>
      <c r="C22" s="580">
        <v>121</v>
      </c>
      <c r="D22" s="575">
        <v>-121</v>
      </c>
      <c r="E22" s="353"/>
      <c r="F22" s="221"/>
      <c r="G22" s="221"/>
      <c r="H22" s="221"/>
      <c r="I22" s="221"/>
      <c r="J22" s="221"/>
      <c r="K22" s="295">
        <v>52</v>
      </c>
      <c r="L22" s="28" t="s">
        <v>2986</v>
      </c>
      <c r="N22" s="5"/>
    </row>
    <row r="23" spans="1:22" ht="12" customHeight="1" x14ac:dyDescent="0.2">
      <c r="A23" s="36"/>
      <c r="B23" s="574" t="s">
        <v>2759</v>
      </c>
      <c r="C23" s="575">
        <v>-17</v>
      </c>
      <c r="D23" s="580">
        <v>17</v>
      </c>
      <c r="E23" s="353"/>
      <c r="F23" s="28"/>
      <c r="G23" s="28"/>
      <c r="H23" s="193"/>
      <c r="I23" s="221"/>
      <c r="J23" s="221"/>
      <c r="K23" s="295">
        <v>33</v>
      </c>
      <c r="L23" s="28" t="s">
        <v>2993</v>
      </c>
      <c r="M23" s="221"/>
      <c r="N23" s="5"/>
    </row>
    <row r="24" spans="1:22" ht="12" customHeight="1" x14ac:dyDescent="0.2">
      <c r="A24" s="36"/>
      <c r="B24" s="581" t="s">
        <v>2940</v>
      </c>
      <c r="C24" s="580">
        <v>-136</v>
      </c>
      <c r="D24" s="575">
        <v>136</v>
      </c>
      <c r="E24" s="353"/>
      <c r="F24" s="295"/>
      <c r="G24" s="193"/>
      <c r="H24" s="28"/>
      <c r="I24" s="221"/>
      <c r="J24" s="221"/>
      <c r="K24" s="295">
        <v>144</v>
      </c>
      <c r="L24" s="28" t="s">
        <v>2990</v>
      </c>
      <c r="N24" s="5"/>
    </row>
    <row r="25" spans="1:22" ht="12" customHeight="1" x14ac:dyDescent="0.2">
      <c r="A25" s="36"/>
      <c r="B25" s="581" t="s">
        <v>2955</v>
      </c>
      <c r="C25" s="580">
        <v>-250</v>
      </c>
      <c r="D25" s="575">
        <v>250</v>
      </c>
      <c r="E25" s="353"/>
      <c r="F25" s="295"/>
      <c r="G25" s="193"/>
      <c r="H25" s="193"/>
      <c r="I25" s="221"/>
      <c r="J25" s="221"/>
      <c r="K25" s="295">
        <v>20</v>
      </c>
      <c r="L25" s="28" t="s">
        <v>2991</v>
      </c>
      <c r="N25" s="5"/>
    </row>
    <row r="26" spans="1:22" ht="12" customHeight="1" x14ac:dyDescent="0.2">
      <c r="A26" s="36"/>
      <c r="B26" s="581" t="s">
        <v>2952</v>
      </c>
      <c r="C26" s="580">
        <v>-26</v>
      </c>
      <c r="D26" s="575">
        <v>26</v>
      </c>
      <c r="E26" s="353"/>
      <c r="F26" s="295"/>
      <c r="G26" s="193"/>
      <c r="H26" s="193"/>
      <c r="I26" s="221"/>
      <c r="J26" s="221"/>
      <c r="K26" s="295">
        <v>20</v>
      </c>
      <c r="L26" s="28" t="s">
        <v>2992</v>
      </c>
      <c r="N26" s="5"/>
    </row>
    <row r="27" spans="1:22" ht="12" customHeight="1" x14ac:dyDescent="0.2">
      <c r="A27" s="36"/>
      <c r="B27" s="581" t="s">
        <v>2957</v>
      </c>
      <c r="C27" s="580">
        <v>-30</v>
      </c>
      <c r="D27" s="575">
        <v>30</v>
      </c>
      <c r="E27" s="353"/>
      <c r="F27" s="295"/>
      <c r="K27" s="295">
        <v>150</v>
      </c>
      <c r="L27" s="28" t="s">
        <v>2998</v>
      </c>
      <c r="N27" s="5"/>
    </row>
    <row r="28" spans="1:22" ht="12" customHeight="1" x14ac:dyDescent="0.2">
      <c r="A28" s="36"/>
      <c r="B28" s="581" t="s">
        <v>2971</v>
      </c>
      <c r="C28" s="580">
        <v>-90</v>
      </c>
      <c r="D28" s="575">
        <v>90</v>
      </c>
      <c r="E28" s="353"/>
      <c r="J28" s="28"/>
      <c r="K28" s="295">
        <v>100</v>
      </c>
      <c r="L28" s="28" t="s">
        <v>2999</v>
      </c>
      <c r="N28" s="5"/>
    </row>
    <row r="29" spans="1:22" ht="12" customHeight="1" x14ac:dyDescent="0.2">
      <c r="A29" s="36"/>
      <c r="B29" s="581" t="s">
        <v>2972</v>
      </c>
      <c r="C29" s="580">
        <v>-28</v>
      </c>
      <c r="D29" s="575">
        <v>28</v>
      </c>
      <c r="E29" s="353"/>
      <c r="J29" s="28"/>
      <c r="N29" s="5"/>
    </row>
    <row r="30" spans="1:22" ht="12" customHeight="1" x14ac:dyDescent="0.2">
      <c r="A30" s="36"/>
      <c r="B30" s="581" t="s">
        <v>2974</v>
      </c>
      <c r="C30" s="580">
        <v>-68</v>
      </c>
      <c r="D30" s="575">
        <v>68</v>
      </c>
      <c r="E30" s="353"/>
      <c r="J30" s="28"/>
      <c r="N30" s="5"/>
    </row>
    <row r="31" spans="1:22" ht="12" customHeight="1" x14ac:dyDescent="0.2">
      <c r="A31" s="36"/>
      <c r="B31" s="581" t="s">
        <v>2973</v>
      </c>
      <c r="C31" s="580">
        <v>-76</v>
      </c>
      <c r="D31" s="575">
        <v>76</v>
      </c>
      <c r="E31" s="353"/>
      <c r="J31" s="28"/>
      <c r="N31" s="5"/>
    </row>
    <row r="32" spans="1:22" ht="12" customHeight="1" x14ac:dyDescent="0.2">
      <c r="A32" s="36"/>
      <c r="B32" s="581" t="s">
        <v>728</v>
      </c>
      <c r="C32" s="580">
        <v>-284</v>
      </c>
      <c r="D32" s="575">
        <v>284</v>
      </c>
      <c r="E32" s="353"/>
      <c r="J32" s="28"/>
      <c r="K32" s="5"/>
      <c r="N32" s="5"/>
    </row>
    <row r="33" spans="1:14" ht="12" customHeight="1" x14ac:dyDescent="0.2">
      <c r="A33" s="36"/>
      <c r="B33" s="581" t="s">
        <v>728</v>
      </c>
      <c r="C33" s="580">
        <v>-261</v>
      </c>
      <c r="D33" s="575">
        <v>261</v>
      </c>
      <c r="E33" s="353"/>
      <c r="J33" s="28"/>
      <c r="K33" s="5"/>
      <c r="N33" s="5"/>
    </row>
    <row r="34" spans="1:14" ht="12" customHeight="1" x14ac:dyDescent="0.2">
      <c r="A34" s="36"/>
      <c r="B34" s="581" t="s">
        <v>728</v>
      </c>
      <c r="C34" s="580">
        <v>-237</v>
      </c>
      <c r="D34" s="575">
        <v>237</v>
      </c>
      <c r="E34" s="353"/>
      <c r="I34" s="295"/>
      <c r="J34" s="28"/>
      <c r="K34" s="5"/>
      <c r="N34" s="5"/>
    </row>
    <row r="35" spans="1:14" ht="12" customHeight="1" x14ac:dyDescent="0.2">
      <c r="A35" s="36"/>
      <c r="B35" s="581" t="s">
        <v>3002</v>
      </c>
      <c r="C35" s="580">
        <v>-76</v>
      </c>
      <c r="D35" s="575">
        <v>76</v>
      </c>
      <c r="E35" s="353"/>
      <c r="I35" s="295"/>
      <c r="J35" s="28"/>
      <c r="K35" s="5"/>
      <c r="N35" s="5"/>
    </row>
    <row r="36" spans="1:14" ht="12" customHeight="1" x14ac:dyDescent="0.2">
      <c r="A36" s="36"/>
      <c r="B36" s="581" t="s">
        <v>3003</v>
      </c>
      <c r="C36" s="580">
        <v>-30</v>
      </c>
      <c r="D36" s="575">
        <v>30</v>
      </c>
      <c r="E36" s="353"/>
      <c r="I36" s="295"/>
      <c r="J36" s="28"/>
      <c r="K36" s="5"/>
      <c r="N36" s="5"/>
    </row>
    <row r="37" spans="1:14" ht="12" customHeight="1" x14ac:dyDescent="0.2">
      <c r="A37" s="36"/>
      <c r="B37" s="581" t="s">
        <v>3004</v>
      </c>
      <c r="C37" s="580">
        <v>-367</v>
      </c>
      <c r="D37" s="575">
        <v>367</v>
      </c>
      <c r="E37" s="353"/>
      <c r="I37" s="295"/>
      <c r="J37" s="28"/>
      <c r="K37" s="5"/>
      <c r="N37" s="5"/>
    </row>
    <row r="38" spans="1:14" ht="12" customHeight="1" x14ac:dyDescent="0.2">
      <c r="A38" s="36"/>
      <c r="B38" s="581" t="s">
        <v>2960</v>
      </c>
      <c r="C38" s="580">
        <v>-6</v>
      </c>
      <c r="D38" s="575">
        <v>6</v>
      </c>
      <c r="E38" s="353"/>
      <c r="I38" s="193"/>
      <c r="J38" s="28"/>
      <c r="K38" s="5"/>
      <c r="N38" s="5"/>
    </row>
    <row r="39" spans="1:14" ht="12" customHeight="1" x14ac:dyDescent="0.2">
      <c r="A39" s="36"/>
      <c r="B39" s="581" t="s">
        <v>2961</v>
      </c>
      <c r="C39" s="580">
        <v>-20</v>
      </c>
      <c r="D39" s="575">
        <v>20</v>
      </c>
      <c r="E39" s="353"/>
      <c r="F39" s="28"/>
      <c r="G39" s="28"/>
      <c r="H39" s="28"/>
      <c r="I39" s="221"/>
      <c r="K39" s="5"/>
      <c r="N39" s="5"/>
    </row>
    <row r="40" spans="1:14" ht="12" customHeight="1" x14ac:dyDescent="0.2">
      <c r="A40" s="36"/>
      <c r="B40" s="581" t="s">
        <v>2964</v>
      </c>
      <c r="C40" s="580">
        <v>-63</v>
      </c>
      <c r="D40" s="575">
        <v>63</v>
      </c>
      <c r="E40" s="353"/>
      <c r="F40" s="28"/>
      <c r="G40" s="28"/>
      <c r="H40" s="28"/>
      <c r="I40" s="221"/>
      <c r="K40" s="5"/>
      <c r="N40" s="5"/>
    </row>
    <row r="41" spans="1:14" ht="12" customHeight="1" x14ac:dyDescent="0.2">
      <c r="A41" s="36"/>
      <c r="B41" s="581" t="s">
        <v>2980</v>
      </c>
      <c r="C41" s="580">
        <v>-64</v>
      </c>
      <c r="D41" s="575">
        <v>64</v>
      </c>
      <c r="E41" s="353"/>
      <c r="F41" s="28"/>
      <c r="G41" s="28"/>
      <c r="H41" s="28"/>
      <c r="I41" s="221"/>
      <c r="K41" s="5"/>
      <c r="N41" s="5"/>
    </row>
    <row r="42" spans="1:14" ht="12" customHeight="1" x14ac:dyDescent="0.2">
      <c r="A42" s="36"/>
      <c r="B42" s="581" t="s">
        <v>2978</v>
      </c>
      <c r="C42" s="580">
        <v>-53</v>
      </c>
      <c r="D42" s="575">
        <v>53</v>
      </c>
      <c r="E42" s="353"/>
      <c r="F42" s="28"/>
      <c r="G42" s="28"/>
      <c r="H42" s="28"/>
      <c r="I42" s="221"/>
      <c r="K42" s="5"/>
      <c r="N42" s="5"/>
    </row>
    <row r="43" spans="1:14" ht="12" customHeight="1" x14ac:dyDescent="0.2">
      <c r="A43" s="36"/>
      <c r="B43" s="581" t="s">
        <v>2979</v>
      </c>
      <c r="C43" s="580">
        <v>-48</v>
      </c>
      <c r="D43" s="575">
        <v>48</v>
      </c>
      <c r="E43" s="353"/>
      <c r="F43" s="28"/>
      <c r="G43" s="28"/>
      <c r="H43" s="28"/>
      <c r="I43" s="221"/>
      <c r="K43" s="5"/>
      <c r="N43" s="5"/>
    </row>
    <row r="44" spans="1:14" ht="12" customHeight="1" x14ac:dyDescent="0.2">
      <c r="A44" s="36"/>
      <c r="B44" s="581" t="s">
        <v>2981</v>
      </c>
      <c r="C44" s="580">
        <v>-60</v>
      </c>
      <c r="D44" s="575">
        <v>60</v>
      </c>
      <c r="E44" s="353"/>
      <c r="F44" s="28"/>
      <c r="G44" s="28"/>
      <c r="H44" s="28"/>
      <c r="I44" s="221"/>
      <c r="K44" s="5"/>
      <c r="N44" s="5"/>
    </row>
    <row r="45" spans="1:14" ht="12" customHeight="1" x14ac:dyDescent="0.2">
      <c r="A45" s="36"/>
      <c r="B45" s="581" t="s">
        <v>2982</v>
      </c>
      <c r="C45" s="580">
        <v>-46</v>
      </c>
      <c r="D45" s="575">
        <v>46</v>
      </c>
      <c r="E45" s="353"/>
      <c r="F45" s="28"/>
      <c r="G45" s="28"/>
      <c r="H45" s="28"/>
      <c r="I45" s="221"/>
      <c r="K45" s="5"/>
      <c r="N45" s="5"/>
    </row>
    <row r="46" spans="1:14" ht="12" customHeight="1" x14ac:dyDescent="0.2">
      <c r="A46" s="36"/>
      <c r="B46" s="581" t="s">
        <v>3006</v>
      </c>
      <c r="C46" s="580">
        <v>-45</v>
      </c>
      <c r="D46" s="575">
        <v>45</v>
      </c>
      <c r="E46" s="353"/>
      <c r="F46" s="28"/>
      <c r="G46" s="28"/>
      <c r="H46" s="28"/>
      <c r="I46" s="221"/>
      <c r="K46" s="5"/>
      <c r="N46" s="5"/>
    </row>
    <row r="47" spans="1:14" ht="12" customHeight="1" x14ac:dyDescent="0.2">
      <c r="A47" s="36"/>
      <c r="B47" s="581" t="s">
        <v>3007</v>
      </c>
      <c r="C47" s="580">
        <v>-45</v>
      </c>
      <c r="D47" s="575">
        <v>45</v>
      </c>
      <c r="E47" s="353"/>
      <c r="F47" s="28"/>
      <c r="G47" s="28"/>
      <c r="H47" s="28"/>
      <c r="I47" s="221"/>
      <c r="K47" s="5"/>
      <c r="N47" s="5"/>
    </row>
    <row r="48" spans="1:14" ht="12" customHeight="1" x14ac:dyDescent="0.2">
      <c r="A48" s="36"/>
      <c r="B48" s="581" t="s">
        <v>2732</v>
      </c>
      <c r="C48" s="580">
        <v>-5</v>
      </c>
      <c r="D48" s="575">
        <v>5</v>
      </c>
      <c r="E48" s="353"/>
      <c r="F48" s="28"/>
      <c r="G48" s="28"/>
      <c r="H48" s="28"/>
      <c r="I48" s="221"/>
      <c r="K48" s="5"/>
      <c r="N48" s="5"/>
    </row>
    <row r="49" spans="1:14" ht="12" customHeight="1" x14ac:dyDescent="0.2">
      <c r="A49" s="36"/>
      <c r="B49" s="581" t="s">
        <v>2977</v>
      </c>
      <c r="C49" s="580">
        <v>-10</v>
      </c>
      <c r="D49" s="575">
        <v>10</v>
      </c>
      <c r="E49" s="353"/>
      <c r="F49" s="28"/>
      <c r="G49" s="28"/>
      <c r="H49" s="28"/>
      <c r="I49" s="221"/>
      <c r="K49" s="5"/>
      <c r="N49" s="5"/>
    </row>
    <row r="50" spans="1:14" ht="12" customHeight="1" x14ac:dyDescent="0.2">
      <c r="A50" s="36"/>
      <c r="B50" s="581" t="s">
        <v>2976</v>
      </c>
      <c r="C50" s="580">
        <v>-22</v>
      </c>
      <c r="D50" s="575">
        <v>22</v>
      </c>
      <c r="E50" s="353"/>
      <c r="F50" s="28"/>
      <c r="G50" s="28"/>
      <c r="H50" s="28"/>
      <c r="I50" s="221"/>
      <c r="K50" s="5"/>
      <c r="N50" s="5"/>
    </row>
    <row r="51" spans="1:14" ht="12" customHeight="1" x14ac:dyDescent="0.2">
      <c r="A51" s="36"/>
      <c r="B51" s="581" t="s">
        <v>2975</v>
      </c>
      <c r="C51" s="580">
        <v>-100</v>
      </c>
      <c r="D51" s="575">
        <v>100</v>
      </c>
      <c r="E51" s="353"/>
      <c r="F51" s="28"/>
      <c r="G51" s="28"/>
      <c r="H51" s="28"/>
      <c r="I51" s="221"/>
      <c r="K51" s="5"/>
      <c r="N51" s="5"/>
    </row>
    <row r="52" spans="1:14" ht="12" customHeight="1" x14ac:dyDescent="0.2">
      <c r="A52" s="36"/>
      <c r="B52" s="581" t="s">
        <v>2983</v>
      </c>
      <c r="C52" s="580">
        <v>-80</v>
      </c>
      <c r="D52" s="575">
        <v>80</v>
      </c>
      <c r="E52" s="353"/>
      <c r="F52" s="28"/>
      <c r="G52" s="28"/>
      <c r="H52" s="28"/>
      <c r="I52" s="221"/>
      <c r="K52" s="5"/>
      <c r="N52" s="5"/>
    </row>
    <row r="53" spans="1:14" ht="12" customHeight="1" x14ac:dyDescent="0.2">
      <c r="A53" s="36"/>
      <c r="B53" s="581" t="s">
        <v>3008</v>
      </c>
      <c r="C53" s="580">
        <v>-105</v>
      </c>
      <c r="D53" s="575">
        <v>105</v>
      </c>
      <c r="E53" s="353"/>
      <c r="F53" s="28"/>
      <c r="G53" s="28"/>
      <c r="H53" s="28"/>
      <c r="I53" s="221"/>
      <c r="K53" s="5"/>
      <c r="N53" s="5"/>
    </row>
    <row r="54" spans="1:14" ht="12" customHeight="1" x14ac:dyDescent="0.2">
      <c r="A54" s="36"/>
      <c r="B54" s="581" t="s">
        <v>2987</v>
      </c>
      <c r="C54" s="580">
        <v>-50</v>
      </c>
      <c r="D54" s="575">
        <v>50</v>
      </c>
      <c r="E54" s="353"/>
      <c r="F54" s="28"/>
      <c r="G54" s="28"/>
      <c r="H54" s="28"/>
      <c r="I54" s="221"/>
      <c r="K54" s="5"/>
      <c r="N54" s="5"/>
    </row>
    <row r="55" spans="1:14" ht="12" customHeight="1" x14ac:dyDescent="0.2">
      <c r="A55" s="36"/>
      <c r="B55" s="581" t="s">
        <v>2988</v>
      </c>
      <c r="C55" s="580">
        <v>-25</v>
      </c>
      <c r="D55" s="575">
        <v>25</v>
      </c>
      <c r="E55" s="353"/>
      <c r="F55" s="28"/>
      <c r="G55" s="28"/>
      <c r="H55" s="28"/>
      <c r="I55" s="221"/>
      <c r="K55" s="5"/>
      <c r="N55" s="5"/>
    </row>
    <row r="56" spans="1:14" ht="12" customHeight="1" x14ac:dyDescent="0.2">
      <c r="A56" s="36"/>
      <c r="B56" s="581" t="s">
        <v>569</v>
      </c>
      <c r="C56" s="580">
        <v>-5</v>
      </c>
      <c r="D56" s="575">
        <v>5</v>
      </c>
      <c r="E56" s="353"/>
      <c r="F56" s="28"/>
      <c r="G56" s="28"/>
      <c r="H56" s="28"/>
      <c r="I56" s="221"/>
      <c r="K56" s="5"/>
      <c r="N56" s="5"/>
    </row>
    <row r="57" spans="1:14" ht="12" customHeight="1" x14ac:dyDescent="0.2">
      <c r="A57" s="36"/>
      <c r="B57" s="581" t="s">
        <v>3009</v>
      </c>
      <c r="C57" s="580">
        <v>-28</v>
      </c>
      <c r="D57" s="575">
        <v>28</v>
      </c>
      <c r="E57" s="353"/>
      <c r="F57" s="28"/>
      <c r="G57" s="28"/>
      <c r="H57" s="28"/>
      <c r="I57" s="221"/>
      <c r="K57" s="5"/>
      <c r="N57" s="5"/>
    </row>
    <row r="58" spans="1:14" ht="12" customHeight="1" x14ac:dyDescent="0.2">
      <c r="A58" s="36"/>
      <c r="B58" s="581" t="s">
        <v>2994</v>
      </c>
      <c r="C58" s="580">
        <v>-100</v>
      </c>
      <c r="D58" s="575">
        <v>100</v>
      </c>
      <c r="E58" s="353"/>
      <c r="F58" s="28"/>
      <c r="G58" s="28"/>
      <c r="H58" s="28"/>
      <c r="I58" s="221"/>
      <c r="K58" s="5"/>
      <c r="N58" s="5"/>
    </row>
    <row r="59" spans="1:14" ht="12" customHeight="1" x14ac:dyDescent="0.2">
      <c r="A59" s="36"/>
      <c r="B59" s="581" t="s">
        <v>3005</v>
      </c>
      <c r="C59" s="580">
        <v>-50</v>
      </c>
      <c r="D59" s="575">
        <v>50</v>
      </c>
      <c r="E59" s="353"/>
      <c r="F59" s="28"/>
      <c r="G59" s="28"/>
      <c r="H59" s="28"/>
      <c r="I59" s="221"/>
      <c r="K59" s="5"/>
      <c r="N59" s="5"/>
    </row>
    <row r="60" spans="1:14" ht="12" customHeight="1" x14ac:dyDescent="0.2">
      <c r="A60" s="36"/>
      <c r="B60" s="581" t="s">
        <v>2995</v>
      </c>
      <c r="C60" s="580">
        <v>-30</v>
      </c>
      <c r="D60" s="575">
        <v>30</v>
      </c>
      <c r="E60" s="353"/>
      <c r="I60" s="221"/>
      <c r="K60" s="5"/>
      <c r="N60" s="5"/>
    </row>
    <row r="61" spans="1:14" ht="12" customHeight="1" x14ac:dyDescent="0.2">
      <c r="A61" s="36"/>
      <c r="B61" s="581" t="s">
        <v>2996</v>
      </c>
      <c r="C61" s="580">
        <v>-75</v>
      </c>
      <c r="D61" s="575">
        <v>75</v>
      </c>
      <c r="E61" s="353"/>
      <c r="I61" s="221"/>
      <c r="K61" s="5"/>
      <c r="N61" s="5"/>
    </row>
    <row r="62" spans="1:14" ht="12" customHeight="1" x14ac:dyDescent="0.2">
      <c r="A62" s="36"/>
      <c r="B62" s="581" t="s">
        <v>2997</v>
      </c>
      <c r="C62" s="580">
        <v>-57</v>
      </c>
      <c r="D62" s="575">
        <v>57</v>
      </c>
      <c r="E62" s="353"/>
      <c r="I62" s="221"/>
      <c r="K62" s="5"/>
      <c r="N62" s="5"/>
    </row>
    <row r="63" spans="1:14" ht="12" customHeight="1" x14ac:dyDescent="0.2">
      <c r="A63" s="36"/>
      <c r="B63" s="581" t="s">
        <v>3000</v>
      </c>
      <c r="C63" s="580">
        <v>-8</v>
      </c>
      <c r="D63" s="575">
        <v>8</v>
      </c>
      <c r="E63" s="353"/>
      <c r="I63" s="221"/>
      <c r="K63" s="5"/>
      <c r="N63" s="5"/>
    </row>
    <row r="64" spans="1:14" ht="12" customHeight="1" x14ac:dyDescent="0.2">
      <c r="A64" s="36"/>
      <c r="B64" s="581" t="s">
        <v>569</v>
      </c>
      <c r="C64" s="580">
        <v>-370</v>
      </c>
      <c r="D64" s="575">
        <v>370</v>
      </c>
      <c r="E64" s="353"/>
      <c r="I64" s="221"/>
      <c r="K64" s="5"/>
      <c r="N64" s="5"/>
    </row>
    <row r="65" spans="1:14" ht="12" customHeight="1" x14ac:dyDescent="0.2">
      <c r="A65" s="36"/>
      <c r="B65" s="581" t="s">
        <v>3002</v>
      </c>
      <c r="C65" s="580">
        <v>-82</v>
      </c>
      <c r="D65" s="575">
        <v>82</v>
      </c>
      <c r="E65" s="353"/>
      <c r="I65" s="221"/>
      <c r="K65" s="5"/>
      <c r="N65" s="5"/>
    </row>
    <row r="66" spans="1:14" ht="12" customHeight="1" x14ac:dyDescent="0.2">
      <c r="A66" s="36"/>
      <c r="B66" s="581" t="s">
        <v>3010</v>
      </c>
      <c r="C66" s="580">
        <v>-49</v>
      </c>
      <c r="D66" s="575">
        <v>49</v>
      </c>
      <c r="E66" s="353"/>
      <c r="I66" s="221"/>
      <c r="K66" s="5"/>
      <c r="N66" s="5"/>
    </row>
    <row r="67" spans="1:14" ht="12" customHeight="1" thickBot="1" x14ac:dyDescent="0.3">
      <c r="A67" s="36"/>
      <c r="B67" s="221"/>
      <c r="C67" s="302"/>
      <c r="D67" s="303"/>
      <c r="E67" s="240">
        <f>SUM(D19:D67)</f>
        <v>4407</v>
      </c>
      <c r="I67" s="221"/>
      <c r="K67" s="260"/>
      <c r="L67" s="621"/>
      <c r="N67" s="5"/>
    </row>
    <row r="68" spans="1:14" ht="20.25" customHeight="1" thickBot="1" x14ac:dyDescent="0.45">
      <c r="B68" s="50" t="s">
        <v>1198</v>
      </c>
      <c r="C68" s="49">
        <f>SUM(C2:C67)</f>
        <v>0</v>
      </c>
      <c r="D68" s="432">
        <f>SUM(D9:D67)</f>
        <v>12803</v>
      </c>
      <c r="E68" s="353"/>
      <c r="I68" s="221"/>
      <c r="K68" s="651">
        <f>SUM(K2:K67)</f>
        <v>2182</v>
      </c>
      <c r="N68" s="651">
        <f>SUM(N2:N67)</f>
        <v>617</v>
      </c>
    </row>
    <row r="70" spans="1:14" ht="20.25" customHeight="1" x14ac:dyDescent="0.25">
      <c r="D70" s="5"/>
      <c r="E70" s="240"/>
    </row>
    <row r="71" spans="1:14" x14ac:dyDescent="0.2">
      <c r="C71" s="3"/>
      <c r="E71" s="193"/>
    </row>
    <row r="72" spans="1:14" x14ac:dyDescent="0.2">
      <c r="C72" s="3"/>
      <c r="E72" s="193"/>
    </row>
    <row r="78" spans="1:14" x14ac:dyDescent="0.2">
      <c r="E78" s="5"/>
    </row>
  </sheetData>
  <mergeCells count="1">
    <mergeCell ref="N1:O1"/>
  </mergeCells>
  <pageMargins left="0.70866141732283472" right="0.70866141732283472" top="0.74803149606299213" bottom="0.74803149606299213" header="0.31496062992125984" footer="0.31496062992125984"/>
  <pageSetup scale="65"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W60"/>
  <sheetViews>
    <sheetView workbookViewId="0">
      <selection activeCell="B12" sqref="B12"/>
    </sheetView>
  </sheetViews>
  <sheetFormatPr baseColWidth="10" defaultColWidth="11.44140625" defaultRowHeight="11.4" x14ac:dyDescent="0.2"/>
  <cols>
    <col min="1" max="1" width="3.6640625" style="3" customWidth="1"/>
    <col min="2" max="2" width="23.109375" style="3" customWidth="1"/>
    <col min="3" max="3" width="10.44140625" style="5" customWidth="1"/>
    <col min="4" max="4" width="9.109375" style="3" customWidth="1"/>
    <col min="5" max="5" width="10.33203125" style="5" customWidth="1"/>
    <col min="6" max="7" width="6.88671875" style="3" customWidth="1"/>
    <col min="8" max="8" width="8" style="3" bestFit="1" customWidth="1"/>
    <col min="9" max="9" width="10.6640625" style="3" customWidth="1"/>
    <col min="10" max="10" width="6.5546875" style="3" bestFit="1" customWidth="1"/>
    <col min="11" max="11" width="1.109375" style="3" customWidth="1"/>
    <col min="12" max="12" width="16.6640625" style="3" bestFit="1" customWidth="1"/>
    <col min="13" max="13" width="19.6640625" style="3" customWidth="1"/>
    <col min="14" max="14" width="2.109375" style="3" customWidth="1"/>
    <col min="15" max="15" width="11.33203125" style="3" customWidth="1"/>
    <col min="16" max="16" width="19.6640625" style="3" customWidth="1"/>
    <col min="17" max="17" width="2.6640625" style="3" customWidth="1"/>
    <col min="18" max="18" width="1.6640625" style="3" customWidth="1"/>
    <col min="19" max="19" width="2" style="3" customWidth="1"/>
    <col min="20" max="16384" width="11.44140625" style="3"/>
  </cols>
  <sheetData>
    <row r="1" spans="1:23" ht="12" thickBot="1" x14ac:dyDescent="0.25">
      <c r="B1" s="50"/>
      <c r="C1" s="54" t="s">
        <v>1230</v>
      </c>
      <c r="D1" s="54" t="s">
        <v>1228</v>
      </c>
      <c r="E1" s="54" t="s">
        <v>1229</v>
      </c>
      <c r="F1" s="221"/>
      <c r="G1" s="260"/>
      <c r="H1" s="221"/>
      <c r="I1" s="221"/>
      <c r="J1" s="221"/>
      <c r="L1" s="176" t="s">
        <v>2712</v>
      </c>
      <c r="O1" s="1911" t="s">
        <v>2722</v>
      </c>
      <c r="P1" s="1912"/>
    </row>
    <row r="2" spans="1:23" ht="12" x14ac:dyDescent="0.25">
      <c r="A2" s="16"/>
      <c r="B2" s="50" t="s">
        <v>1192</v>
      </c>
      <c r="C2" s="40">
        <v>10305</v>
      </c>
      <c r="D2" s="44"/>
      <c r="E2" s="44">
        <v>0</v>
      </c>
      <c r="F2" s="260"/>
      <c r="G2" s="630"/>
      <c r="H2" s="260"/>
      <c r="I2" s="355"/>
      <c r="J2" s="221"/>
      <c r="L2" s="5">
        <v>9</v>
      </c>
      <c r="M2" s="3" t="s">
        <v>2878</v>
      </c>
      <c r="O2" s="5">
        <v>120</v>
      </c>
      <c r="P2" s="3" t="s">
        <v>2891</v>
      </c>
    </row>
    <row r="3" spans="1:23" ht="12" x14ac:dyDescent="0.25">
      <c r="A3" s="16"/>
      <c r="B3" s="3" t="s">
        <v>1194</v>
      </c>
      <c r="C3" s="44"/>
      <c r="D3" s="44"/>
      <c r="E3" s="44">
        <v>0</v>
      </c>
      <c r="F3" s="23"/>
      <c r="L3" s="5">
        <v>301</v>
      </c>
      <c r="M3" s="3" t="s">
        <v>2733</v>
      </c>
      <c r="O3" s="5">
        <v>200</v>
      </c>
      <c r="P3" s="3" t="s">
        <v>2890</v>
      </c>
    </row>
    <row r="4" spans="1:23" ht="12" x14ac:dyDescent="0.25">
      <c r="A4" s="16"/>
      <c r="B4" s="3" t="s">
        <v>393</v>
      </c>
      <c r="C4" s="44">
        <v>94</v>
      </c>
      <c r="D4" s="44"/>
      <c r="E4" s="44"/>
      <c r="F4" s="23"/>
      <c r="L4" s="5">
        <v>40</v>
      </c>
      <c r="M4" s="3" t="s">
        <v>1154</v>
      </c>
      <c r="O4" s="5">
        <v>70</v>
      </c>
      <c r="P4" s="3" t="s">
        <v>2892</v>
      </c>
    </row>
    <row r="5" spans="1:23" ht="3.75" customHeight="1" x14ac:dyDescent="0.2">
      <c r="A5" s="4"/>
      <c r="B5" s="51"/>
      <c r="C5" s="41"/>
      <c r="D5" s="45"/>
      <c r="E5" s="45"/>
      <c r="F5" s="4"/>
      <c r="L5" s="5"/>
      <c r="O5" s="5"/>
    </row>
    <row r="6" spans="1:23" x14ac:dyDescent="0.2">
      <c r="A6" s="14">
        <v>1</v>
      </c>
      <c r="B6" s="617" t="s">
        <v>1145</v>
      </c>
      <c r="C6" s="507">
        <v>-30</v>
      </c>
      <c r="D6" s="506">
        <v>30</v>
      </c>
      <c r="E6" s="507"/>
      <c r="J6" s="193"/>
      <c r="L6" s="5">
        <v>140</v>
      </c>
      <c r="M6" s="3" t="s">
        <v>2883</v>
      </c>
      <c r="O6" s="5">
        <v>90</v>
      </c>
      <c r="P6" s="3" t="s">
        <v>2896</v>
      </c>
      <c r="R6" s="221"/>
      <c r="T6" s="221"/>
      <c r="U6" s="221"/>
      <c r="V6" s="221"/>
      <c r="W6" s="221"/>
    </row>
    <row r="7" spans="1:23" x14ac:dyDescent="0.2">
      <c r="A7" s="14">
        <v>2</v>
      </c>
      <c r="B7" s="617" t="s">
        <v>791</v>
      </c>
      <c r="C7" s="507">
        <v>-115</v>
      </c>
      <c r="D7" s="506">
        <v>115</v>
      </c>
      <c r="E7" s="507"/>
      <c r="F7" s="221"/>
      <c r="J7" s="193"/>
      <c r="K7" s="221"/>
      <c r="L7" s="5">
        <v>58</v>
      </c>
      <c r="M7" s="3" t="s">
        <v>2882</v>
      </c>
      <c r="O7" s="5">
        <v>120</v>
      </c>
      <c r="P7" s="3" t="s">
        <v>2898</v>
      </c>
      <c r="Q7" s="221"/>
      <c r="R7" s="221"/>
      <c r="V7" s="221"/>
      <c r="W7" s="221"/>
    </row>
    <row r="8" spans="1:23" x14ac:dyDescent="0.2">
      <c r="A8" s="14">
        <v>3</v>
      </c>
      <c r="B8" s="617" t="s">
        <v>2670</v>
      </c>
      <c r="C8" s="507">
        <v>-494</v>
      </c>
      <c r="D8" s="506">
        <v>494</v>
      </c>
      <c r="E8" s="507"/>
      <c r="H8" s="221"/>
      <c r="I8" s="221"/>
      <c r="J8" s="221"/>
      <c r="K8" s="221"/>
      <c r="L8" s="260">
        <v>93</v>
      </c>
      <c r="M8" s="3" t="s">
        <v>2884</v>
      </c>
      <c r="O8" s="5">
        <v>845</v>
      </c>
      <c r="P8" s="3" t="s">
        <v>1147</v>
      </c>
      <c r="Q8" s="221"/>
      <c r="R8" s="221"/>
      <c r="V8" s="221"/>
      <c r="W8" s="221"/>
    </row>
    <row r="9" spans="1:23" x14ac:dyDescent="0.2">
      <c r="A9" s="14">
        <v>4</v>
      </c>
      <c r="B9" s="617" t="s">
        <v>2711</v>
      </c>
      <c r="C9" s="507">
        <v>-2518</v>
      </c>
      <c r="D9" s="506">
        <f>L37</f>
        <v>2518</v>
      </c>
      <c r="E9" s="507"/>
      <c r="H9" s="221"/>
      <c r="I9" s="221"/>
      <c r="J9" s="221"/>
      <c r="K9" s="221"/>
      <c r="L9" s="260">
        <v>11</v>
      </c>
      <c r="M9" s="193" t="s">
        <v>2885</v>
      </c>
      <c r="O9" s="260">
        <v>320</v>
      </c>
      <c r="P9" s="221" t="s">
        <v>2917</v>
      </c>
      <c r="R9" s="221"/>
      <c r="V9" s="221"/>
      <c r="W9" s="221"/>
    </row>
    <row r="10" spans="1:23" x14ac:dyDescent="0.2">
      <c r="A10" s="14">
        <v>5</v>
      </c>
      <c r="B10" s="617" t="s">
        <v>2609</v>
      </c>
      <c r="C10" s="507">
        <v>-664</v>
      </c>
      <c r="D10" s="506">
        <v>664</v>
      </c>
      <c r="E10" s="507"/>
      <c r="H10" s="193"/>
      <c r="I10" s="497"/>
      <c r="J10" s="193"/>
      <c r="K10" s="221"/>
      <c r="L10" s="230">
        <v>68</v>
      </c>
      <c r="M10" s="193" t="s">
        <v>789</v>
      </c>
      <c r="N10" s="260"/>
      <c r="O10" s="260">
        <v>81</v>
      </c>
      <c r="P10" s="221" t="s">
        <v>2917</v>
      </c>
      <c r="R10" s="221"/>
      <c r="T10" s="221"/>
      <c r="U10" s="221"/>
      <c r="V10" s="221"/>
      <c r="W10" s="221"/>
    </row>
    <row r="11" spans="1:23" ht="12" x14ac:dyDescent="0.25">
      <c r="A11" s="14">
        <v>6</v>
      </c>
      <c r="B11" s="617" t="s">
        <v>1433</v>
      </c>
      <c r="C11" s="507">
        <v>0</v>
      </c>
      <c r="D11" s="506">
        <v>0</v>
      </c>
      <c r="E11" s="507"/>
      <c r="F11" s="240">
        <f>SUM(D6:D11)</f>
        <v>3821</v>
      </c>
      <c r="H11" s="193"/>
      <c r="I11" s="221"/>
      <c r="J11" s="221"/>
      <c r="L11" s="260">
        <v>95</v>
      </c>
      <c r="M11" s="221" t="s">
        <v>2887</v>
      </c>
      <c r="N11" s="221"/>
      <c r="O11" s="260">
        <v>86</v>
      </c>
      <c r="P11" s="3" t="s">
        <v>2918</v>
      </c>
      <c r="R11" s="221"/>
      <c r="T11" s="221"/>
      <c r="U11" s="221"/>
      <c r="V11" s="221"/>
      <c r="W11" s="221"/>
    </row>
    <row r="12" spans="1:23" ht="12" x14ac:dyDescent="0.25">
      <c r="A12" s="15"/>
      <c r="B12" s="670" t="s">
        <v>3187</v>
      </c>
      <c r="C12" s="672">
        <v>-128</v>
      </c>
      <c r="D12" s="703">
        <v>128</v>
      </c>
      <c r="E12" s="703"/>
      <c r="F12" s="240"/>
      <c r="J12" s="221"/>
      <c r="L12" s="5">
        <v>33</v>
      </c>
      <c r="M12" s="3" t="s">
        <v>2889</v>
      </c>
      <c r="N12" s="221"/>
      <c r="O12" s="260">
        <v>27</v>
      </c>
      <c r="P12" s="3" t="s">
        <v>1155</v>
      </c>
      <c r="R12" s="221"/>
      <c r="T12" s="221"/>
      <c r="U12" s="221"/>
      <c r="V12" s="221"/>
      <c r="W12" s="221"/>
    </row>
    <row r="13" spans="1:23" ht="3" customHeight="1" x14ac:dyDescent="0.2">
      <c r="A13" s="4"/>
      <c r="B13" s="51"/>
      <c r="C13" s="41"/>
      <c r="D13" s="45"/>
      <c r="E13" s="41"/>
      <c r="F13" s="4"/>
      <c r="I13" s="221"/>
      <c r="J13" s="221"/>
      <c r="K13" s="221"/>
      <c r="L13" s="260"/>
      <c r="N13" s="221"/>
      <c r="O13" s="260"/>
      <c r="P13" s="221"/>
      <c r="R13" s="221"/>
      <c r="T13" s="221"/>
      <c r="U13" s="221"/>
      <c r="V13" s="221"/>
      <c r="W13" s="221"/>
    </row>
    <row r="14" spans="1:23" ht="12" x14ac:dyDescent="0.25">
      <c r="A14" s="15"/>
      <c r="B14" s="594" t="s">
        <v>62</v>
      </c>
      <c r="C14" s="501">
        <v>-4559</v>
      </c>
      <c r="D14" s="652">
        <v>4559</v>
      </c>
      <c r="E14" s="501"/>
      <c r="L14" s="260">
        <v>80</v>
      </c>
      <c r="M14" s="221" t="s">
        <v>2895</v>
      </c>
      <c r="N14" s="221"/>
      <c r="O14" s="260">
        <v>500</v>
      </c>
      <c r="P14" s="221" t="s">
        <v>2921</v>
      </c>
      <c r="Q14" s="221"/>
      <c r="R14" s="221"/>
      <c r="T14" s="221"/>
      <c r="U14" s="221"/>
      <c r="V14" s="221"/>
      <c r="W14" s="221"/>
    </row>
    <row r="15" spans="1:23" ht="3" customHeight="1" x14ac:dyDescent="0.2">
      <c r="A15" s="4"/>
      <c r="B15" s="357"/>
      <c r="C15" s="41"/>
      <c r="D15" s="45"/>
      <c r="E15" s="41"/>
      <c r="F15" s="4"/>
      <c r="I15" s="221"/>
      <c r="J15" s="221"/>
      <c r="K15" s="221"/>
      <c r="L15" s="260"/>
      <c r="O15" s="260"/>
      <c r="P15" s="221"/>
      <c r="Q15" s="221"/>
      <c r="R15" s="221"/>
      <c r="T15" s="221"/>
      <c r="U15" s="221"/>
      <c r="V15" s="221"/>
      <c r="W15" s="221"/>
    </row>
    <row r="16" spans="1:23" ht="12" customHeight="1" x14ac:dyDescent="0.25">
      <c r="A16" s="36"/>
      <c r="B16" s="657" t="s">
        <v>2888</v>
      </c>
      <c r="C16" s="658">
        <v>-890</v>
      </c>
      <c r="D16" s="658">
        <v>890</v>
      </c>
      <c r="E16" s="658"/>
      <c r="F16" s="353"/>
      <c r="G16" s="221"/>
      <c r="H16" s="221"/>
      <c r="I16" s="221"/>
      <c r="J16" s="221"/>
      <c r="K16" s="221"/>
      <c r="L16" s="260">
        <v>34</v>
      </c>
      <c r="M16" s="221" t="s">
        <v>2904</v>
      </c>
      <c r="O16" s="5">
        <v>120</v>
      </c>
      <c r="P16" s="3" t="s">
        <v>2922</v>
      </c>
    </row>
    <row r="17" spans="1:16" ht="12" customHeight="1" x14ac:dyDescent="0.2">
      <c r="A17" s="36"/>
      <c r="B17" s="617" t="s">
        <v>2759</v>
      </c>
      <c r="C17" s="507">
        <v>-62</v>
      </c>
      <c r="D17" s="506">
        <v>62</v>
      </c>
      <c r="E17" s="507"/>
      <c r="F17" s="353"/>
      <c r="G17" s="221"/>
      <c r="H17" s="221"/>
      <c r="I17" s="221"/>
      <c r="J17" s="221"/>
      <c r="K17" s="221"/>
      <c r="L17" s="260">
        <v>50</v>
      </c>
      <c r="M17" s="221" t="s">
        <v>2905</v>
      </c>
      <c r="O17" s="5">
        <v>23</v>
      </c>
      <c r="P17" s="3" t="s">
        <v>2923</v>
      </c>
    </row>
    <row r="18" spans="1:16" ht="12" customHeight="1" x14ac:dyDescent="0.2">
      <c r="A18" s="36"/>
      <c r="B18" s="617" t="s">
        <v>1370</v>
      </c>
      <c r="C18" s="507">
        <v>-6</v>
      </c>
      <c r="D18" s="506">
        <v>6</v>
      </c>
      <c r="E18" s="507"/>
      <c r="F18" s="353"/>
      <c r="G18" s="221"/>
      <c r="J18" s="221"/>
      <c r="K18" s="221"/>
      <c r="L18" s="260">
        <v>100</v>
      </c>
      <c r="M18" s="3" t="s">
        <v>2906</v>
      </c>
      <c r="N18" s="221"/>
      <c r="O18" s="5">
        <v>23</v>
      </c>
      <c r="P18" s="3" t="s">
        <v>2920</v>
      </c>
    </row>
    <row r="19" spans="1:16" ht="12" customHeight="1" x14ac:dyDescent="0.2">
      <c r="A19" s="36"/>
      <c r="B19" s="617" t="s">
        <v>2879</v>
      </c>
      <c r="C19" s="507">
        <v>-50</v>
      </c>
      <c r="D19" s="506">
        <v>50</v>
      </c>
      <c r="E19" s="507"/>
      <c r="F19" s="353"/>
      <c r="G19" s="221"/>
      <c r="H19" s="221"/>
      <c r="I19" s="221"/>
      <c r="J19" s="221"/>
      <c r="K19" s="221"/>
      <c r="L19" s="5">
        <v>130</v>
      </c>
      <c r="M19" s="3" t="s">
        <v>2907</v>
      </c>
      <c r="O19" s="5">
        <v>150</v>
      </c>
      <c r="P19" s="3" t="s">
        <v>2932</v>
      </c>
    </row>
    <row r="20" spans="1:16" ht="12" customHeight="1" x14ac:dyDescent="0.2">
      <c r="A20" s="36"/>
      <c r="B20" s="617" t="s">
        <v>2880</v>
      </c>
      <c r="C20" s="507">
        <v>-168</v>
      </c>
      <c r="D20" s="506">
        <v>168</v>
      </c>
      <c r="E20" s="507"/>
      <c r="F20" s="353"/>
      <c r="G20" s="221"/>
      <c r="H20" s="221"/>
      <c r="I20" s="221"/>
      <c r="J20" s="221"/>
      <c r="K20" s="221"/>
      <c r="L20" s="5">
        <v>20</v>
      </c>
      <c r="M20" s="3" t="s">
        <v>2908</v>
      </c>
      <c r="O20" s="5">
        <v>449</v>
      </c>
      <c r="P20" s="3" t="s">
        <v>2933</v>
      </c>
    </row>
    <row r="21" spans="1:16" ht="12" customHeight="1" x14ac:dyDescent="0.2">
      <c r="A21" s="36"/>
      <c r="B21" s="617" t="s">
        <v>2881</v>
      </c>
      <c r="C21" s="507">
        <v>-23</v>
      </c>
      <c r="D21" s="506">
        <v>23</v>
      </c>
      <c r="E21" s="507"/>
      <c r="F21" s="353"/>
      <c r="G21" s="221"/>
      <c r="H21" s="221"/>
      <c r="I21" s="221"/>
      <c r="J21" s="221"/>
      <c r="K21" s="221"/>
      <c r="L21" s="5">
        <v>20</v>
      </c>
      <c r="M21" s="3" t="s">
        <v>2913</v>
      </c>
      <c r="O21" s="5">
        <v>38</v>
      </c>
      <c r="P21" s="3" t="s">
        <v>2934</v>
      </c>
    </row>
    <row r="22" spans="1:16" ht="12" customHeight="1" x14ac:dyDescent="0.2">
      <c r="A22" s="36"/>
      <c r="B22" s="617" t="s">
        <v>2886</v>
      </c>
      <c r="C22" s="507">
        <v>-4</v>
      </c>
      <c r="D22" s="506">
        <v>4</v>
      </c>
      <c r="E22" s="507"/>
      <c r="F22" s="353"/>
      <c r="G22" s="221"/>
      <c r="H22" s="221"/>
      <c r="I22" s="221"/>
      <c r="J22" s="221"/>
      <c r="K22" s="221"/>
      <c r="L22" s="5">
        <v>95</v>
      </c>
      <c r="M22" s="3" t="s">
        <v>2916</v>
      </c>
      <c r="O22" s="5">
        <v>30</v>
      </c>
      <c r="P22" s="3" t="s">
        <v>2935</v>
      </c>
    </row>
    <row r="23" spans="1:16" ht="12" customHeight="1" x14ac:dyDescent="0.2">
      <c r="A23" s="36"/>
      <c r="B23" s="617" t="s">
        <v>2893</v>
      </c>
      <c r="C23" s="507">
        <v>-17</v>
      </c>
      <c r="D23" s="506">
        <v>17</v>
      </c>
      <c r="E23" s="507"/>
      <c r="F23" s="353"/>
      <c r="G23" s="221"/>
      <c r="H23" s="221"/>
      <c r="I23" s="221"/>
      <c r="J23" s="221"/>
      <c r="K23" s="221"/>
      <c r="L23" s="5">
        <v>446</v>
      </c>
      <c r="M23" s="3" t="s">
        <v>2924</v>
      </c>
      <c r="O23" s="5"/>
    </row>
    <row r="24" spans="1:16" ht="12" customHeight="1" x14ac:dyDescent="0.2">
      <c r="A24" s="36"/>
      <c r="B24" s="617" t="s">
        <v>2894</v>
      </c>
      <c r="C24" s="507">
        <v>-20</v>
      </c>
      <c r="D24" s="506">
        <v>20</v>
      </c>
      <c r="E24" s="507"/>
      <c r="F24" s="353"/>
      <c r="G24" s="221"/>
      <c r="H24" s="221"/>
      <c r="I24" s="221"/>
      <c r="J24" s="221"/>
      <c r="K24" s="221"/>
      <c r="L24" s="5">
        <v>116</v>
      </c>
      <c r="M24" s="3" t="s">
        <v>2919</v>
      </c>
      <c r="O24" s="5"/>
    </row>
    <row r="25" spans="1:16" ht="12" customHeight="1" x14ac:dyDescent="0.2">
      <c r="A25" s="36"/>
      <c r="B25" s="617" t="s">
        <v>2897</v>
      </c>
      <c r="C25" s="507">
        <v>-120</v>
      </c>
      <c r="D25" s="506">
        <v>120</v>
      </c>
      <c r="E25" s="507"/>
      <c r="F25" s="353"/>
      <c r="G25" s="221"/>
      <c r="H25" s="221"/>
      <c r="I25" s="221"/>
      <c r="J25" s="221"/>
      <c r="K25" s="221"/>
      <c r="L25" s="5">
        <v>75</v>
      </c>
      <c r="M25" s="3" t="s">
        <v>2925</v>
      </c>
      <c r="O25" s="5"/>
    </row>
    <row r="26" spans="1:16" ht="12" customHeight="1" x14ac:dyDescent="0.2">
      <c r="A26" s="36"/>
      <c r="B26" s="617" t="s">
        <v>2899</v>
      </c>
      <c r="C26" s="507">
        <v>-216</v>
      </c>
      <c r="D26" s="506">
        <v>216</v>
      </c>
      <c r="E26" s="507"/>
      <c r="F26" s="353"/>
      <c r="G26" s="221"/>
      <c r="H26" s="221"/>
      <c r="I26" s="221"/>
      <c r="J26" s="221"/>
      <c r="K26" s="221"/>
      <c r="L26" s="5">
        <v>25</v>
      </c>
      <c r="M26" s="3" t="s">
        <v>2926</v>
      </c>
      <c r="O26" s="5"/>
    </row>
    <row r="27" spans="1:16" ht="12" customHeight="1" x14ac:dyDescent="0.2">
      <c r="A27" s="36"/>
      <c r="B27" s="617" t="s">
        <v>2903</v>
      </c>
      <c r="C27" s="507">
        <v>-57</v>
      </c>
      <c r="D27" s="506">
        <v>57</v>
      </c>
      <c r="E27" s="507"/>
      <c r="F27" s="353"/>
      <c r="G27" s="221"/>
      <c r="H27" s="221"/>
      <c r="I27" s="221"/>
      <c r="J27" s="221"/>
      <c r="K27" s="221"/>
      <c r="L27" s="5">
        <v>25</v>
      </c>
      <c r="M27" s="3" t="s">
        <v>2927</v>
      </c>
      <c r="O27" s="5"/>
    </row>
    <row r="28" spans="1:16" ht="12" customHeight="1" x14ac:dyDescent="0.2">
      <c r="A28" s="36"/>
      <c r="B28" s="617" t="s">
        <v>2915</v>
      </c>
      <c r="C28" s="507">
        <v>-150</v>
      </c>
      <c r="D28" s="506">
        <v>150</v>
      </c>
      <c r="E28" s="507"/>
      <c r="F28" s="353"/>
      <c r="G28" s="221"/>
      <c r="H28" s="221"/>
      <c r="I28" s="221"/>
      <c r="J28" s="221"/>
      <c r="K28" s="221"/>
      <c r="L28" s="5">
        <v>27</v>
      </c>
      <c r="M28" s="3" t="s">
        <v>2928</v>
      </c>
      <c r="O28" s="5"/>
    </row>
    <row r="29" spans="1:16" ht="12" customHeight="1" x14ac:dyDescent="0.2">
      <c r="A29" s="36"/>
      <c r="B29" s="617" t="s">
        <v>2914</v>
      </c>
      <c r="C29" s="507">
        <v>-26</v>
      </c>
      <c r="D29" s="506">
        <v>26</v>
      </c>
      <c r="E29" s="507"/>
      <c r="F29" s="353"/>
      <c r="G29" s="221"/>
      <c r="H29" s="221"/>
      <c r="I29" s="221"/>
      <c r="J29" s="221"/>
      <c r="K29" s="221"/>
      <c r="L29" s="5">
        <v>10</v>
      </c>
      <c r="M29" s="3" t="s">
        <v>2929</v>
      </c>
      <c r="O29" s="5"/>
    </row>
    <row r="30" spans="1:16" ht="12" customHeight="1" x14ac:dyDescent="0.2">
      <c r="A30" s="36"/>
      <c r="B30" s="617" t="s">
        <v>2930</v>
      </c>
      <c r="C30" s="507">
        <v>-50</v>
      </c>
      <c r="D30" s="506">
        <v>50</v>
      </c>
      <c r="E30" s="507"/>
      <c r="F30" s="353"/>
      <c r="G30" s="221"/>
      <c r="J30" s="221"/>
      <c r="K30" s="221"/>
      <c r="L30" s="5">
        <v>87</v>
      </c>
      <c r="M30" s="3" t="s">
        <v>2936</v>
      </c>
      <c r="O30" s="5"/>
    </row>
    <row r="31" spans="1:16" ht="12" customHeight="1" x14ac:dyDescent="0.2">
      <c r="A31" s="36"/>
      <c r="B31" s="617" t="s">
        <v>2931</v>
      </c>
      <c r="C31" s="507">
        <v>-13</v>
      </c>
      <c r="D31" s="506">
        <v>13</v>
      </c>
      <c r="E31" s="507"/>
      <c r="F31" s="353"/>
      <c r="G31" s="221"/>
      <c r="H31" s="221"/>
      <c r="I31" s="221"/>
      <c r="J31" s="221"/>
      <c r="K31" s="221"/>
      <c r="L31" s="5">
        <v>40</v>
      </c>
      <c r="M31" s="3" t="s">
        <v>2942</v>
      </c>
      <c r="O31" s="5"/>
    </row>
    <row r="32" spans="1:16" ht="12" customHeight="1" x14ac:dyDescent="0.2">
      <c r="A32" s="36"/>
      <c r="B32" s="617" t="s">
        <v>569</v>
      </c>
      <c r="C32" s="507">
        <v>-19</v>
      </c>
      <c r="D32" s="506">
        <v>19</v>
      </c>
      <c r="E32" s="507"/>
      <c r="F32" s="353"/>
      <c r="G32" s="221"/>
      <c r="J32" s="221"/>
      <c r="K32" s="221"/>
      <c r="L32" s="5">
        <v>40</v>
      </c>
      <c r="M32" s="3" t="s">
        <v>2943</v>
      </c>
      <c r="O32" s="5"/>
    </row>
    <row r="33" spans="1:15" ht="12" customHeight="1" x14ac:dyDescent="0.2">
      <c r="A33" s="36"/>
      <c r="B33" s="221"/>
      <c r="C33" s="302"/>
      <c r="D33" s="303"/>
      <c r="E33" s="302"/>
      <c r="F33" s="353"/>
      <c r="G33" s="221"/>
      <c r="J33" s="221"/>
      <c r="K33" s="221"/>
      <c r="L33" s="5">
        <v>50</v>
      </c>
      <c r="M33" s="3" t="s">
        <v>761</v>
      </c>
      <c r="O33" s="5"/>
    </row>
    <row r="34" spans="1:15" ht="12" customHeight="1" x14ac:dyDescent="0.25">
      <c r="A34" s="36"/>
      <c r="B34" s="221"/>
      <c r="C34" s="302"/>
      <c r="D34" s="303"/>
      <c r="E34" s="302"/>
      <c r="F34" s="240"/>
      <c r="G34" s="221"/>
      <c r="J34" s="221"/>
      <c r="K34" s="221"/>
      <c r="L34" s="5">
        <v>30</v>
      </c>
      <c r="M34" s="3" t="s">
        <v>2945</v>
      </c>
      <c r="O34" s="5"/>
    </row>
    <row r="35" spans="1:15" ht="12" customHeight="1" x14ac:dyDescent="0.25">
      <c r="A35" s="36"/>
      <c r="B35" s="221"/>
      <c r="C35" s="302"/>
      <c r="D35" s="303"/>
      <c r="E35" s="302"/>
      <c r="F35" s="240"/>
      <c r="G35" s="221"/>
      <c r="J35" s="221"/>
      <c r="K35" s="221"/>
      <c r="L35" s="260">
        <v>10</v>
      </c>
      <c r="M35" s="3" t="s">
        <v>2944</v>
      </c>
      <c r="O35" s="5"/>
    </row>
    <row r="36" spans="1:15" ht="12" customHeight="1" thickBot="1" x14ac:dyDescent="0.3">
      <c r="A36" s="36"/>
      <c r="B36" s="221"/>
      <c r="C36" s="302"/>
      <c r="D36" s="303"/>
      <c r="E36" s="302"/>
      <c r="F36" s="240">
        <f>SUM(D16:D36)</f>
        <v>1891</v>
      </c>
      <c r="G36" s="221"/>
      <c r="J36" s="221"/>
      <c r="K36" s="221"/>
      <c r="L36" s="260">
        <v>160</v>
      </c>
      <c r="M36" s="3" t="s">
        <v>2949</v>
      </c>
      <c r="O36" s="5"/>
    </row>
    <row r="37" spans="1:15" ht="20.25" customHeight="1" thickBot="1" x14ac:dyDescent="0.45">
      <c r="B37" s="50" t="s">
        <v>1198</v>
      </c>
      <c r="C37" s="49">
        <f>SUM(C2:C34)</f>
        <v>0</v>
      </c>
      <c r="D37" s="432">
        <f>SUM(D6:D34)</f>
        <v>10399</v>
      </c>
      <c r="E37" s="48">
        <f>SUM(E2:E34)</f>
        <v>0</v>
      </c>
      <c r="F37" s="353"/>
      <c r="G37" s="221"/>
      <c r="J37" s="221"/>
      <c r="K37" s="221"/>
      <c r="L37" s="651">
        <f>SUM(L2:L36)</f>
        <v>2518</v>
      </c>
      <c r="O37" s="651">
        <f>SUM(O2:O35)</f>
        <v>3292</v>
      </c>
    </row>
    <row r="38" spans="1:15" x14ac:dyDescent="0.2">
      <c r="G38" s="221"/>
      <c r="J38" s="221"/>
      <c r="K38" s="221"/>
    </row>
    <row r="39" spans="1:15" ht="20.25" customHeight="1" x14ac:dyDescent="0.25">
      <c r="D39" s="5"/>
      <c r="F39" s="240"/>
      <c r="G39" s="221"/>
      <c r="K39" s="221"/>
    </row>
    <row r="41" spans="1:15" x14ac:dyDescent="0.2">
      <c r="H41" s="221"/>
      <c r="I41" s="221"/>
    </row>
    <row r="42" spans="1:15" x14ac:dyDescent="0.2">
      <c r="E42" s="3"/>
      <c r="H42" s="221"/>
      <c r="I42" s="221"/>
      <c r="J42" s="221"/>
    </row>
    <row r="43" spans="1:15" x14ac:dyDescent="0.2">
      <c r="E43" s="3"/>
      <c r="F43" s="5"/>
      <c r="J43" s="221"/>
    </row>
    <row r="44" spans="1:15" x14ac:dyDescent="0.2">
      <c r="E44" s="3"/>
      <c r="I44" s="221"/>
      <c r="J44" s="221"/>
    </row>
    <row r="45" spans="1:15" x14ac:dyDescent="0.2">
      <c r="E45" s="3"/>
      <c r="H45" s="221"/>
      <c r="J45" s="221"/>
    </row>
    <row r="46" spans="1:15" x14ac:dyDescent="0.2">
      <c r="J46" s="221"/>
    </row>
    <row r="47" spans="1:15" x14ac:dyDescent="0.2">
      <c r="J47" s="221"/>
    </row>
    <row r="48" spans="1:15" x14ac:dyDescent="0.2">
      <c r="J48" s="221"/>
    </row>
    <row r="54" spans="5:12" x14ac:dyDescent="0.2">
      <c r="L54" s="3">
        <f>190+90+90</f>
        <v>370</v>
      </c>
    </row>
    <row r="56" spans="5:12" x14ac:dyDescent="0.2">
      <c r="E56" s="3"/>
    </row>
    <row r="60" spans="5:12" x14ac:dyDescent="0.2">
      <c r="E60" s="3"/>
    </row>
  </sheetData>
  <mergeCells count="1">
    <mergeCell ref="O1:P1"/>
  </mergeCells>
  <pageMargins left="0.7" right="0.7" top="0.75" bottom="0.75" header="0.3" footer="0.3"/>
  <pageSetup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W66"/>
  <sheetViews>
    <sheetView workbookViewId="0">
      <selection activeCell="O29" sqref="O29:P34"/>
    </sheetView>
  </sheetViews>
  <sheetFormatPr baseColWidth="10" defaultColWidth="11.44140625" defaultRowHeight="11.4" x14ac:dyDescent="0.2"/>
  <cols>
    <col min="1" max="1" width="3.6640625" style="3" customWidth="1"/>
    <col min="2" max="2" width="22.44140625" style="3" customWidth="1"/>
    <col min="3" max="3" width="10.44140625" style="5" customWidth="1"/>
    <col min="4" max="4" width="9.109375" style="3" customWidth="1"/>
    <col min="5" max="5" width="10.33203125" style="5" customWidth="1"/>
    <col min="6" max="7" width="6.88671875" style="3" customWidth="1"/>
    <col min="8" max="8" width="8" style="3" bestFit="1" customWidth="1"/>
    <col min="9" max="9" width="10.6640625" style="3" customWidth="1"/>
    <col min="10" max="10" width="6.5546875" style="3" bestFit="1" customWidth="1"/>
    <col min="11" max="11" width="1.109375" style="3" customWidth="1"/>
    <col min="12" max="12" width="16.6640625" style="3" bestFit="1" customWidth="1"/>
    <col min="13" max="13" width="19.6640625" style="3" customWidth="1"/>
    <col min="14" max="14" width="2.109375" style="3" customWidth="1"/>
    <col min="15" max="15" width="11.33203125" style="3" customWidth="1"/>
    <col min="16" max="16" width="19.6640625" style="3" customWidth="1"/>
    <col min="17" max="17" width="2.6640625" style="3" customWidth="1"/>
    <col min="18" max="18" width="1.6640625" style="3" customWidth="1"/>
    <col min="19" max="19" width="2" style="3" customWidth="1"/>
    <col min="20" max="16384" width="11.44140625" style="3"/>
  </cols>
  <sheetData>
    <row r="1" spans="1:23" ht="12" thickBot="1" x14ac:dyDescent="0.25">
      <c r="B1" s="50"/>
      <c r="C1" s="54" t="s">
        <v>1230</v>
      </c>
      <c r="D1" s="54" t="s">
        <v>1228</v>
      </c>
      <c r="E1" s="54" t="s">
        <v>1229</v>
      </c>
      <c r="F1" s="221"/>
      <c r="G1" s="260"/>
      <c r="H1" s="221"/>
      <c r="I1" s="221"/>
      <c r="J1" s="221"/>
      <c r="L1" s="176" t="s">
        <v>2712</v>
      </c>
      <c r="O1" s="1911" t="s">
        <v>2722</v>
      </c>
      <c r="P1" s="1912"/>
    </row>
    <row r="2" spans="1:23" ht="12" x14ac:dyDescent="0.25">
      <c r="A2" s="16"/>
      <c r="B2" s="50" t="s">
        <v>1192</v>
      </c>
      <c r="C2" s="40">
        <v>9277</v>
      </c>
      <c r="D2" s="44"/>
      <c r="E2" s="44">
        <v>0</v>
      </c>
      <c r="F2" s="260"/>
      <c r="G2" s="630"/>
      <c r="H2" s="260"/>
      <c r="I2" s="355"/>
      <c r="J2" s="221"/>
      <c r="L2" s="5">
        <v>181</v>
      </c>
      <c r="M2" s="3" t="s">
        <v>2831</v>
      </c>
      <c r="O2" s="5">
        <v>53</v>
      </c>
      <c r="P2" s="3" t="s">
        <v>1154</v>
      </c>
    </row>
    <row r="3" spans="1:23" ht="12" x14ac:dyDescent="0.25">
      <c r="A3" s="16"/>
      <c r="B3" s="3" t="s">
        <v>1194</v>
      </c>
      <c r="C3" s="44"/>
      <c r="D3" s="44"/>
      <c r="E3" s="44"/>
      <c r="F3" s="23"/>
      <c r="L3" s="5">
        <v>161</v>
      </c>
      <c r="M3" s="3" t="s">
        <v>1724</v>
      </c>
      <c r="O3" s="5">
        <v>304</v>
      </c>
      <c r="P3" s="3" t="s">
        <v>2733</v>
      </c>
    </row>
    <row r="4" spans="1:23" ht="12" x14ac:dyDescent="0.25">
      <c r="A4" s="16"/>
      <c r="B4" s="3" t="s">
        <v>393</v>
      </c>
      <c r="C4" s="44">
        <v>115</v>
      </c>
      <c r="D4" s="44"/>
      <c r="E4" s="44"/>
      <c r="F4" s="23"/>
      <c r="L4" s="5">
        <v>5</v>
      </c>
      <c r="M4" s="3" t="s">
        <v>2837</v>
      </c>
      <c r="O4" s="5">
        <v>100</v>
      </c>
      <c r="P4" s="3" t="s">
        <v>2829</v>
      </c>
    </row>
    <row r="5" spans="1:23" ht="3.75" customHeight="1" x14ac:dyDescent="0.2">
      <c r="A5" s="4"/>
      <c r="B5" s="51"/>
      <c r="C5" s="41"/>
      <c r="D5" s="45"/>
      <c r="E5" s="45"/>
      <c r="F5" s="4"/>
      <c r="L5" s="5"/>
      <c r="O5" s="5"/>
    </row>
    <row r="6" spans="1:23" x14ac:dyDescent="0.2">
      <c r="A6" s="14">
        <v>1</v>
      </c>
      <c r="B6" s="656" t="s">
        <v>1145</v>
      </c>
      <c r="C6" s="655">
        <v>-30</v>
      </c>
      <c r="D6" s="654">
        <v>30</v>
      </c>
      <c r="E6" s="655"/>
      <c r="J6" s="193"/>
      <c r="L6" s="5">
        <v>140</v>
      </c>
      <c r="M6" s="3" t="s">
        <v>2857</v>
      </c>
      <c r="O6" s="5">
        <v>120</v>
      </c>
      <c r="P6" s="3" t="s">
        <v>2869</v>
      </c>
      <c r="R6" s="221"/>
      <c r="T6" s="221"/>
      <c r="U6" s="221"/>
      <c r="V6" s="221"/>
      <c r="W6" s="221"/>
    </row>
    <row r="7" spans="1:23" x14ac:dyDescent="0.2">
      <c r="A7" s="14">
        <v>2</v>
      </c>
      <c r="B7" s="656" t="s">
        <v>791</v>
      </c>
      <c r="C7" s="655">
        <v>-215</v>
      </c>
      <c r="D7" s="654">
        <v>215</v>
      </c>
      <c r="E7" s="655"/>
      <c r="F7" s="221"/>
      <c r="G7" s="221"/>
      <c r="H7" s="221"/>
      <c r="I7" s="221"/>
      <c r="J7" s="193"/>
      <c r="K7" s="221"/>
      <c r="L7" s="5">
        <v>11</v>
      </c>
      <c r="M7" s="3" t="s">
        <v>2845</v>
      </c>
      <c r="O7" s="5">
        <v>120</v>
      </c>
      <c r="P7" s="650" t="s">
        <v>2870</v>
      </c>
      <c r="Q7" s="221"/>
      <c r="R7" s="221"/>
      <c r="V7" s="221"/>
      <c r="W7" s="221"/>
    </row>
    <row r="8" spans="1:23" x14ac:dyDescent="0.2">
      <c r="A8" s="14">
        <v>3</v>
      </c>
      <c r="B8" s="656" t="s">
        <v>2670</v>
      </c>
      <c r="C8" s="655">
        <v>-560</v>
      </c>
      <c r="D8" s="654">
        <v>560</v>
      </c>
      <c r="E8" s="655"/>
      <c r="G8" s="221"/>
      <c r="H8" s="221"/>
      <c r="I8" s="221"/>
      <c r="J8" s="221"/>
      <c r="K8" s="221"/>
      <c r="L8" s="260">
        <v>305</v>
      </c>
      <c r="M8" s="3" t="s">
        <v>728</v>
      </c>
      <c r="O8" s="260">
        <v>217</v>
      </c>
      <c r="P8" s="3" t="s">
        <v>2858</v>
      </c>
      <c r="Q8" s="221"/>
      <c r="R8" s="221"/>
      <c r="V8" s="221"/>
      <c r="W8" s="221"/>
    </row>
    <row r="9" spans="1:23" x14ac:dyDescent="0.2">
      <c r="A9" s="14">
        <v>4</v>
      </c>
      <c r="B9" s="656" t="s">
        <v>2711</v>
      </c>
      <c r="C9" s="655">
        <v>-2501</v>
      </c>
      <c r="D9" s="654">
        <f>L41</f>
        <v>2501</v>
      </c>
      <c r="E9" s="655"/>
      <c r="G9" s="221"/>
      <c r="H9" s="221"/>
      <c r="I9" s="221"/>
      <c r="J9" s="221"/>
      <c r="K9" s="221"/>
      <c r="L9" s="260">
        <v>46</v>
      </c>
      <c r="M9" s="193" t="s">
        <v>2697</v>
      </c>
      <c r="O9" s="260">
        <v>312</v>
      </c>
      <c r="P9" s="3" t="s">
        <v>2859</v>
      </c>
      <c r="R9" s="221"/>
      <c r="V9" s="221"/>
      <c r="W9" s="221"/>
    </row>
    <row r="10" spans="1:23" x14ac:dyDescent="0.2">
      <c r="A10" s="14">
        <v>5</v>
      </c>
      <c r="B10" s="656" t="s">
        <v>2609</v>
      </c>
      <c r="C10" s="655">
        <v>0</v>
      </c>
      <c r="D10" s="654">
        <v>0</v>
      </c>
      <c r="E10" s="655"/>
      <c r="G10" s="221"/>
      <c r="H10" s="193"/>
      <c r="I10" s="497"/>
      <c r="J10" s="193"/>
      <c r="K10" s="221"/>
      <c r="L10" s="230">
        <v>669</v>
      </c>
      <c r="M10" s="193" t="s">
        <v>2849</v>
      </c>
      <c r="N10" s="260"/>
      <c r="O10" s="5">
        <v>289</v>
      </c>
      <c r="P10" s="221" t="s">
        <v>2868</v>
      </c>
      <c r="R10" s="221"/>
      <c r="T10" s="221"/>
      <c r="U10" s="221"/>
      <c r="V10" s="221"/>
      <c r="W10" s="221"/>
    </row>
    <row r="11" spans="1:23" ht="12" x14ac:dyDescent="0.25">
      <c r="A11" s="14">
        <v>6</v>
      </c>
      <c r="B11" s="656" t="s">
        <v>1433</v>
      </c>
      <c r="C11" s="655">
        <v>-65</v>
      </c>
      <c r="D11" s="654">
        <v>65</v>
      </c>
      <c r="E11" s="655"/>
      <c r="F11" s="240">
        <f>SUM(D6:D11)</f>
        <v>3371</v>
      </c>
      <c r="G11" s="221"/>
      <c r="H11" s="193"/>
      <c r="I11" s="221"/>
      <c r="J11" s="221"/>
      <c r="L11" s="260">
        <v>10</v>
      </c>
      <c r="M11" s="221" t="s">
        <v>2850</v>
      </c>
      <c r="N11" s="221"/>
      <c r="O11" s="260">
        <v>200</v>
      </c>
      <c r="P11" s="3" t="s">
        <v>2871</v>
      </c>
      <c r="R11" s="221"/>
      <c r="T11" s="221"/>
      <c r="U11" s="221"/>
      <c r="V11" s="221"/>
      <c r="W11" s="221"/>
    </row>
    <row r="12" spans="1:23" ht="3" customHeight="1" x14ac:dyDescent="0.25">
      <c r="A12" s="659"/>
      <c r="B12" s="659"/>
      <c r="C12" s="660"/>
      <c r="D12" s="660"/>
      <c r="E12" s="660"/>
      <c r="F12" s="661"/>
      <c r="J12" s="221"/>
      <c r="L12" s="260"/>
      <c r="M12" s="221"/>
      <c r="N12" s="221"/>
      <c r="O12" s="260"/>
      <c r="R12" s="221"/>
      <c r="T12" s="221"/>
      <c r="U12" s="221"/>
      <c r="V12" s="221"/>
      <c r="W12" s="221"/>
    </row>
    <row r="13" spans="1:23" ht="12" x14ac:dyDescent="0.25">
      <c r="A13" s="662" t="s">
        <v>2854</v>
      </c>
      <c r="B13" s="670" t="s">
        <v>2852</v>
      </c>
      <c r="C13" s="662">
        <v>-143</v>
      </c>
      <c r="D13" s="662">
        <v>143</v>
      </c>
      <c r="E13" s="662"/>
      <c r="F13" s="240"/>
      <c r="J13" s="221"/>
      <c r="L13" s="5">
        <v>55</v>
      </c>
      <c r="M13" s="3" t="s">
        <v>1147</v>
      </c>
      <c r="N13" s="221"/>
      <c r="O13" s="5">
        <v>895</v>
      </c>
      <c r="P13" s="3" t="s">
        <v>1147</v>
      </c>
      <c r="R13" s="221"/>
      <c r="T13" s="221"/>
      <c r="U13" s="221"/>
      <c r="V13" s="221"/>
      <c r="W13" s="221"/>
    </row>
    <row r="14" spans="1:23" ht="12" x14ac:dyDescent="0.25">
      <c r="A14" s="662" t="s">
        <v>2855</v>
      </c>
      <c r="B14" s="656" t="s">
        <v>2853</v>
      </c>
      <c r="C14" s="655">
        <v>0</v>
      </c>
      <c r="D14" s="654">
        <v>0</v>
      </c>
      <c r="E14" s="654"/>
      <c r="F14" s="240"/>
      <c r="J14" s="221"/>
      <c r="L14" s="260">
        <v>32</v>
      </c>
      <c r="M14" s="221" t="s">
        <v>2860</v>
      </c>
      <c r="N14" s="221"/>
      <c r="O14" s="260"/>
      <c r="R14" s="221"/>
      <c r="T14" s="221"/>
      <c r="U14" s="221"/>
      <c r="V14" s="221"/>
      <c r="W14" s="221"/>
    </row>
    <row r="15" spans="1:23" ht="12" x14ac:dyDescent="0.25">
      <c r="A15" s="662" t="s">
        <v>2856</v>
      </c>
      <c r="B15" s="656" t="s">
        <v>1155</v>
      </c>
      <c r="C15" s="655">
        <v>0</v>
      </c>
      <c r="D15" s="654">
        <v>0</v>
      </c>
      <c r="E15" s="654"/>
      <c r="F15" s="240"/>
      <c r="G15" s="3">
        <f>2500-2141</f>
        <v>359</v>
      </c>
      <c r="J15" s="221"/>
      <c r="L15" s="260">
        <v>43</v>
      </c>
      <c r="M15" s="221" t="s">
        <v>2863</v>
      </c>
      <c r="N15" s="221"/>
      <c r="O15" s="260"/>
      <c r="R15" s="221"/>
      <c r="T15" s="221"/>
      <c r="U15" s="221"/>
      <c r="V15" s="221"/>
      <c r="W15" s="221"/>
    </row>
    <row r="16" spans="1:23" ht="12" x14ac:dyDescent="0.25">
      <c r="A16" s="644"/>
      <c r="B16" s="656" t="s">
        <v>1162</v>
      </c>
      <c r="C16" s="655">
        <v>-79</v>
      </c>
      <c r="D16" s="654">
        <v>79</v>
      </c>
      <c r="E16" s="654"/>
      <c r="F16" s="240"/>
      <c r="J16" s="221"/>
      <c r="L16" s="260">
        <v>58</v>
      </c>
      <c r="M16" s="221" t="s">
        <v>2864</v>
      </c>
      <c r="N16" s="221"/>
      <c r="O16" s="260"/>
      <c r="R16" s="221"/>
      <c r="T16" s="221"/>
      <c r="U16" s="221"/>
      <c r="V16" s="221"/>
      <c r="W16" s="221"/>
    </row>
    <row r="17" spans="1:23" ht="3" customHeight="1" x14ac:dyDescent="0.2">
      <c r="A17" s="4"/>
      <c r="B17" s="51"/>
      <c r="C17" s="41"/>
      <c r="D17" s="45"/>
      <c r="E17" s="41"/>
      <c r="F17" s="4"/>
      <c r="I17" s="221"/>
      <c r="J17" s="221"/>
      <c r="K17" s="221"/>
      <c r="L17" s="260"/>
      <c r="N17" s="221"/>
      <c r="O17" s="260"/>
      <c r="P17" s="221"/>
      <c r="R17" s="221"/>
      <c r="T17" s="221"/>
      <c r="U17" s="221"/>
      <c r="V17" s="221"/>
      <c r="W17" s="221"/>
    </row>
    <row r="18" spans="1:23" ht="12" x14ac:dyDescent="0.25">
      <c r="A18" s="15"/>
      <c r="B18" s="594" t="s">
        <v>62</v>
      </c>
      <c r="C18" s="501">
        <v>-2706</v>
      </c>
      <c r="D18" s="652">
        <v>2706</v>
      </c>
      <c r="E18" s="501">
        <v>0</v>
      </c>
      <c r="L18" s="260">
        <v>49</v>
      </c>
      <c r="M18" s="3" t="s">
        <v>2865</v>
      </c>
      <c r="N18" s="221"/>
      <c r="O18" s="260"/>
      <c r="P18" s="221"/>
      <c r="Q18" s="221"/>
      <c r="R18" s="221"/>
      <c r="T18" s="221"/>
      <c r="U18" s="221"/>
      <c r="V18" s="221"/>
      <c r="W18" s="221"/>
    </row>
    <row r="19" spans="1:23" ht="3" customHeight="1" x14ac:dyDescent="0.2">
      <c r="A19" s="4"/>
      <c r="B19" s="357"/>
      <c r="C19" s="41"/>
      <c r="D19" s="45"/>
      <c r="E19" s="41"/>
      <c r="F19" s="4"/>
      <c r="I19" s="221"/>
      <c r="J19" s="221"/>
      <c r="K19" s="221"/>
      <c r="L19" s="260"/>
      <c r="O19" s="260"/>
      <c r="P19" s="221"/>
      <c r="Q19" s="221"/>
      <c r="R19" s="221"/>
      <c r="T19" s="221"/>
      <c r="U19" s="221"/>
      <c r="V19" s="221"/>
      <c r="W19" s="221"/>
    </row>
    <row r="20" spans="1:23" ht="12" customHeight="1" x14ac:dyDescent="0.2">
      <c r="A20" s="36"/>
      <c r="B20" s="656" t="s">
        <v>2695</v>
      </c>
      <c r="C20" s="655">
        <v>-13</v>
      </c>
      <c r="D20" s="654">
        <v>13</v>
      </c>
      <c r="E20" s="655"/>
      <c r="F20" s="353"/>
      <c r="K20" s="221"/>
      <c r="L20" s="5">
        <v>16</v>
      </c>
      <c r="M20" s="3" t="s">
        <v>2866</v>
      </c>
      <c r="O20" s="5"/>
    </row>
    <row r="21" spans="1:23" ht="12" customHeight="1" x14ac:dyDescent="0.25">
      <c r="A21" s="36"/>
      <c r="B21" s="657" t="s">
        <v>2769</v>
      </c>
      <c r="C21" s="658">
        <v>-1600</v>
      </c>
      <c r="D21" s="658">
        <v>1600</v>
      </c>
      <c r="E21" s="658"/>
      <c r="F21" s="353"/>
      <c r="G21" s="221"/>
      <c r="H21" s="221"/>
      <c r="I21" s="221"/>
      <c r="J21" s="221"/>
      <c r="K21" s="221"/>
      <c r="L21" s="5">
        <v>200</v>
      </c>
      <c r="M21" s="3" t="s">
        <v>2872</v>
      </c>
      <c r="O21" s="5"/>
    </row>
    <row r="22" spans="1:23" ht="12" customHeight="1" x14ac:dyDescent="0.2">
      <c r="A22" s="36"/>
      <c r="B22" s="656" t="s">
        <v>2847</v>
      </c>
      <c r="C22" s="655">
        <v>-398</v>
      </c>
      <c r="D22" s="654">
        <v>398</v>
      </c>
      <c r="E22" s="655"/>
      <c r="F22" s="353"/>
      <c r="G22" s="221"/>
      <c r="H22" s="221"/>
      <c r="I22" s="221"/>
      <c r="J22" s="221"/>
      <c r="K22" s="221"/>
      <c r="L22" s="5">
        <v>100</v>
      </c>
      <c r="M22" s="3" t="s">
        <v>2871</v>
      </c>
      <c r="O22" s="5"/>
    </row>
    <row r="23" spans="1:23" ht="12" customHeight="1" x14ac:dyDescent="0.2">
      <c r="A23" s="36"/>
      <c r="B23" s="656" t="s">
        <v>2848</v>
      </c>
      <c r="C23" s="655">
        <v>-150</v>
      </c>
      <c r="D23" s="654">
        <v>150</v>
      </c>
      <c r="E23" s="655"/>
      <c r="F23" s="353"/>
      <c r="G23" s="221"/>
      <c r="K23" s="221"/>
      <c r="L23" s="5">
        <v>60</v>
      </c>
      <c r="M23" s="3" t="s">
        <v>2874</v>
      </c>
      <c r="O23" s="5"/>
    </row>
    <row r="24" spans="1:23" ht="12" customHeight="1" x14ac:dyDescent="0.2">
      <c r="A24" s="36"/>
      <c r="B24" s="664" t="s">
        <v>2759</v>
      </c>
      <c r="C24" s="654">
        <v>-53</v>
      </c>
      <c r="D24" s="655">
        <v>53</v>
      </c>
      <c r="E24" s="654"/>
      <c r="F24" s="353"/>
      <c r="G24" s="221"/>
      <c r="K24" s="221"/>
      <c r="L24" s="5">
        <v>360</v>
      </c>
      <c r="M24" s="3" t="s">
        <v>2877</v>
      </c>
      <c r="N24" s="221"/>
      <c r="O24" s="5"/>
    </row>
    <row r="25" spans="1:23" ht="12" customHeight="1" x14ac:dyDescent="0.2">
      <c r="A25" s="36"/>
      <c r="B25" s="656" t="s">
        <v>2834</v>
      </c>
      <c r="C25" s="655">
        <v>-75</v>
      </c>
      <c r="D25" s="654">
        <v>75</v>
      </c>
      <c r="E25" s="655"/>
      <c r="F25" s="353"/>
      <c r="G25" s="221"/>
      <c r="K25" s="221"/>
      <c r="L25" s="353"/>
      <c r="N25" s="260"/>
      <c r="O25" s="5"/>
    </row>
    <row r="26" spans="1:23" ht="12" customHeight="1" x14ac:dyDescent="0.2">
      <c r="A26" s="36"/>
      <c r="B26" s="656" t="s">
        <v>2836</v>
      </c>
      <c r="C26" s="655">
        <v>-45</v>
      </c>
      <c r="D26" s="654">
        <v>45</v>
      </c>
      <c r="E26" s="655"/>
      <c r="F26" s="353"/>
      <c r="G26" s="221"/>
      <c r="K26" s="221"/>
      <c r="L26" s="5"/>
      <c r="N26" s="260"/>
      <c r="O26" s="5"/>
    </row>
    <row r="27" spans="1:23" ht="12" customHeight="1" x14ac:dyDescent="0.2">
      <c r="A27" s="36"/>
      <c r="B27" s="656" t="s">
        <v>2838</v>
      </c>
      <c r="C27" s="655">
        <v>-13</v>
      </c>
      <c r="D27" s="654">
        <v>13</v>
      </c>
      <c r="E27" s="655"/>
      <c r="F27" s="353"/>
      <c r="G27" s="221"/>
      <c r="K27" s="221"/>
      <c r="N27" s="260"/>
      <c r="O27" s="5"/>
    </row>
    <row r="28" spans="1:23" ht="12" customHeight="1" x14ac:dyDescent="0.2">
      <c r="A28" s="36"/>
      <c r="B28" s="656" t="s">
        <v>2839</v>
      </c>
      <c r="C28" s="655">
        <v>-100</v>
      </c>
      <c r="D28" s="654">
        <v>100</v>
      </c>
      <c r="E28" s="655"/>
      <c r="F28" s="353"/>
      <c r="G28" s="221"/>
      <c r="K28" s="221"/>
      <c r="L28" s="5"/>
      <c r="O28" s="5"/>
    </row>
    <row r="29" spans="1:23" ht="12" customHeight="1" x14ac:dyDescent="0.2">
      <c r="A29" s="36"/>
      <c r="B29" s="656" t="s">
        <v>2840</v>
      </c>
      <c r="C29" s="655">
        <v>-10</v>
      </c>
      <c r="D29" s="654">
        <v>10</v>
      </c>
      <c r="E29" s="655"/>
      <c r="F29" s="353"/>
      <c r="G29" s="221"/>
      <c r="K29" s="221"/>
      <c r="L29" s="5"/>
    </row>
    <row r="30" spans="1:23" ht="12" customHeight="1" x14ac:dyDescent="0.2">
      <c r="A30" s="36"/>
      <c r="B30" s="656" t="s">
        <v>2841</v>
      </c>
      <c r="C30" s="655">
        <v>-20</v>
      </c>
      <c r="D30" s="654">
        <v>20</v>
      </c>
      <c r="E30" s="655"/>
      <c r="F30" s="353"/>
      <c r="G30" s="221"/>
      <c r="H30" s="221"/>
      <c r="I30" s="221"/>
      <c r="J30" s="221"/>
      <c r="K30" s="221"/>
      <c r="L30" s="5"/>
    </row>
    <row r="31" spans="1:23" ht="12" customHeight="1" x14ac:dyDescent="0.2">
      <c r="A31" s="36"/>
      <c r="B31" s="656" t="s">
        <v>2842</v>
      </c>
      <c r="C31" s="655">
        <v>-5</v>
      </c>
      <c r="D31" s="654">
        <v>5</v>
      </c>
      <c r="E31" s="655"/>
      <c r="F31" s="353"/>
      <c r="G31" s="221"/>
      <c r="H31" s="221"/>
      <c r="I31" s="221"/>
      <c r="J31" s="221"/>
      <c r="K31" s="221"/>
      <c r="L31" s="5"/>
    </row>
    <row r="32" spans="1:23" ht="12" customHeight="1" x14ac:dyDescent="0.2">
      <c r="A32" s="36"/>
      <c r="B32" s="656" t="s">
        <v>2843</v>
      </c>
      <c r="C32" s="655">
        <v>-24</v>
      </c>
      <c r="D32" s="654">
        <v>24</v>
      </c>
      <c r="E32" s="655"/>
      <c r="F32" s="353"/>
      <c r="G32" s="221"/>
      <c r="H32" s="221"/>
      <c r="I32" s="221"/>
      <c r="J32" s="221"/>
      <c r="K32" s="221"/>
      <c r="L32" s="5"/>
    </row>
    <row r="33" spans="1:15" ht="12" customHeight="1" x14ac:dyDescent="0.25">
      <c r="A33" s="36"/>
      <c r="B33" s="656" t="s">
        <v>2844</v>
      </c>
      <c r="C33" s="655">
        <v>-10</v>
      </c>
      <c r="D33" s="654">
        <v>10</v>
      </c>
      <c r="E33" s="655"/>
      <c r="F33" s="353"/>
      <c r="G33" s="221"/>
      <c r="H33" s="221"/>
      <c r="I33" s="663"/>
      <c r="J33" s="221"/>
      <c r="K33" s="221"/>
      <c r="L33" s="5"/>
    </row>
    <row r="34" spans="1:15" ht="12" customHeight="1" x14ac:dyDescent="0.2">
      <c r="A34" s="36"/>
      <c r="B34" s="656" t="s">
        <v>2846</v>
      </c>
      <c r="C34" s="655">
        <v>-202</v>
      </c>
      <c r="D34" s="654">
        <v>202</v>
      </c>
      <c r="E34" s="655"/>
      <c r="F34" s="353"/>
      <c r="G34" s="221"/>
      <c r="H34" s="221"/>
      <c r="I34" s="221"/>
      <c r="J34" s="221"/>
      <c r="K34" s="221"/>
      <c r="L34" s="5"/>
    </row>
    <row r="35" spans="1:15" ht="12" customHeight="1" x14ac:dyDescent="0.2">
      <c r="A35" s="36"/>
      <c r="B35" s="656" t="s">
        <v>2851</v>
      </c>
      <c r="C35" s="655">
        <v>-60</v>
      </c>
      <c r="D35" s="654">
        <v>60</v>
      </c>
      <c r="E35" s="655"/>
      <c r="F35" s="353"/>
      <c r="G35" s="221"/>
      <c r="H35" s="221"/>
      <c r="I35" s="221"/>
      <c r="J35" s="221"/>
      <c r="K35" s="221"/>
      <c r="L35" s="5"/>
      <c r="O35" s="5"/>
    </row>
    <row r="36" spans="1:15" ht="12" customHeight="1" x14ac:dyDescent="0.2">
      <c r="A36" s="36"/>
      <c r="B36" s="656" t="s">
        <v>2862</v>
      </c>
      <c r="C36" s="655">
        <v>-230</v>
      </c>
      <c r="D36" s="654">
        <v>230</v>
      </c>
      <c r="E36" s="655"/>
      <c r="F36" s="353"/>
      <c r="G36" s="221"/>
      <c r="H36" s="221"/>
      <c r="I36" s="221"/>
      <c r="J36" s="221"/>
      <c r="K36" s="221"/>
      <c r="L36" s="5"/>
      <c r="O36" s="5"/>
    </row>
    <row r="37" spans="1:15" ht="12" customHeight="1" x14ac:dyDescent="0.2">
      <c r="A37" s="36"/>
      <c r="B37" s="656" t="s">
        <v>2861</v>
      </c>
      <c r="C37" s="655">
        <v>-30</v>
      </c>
      <c r="D37" s="654">
        <v>30</v>
      </c>
      <c r="E37" s="655"/>
      <c r="F37" s="353"/>
      <c r="G37" s="221"/>
      <c r="H37" s="221"/>
      <c r="I37" s="221"/>
      <c r="J37" s="221"/>
      <c r="K37" s="221"/>
      <c r="L37" s="5"/>
      <c r="O37" s="5"/>
    </row>
    <row r="38" spans="1:15" ht="12" customHeight="1" x14ac:dyDescent="0.2">
      <c r="A38" s="36"/>
      <c r="B38" s="656" t="s">
        <v>2873</v>
      </c>
      <c r="C38" s="655">
        <v>-30</v>
      </c>
      <c r="D38" s="654">
        <v>30</v>
      </c>
      <c r="E38" s="655"/>
      <c r="F38" s="353"/>
      <c r="G38" s="221"/>
      <c r="H38" s="221"/>
      <c r="I38" s="221"/>
      <c r="J38" s="221"/>
      <c r="K38" s="221"/>
      <c r="L38" s="5"/>
      <c r="O38" s="5"/>
    </row>
    <row r="39" spans="1:15" ht="12" customHeight="1" x14ac:dyDescent="0.2">
      <c r="A39" s="36"/>
      <c r="B39" s="656" t="s">
        <v>2875</v>
      </c>
      <c r="C39" s="655">
        <v>-25</v>
      </c>
      <c r="D39" s="654">
        <v>25</v>
      </c>
      <c r="E39" s="655"/>
      <c r="F39" s="353"/>
      <c r="G39" s="221"/>
      <c r="H39" s="221"/>
      <c r="I39" s="221"/>
      <c r="J39" s="221"/>
      <c r="K39" s="221"/>
      <c r="L39" s="5"/>
      <c r="O39" s="5"/>
    </row>
    <row r="40" spans="1:15" ht="12" customHeight="1" thickBot="1" x14ac:dyDescent="0.3">
      <c r="A40" s="36"/>
      <c r="B40" s="221"/>
      <c r="C40" s="302"/>
      <c r="D40" s="303"/>
      <c r="E40" s="302"/>
      <c r="F40" s="240">
        <f>SUM(D20:D40)</f>
        <v>3093</v>
      </c>
      <c r="G40" s="221"/>
      <c r="H40" s="221"/>
      <c r="I40" s="221"/>
      <c r="J40" s="221"/>
      <c r="K40" s="221"/>
      <c r="L40" s="260"/>
      <c r="M40" s="621"/>
      <c r="O40" s="5"/>
    </row>
    <row r="41" spans="1:15" ht="20.25" customHeight="1" thickBot="1" x14ac:dyDescent="0.45">
      <c r="B41" s="50" t="s">
        <v>1198</v>
      </c>
      <c r="C41" s="49">
        <f>SUM(C2:C40)</f>
        <v>0</v>
      </c>
      <c r="D41" s="432">
        <f>SUM(D6:D40)</f>
        <v>9392</v>
      </c>
      <c r="E41" s="48">
        <f>SUM(E2:E40)</f>
        <v>0</v>
      </c>
      <c r="F41" s="353"/>
      <c r="G41" s="221"/>
      <c r="H41" s="221"/>
      <c r="I41" s="221"/>
      <c r="J41" s="221"/>
      <c r="K41" s="221"/>
      <c r="L41" s="651">
        <f>SUM(L2:L40)</f>
        <v>2501</v>
      </c>
      <c r="O41" s="651">
        <f>SUM(O2:O40)</f>
        <v>2610</v>
      </c>
    </row>
    <row r="42" spans="1:15" x14ac:dyDescent="0.2">
      <c r="G42" s="221"/>
      <c r="H42" s="221"/>
      <c r="I42" s="221"/>
      <c r="J42" s="221"/>
      <c r="K42" s="221"/>
    </row>
    <row r="43" spans="1:15" ht="20.25" customHeight="1" x14ac:dyDescent="0.25">
      <c r="D43" s="5"/>
      <c r="F43" s="240"/>
      <c r="G43" s="221"/>
      <c r="K43" s="221"/>
    </row>
    <row r="44" spans="1:15" x14ac:dyDescent="0.2">
      <c r="C44" s="3"/>
      <c r="E44" s="3"/>
      <c r="F44" s="193"/>
      <c r="K44" s="221"/>
    </row>
    <row r="49" spans="5:6" x14ac:dyDescent="0.2">
      <c r="F49" s="5"/>
    </row>
    <row r="62" spans="5:6" x14ac:dyDescent="0.2">
      <c r="E62" s="3"/>
    </row>
    <row r="66" spans="5:5" x14ac:dyDescent="0.2">
      <c r="E66" s="3"/>
    </row>
  </sheetData>
  <mergeCells count="1">
    <mergeCell ref="O1:P1"/>
  </mergeCells>
  <pageMargins left="0.7" right="0.7" top="0.75" bottom="0.75" header="0.3" footer="0.3"/>
  <pageSetup orientation="portrait"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W68"/>
  <sheetViews>
    <sheetView workbookViewId="0">
      <selection activeCell="L50" sqref="L50"/>
    </sheetView>
  </sheetViews>
  <sheetFormatPr baseColWidth="10" defaultColWidth="11.44140625" defaultRowHeight="11.4" x14ac:dyDescent="0.2"/>
  <cols>
    <col min="1" max="1" width="3.6640625" style="3" customWidth="1"/>
    <col min="2" max="2" width="22.44140625" style="3" customWidth="1"/>
    <col min="3" max="3" width="10.44140625" style="5" customWidth="1"/>
    <col min="4" max="4" width="9.109375" style="3" customWidth="1"/>
    <col min="5" max="5" width="10.33203125" style="5" customWidth="1"/>
    <col min="6" max="6" width="6.88671875" style="3" customWidth="1"/>
    <col min="7" max="7" width="4.33203125" style="3" customWidth="1"/>
    <col min="8" max="8" width="8" style="3" bestFit="1" customWidth="1"/>
    <col min="9" max="9" width="10.6640625" style="3" customWidth="1"/>
    <col min="10" max="10" width="6.5546875" style="3" bestFit="1" customWidth="1"/>
    <col min="11" max="11" width="1.109375" style="3" customWidth="1"/>
    <col min="12" max="12" width="16.6640625" style="3" bestFit="1" customWidth="1"/>
    <col min="13" max="13" width="19.6640625" style="3" customWidth="1"/>
    <col min="14" max="14" width="2.109375" style="3" customWidth="1"/>
    <col min="15" max="15" width="11.33203125" style="3" customWidth="1"/>
    <col min="16" max="16" width="19.6640625" style="3" customWidth="1"/>
    <col min="17" max="17" width="2.6640625" style="3" customWidth="1"/>
    <col min="18" max="18" width="1.6640625" style="3" customWidth="1"/>
    <col min="19" max="19" width="2" style="3" customWidth="1"/>
    <col min="20" max="16384" width="11.44140625" style="3"/>
  </cols>
  <sheetData>
    <row r="1" spans="1:23" ht="12" thickBot="1" x14ac:dyDescent="0.25">
      <c r="B1" s="50"/>
      <c r="C1" s="54" t="s">
        <v>1230</v>
      </c>
      <c r="D1" s="54" t="s">
        <v>1228</v>
      </c>
      <c r="E1" s="54" t="s">
        <v>1229</v>
      </c>
      <c r="F1" s="221"/>
      <c r="G1" s="260"/>
      <c r="H1" s="221"/>
      <c r="I1" s="221"/>
      <c r="J1" s="221"/>
      <c r="L1" s="176" t="s">
        <v>2712</v>
      </c>
      <c r="O1" s="1911" t="s">
        <v>2722</v>
      </c>
      <c r="P1" s="1912"/>
    </row>
    <row r="2" spans="1:23" ht="12" x14ac:dyDescent="0.25">
      <c r="A2" s="16"/>
      <c r="B2" s="50" t="s">
        <v>1192</v>
      </c>
      <c r="C2" s="40">
        <v>7196</v>
      </c>
      <c r="D2" s="44"/>
      <c r="E2" s="44">
        <v>0</v>
      </c>
      <c r="F2" s="260"/>
      <c r="G2" s="630"/>
      <c r="H2" s="260"/>
      <c r="I2" s="355"/>
      <c r="J2" s="221"/>
      <c r="L2" s="5">
        <v>417</v>
      </c>
      <c r="M2" s="3" t="s">
        <v>2765</v>
      </c>
      <c r="O2" s="3">
        <v>84</v>
      </c>
      <c r="P2" s="3" t="s">
        <v>2767</v>
      </c>
    </row>
    <row r="3" spans="1:23" ht="12" x14ac:dyDescent="0.25">
      <c r="A3" s="16"/>
      <c r="B3" s="3" t="s">
        <v>1194</v>
      </c>
      <c r="C3" s="44"/>
      <c r="D3" s="44"/>
      <c r="E3" s="44">
        <v>0</v>
      </c>
      <c r="F3" s="23"/>
      <c r="L3" s="295">
        <v>71</v>
      </c>
      <c r="M3" s="3" t="s">
        <v>2766</v>
      </c>
      <c r="O3" s="55">
        <v>290</v>
      </c>
      <c r="P3" s="3" t="s">
        <v>2733</v>
      </c>
    </row>
    <row r="4" spans="1:23" ht="12" x14ac:dyDescent="0.25">
      <c r="A4" s="16"/>
      <c r="B4" s="3" t="s">
        <v>393</v>
      </c>
      <c r="C4" s="44">
        <v>108</v>
      </c>
      <c r="D4" s="44"/>
      <c r="E4" s="44"/>
      <c r="F4" s="23"/>
      <c r="L4" s="295">
        <v>26</v>
      </c>
      <c r="M4" s="3" t="s">
        <v>2768</v>
      </c>
      <c r="O4" s="55">
        <v>56</v>
      </c>
      <c r="P4" s="3" t="s">
        <v>1154</v>
      </c>
    </row>
    <row r="5" spans="1:23" ht="12" x14ac:dyDescent="0.25">
      <c r="A5" s="16"/>
      <c r="B5" s="3" t="s">
        <v>2799</v>
      </c>
      <c r="C5" s="44">
        <v>1000</v>
      </c>
      <c r="D5" s="44"/>
      <c r="E5" s="44"/>
      <c r="F5" s="23"/>
      <c r="L5" s="295">
        <v>3</v>
      </c>
      <c r="M5" s="3" t="s">
        <v>2770</v>
      </c>
      <c r="O5" s="55">
        <v>2</v>
      </c>
      <c r="P5" s="3" t="s">
        <v>2779</v>
      </c>
    </row>
    <row r="6" spans="1:23" ht="3.75" customHeight="1" x14ac:dyDescent="0.2">
      <c r="A6" s="4"/>
      <c r="B6" s="51"/>
      <c r="C6" s="41"/>
      <c r="D6" s="45"/>
      <c r="E6" s="45"/>
      <c r="F6" s="4"/>
      <c r="L6" s="5"/>
      <c r="O6" s="55"/>
    </row>
    <row r="7" spans="1:23" x14ac:dyDescent="0.2">
      <c r="A7" s="14">
        <v>1</v>
      </c>
      <c r="B7" s="644" t="s">
        <v>2774</v>
      </c>
      <c r="C7" s="645">
        <v>-95</v>
      </c>
      <c r="D7" s="646">
        <v>95</v>
      </c>
      <c r="E7" s="645"/>
      <c r="L7" s="5">
        <v>9</v>
      </c>
      <c r="M7" s="3" t="s">
        <v>2771</v>
      </c>
      <c r="O7" s="3">
        <v>115</v>
      </c>
      <c r="P7" s="650" t="s">
        <v>2793</v>
      </c>
      <c r="R7" s="221"/>
      <c r="T7" s="221"/>
      <c r="U7" s="221"/>
      <c r="V7" s="221"/>
      <c r="W7" s="221"/>
    </row>
    <row r="8" spans="1:23" x14ac:dyDescent="0.2">
      <c r="A8" s="14">
        <v>2</v>
      </c>
      <c r="B8" s="644" t="s">
        <v>1145</v>
      </c>
      <c r="C8" s="645">
        <v>-30</v>
      </c>
      <c r="D8" s="646">
        <v>30</v>
      </c>
      <c r="E8" s="645"/>
      <c r="J8" s="193"/>
      <c r="L8" s="5">
        <v>27</v>
      </c>
      <c r="M8" s="3" t="s">
        <v>2772</v>
      </c>
      <c r="O8" s="55">
        <v>100</v>
      </c>
      <c r="P8" s="3" t="s">
        <v>2792</v>
      </c>
      <c r="R8" s="221"/>
      <c r="T8" s="221"/>
      <c r="U8" s="221"/>
      <c r="V8" s="221"/>
      <c r="W8" s="221"/>
    </row>
    <row r="9" spans="1:23" x14ac:dyDescent="0.2">
      <c r="A9" s="14">
        <v>4</v>
      </c>
      <c r="B9" s="644" t="s">
        <v>1686</v>
      </c>
      <c r="C9" s="645">
        <v>-54</v>
      </c>
      <c r="D9" s="646">
        <v>54</v>
      </c>
      <c r="E9" s="645"/>
      <c r="J9" s="193"/>
      <c r="K9" s="221"/>
      <c r="L9" s="260">
        <v>10</v>
      </c>
      <c r="M9" s="3" t="s">
        <v>2778</v>
      </c>
      <c r="O9" s="3">
        <v>100</v>
      </c>
      <c r="P9" s="3" t="s">
        <v>2804</v>
      </c>
      <c r="R9" s="221"/>
      <c r="V9" s="221"/>
      <c r="W9" s="221"/>
    </row>
    <row r="10" spans="1:23" x14ac:dyDescent="0.2">
      <c r="A10" s="14">
        <v>5</v>
      </c>
      <c r="B10" s="644" t="s">
        <v>2140</v>
      </c>
      <c r="C10" s="645">
        <v>-11</v>
      </c>
      <c r="D10" s="646">
        <v>11</v>
      </c>
      <c r="E10" s="645"/>
      <c r="J10" s="193"/>
      <c r="K10" s="221"/>
      <c r="L10" s="260">
        <v>44</v>
      </c>
      <c r="M10" s="193" t="s">
        <v>2781</v>
      </c>
      <c r="O10" s="3">
        <v>100</v>
      </c>
      <c r="P10" s="650" t="s">
        <v>2805</v>
      </c>
      <c r="R10" s="221"/>
      <c r="V10" s="221"/>
      <c r="W10" s="221"/>
    </row>
    <row r="11" spans="1:23" x14ac:dyDescent="0.2">
      <c r="A11" s="14">
        <v>6</v>
      </c>
      <c r="B11" s="644" t="s">
        <v>2773</v>
      </c>
      <c r="C11" s="645">
        <v>-76</v>
      </c>
      <c r="D11" s="646">
        <v>76</v>
      </c>
      <c r="E11" s="645"/>
      <c r="J11" s="193"/>
      <c r="K11" s="221"/>
      <c r="L11" s="230">
        <v>13</v>
      </c>
      <c r="M11" s="193" t="s">
        <v>2783</v>
      </c>
      <c r="N11" s="221"/>
      <c r="O11" s="3">
        <v>341</v>
      </c>
      <c r="P11" s="3" t="s">
        <v>2798</v>
      </c>
      <c r="Q11" s="221"/>
      <c r="R11" s="221"/>
      <c r="V11" s="221"/>
      <c r="W11" s="221"/>
    </row>
    <row r="12" spans="1:23" x14ac:dyDescent="0.2">
      <c r="A12" s="14">
        <v>7</v>
      </c>
      <c r="B12" s="644" t="s">
        <v>791</v>
      </c>
      <c r="C12" s="645">
        <v>-50</v>
      </c>
      <c r="D12" s="646">
        <v>50</v>
      </c>
      <c r="E12" s="645"/>
      <c r="F12" s="221"/>
      <c r="H12" s="193"/>
      <c r="I12" s="497"/>
      <c r="J12" s="193"/>
      <c r="K12" s="221"/>
      <c r="L12" s="260">
        <v>22</v>
      </c>
      <c r="M12" s="221" t="s">
        <v>2786</v>
      </c>
      <c r="N12" s="260"/>
      <c r="O12" s="55">
        <v>438</v>
      </c>
      <c r="P12" s="3" t="s">
        <v>2801</v>
      </c>
      <c r="Q12" s="221"/>
      <c r="R12" s="221"/>
      <c r="V12" s="221"/>
      <c r="W12" s="221"/>
    </row>
    <row r="13" spans="1:23" x14ac:dyDescent="0.2">
      <c r="A13" s="14">
        <v>8</v>
      </c>
      <c r="B13" s="644" t="s">
        <v>2670</v>
      </c>
      <c r="C13" s="645">
        <v>-496</v>
      </c>
      <c r="D13" s="646">
        <v>496</v>
      </c>
      <c r="E13" s="645"/>
      <c r="J13" s="221"/>
      <c r="K13" s="221"/>
      <c r="L13" s="260">
        <v>348</v>
      </c>
      <c r="M13" s="221" t="s">
        <v>2788</v>
      </c>
      <c r="N13" s="260"/>
      <c r="O13" s="55">
        <v>352</v>
      </c>
      <c r="P13" s="3" t="s">
        <v>2802</v>
      </c>
      <c r="Q13" s="221"/>
      <c r="R13" s="221"/>
      <c r="V13" s="221"/>
      <c r="W13" s="221"/>
    </row>
    <row r="14" spans="1:23" x14ac:dyDescent="0.2">
      <c r="A14" s="14">
        <v>9</v>
      </c>
      <c r="B14" s="649" t="s">
        <v>2711</v>
      </c>
      <c r="C14" s="646">
        <v>-2735</v>
      </c>
      <c r="D14" s="645">
        <f>L45</f>
        <v>2735</v>
      </c>
      <c r="E14" s="646"/>
      <c r="H14" s="193"/>
      <c r="I14" s="221"/>
      <c r="J14" s="221"/>
      <c r="K14" s="221"/>
      <c r="L14" s="260">
        <v>154</v>
      </c>
      <c r="M14" s="221" t="s">
        <v>2789</v>
      </c>
      <c r="N14" s="260"/>
      <c r="O14" s="323">
        <v>126</v>
      </c>
      <c r="P14" s="221" t="s">
        <v>2803</v>
      </c>
      <c r="R14" s="221"/>
      <c r="V14" s="221"/>
      <c r="W14" s="221"/>
    </row>
    <row r="15" spans="1:23" ht="12" x14ac:dyDescent="0.25">
      <c r="A15" s="14">
        <v>10</v>
      </c>
      <c r="B15" s="644" t="s">
        <v>2824</v>
      </c>
      <c r="C15" s="645">
        <v>-350</v>
      </c>
      <c r="D15" s="646">
        <v>350</v>
      </c>
      <c r="E15" s="645"/>
      <c r="H15" s="193"/>
      <c r="I15" s="221"/>
      <c r="J15" s="193"/>
      <c r="K15" s="221"/>
      <c r="L15" s="260">
        <v>68</v>
      </c>
      <c r="M15" s="221" t="s">
        <v>2790</v>
      </c>
      <c r="N15" s="260"/>
      <c r="O15" s="323">
        <v>939</v>
      </c>
      <c r="P15" s="355" t="s">
        <v>1147</v>
      </c>
      <c r="R15" s="221"/>
      <c r="T15" s="221"/>
      <c r="U15" s="221"/>
      <c r="V15" s="221"/>
      <c r="W15" s="221"/>
    </row>
    <row r="16" spans="1:23" ht="12" x14ac:dyDescent="0.25">
      <c r="A16" s="14">
        <v>11</v>
      </c>
      <c r="B16" s="649" t="s">
        <v>1433</v>
      </c>
      <c r="C16" s="646">
        <v>0</v>
      </c>
      <c r="D16" s="645">
        <v>0</v>
      </c>
      <c r="E16" s="646"/>
      <c r="F16" s="240">
        <f>SUM(D7:D16)</f>
        <v>3897</v>
      </c>
      <c r="J16" s="221"/>
      <c r="L16" s="260">
        <v>24</v>
      </c>
      <c r="M16" s="221" t="s">
        <v>2791</v>
      </c>
      <c r="N16" s="221"/>
      <c r="O16" s="323">
        <v>269</v>
      </c>
      <c r="P16" s="3" t="s">
        <v>1214</v>
      </c>
      <c r="R16" s="221"/>
      <c r="T16" s="221"/>
      <c r="U16" s="221"/>
      <c r="V16" s="221"/>
      <c r="W16" s="221"/>
    </row>
    <row r="17" spans="1:23" ht="3" customHeight="1" x14ac:dyDescent="0.2">
      <c r="A17" s="4"/>
      <c r="B17" s="51"/>
      <c r="C17" s="41"/>
      <c r="D17" s="45"/>
      <c r="E17" s="41"/>
      <c r="F17" s="4"/>
      <c r="I17" s="221"/>
      <c r="J17" s="221"/>
      <c r="K17" s="221"/>
      <c r="L17" s="260"/>
      <c r="N17" s="221"/>
      <c r="O17" s="323"/>
      <c r="P17" s="221"/>
      <c r="R17" s="221"/>
      <c r="T17" s="221"/>
      <c r="U17" s="221"/>
      <c r="V17" s="221"/>
      <c r="W17" s="221"/>
    </row>
    <row r="18" spans="1:23" ht="12" x14ac:dyDescent="0.25">
      <c r="A18" s="15"/>
      <c r="B18" s="594" t="s">
        <v>62</v>
      </c>
      <c r="C18" s="501">
        <v>-572</v>
      </c>
      <c r="D18" s="652">
        <v>572</v>
      </c>
      <c r="E18" s="501"/>
      <c r="L18" s="260">
        <v>27</v>
      </c>
      <c r="M18" s="3" t="s">
        <v>2797</v>
      </c>
      <c r="N18" s="221"/>
      <c r="O18" s="323">
        <v>10</v>
      </c>
      <c r="P18" s="221" t="s">
        <v>2827</v>
      </c>
      <c r="Q18" s="221"/>
      <c r="R18" s="221"/>
      <c r="T18" s="221"/>
      <c r="U18" s="221"/>
      <c r="V18" s="221"/>
      <c r="W18" s="221"/>
    </row>
    <row r="19" spans="1:23" ht="3" customHeight="1" x14ac:dyDescent="0.2">
      <c r="A19" s="4"/>
      <c r="B19" s="357"/>
      <c r="C19" s="41"/>
      <c r="D19" s="45"/>
      <c r="E19" s="41"/>
      <c r="F19" s="4"/>
      <c r="I19" s="221"/>
      <c r="J19" s="221"/>
      <c r="K19" s="221"/>
      <c r="L19" s="260"/>
      <c r="O19" s="323"/>
      <c r="P19" s="221"/>
      <c r="Q19" s="221"/>
      <c r="R19" s="221"/>
      <c r="T19" s="221"/>
      <c r="U19" s="221"/>
      <c r="V19" s="221"/>
      <c r="W19" s="221"/>
    </row>
    <row r="20" spans="1:23" ht="12" customHeight="1" x14ac:dyDescent="0.2">
      <c r="A20" s="36"/>
      <c r="B20" s="644" t="s">
        <v>2695</v>
      </c>
      <c r="C20" s="645">
        <v>-12</v>
      </c>
      <c r="D20" s="646">
        <v>12</v>
      </c>
      <c r="E20" s="645"/>
      <c r="F20" s="353"/>
      <c r="K20" s="221"/>
      <c r="L20" s="260">
        <v>120</v>
      </c>
      <c r="M20" s="3" t="s">
        <v>2800</v>
      </c>
    </row>
    <row r="21" spans="1:23" ht="12" customHeight="1" x14ac:dyDescent="0.25">
      <c r="A21" s="36"/>
      <c r="B21" s="647" t="s">
        <v>2769</v>
      </c>
      <c r="C21" s="648">
        <v>-2010</v>
      </c>
      <c r="D21" s="648">
        <v>2010</v>
      </c>
      <c r="E21" s="648"/>
      <c r="F21" s="353"/>
      <c r="G21" s="221"/>
      <c r="K21" s="221"/>
      <c r="L21" s="5">
        <v>42</v>
      </c>
      <c r="M21" s="221" t="s">
        <v>2816</v>
      </c>
      <c r="O21" s="55"/>
    </row>
    <row r="22" spans="1:23" ht="12" customHeight="1" x14ac:dyDescent="0.2">
      <c r="A22" s="36"/>
      <c r="B22" s="644" t="s">
        <v>2718</v>
      </c>
      <c r="C22" s="645">
        <v>-87</v>
      </c>
      <c r="D22" s="646">
        <v>87</v>
      </c>
      <c r="E22" s="645"/>
      <c r="F22" s="353"/>
      <c r="K22" s="221"/>
      <c r="L22" s="260">
        <v>850</v>
      </c>
      <c r="M22" s="3" t="s">
        <v>2815</v>
      </c>
      <c r="O22" s="55"/>
    </row>
    <row r="23" spans="1:23" ht="12" customHeight="1" x14ac:dyDescent="0.2">
      <c r="A23" s="36"/>
      <c r="B23" s="644" t="s">
        <v>2796</v>
      </c>
      <c r="C23" s="645">
        <v>-290</v>
      </c>
      <c r="D23" s="646">
        <v>290</v>
      </c>
      <c r="E23" s="645"/>
      <c r="F23" s="353"/>
      <c r="K23" s="221"/>
      <c r="L23" s="5">
        <v>80</v>
      </c>
      <c r="M23" s="3" t="s">
        <v>2817</v>
      </c>
      <c r="O23" s="55"/>
    </row>
    <row r="24" spans="1:23" ht="12" customHeight="1" x14ac:dyDescent="0.2">
      <c r="A24" s="36"/>
      <c r="B24" s="644" t="s">
        <v>2759</v>
      </c>
      <c r="C24" s="645">
        <v>-111</v>
      </c>
      <c r="D24" s="646">
        <v>111</v>
      </c>
      <c r="E24" s="645"/>
      <c r="F24" s="353"/>
      <c r="K24" s="221"/>
      <c r="L24" s="5">
        <v>34</v>
      </c>
      <c r="M24" s="3" t="s">
        <v>2818</v>
      </c>
      <c r="O24" s="55"/>
    </row>
    <row r="25" spans="1:23" ht="12" customHeight="1" x14ac:dyDescent="0.2">
      <c r="A25" s="36"/>
      <c r="B25" s="644" t="s">
        <v>2775</v>
      </c>
      <c r="C25" s="645">
        <v>-17</v>
      </c>
      <c r="D25" s="646">
        <v>17</v>
      </c>
      <c r="E25" s="645"/>
      <c r="F25" s="353"/>
      <c r="K25" s="221"/>
      <c r="L25" s="5">
        <v>20</v>
      </c>
      <c r="M25" s="3" t="s">
        <v>2819</v>
      </c>
      <c r="O25" s="55"/>
    </row>
    <row r="26" spans="1:23" ht="12" customHeight="1" x14ac:dyDescent="0.2">
      <c r="A26" s="36"/>
      <c r="B26" s="644" t="s">
        <v>2269</v>
      </c>
      <c r="C26" s="645">
        <v>-50</v>
      </c>
      <c r="D26" s="646">
        <v>50</v>
      </c>
      <c r="E26" s="645"/>
      <c r="F26" s="353"/>
      <c r="K26" s="221"/>
      <c r="L26" s="5">
        <v>25</v>
      </c>
      <c r="M26" s="3" t="s">
        <v>2820</v>
      </c>
      <c r="O26" s="55"/>
    </row>
    <row r="27" spans="1:23" ht="12" customHeight="1" x14ac:dyDescent="0.2">
      <c r="A27" s="36"/>
      <c r="B27" s="644" t="s">
        <v>2777</v>
      </c>
      <c r="C27" s="645">
        <v>-40</v>
      </c>
      <c r="D27" s="646">
        <v>40</v>
      </c>
      <c r="E27" s="645"/>
      <c r="F27" s="353"/>
      <c r="K27" s="221"/>
      <c r="L27" s="5">
        <v>28</v>
      </c>
      <c r="M27" s="3" t="s">
        <v>2825</v>
      </c>
      <c r="O27" s="55"/>
    </row>
    <row r="28" spans="1:23" ht="12" customHeight="1" x14ac:dyDescent="0.2">
      <c r="A28" s="36"/>
      <c r="B28" s="644" t="s">
        <v>2780</v>
      </c>
      <c r="C28" s="645">
        <v>-19</v>
      </c>
      <c r="D28" s="646">
        <v>19</v>
      </c>
      <c r="E28" s="645"/>
      <c r="F28" s="353"/>
      <c r="K28" s="221"/>
      <c r="L28" s="5">
        <v>27</v>
      </c>
      <c r="M28" s="3" t="s">
        <v>2826</v>
      </c>
      <c r="O28" s="55"/>
    </row>
    <row r="29" spans="1:23" ht="12" customHeight="1" x14ac:dyDescent="0.2">
      <c r="A29" s="36"/>
      <c r="B29" s="644" t="s">
        <v>2784</v>
      </c>
      <c r="C29" s="645">
        <v>-40</v>
      </c>
      <c r="D29" s="646">
        <v>40</v>
      </c>
      <c r="E29" s="645"/>
      <c r="F29" s="353"/>
      <c r="K29" s="221"/>
      <c r="L29" s="5">
        <v>15</v>
      </c>
      <c r="M29" s="3" t="s">
        <v>2828</v>
      </c>
      <c r="O29" s="55"/>
    </row>
    <row r="30" spans="1:23" ht="12" customHeight="1" x14ac:dyDescent="0.2">
      <c r="A30" s="36"/>
      <c r="B30" s="644" t="s">
        <v>2785</v>
      </c>
      <c r="C30" s="645">
        <v>-23</v>
      </c>
      <c r="D30" s="646">
        <v>2</v>
      </c>
      <c r="E30" s="645"/>
      <c r="F30" s="353"/>
      <c r="K30" s="221"/>
      <c r="L30" s="5">
        <v>231</v>
      </c>
      <c r="M30" s="3" t="s">
        <v>2832</v>
      </c>
      <c r="O30" s="55"/>
    </row>
    <row r="31" spans="1:23" ht="12" customHeight="1" x14ac:dyDescent="0.2">
      <c r="A31" s="36"/>
      <c r="B31" s="644" t="s">
        <v>2795</v>
      </c>
      <c r="C31" s="645">
        <v>-81</v>
      </c>
      <c r="D31" s="646">
        <v>81</v>
      </c>
      <c r="E31" s="645"/>
      <c r="F31" s="353"/>
      <c r="K31" s="221"/>
      <c r="L31" s="5"/>
      <c r="O31" s="55"/>
    </row>
    <row r="32" spans="1:23" ht="12" customHeight="1" x14ac:dyDescent="0.2">
      <c r="A32" s="36"/>
      <c r="B32" s="644" t="s">
        <v>2787</v>
      </c>
      <c r="C32" s="645">
        <v>-28</v>
      </c>
      <c r="D32" s="646">
        <v>28</v>
      </c>
      <c r="E32" s="645"/>
      <c r="F32" s="353"/>
      <c r="K32" s="221"/>
      <c r="L32" s="5"/>
      <c r="O32" s="55"/>
    </row>
    <row r="33" spans="1:15" ht="12" customHeight="1" x14ac:dyDescent="0.2">
      <c r="A33" s="36"/>
      <c r="B33" s="644" t="s">
        <v>2794</v>
      </c>
      <c r="C33" s="645">
        <v>-24</v>
      </c>
      <c r="D33" s="646">
        <v>-24</v>
      </c>
      <c r="E33" s="645"/>
      <c r="F33" s="353"/>
      <c r="K33" s="221"/>
      <c r="O33" s="55"/>
    </row>
    <row r="34" spans="1:15" ht="12" customHeight="1" x14ac:dyDescent="0.2">
      <c r="A34" s="36"/>
      <c r="B34" s="644" t="s">
        <v>754</v>
      </c>
      <c r="C34" s="645">
        <v>-150</v>
      </c>
      <c r="D34" s="646">
        <v>150</v>
      </c>
      <c r="E34" s="645"/>
      <c r="F34" s="353"/>
      <c r="K34" s="221"/>
      <c r="O34" s="55"/>
    </row>
    <row r="35" spans="1:15" ht="12" customHeight="1" x14ac:dyDescent="0.2">
      <c r="A35" s="36"/>
      <c r="B35" s="644" t="s">
        <v>2811</v>
      </c>
      <c r="C35" s="645">
        <v>-215</v>
      </c>
      <c r="D35" s="646">
        <v>215</v>
      </c>
      <c r="E35" s="645"/>
      <c r="F35" s="353"/>
      <c r="K35" s="221"/>
      <c r="O35" s="55"/>
    </row>
    <row r="36" spans="1:15" ht="12" customHeight="1" x14ac:dyDescent="0.2">
      <c r="A36" s="36"/>
      <c r="B36" s="644" t="s">
        <v>2812</v>
      </c>
      <c r="C36" s="645">
        <v>-224</v>
      </c>
      <c r="D36" s="646">
        <v>224</v>
      </c>
      <c r="E36" s="645"/>
      <c r="F36" s="353"/>
      <c r="K36" s="221"/>
      <c r="O36" s="55"/>
    </row>
    <row r="37" spans="1:15" ht="12" customHeight="1" x14ac:dyDescent="0.2">
      <c r="A37" s="36"/>
      <c r="B37" s="644" t="s">
        <v>2813</v>
      </c>
      <c r="C37" s="645">
        <v>-91</v>
      </c>
      <c r="D37" s="646">
        <v>91</v>
      </c>
      <c r="E37" s="645"/>
      <c r="F37" s="353"/>
      <c r="K37" s="221"/>
      <c r="O37" s="55"/>
    </row>
    <row r="38" spans="1:15" ht="12" customHeight="1" x14ac:dyDescent="0.2">
      <c r="A38" s="36"/>
      <c r="B38" s="644" t="s">
        <v>2814</v>
      </c>
      <c r="C38" s="645">
        <v>-29</v>
      </c>
      <c r="D38" s="646">
        <v>29</v>
      </c>
      <c r="E38" s="645"/>
      <c r="F38" s="353"/>
      <c r="K38" s="221"/>
      <c r="O38" s="55"/>
    </row>
    <row r="39" spans="1:15" ht="12" customHeight="1" x14ac:dyDescent="0.2">
      <c r="A39" s="36"/>
      <c r="B39" s="644" t="s">
        <v>2821</v>
      </c>
      <c r="C39" s="645">
        <v>-17</v>
      </c>
      <c r="D39" s="646">
        <v>17</v>
      </c>
      <c r="E39" s="645"/>
      <c r="F39" s="353"/>
      <c r="K39" s="221"/>
      <c r="O39" s="55"/>
    </row>
    <row r="40" spans="1:15" ht="12" customHeight="1" x14ac:dyDescent="0.2">
      <c r="A40" s="36"/>
      <c r="B40" s="644" t="s">
        <v>2822</v>
      </c>
      <c r="C40" s="645">
        <v>-12</v>
      </c>
      <c r="D40" s="646">
        <v>12</v>
      </c>
      <c r="E40" s="645"/>
      <c r="F40" s="353"/>
      <c r="K40" s="221"/>
      <c r="O40" s="55"/>
    </row>
    <row r="41" spans="1:15" ht="12" customHeight="1" x14ac:dyDescent="0.2">
      <c r="A41" s="36"/>
      <c r="B41" s="644" t="s">
        <v>2652</v>
      </c>
      <c r="C41" s="645">
        <v>-13</v>
      </c>
      <c r="D41" s="646">
        <v>13</v>
      </c>
      <c r="E41" s="645"/>
      <c r="F41" s="353"/>
      <c r="K41" s="221"/>
      <c r="O41" s="55"/>
    </row>
    <row r="42" spans="1:15" ht="12" customHeight="1" x14ac:dyDescent="0.2">
      <c r="A42" s="36"/>
      <c r="B42" s="644" t="s">
        <v>2823</v>
      </c>
      <c r="C42" s="645">
        <v>-240</v>
      </c>
      <c r="D42" s="646">
        <v>240</v>
      </c>
      <c r="E42" s="645"/>
      <c r="F42" s="353"/>
      <c r="K42" s="221"/>
      <c r="O42" s="55"/>
    </row>
    <row r="43" spans="1:15" ht="12" customHeight="1" x14ac:dyDescent="0.2">
      <c r="A43" s="36"/>
      <c r="B43" s="644" t="s">
        <v>2830</v>
      </c>
      <c r="C43" s="645">
        <v>-12</v>
      </c>
      <c r="D43" s="646">
        <v>12</v>
      </c>
      <c r="E43" s="645"/>
      <c r="F43" s="353"/>
      <c r="K43" s="221"/>
      <c r="O43" s="55"/>
    </row>
    <row r="44" spans="1:15" ht="12" customHeight="1" thickBot="1" x14ac:dyDescent="0.3">
      <c r="A44" s="36"/>
      <c r="B44" s="221"/>
      <c r="C44" s="302"/>
      <c r="D44" s="303"/>
      <c r="E44" s="302"/>
      <c r="F44" s="240">
        <f>SUM(D20:D44)</f>
        <v>3766</v>
      </c>
      <c r="K44" s="221"/>
      <c r="L44" s="221"/>
      <c r="M44" s="621"/>
      <c r="O44" s="55"/>
    </row>
    <row r="45" spans="1:15" ht="20.25" customHeight="1" thickBot="1" x14ac:dyDescent="0.45">
      <c r="B45" s="50" t="s">
        <v>1198</v>
      </c>
      <c r="C45" s="49">
        <f>SUM(C2:C44)</f>
        <v>0</v>
      </c>
      <c r="D45" s="432">
        <f>SUM(D7:D44)</f>
        <v>8235</v>
      </c>
      <c r="E45" s="48">
        <f>SUM(E2:E44)</f>
        <v>0</v>
      </c>
      <c r="F45" s="353"/>
      <c r="G45" s="221"/>
      <c r="K45" s="221"/>
      <c r="L45" s="622">
        <f>SUM(L2:L44)</f>
        <v>2735</v>
      </c>
      <c r="O45" s="622">
        <f>SUM(O2:O44)</f>
        <v>3322</v>
      </c>
    </row>
    <row r="46" spans="1:15" x14ac:dyDescent="0.2">
      <c r="G46" s="221"/>
      <c r="K46" s="221"/>
    </row>
    <row r="47" spans="1:15" ht="20.25" customHeight="1" x14ac:dyDescent="0.25">
      <c r="D47" s="5"/>
      <c r="F47" s="240"/>
      <c r="G47" s="221"/>
      <c r="K47" s="221"/>
    </row>
    <row r="48" spans="1:15" x14ac:dyDescent="0.2">
      <c r="C48" s="3"/>
      <c r="E48" s="3"/>
      <c r="F48" s="193"/>
      <c r="K48" s="221"/>
    </row>
    <row r="64" spans="5:5" x14ac:dyDescent="0.2">
      <c r="E64" s="3"/>
    </row>
    <row r="68" spans="5:5" x14ac:dyDescent="0.2">
      <c r="E68" s="3"/>
    </row>
  </sheetData>
  <mergeCells count="1">
    <mergeCell ref="O1:P1"/>
  </mergeCells>
  <pageMargins left="0.7" right="0.7" top="0.75" bottom="0.75" header="0.3" footer="0.3"/>
  <pageSetup orientation="portrait"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W52"/>
  <sheetViews>
    <sheetView zoomScale="94" zoomScaleNormal="94" workbookViewId="0">
      <selection activeCell="E3" sqref="E3"/>
    </sheetView>
  </sheetViews>
  <sheetFormatPr baseColWidth="10" defaultColWidth="11.44140625" defaultRowHeight="11.4" x14ac:dyDescent="0.2"/>
  <cols>
    <col min="1" max="1" width="3.6640625" style="3" customWidth="1"/>
    <col min="2" max="2" width="22.44140625" style="3" customWidth="1"/>
    <col min="3" max="3" width="10.44140625" style="5" customWidth="1"/>
    <col min="4" max="4" width="10" style="3" customWidth="1"/>
    <col min="5" max="5" width="10.33203125" style="5" customWidth="1"/>
    <col min="6" max="6" width="6.88671875" style="3" customWidth="1"/>
    <col min="7" max="7" width="6.5546875" style="3" customWidth="1"/>
    <col min="8" max="8" width="8" style="3" bestFit="1" customWidth="1"/>
    <col min="9" max="9" width="10.6640625" style="3" customWidth="1"/>
    <col min="10" max="10" width="6.5546875" style="3" bestFit="1" customWidth="1"/>
    <col min="11" max="11" width="1.109375" style="3" customWidth="1"/>
    <col min="12" max="12" width="16.6640625" style="3" bestFit="1" customWidth="1"/>
    <col min="13" max="13" width="19.6640625" style="3" customWidth="1"/>
    <col min="14" max="14" width="2.109375" style="3" customWidth="1"/>
    <col min="15" max="15" width="11.33203125" style="3" customWidth="1"/>
    <col min="16" max="16" width="19.6640625" style="3" customWidth="1"/>
    <col min="17" max="17" width="2.6640625" style="3" customWidth="1"/>
    <col min="18" max="18" width="1.6640625" style="3" customWidth="1"/>
    <col min="19" max="19" width="2" style="3" customWidth="1"/>
    <col min="20" max="16384" width="11.44140625" style="3"/>
  </cols>
  <sheetData>
    <row r="1" spans="1:23" ht="12" thickBot="1" x14ac:dyDescent="0.25">
      <c r="B1" s="50"/>
      <c r="C1" s="54" t="s">
        <v>1230</v>
      </c>
      <c r="D1" s="54" t="s">
        <v>1228</v>
      </c>
      <c r="E1" s="54" t="s">
        <v>1229</v>
      </c>
      <c r="F1" s="221"/>
      <c r="G1" s="260"/>
      <c r="H1" s="221"/>
      <c r="I1" s="221"/>
      <c r="J1" s="221"/>
      <c r="L1" s="176" t="s">
        <v>2712</v>
      </c>
      <c r="O1" s="1911" t="s">
        <v>2722</v>
      </c>
      <c r="P1" s="1912"/>
    </row>
    <row r="2" spans="1:23" ht="12" x14ac:dyDescent="0.25">
      <c r="A2" s="16"/>
      <c r="B2" s="50" t="s">
        <v>1192</v>
      </c>
      <c r="C2" s="40">
        <v>10328</v>
      </c>
      <c r="D2" s="44"/>
      <c r="E2" s="44">
        <v>0</v>
      </c>
      <c r="F2" s="260"/>
      <c r="G2" s="630"/>
      <c r="H2" s="260"/>
      <c r="I2" s="355"/>
      <c r="J2" s="221"/>
      <c r="L2" s="5">
        <v>32</v>
      </c>
      <c r="M2" s="3" t="s">
        <v>2710</v>
      </c>
      <c r="O2" s="3">
        <v>115</v>
      </c>
      <c r="P2" s="3" t="s">
        <v>2741</v>
      </c>
    </row>
    <row r="3" spans="1:23" ht="12" x14ac:dyDescent="0.25">
      <c r="A3" s="16"/>
      <c r="B3" s="3" t="s">
        <v>1194</v>
      </c>
      <c r="C3" s="44"/>
      <c r="D3" s="44"/>
      <c r="E3" s="44"/>
      <c r="F3" s="23"/>
      <c r="L3" s="295">
        <v>38</v>
      </c>
      <c r="M3" s="3" t="s">
        <v>2714</v>
      </c>
      <c r="O3" s="55">
        <v>85</v>
      </c>
      <c r="P3" s="3" t="s">
        <v>2721</v>
      </c>
    </row>
    <row r="4" spans="1:23" ht="12" x14ac:dyDescent="0.25">
      <c r="A4" s="16"/>
      <c r="B4" s="3" t="s">
        <v>393</v>
      </c>
      <c r="C4" s="44">
        <v>50</v>
      </c>
      <c r="D4" s="44"/>
      <c r="E4" s="44"/>
      <c r="F4" s="23"/>
      <c r="L4" s="295">
        <v>68</v>
      </c>
      <c r="M4" s="3" t="s">
        <v>2715</v>
      </c>
      <c r="O4" s="55">
        <v>100</v>
      </c>
      <c r="P4" s="3" t="s">
        <v>2723</v>
      </c>
    </row>
    <row r="5" spans="1:23" ht="12" x14ac:dyDescent="0.25">
      <c r="A5" s="16"/>
      <c r="B5" s="3" t="s">
        <v>2631</v>
      </c>
      <c r="C5" s="44"/>
      <c r="D5" s="44"/>
      <c r="E5" s="44"/>
      <c r="F5" s="23"/>
      <c r="L5" s="295">
        <v>602</v>
      </c>
      <c r="M5" s="3" t="s">
        <v>2716</v>
      </c>
      <c r="O5" s="55">
        <v>55</v>
      </c>
      <c r="P5" s="3" t="s">
        <v>2724</v>
      </c>
    </row>
    <row r="6" spans="1:23" ht="3.75" customHeight="1" x14ac:dyDescent="0.2">
      <c r="A6" s="4"/>
      <c r="B6" s="51"/>
      <c r="C6" s="41"/>
      <c r="D6" s="45"/>
      <c r="E6" s="45"/>
      <c r="F6" s="4"/>
      <c r="L6" s="5"/>
      <c r="O6" s="55"/>
    </row>
    <row r="7" spans="1:23" x14ac:dyDescent="0.2">
      <c r="A7" s="14">
        <v>1</v>
      </c>
      <c r="B7" s="639" t="s">
        <v>1201</v>
      </c>
      <c r="C7" s="578">
        <v>-137</v>
      </c>
      <c r="D7" s="577">
        <v>137</v>
      </c>
      <c r="E7" s="578"/>
      <c r="L7" s="295">
        <v>63</v>
      </c>
      <c r="M7" s="3" t="s">
        <v>2717</v>
      </c>
      <c r="O7" s="55">
        <v>101</v>
      </c>
      <c r="P7" s="3" t="s">
        <v>2729</v>
      </c>
      <c r="R7" s="221"/>
      <c r="T7" s="221"/>
      <c r="U7" s="221"/>
      <c r="V7" s="221"/>
      <c r="W7" s="221"/>
    </row>
    <row r="8" spans="1:23" x14ac:dyDescent="0.2">
      <c r="A8" s="14">
        <v>2</v>
      </c>
      <c r="B8" s="639" t="s">
        <v>1145</v>
      </c>
      <c r="C8" s="578">
        <v>-20</v>
      </c>
      <c r="D8" s="577">
        <v>20</v>
      </c>
      <c r="E8" s="578"/>
      <c r="J8" s="193"/>
      <c r="L8" s="5">
        <v>25</v>
      </c>
      <c r="M8" s="3" t="s">
        <v>1902</v>
      </c>
      <c r="O8" s="55">
        <v>84</v>
      </c>
      <c r="P8" s="3" t="s">
        <v>2728</v>
      </c>
      <c r="R8" s="221"/>
      <c r="T8" s="221"/>
      <c r="U8" s="221"/>
      <c r="V8" s="221"/>
      <c r="W8" s="221"/>
    </row>
    <row r="9" spans="1:23" x14ac:dyDescent="0.2">
      <c r="A9" s="14">
        <v>4</v>
      </c>
      <c r="B9" s="639" t="s">
        <v>2705</v>
      </c>
      <c r="C9" s="578">
        <v>-41</v>
      </c>
      <c r="D9" s="577">
        <v>41</v>
      </c>
      <c r="E9" s="578"/>
      <c r="J9" s="193"/>
      <c r="K9" s="221"/>
      <c r="L9" s="5">
        <v>130</v>
      </c>
      <c r="M9" s="3" t="s">
        <v>2720</v>
      </c>
      <c r="O9" s="55">
        <v>180</v>
      </c>
      <c r="P9" s="3" t="s">
        <v>2727</v>
      </c>
      <c r="R9" s="221"/>
      <c r="V9" s="221"/>
      <c r="W9" s="221"/>
    </row>
    <row r="10" spans="1:23" x14ac:dyDescent="0.2">
      <c r="A10" s="14">
        <v>5</v>
      </c>
      <c r="B10" s="639" t="s">
        <v>2140</v>
      </c>
      <c r="C10" s="578">
        <v>0</v>
      </c>
      <c r="D10" s="577">
        <v>0</v>
      </c>
      <c r="E10" s="578"/>
      <c r="H10" s="193"/>
      <c r="I10" s="497"/>
      <c r="J10" s="193"/>
      <c r="K10" s="221"/>
      <c r="L10" s="260">
        <v>102</v>
      </c>
      <c r="M10" s="3" t="s">
        <v>2744</v>
      </c>
      <c r="O10" s="55">
        <v>290</v>
      </c>
      <c r="P10" s="3" t="s">
        <v>2733</v>
      </c>
      <c r="R10" s="221"/>
      <c r="V10" s="221"/>
      <c r="W10" s="221"/>
    </row>
    <row r="11" spans="1:23" x14ac:dyDescent="0.2">
      <c r="A11" s="14">
        <v>6</v>
      </c>
      <c r="B11" s="639" t="s">
        <v>2708</v>
      </c>
      <c r="C11" s="578">
        <v>-62</v>
      </c>
      <c r="D11" s="577">
        <v>62</v>
      </c>
      <c r="E11" s="578"/>
      <c r="J11" s="193"/>
      <c r="K11" s="221"/>
      <c r="L11" s="260">
        <v>168</v>
      </c>
      <c r="M11" s="193" t="s">
        <v>2745</v>
      </c>
      <c r="N11" s="221"/>
      <c r="O11" s="55">
        <v>13</v>
      </c>
      <c r="P11" s="3" t="s">
        <v>2734</v>
      </c>
      <c r="Q11" s="221"/>
      <c r="R11" s="221"/>
      <c r="V11" s="221"/>
      <c r="W11" s="221"/>
    </row>
    <row r="12" spans="1:23" x14ac:dyDescent="0.2">
      <c r="A12" s="14">
        <v>7</v>
      </c>
      <c r="B12" s="639" t="s">
        <v>791</v>
      </c>
      <c r="C12" s="578">
        <v>-26</v>
      </c>
      <c r="D12" s="577">
        <v>26</v>
      </c>
      <c r="E12" s="578"/>
      <c r="F12" s="221"/>
      <c r="H12" s="193"/>
      <c r="I12" s="221"/>
      <c r="J12" s="193"/>
      <c r="K12" s="221"/>
      <c r="L12" s="230">
        <v>75</v>
      </c>
      <c r="M12" s="193" t="s">
        <v>1902</v>
      </c>
      <c r="N12" s="260"/>
      <c r="O12" s="323">
        <v>141</v>
      </c>
      <c r="P12" s="221" t="s">
        <v>2735</v>
      </c>
      <c r="Q12" s="221"/>
      <c r="R12" s="221"/>
      <c r="V12" s="221"/>
      <c r="W12" s="221"/>
    </row>
    <row r="13" spans="1:23" x14ac:dyDescent="0.2">
      <c r="A13" s="14">
        <v>8</v>
      </c>
      <c r="B13" s="639" t="s">
        <v>2670</v>
      </c>
      <c r="C13" s="578">
        <v>-285</v>
      </c>
      <c r="D13" s="577">
        <v>285</v>
      </c>
      <c r="E13" s="578"/>
      <c r="H13" s="193"/>
      <c r="I13" s="221"/>
      <c r="J13" s="221"/>
      <c r="K13" s="221"/>
      <c r="L13" s="260">
        <v>42</v>
      </c>
      <c r="M13" s="221" t="s">
        <v>2755</v>
      </c>
      <c r="N13" s="260"/>
      <c r="O13" s="323">
        <v>40</v>
      </c>
      <c r="P13" s="221" t="s">
        <v>2737</v>
      </c>
      <c r="Q13" s="221"/>
      <c r="R13" s="221"/>
      <c r="V13" s="221"/>
      <c r="W13" s="221"/>
    </row>
    <row r="14" spans="1:23" x14ac:dyDescent="0.2">
      <c r="A14" s="14">
        <v>9</v>
      </c>
      <c r="B14" s="639" t="s">
        <v>2711</v>
      </c>
      <c r="C14" s="578">
        <v>-2033</v>
      </c>
      <c r="D14" s="577">
        <f>L50</f>
        <v>2033</v>
      </c>
      <c r="E14" s="578"/>
      <c r="J14" s="221"/>
      <c r="K14" s="221"/>
      <c r="L14" s="260">
        <v>134</v>
      </c>
      <c r="M14" s="221" t="s">
        <v>2756</v>
      </c>
      <c r="N14" s="260"/>
      <c r="O14" s="323">
        <v>40</v>
      </c>
      <c r="P14" s="221" t="s">
        <v>2740</v>
      </c>
      <c r="R14" s="221"/>
      <c r="V14" s="221"/>
      <c r="W14" s="221"/>
    </row>
    <row r="15" spans="1:23" x14ac:dyDescent="0.2">
      <c r="A15" s="14">
        <v>10</v>
      </c>
      <c r="B15" s="639" t="s">
        <v>2609</v>
      </c>
      <c r="C15" s="578">
        <v>0</v>
      </c>
      <c r="D15" s="577">
        <v>0</v>
      </c>
      <c r="E15" s="578"/>
      <c r="J15" s="193"/>
      <c r="K15" s="221"/>
      <c r="L15" s="260">
        <v>215</v>
      </c>
      <c r="M15" s="221" t="s">
        <v>2754</v>
      </c>
      <c r="N15" s="260"/>
      <c r="O15" s="323">
        <v>115</v>
      </c>
      <c r="P15" s="221" t="s">
        <v>2742</v>
      </c>
      <c r="R15" s="221"/>
      <c r="T15" s="221"/>
      <c r="U15" s="221"/>
      <c r="V15" s="221"/>
      <c r="W15" s="221"/>
    </row>
    <row r="16" spans="1:23" ht="12" x14ac:dyDescent="0.25">
      <c r="A16" s="14">
        <v>11</v>
      </c>
      <c r="B16" s="576" t="s">
        <v>1433</v>
      </c>
      <c r="C16" s="577">
        <v>-65</v>
      </c>
      <c r="D16" s="578">
        <v>65</v>
      </c>
      <c r="E16" s="577"/>
      <c r="F16" s="240">
        <f>SUM(D7:D16)</f>
        <v>2669</v>
      </c>
      <c r="J16" s="221"/>
      <c r="L16" s="260">
        <v>80</v>
      </c>
      <c r="M16" s="221" t="s">
        <v>2761</v>
      </c>
      <c r="N16" s="221"/>
      <c r="O16" s="323">
        <v>424</v>
      </c>
      <c r="P16" s="221" t="s">
        <v>2760</v>
      </c>
      <c r="R16" s="221"/>
      <c r="T16" s="221"/>
      <c r="U16" s="221"/>
      <c r="V16" s="221"/>
      <c r="W16" s="221"/>
    </row>
    <row r="17" spans="1:23" ht="3" customHeight="1" x14ac:dyDescent="0.2">
      <c r="A17" s="4"/>
      <c r="B17" s="51"/>
      <c r="C17" s="41"/>
      <c r="D17" s="45"/>
      <c r="E17" s="41"/>
      <c r="F17" s="4"/>
      <c r="I17" s="221"/>
      <c r="J17" s="221"/>
      <c r="K17" s="221"/>
      <c r="N17" s="221"/>
      <c r="O17" s="323"/>
      <c r="P17" s="221"/>
      <c r="R17" s="221"/>
      <c r="T17" s="221"/>
      <c r="U17" s="221"/>
      <c r="V17" s="221"/>
      <c r="W17" s="221"/>
    </row>
    <row r="18" spans="1:23" ht="12" x14ac:dyDescent="0.25">
      <c r="A18" s="15"/>
      <c r="B18" s="594" t="s">
        <v>62</v>
      </c>
      <c r="C18" s="501">
        <v>-2221</v>
      </c>
      <c r="D18" s="652">
        <v>2221</v>
      </c>
      <c r="E18" s="501"/>
      <c r="L18" s="260">
        <v>9</v>
      </c>
      <c r="M18" s="221" t="s">
        <v>2764</v>
      </c>
      <c r="N18" s="221"/>
      <c r="O18" s="55">
        <v>800</v>
      </c>
      <c r="P18" s="221" t="s">
        <v>1147</v>
      </c>
      <c r="Q18" s="221"/>
      <c r="R18" s="221"/>
      <c r="T18" s="221"/>
      <c r="U18" s="221"/>
      <c r="V18" s="221"/>
      <c r="W18" s="221"/>
    </row>
    <row r="19" spans="1:23" ht="3" customHeight="1" x14ac:dyDescent="0.2">
      <c r="A19" s="4"/>
      <c r="B19" s="357"/>
      <c r="C19" s="41"/>
      <c r="D19" s="45"/>
      <c r="E19" s="41"/>
      <c r="F19" s="4"/>
      <c r="I19" s="221"/>
      <c r="J19" s="221"/>
      <c r="K19" s="221"/>
      <c r="L19" s="260"/>
      <c r="O19" s="323"/>
      <c r="P19" s="221"/>
      <c r="Q19" s="221"/>
      <c r="R19" s="221"/>
      <c r="T19" s="221"/>
      <c r="U19" s="221"/>
      <c r="V19" s="221"/>
      <c r="W19" s="221"/>
    </row>
    <row r="20" spans="1:23" ht="12" customHeight="1" x14ac:dyDescent="0.2">
      <c r="A20" s="36"/>
      <c r="B20" s="639" t="s">
        <v>2679</v>
      </c>
      <c r="C20" s="578">
        <v>-350</v>
      </c>
      <c r="D20" s="577">
        <v>350</v>
      </c>
      <c r="E20" s="578"/>
      <c r="F20" s="353"/>
      <c r="K20" s="221"/>
      <c r="L20" s="5">
        <v>250</v>
      </c>
      <c r="M20" s="3" t="s">
        <v>2782</v>
      </c>
      <c r="O20" s="55">
        <v>115</v>
      </c>
      <c r="P20" s="3" t="s">
        <v>2776</v>
      </c>
    </row>
    <row r="21" spans="1:23" ht="12" customHeight="1" x14ac:dyDescent="0.2">
      <c r="A21" s="36"/>
      <c r="B21" s="639" t="s">
        <v>2695</v>
      </c>
      <c r="C21" s="578">
        <v>0</v>
      </c>
      <c r="D21" s="577">
        <v>0</v>
      </c>
      <c r="E21" s="578"/>
      <c r="F21" s="353"/>
      <c r="K21" s="221"/>
    </row>
    <row r="22" spans="1:23" ht="12" customHeight="1" x14ac:dyDescent="0.25">
      <c r="A22" s="36"/>
      <c r="B22" s="642" t="s">
        <v>2746</v>
      </c>
      <c r="C22" s="641">
        <v>-2513</v>
      </c>
      <c r="D22" s="641">
        <v>2513</v>
      </c>
      <c r="E22" s="640"/>
      <c r="F22" s="353"/>
      <c r="G22" s="221"/>
      <c r="K22" s="221"/>
      <c r="L22" s="221"/>
      <c r="M22" s="221"/>
      <c r="O22" s="55"/>
    </row>
    <row r="23" spans="1:23" ht="12" customHeight="1" x14ac:dyDescent="0.2">
      <c r="A23" s="36"/>
      <c r="B23" s="639" t="s">
        <v>2718</v>
      </c>
      <c r="C23" s="578">
        <v>-44</v>
      </c>
      <c r="D23" s="577">
        <v>44</v>
      </c>
      <c r="E23" s="578"/>
      <c r="F23" s="353"/>
      <c r="K23" s="221"/>
      <c r="O23" s="55"/>
    </row>
    <row r="24" spans="1:23" ht="12" customHeight="1" x14ac:dyDescent="0.2">
      <c r="A24" s="36"/>
      <c r="B24" s="639" t="s">
        <v>2713</v>
      </c>
      <c r="C24" s="578">
        <v>-760</v>
      </c>
      <c r="D24" s="577">
        <v>760</v>
      </c>
      <c r="E24" s="578"/>
      <c r="F24" s="353"/>
      <c r="K24" s="221"/>
      <c r="O24" s="55"/>
    </row>
    <row r="25" spans="1:23" ht="12" customHeight="1" x14ac:dyDescent="0.2">
      <c r="A25" s="36"/>
      <c r="B25" s="639" t="s">
        <v>2719</v>
      </c>
      <c r="C25" s="578">
        <v>-32</v>
      </c>
      <c r="D25" s="577">
        <v>32</v>
      </c>
      <c r="E25" s="578"/>
      <c r="F25" s="353"/>
      <c r="K25" s="221"/>
      <c r="O25" s="55"/>
    </row>
    <row r="26" spans="1:23" ht="12" customHeight="1" x14ac:dyDescent="0.2">
      <c r="A26" s="36"/>
      <c r="B26" s="639" t="s">
        <v>2725</v>
      </c>
      <c r="C26" s="578">
        <v>-20</v>
      </c>
      <c r="D26" s="577">
        <v>20</v>
      </c>
      <c r="E26" s="578"/>
      <c r="F26" s="353"/>
      <c r="K26" s="221"/>
      <c r="O26" s="55"/>
    </row>
    <row r="27" spans="1:23" ht="12" customHeight="1" x14ac:dyDescent="0.2">
      <c r="A27" s="36"/>
      <c r="B27" s="639" t="s">
        <v>2726</v>
      </c>
      <c r="C27" s="578">
        <v>-18</v>
      </c>
      <c r="D27" s="577">
        <v>18</v>
      </c>
      <c r="E27" s="578"/>
      <c r="F27" s="353"/>
      <c r="K27" s="221"/>
      <c r="O27" s="55"/>
    </row>
    <row r="28" spans="1:23" ht="12" customHeight="1" x14ac:dyDescent="0.2">
      <c r="A28" s="36"/>
      <c r="B28" s="639" t="s">
        <v>2747</v>
      </c>
      <c r="C28" s="578">
        <v>-225</v>
      </c>
      <c r="D28" s="577">
        <v>225</v>
      </c>
      <c r="E28" s="578"/>
      <c r="F28" s="353"/>
      <c r="K28" s="221"/>
      <c r="O28" s="55"/>
    </row>
    <row r="29" spans="1:23" ht="12" customHeight="1" x14ac:dyDescent="0.2">
      <c r="A29" s="36"/>
      <c r="B29" s="639" t="s">
        <v>2748</v>
      </c>
      <c r="C29" s="578">
        <v>-73</v>
      </c>
      <c r="D29" s="577">
        <v>73</v>
      </c>
      <c r="E29" s="578"/>
      <c r="F29" s="353"/>
      <c r="K29" s="221"/>
      <c r="O29" s="55"/>
    </row>
    <row r="30" spans="1:23" ht="12" customHeight="1" x14ac:dyDescent="0.2">
      <c r="A30" s="36"/>
      <c r="B30" s="639" t="s">
        <v>2749</v>
      </c>
      <c r="C30" s="578">
        <v>-449</v>
      </c>
      <c r="D30" s="577">
        <v>449</v>
      </c>
      <c r="E30" s="578"/>
      <c r="F30" s="353"/>
      <c r="K30" s="221"/>
      <c r="O30" s="55"/>
    </row>
    <row r="31" spans="1:23" ht="12" customHeight="1" x14ac:dyDescent="0.2">
      <c r="A31" s="36"/>
      <c r="B31" s="639" t="s">
        <v>2750</v>
      </c>
      <c r="C31" s="578">
        <v>-18</v>
      </c>
      <c r="D31" s="577">
        <v>18</v>
      </c>
      <c r="E31" s="578"/>
      <c r="F31" s="353"/>
      <c r="K31" s="221"/>
      <c r="O31" s="55"/>
    </row>
    <row r="32" spans="1:23" ht="12" customHeight="1" x14ac:dyDescent="0.2">
      <c r="A32" s="36"/>
      <c r="B32" s="639" t="s">
        <v>2751</v>
      </c>
      <c r="C32" s="578">
        <v>-100</v>
      </c>
      <c r="D32" s="577">
        <v>100</v>
      </c>
      <c r="E32" s="578"/>
      <c r="F32" s="353"/>
      <c r="K32" s="221"/>
      <c r="O32" s="55"/>
    </row>
    <row r="33" spans="1:15" ht="12" customHeight="1" x14ac:dyDescent="0.2">
      <c r="A33" s="36"/>
      <c r="B33" s="639" t="s">
        <v>2752</v>
      </c>
      <c r="C33" s="578">
        <v>-199</v>
      </c>
      <c r="D33" s="577">
        <v>199</v>
      </c>
      <c r="E33" s="578"/>
      <c r="F33" s="353"/>
      <c r="K33" s="221"/>
      <c r="O33" s="55"/>
    </row>
    <row r="34" spans="1:15" ht="12" customHeight="1" x14ac:dyDescent="0.2">
      <c r="A34" s="36"/>
      <c r="B34" s="639" t="s">
        <v>2753</v>
      </c>
      <c r="C34" s="578">
        <v>-74</v>
      </c>
      <c r="D34" s="577">
        <v>74</v>
      </c>
      <c r="E34" s="578"/>
      <c r="F34" s="353"/>
      <c r="K34" s="221"/>
      <c r="O34" s="55"/>
    </row>
    <row r="35" spans="1:15" ht="12" customHeight="1" x14ac:dyDescent="0.2">
      <c r="A35" s="36"/>
      <c r="B35" s="639" t="s">
        <v>2757</v>
      </c>
      <c r="C35" s="578">
        <v>-165</v>
      </c>
      <c r="D35" s="577">
        <v>165</v>
      </c>
      <c r="E35" s="578"/>
      <c r="F35" s="353"/>
      <c r="K35" s="221"/>
      <c r="O35" s="55"/>
    </row>
    <row r="36" spans="1:15" ht="12" customHeight="1" x14ac:dyDescent="0.2">
      <c r="A36" s="36"/>
      <c r="B36" s="639" t="s">
        <v>2758</v>
      </c>
      <c r="C36" s="578">
        <v>-60</v>
      </c>
      <c r="D36" s="577">
        <v>60</v>
      </c>
      <c r="E36" s="578"/>
      <c r="F36" s="353"/>
      <c r="K36" s="221"/>
      <c r="O36" s="55"/>
    </row>
    <row r="37" spans="1:15" ht="12" customHeight="1" x14ac:dyDescent="0.2">
      <c r="A37" s="36"/>
      <c r="B37" s="639" t="s">
        <v>2731</v>
      </c>
      <c r="C37" s="578">
        <v>-18</v>
      </c>
      <c r="D37" s="577">
        <v>18</v>
      </c>
      <c r="E37" s="578"/>
      <c r="F37" s="353"/>
      <c r="K37" s="221"/>
      <c r="O37" s="55"/>
    </row>
    <row r="38" spans="1:15" ht="12" customHeight="1" x14ac:dyDescent="0.2">
      <c r="A38" s="36"/>
      <c r="B38" s="639" t="s">
        <v>2732</v>
      </c>
      <c r="C38" s="578">
        <v>-4</v>
      </c>
      <c r="D38" s="577">
        <v>4</v>
      </c>
      <c r="E38" s="578"/>
      <c r="F38" s="353"/>
      <c r="K38" s="221"/>
      <c r="O38" s="55"/>
    </row>
    <row r="39" spans="1:15" ht="12" customHeight="1" x14ac:dyDescent="0.2">
      <c r="A39" s="36"/>
      <c r="B39" s="639" t="s">
        <v>2739</v>
      </c>
      <c r="C39" s="578">
        <v>-25</v>
      </c>
      <c r="D39" s="577">
        <v>25</v>
      </c>
      <c r="E39" s="578"/>
      <c r="F39" s="353"/>
      <c r="K39" s="221"/>
      <c r="O39" s="55"/>
    </row>
    <row r="40" spans="1:15" ht="12" customHeight="1" x14ac:dyDescent="0.2">
      <c r="A40" s="36"/>
      <c r="B40" s="639" t="s">
        <v>2730</v>
      </c>
      <c r="C40" s="578">
        <v>-93</v>
      </c>
      <c r="D40" s="577">
        <v>93</v>
      </c>
      <c r="E40" s="578"/>
      <c r="F40" s="353"/>
      <c r="K40" s="221"/>
      <c r="O40" s="55"/>
    </row>
    <row r="41" spans="1:15" ht="12" customHeight="1" x14ac:dyDescent="0.2">
      <c r="A41" s="36"/>
      <c r="B41" s="639" t="s">
        <v>2759</v>
      </c>
      <c r="C41" s="578">
        <v>-94</v>
      </c>
      <c r="D41" s="577">
        <v>94</v>
      </c>
      <c r="E41" s="578"/>
      <c r="F41" s="353"/>
      <c r="K41" s="221"/>
      <c r="O41" s="55"/>
    </row>
    <row r="42" spans="1:15" ht="12" customHeight="1" x14ac:dyDescent="0.2">
      <c r="A42" s="36"/>
      <c r="B42" s="639" t="s">
        <v>2736</v>
      </c>
      <c r="C42" s="578">
        <v>-10</v>
      </c>
      <c r="D42" s="577">
        <v>10</v>
      </c>
      <c r="E42" s="578"/>
      <c r="F42" s="353"/>
      <c r="K42" s="221"/>
      <c r="O42" s="55"/>
    </row>
    <row r="43" spans="1:15" ht="12" customHeight="1" x14ac:dyDescent="0.2">
      <c r="A43" s="36"/>
      <c r="B43" s="639" t="s">
        <v>2738</v>
      </c>
      <c r="C43" s="578">
        <v>-25</v>
      </c>
      <c r="D43" s="577">
        <v>25</v>
      </c>
      <c r="E43" s="578"/>
      <c r="F43" s="353"/>
      <c r="K43" s="221"/>
      <c r="O43" s="55"/>
    </row>
    <row r="44" spans="1:15" ht="12" customHeight="1" x14ac:dyDescent="0.2">
      <c r="A44" s="36"/>
      <c r="B44" s="639" t="s">
        <v>767</v>
      </c>
      <c r="C44" s="578">
        <v>-25</v>
      </c>
      <c r="D44" s="577">
        <v>25</v>
      </c>
      <c r="E44" s="578"/>
      <c r="F44" s="353"/>
      <c r="K44" s="221"/>
      <c r="O44" s="55"/>
    </row>
    <row r="45" spans="1:15" ht="12" customHeight="1" x14ac:dyDescent="0.2">
      <c r="A45" s="36"/>
      <c r="B45" s="639" t="s">
        <v>2743</v>
      </c>
      <c r="C45" s="578">
        <v>-8</v>
      </c>
      <c r="D45" s="577">
        <v>8</v>
      </c>
      <c r="E45" s="578"/>
      <c r="F45" s="353"/>
      <c r="K45" s="221"/>
      <c r="O45" s="55"/>
    </row>
    <row r="46" spans="1:15" ht="12" customHeight="1" x14ac:dyDescent="0.2">
      <c r="A46" s="36"/>
      <c r="B46" s="639" t="s">
        <v>466</v>
      </c>
      <c r="C46" s="578">
        <v>-30</v>
      </c>
      <c r="D46" s="577">
        <v>30</v>
      </c>
      <c r="E46" s="578"/>
      <c r="F46" s="353"/>
      <c r="K46" s="221"/>
      <c r="O46" s="55"/>
    </row>
    <row r="47" spans="1:15" ht="12" customHeight="1" x14ac:dyDescent="0.2">
      <c r="A47" s="36"/>
      <c r="B47" s="639" t="s">
        <v>2762</v>
      </c>
      <c r="C47" s="578">
        <v>-56</v>
      </c>
      <c r="D47" s="577">
        <v>56</v>
      </c>
      <c r="E47" s="578"/>
      <c r="F47" s="353"/>
      <c r="K47" s="221"/>
      <c r="O47" s="55"/>
    </row>
    <row r="48" spans="1:15" ht="12" customHeight="1" x14ac:dyDescent="0.2">
      <c r="A48" s="36"/>
      <c r="B48" s="639"/>
      <c r="C48" s="578"/>
      <c r="D48" s="577"/>
      <c r="E48" s="578"/>
      <c r="F48" s="353"/>
      <c r="K48" s="221"/>
      <c r="O48" s="55"/>
    </row>
    <row r="49" spans="1:15" ht="12" customHeight="1" thickBot="1" x14ac:dyDescent="0.3">
      <c r="A49" s="36"/>
      <c r="B49" s="221"/>
      <c r="C49" s="302"/>
      <c r="D49" s="303"/>
      <c r="E49" s="302"/>
      <c r="F49" s="240">
        <f>SUM(D20:D49)</f>
        <v>5488</v>
      </c>
      <c r="K49" s="221"/>
      <c r="L49" s="221"/>
      <c r="M49" s="621"/>
      <c r="O49" s="55"/>
    </row>
    <row r="50" spans="1:15" ht="20.25" customHeight="1" thickBot="1" x14ac:dyDescent="0.45">
      <c r="B50" s="50" t="s">
        <v>1198</v>
      </c>
      <c r="C50" s="49">
        <f>SUM(C2:C49)</f>
        <v>0</v>
      </c>
      <c r="D50" s="432">
        <f>SUM(D7:D49)</f>
        <v>10378</v>
      </c>
      <c r="E50" s="48">
        <f>SUM(E2:E49)</f>
        <v>0</v>
      </c>
      <c r="F50" s="353"/>
      <c r="G50" s="221"/>
      <c r="I50" s="221"/>
      <c r="K50" s="221"/>
      <c r="L50" s="622">
        <f>SUM(L2:L49)</f>
        <v>2033</v>
      </c>
      <c r="O50" s="622">
        <f>SUM(O2:O49)</f>
        <v>2698</v>
      </c>
    </row>
    <row r="51" spans="1:15" x14ac:dyDescent="0.2">
      <c r="G51" s="221"/>
      <c r="K51" s="221"/>
    </row>
    <row r="52" spans="1:15" ht="20.25" customHeight="1" x14ac:dyDescent="0.25">
      <c r="D52" s="5"/>
      <c r="F52" s="240"/>
      <c r="G52" s="221"/>
      <c r="K52" s="221"/>
    </row>
  </sheetData>
  <mergeCells count="1">
    <mergeCell ref="O1:P1"/>
  </mergeCells>
  <pageMargins left="0.7" right="0.7" top="0.75" bottom="0.75" header="0.3" footer="0.3"/>
  <pageSetup orientation="portrait"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W41"/>
  <sheetViews>
    <sheetView workbookViewId="0">
      <selection activeCell="B27" sqref="B27"/>
    </sheetView>
  </sheetViews>
  <sheetFormatPr baseColWidth="10" defaultColWidth="11.44140625" defaultRowHeight="11.4" x14ac:dyDescent="0.2"/>
  <cols>
    <col min="1" max="1" width="3.6640625" style="3" customWidth="1"/>
    <col min="2" max="2" width="22.44140625" style="3" customWidth="1"/>
    <col min="3" max="3" width="10.44140625" style="5" customWidth="1"/>
    <col min="4" max="4" width="9.109375" style="3" customWidth="1"/>
    <col min="5" max="5" width="10.33203125" style="5" customWidth="1"/>
    <col min="6" max="6" width="6.88671875" style="3" customWidth="1"/>
    <col min="7" max="7" width="6.5546875" style="3" customWidth="1"/>
    <col min="8" max="8" width="8" style="3" bestFit="1" customWidth="1"/>
    <col min="9" max="9" width="10.6640625" style="3" customWidth="1"/>
    <col min="10" max="10" width="6.5546875" style="3" bestFit="1" customWidth="1"/>
    <col min="11" max="11" width="1.109375" style="3" customWidth="1"/>
    <col min="12" max="12" width="12.6640625" style="3" customWidth="1"/>
    <col min="13" max="13" width="19.6640625" style="3" customWidth="1"/>
    <col min="14" max="14" width="3.44140625" style="3" customWidth="1"/>
    <col min="15" max="15" width="2.88671875" style="3" customWidth="1"/>
    <col min="16" max="16" width="3" style="3" customWidth="1"/>
    <col min="17" max="17" width="2.6640625" style="3" customWidth="1"/>
    <col min="18" max="18" width="1.6640625" style="3" customWidth="1"/>
    <col min="19" max="19" width="2" style="3" customWidth="1"/>
    <col min="20" max="16384" width="11.44140625" style="3"/>
  </cols>
  <sheetData>
    <row r="1" spans="1:23" ht="12" thickBot="1" x14ac:dyDescent="0.25">
      <c r="B1" s="50"/>
      <c r="C1" s="54" t="s">
        <v>1230</v>
      </c>
      <c r="D1" s="54" t="s">
        <v>1228</v>
      </c>
      <c r="E1" s="54" t="s">
        <v>1229</v>
      </c>
      <c r="F1" s="221"/>
      <c r="G1" s="260"/>
      <c r="H1" s="221"/>
      <c r="I1" s="221"/>
      <c r="J1" s="221"/>
      <c r="L1" s="176" t="s">
        <v>1214</v>
      </c>
    </row>
    <row r="2" spans="1:23" ht="12" x14ac:dyDescent="0.25">
      <c r="A2" s="16"/>
      <c r="B2" s="50" t="s">
        <v>1192</v>
      </c>
      <c r="C2" s="40">
        <v>24759</v>
      </c>
      <c r="D2" s="44"/>
      <c r="E2" s="44">
        <v>0</v>
      </c>
      <c r="F2" s="260"/>
      <c r="G2" s="630"/>
      <c r="H2" s="260"/>
      <c r="I2" s="355"/>
      <c r="J2" s="221"/>
      <c r="L2" s="5">
        <v>37</v>
      </c>
      <c r="M2" s="3" t="s">
        <v>2664</v>
      </c>
    </row>
    <row r="3" spans="1:23" ht="12" x14ac:dyDescent="0.25">
      <c r="A3" s="16"/>
      <c r="B3" s="3" t="s">
        <v>1194</v>
      </c>
      <c r="C3" s="44"/>
      <c r="D3" s="44"/>
      <c r="E3" s="44"/>
      <c r="F3" s="23"/>
      <c r="L3" s="295">
        <v>25</v>
      </c>
      <c r="M3" s="3" t="s">
        <v>2666</v>
      </c>
    </row>
    <row r="4" spans="1:23" ht="12" x14ac:dyDescent="0.25">
      <c r="A4" s="16"/>
      <c r="B4" s="3" t="s">
        <v>393</v>
      </c>
      <c r="C4" s="44"/>
      <c r="D4" s="44"/>
      <c r="E4" s="44"/>
      <c r="F4" s="23"/>
      <c r="L4" s="295">
        <v>125</v>
      </c>
      <c r="M4" s="3" t="s">
        <v>2669</v>
      </c>
    </row>
    <row r="5" spans="1:23" ht="12" x14ac:dyDescent="0.25">
      <c r="A5" s="16"/>
      <c r="B5" s="3" t="s">
        <v>2631</v>
      </c>
      <c r="C5" s="44"/>
      <c r="D5" s="44"/>
      <c r="E5" s="44"/>
      <c r="F5" s="23"/>
      <c r="L5" s="295">
        <v>79</v>
      </c>
      <c r="M5" s="3" t="s">
        <v>2677</v>
      </c>
    </row>
    <row r="6" spans="1:23" ht="3.75" customHeight="1" x14ac:dyDescent="0.2">
      <c r="A6" s="4"/>
      <c r="B6" s="51"/>
      <c r="C6" s="41"/>
      <c r="D6" s="45"/>
      <c r="E6" s="45"/>
      <c r="F6" s="4"/>
      <c r="L6" s="5"/>
    </row>
    <row r="7" spans="1:23" x14ac:dyDescent="0.2">
      <c r="A7" s="14">
        <v>1</v>
      </c>
      <c r="B7" s="627" t="s">
        <v>2690</v>
      </c>
      <c r="C7" s="534">
        <v>-252</v>
      </c>
      <c r="D7" s="533">
        <v>252</v>
      </c>
      <c r="E7" s="534"/>
      <c r="L7" s="295">
        <v>140</v>
      </c>
      <c r="M7" s="3" t="s">
        <v>2678</v>
      </c>
      <c r="R7" s="221"/>
      <c r="T7" s="221"/>
      <c r="U7" s="221"/>
      <c r="V7" s="221"/>
      <c r="W7" s="221"/>
    </row>
    <row r="8" spans="1:23" x14ac:dyDescent="0.2">
      <c r="A8" s="14">
        <v>2</v>
      </c>
      <c r="B8" s="627" t="s">
        <v>1145</v>
      </c>
      <c r="C8" s="534">
        <v>-20</v>
      </c>
      <c r="D8" s="533">
        <v>20</v>
      </c>
      <c r="E8" s="534"/>
      <c r="J8" s="193"/>
      <c r="L8" s="5">
        <v>538</v>
      </c>
      <c r="M8" s="3" t="s">
        <v>2680</v>
      </c>
      <c r="R8" s="221"/>
      <c r="T8" s="221"/>
      <c r="U8" s="221"/>
      <c r="V8" s="221"/>
      <c r="W8" s="221"/>
    </row>
    <row r="9" spans="1:23" x14ac:dyDescent="0.2">
      <c r="A9" s="14">
        <v>4</v>
      </c>
      <c r="B9" s="627" t="s">
        <v>2694</v>
      </c>
      <c r="C9" s="534">
        <v>-81</v>
      </c>
      <c r="D9" s="533">
        <v>81</v>
      </c>
      <c r="E9" s="534"/>
      <c r="J9" s="193"/>
      <c r="K9" s="221"/>
      <c r="L9" s="5">
        <v>150</v>
      </c>
      <c r="M9" s="3" t="s">
        <v>2692</v>
      </c>
      <c r="R9" s="221"/>
      <c r="V9" s="221"/>
      <c r="W9" s="221"/>
    </row>
    <row r="10" spans="1:23" x14ac:dyDescent="0.2">
      <c r="A10" s="14">
        <v>5</v>
      </c>
      <c r="B10" s="627" t="s">
        <v>2140</v>
      </c>
      <c r="C10" s="534">
        <v>0</v>
      </c>
      <c r="D10" s="533">
        <v>0</v>
      </c>
      <c r="E10" s="534"/>
      <c r="H10" s="193"/>
      <c r="I10" s="497"/>
      <c r="J10" s="193"/>
      <c r="K10" s="221"/>
      <c r="L10" s="260">
        <v>46</v>
      </c>
      <c r="M10" s="3" t="s">
        <v>2697</v>
      </c>
      <c r="R10" s="221"/>
      <c r="V10" s="221"/>
      <c r="W10" s="221"/>
    </row>
    <row r="11" spans="1:23" x14ac:dyDescent="0.2">
      <c r="A11" s="14">
        <v>6</v>
      </c>
      <c r="B11" s="627" t="s">
        <v>2691</v>
      </c>
      <c r="C11" s="534">
        <v>-63</v>
      </c>
      <c r="D11" s="533">
        <v>63</v>
      </c>
      <c r="E11" s="534"/>
      <c r="J11" s="193"/>
      <c r="K11" s="221"/>
      <c r="L11" s="260">
        <v>24</v>
      </c>
      <c r="M11" s="193" t="s">
        <v>686</v>
      </c>
      <c r="N11" s="221"/>
      <c r="O11" s="221"/>
      <c r="P11" s="221"/>
      <c r="Q11" s="221"/>
      <c r="R11" s="221"/>
      <c r="V11" s="221"/>
      <c r="W11" s="221"/>
    </row>
    <row r="12" spans="1:23" x14ac:dyDescent="0.2">
      <c r="A12" s="14">
        <v>7</v>
      </c>
      <c r="B12" s="627" t="s">
        <v>791</v>
      </c>
      <c r="C12" s="534">
        <v>-23</v>
      </c>
      <c r="D12" s="533">
        <v>23</v>
      </c>
      <c r="E12" s="534"/>
      <c r="F12" s="221"/>
      <c r="H12" s="193"/>
      <c r="I12" s="221"/>
      <c r="J12" s="193"/>
      <c r="K12" s="221"/>
      <c r="L12" s="230">
        <v>51</v>
      </c>
      <c r="M12" s="193" t="s">
        <v>2700</v>
      </c>
      <c r="N12" s="260"/>
      <c r="O12" s="260"/>
      <c r="P12" s="221"/>
      <c r="Q12" s="221"/>
      <c r="R12" s="221"/>
      <c r="V12" s="221"/>
      <c r="W12" s="221"/>
    </row>
    <row r="13" spans="1:23" x14ac:dyDescent="0.2">
      <c r="A13" s="14">
        <v>8</v>
      </c>
      <c r="B13" s="627" t="s">
        <v>2670</v>
      </c>
      <c r="C13" s="534">
        <v>0</v>
      </c>
      <c r="D13" s="533">
        <v>0</v>
      </c>
      <c r="E13" s="534"/>
      <c r="H13" s="193"/>
      <c r="I13" s="221"/>
      <c r="J13" s="221"/>
      <c r="K13" s="221"/>
      <c r="L13" s="260">
        <v>10</v>
      </c>
      <c r="M13" s="221" t="s">
        <v>2699</v>
      </c>
      <c r="N13" s="260"/>
      <c r="O13" s="260"/>
      <c r="P13" s="221"/>
      <c r="Q13" s="221"/>
      <c r="R13" s="221"/>
      <c r="V13" s="221"/>
      <c r="W13" s="221"/>
    </row>
    <row r="14" spans="1:23" x14ac:dyDescent="0.2">
      <c r="A14" s="14">
        <v>9</v>
      </c>
      <c r="B14" s="532" t="s">
        <v>794</v>
      </c>
      <c r="C14" s="533">
        <v>-1265</v>
      </c>
      <c r="D14" s="534">
        <f>L33</f>
        <v>1265</v>
      </c>
      <c r="E14" s="533"/>
      <c r="J14" s="221"/>
      <c r="K14" s="221"/>
      <c r="L14" s="260">
        <v>19</v>
      </c>
      <c r="M14" s="221" t="s">
        <v>2707</v>
      </c>
      <c r="N14" s="260"/>
      <c r="O14" s="260"/>
      <c r="P14" s="221"/>
      <c r="R14" s="221"/>
      <c r="V14" s="221"/>
      <c r="W14" s="221"/>
    </row>
    <row r="15" spans="1:23" x14ac:dyDescent="0.2">
      <c r="A15" s="14">
        <v>10</v>
      </c>
      <c r="B15" s="627" t="s">
        <v>2609</v>
      </c>
      <c r="C15" s="534">
        <v>0</v>
      </c>
      <c r="D15" s="533">
        <v>0</v>
      </c>
      <c r="E15" s="534"/>
      <c r="J15" s="193"/>
      <c r="K15" s="221"/>
      <c r="L15" s="260">
        <v>21</v>
      </c>
      <c r="M15" s="221" t="s">
        <v>2706</v>
      </c>
      <c r="N15" s="260"/>
      <c r="O15" s="260"/>
      <c r="P15" s="221"/>
      <c r="R15" s="221"/>
      <c r="T15" s="221"/>
      <c r="U15" s="221"/>
      <c r="V15" s="221"/>
      <c r="W15" s="221"/>
    </row>
    <row r="16" spans="1:23" ht="12" x14ac:dyDescent="0.25">
      <c r="A16" s="14">
        <v>11</v>
      </c>
      <c r="B16" s="532" t="s">
        <v>1433</v>
      </c>
      <c r="C16" s="533">
        <v>0</v>
      </c>
      <c r="D16" s="534">
        <v>0</v>
      </c>
      <c r="E16" s="533"/>
      <c r="F16" s="240">
        <f>SUM(D7:D16)</f>
        <v>1704</v>
      </c>
      <c r="J16" s="221"/>
      <c r="L16" s="260"/>
      <c r="M16" s="221"/>
      <c r="N16" s="221"/>
      <c r="O16" s="221"/>
      <c r="P16" s="221"/>
      <c r="R16" s="221"/>
      <c r="T16" s="221"/>
      <c r="U16" s="221"/>
      <c r="V16" s="221"/>
      <c r="W16" s="221"/>
    </row>
    <row r="17" spans="1:23" ht="3" customHeight="1" x14ac:dyDescent="0.2">
      <c r="A17" s="4"/>
      <c r="B17" s="51"/>
      <c r="C17" s="41"/>
      <c r="D17" s="45"/>
      <c r="E17" s="41"/>
      <c r="F17" s="4"/>
      <c r="I17" s="221"/>
      <c r="J17" s="221"/>
      <c r="K17" s="221"/>
      <c r="N17" s="221"/>
      <c r="O17" s="221"/>
      <c r="P17" s="221"/>
      <c r="R17" s="221"/>
      <c r="T17" s="221"/>
      <c r="U17" s="221"/>
      <c r="V17" s="221"/>
      <c r="W17" s="221"/>
    </row>
    <row r="18" spans="1:23" ht="12" x14ac:dyDescent="0.25">
      <c r="A18" s="15"/>
      <c r="B18" s="594" t="s">
        <v>62</v>
      </c>
      <c r="C18" s="501">
        <v>-20032</v>
      </c>
      <c r="D18" s="652">
        <v>20032</v>
      </c>
      <c r="E18" s="501">
        <v>0</v>
      </c>
      <c r="L18" s="260"/>
      <c r="M18" s="221"/>
      <c r="N18" s="221"/>
      <c r="O18" s="221"/>
      <c r="P18" s="221"/>
      <c r="Q18" s="221"/>
      <c r="R18" s="221"/>
      <c r="T18" s="221"/>
      <c r="U18" s="221"/>
      <c r="V18" s="221"/>
      <c r="W18" s="221"/>
    </row>
    <row r="19" spans="1:23" ht="3" customHeight="1" x14ac:dyDescent="0.2">
      <c r="A19" s="4"/>
      <c r="B19" s="357"/>
      <c r="C19" s="41"/>
      <c r="D19" s="45"/>
      <c r="E19" s="41"/>
      <c r="F19" s="4"/>
      <c r="I19" s="221"/>
      <c r="J19" s="221"/>
      <c r="K19" s="221"/>
      <c r="L19" s="260"/>
      <c r="O19" s="221"/>
      <c r="P19" s="221"/>
      <c r="Q19" s="221"/>
      <c r="R19" s="221"/>
      <c r="T19" s="221"/>
      <c r="U19" s="221"/>
      <c r="V19" s="221"/>
      <c r="W19" s="221"/>
    </row>
    <row r="20" spans="1:23" ht="12" customHeight="1" x14ac:dyDescent="0.2">
      <c r="A20" s="36"/>
      <c r="B20" s="627" t="s">
        <v>2696</v>
      </c>
      <c r="C20" s="534">
        <v>0</v>
      </c>
      <c r="D20" s="533">
        <v>0</v>
      </c>
      <c r="E20" s="534"/>
      <c r="F20" s="353"/>
      <c r="K20" s="221"/>
      <c r="T20" s="221"/>
      <c r="U20" s="221"/>
      <c r="V20" s="221"/>
      <c r="W20" s="221"/>
    </row>
    <row r="21" spans="1:23" ht="12" customHeight="1" x14ac:dyDescent="0.2">
      <c r="A21" s="36"/>
      <c r="B21" s="627" t="s">
        <v>2679</v>
      </c>
      <c r="C21" s="534">
        <v>-352</v>
      </c>
      <c r="D21" s="533">
        <v>352</v>
      </c>
      <c r="E21" s="534"/>
      <c r="F21" s="353"/>
      <c r="K21" s="221"/>
    </row>
    <row r="22" spans="1:23" ht="12" customHeight="1" x14ac:dyDescent="0.2">
      <c r="A22" s="36"/>
      <c r="B22" s="627" t="s">
        <v>2695</v>
      </c>
      <c r="C22" s="534">
        <v>-12</v>
      </c>
      <c r="D22" s="533">
        <v>12</v>
      </c>
      <c r="E22" s="534"/>
      <c r="F22" s="353"/>
      <c r="K22" s="221"/>
    </row>
    <row r="23" spans="1:23" ht="12" customHeight="1" x14ac:dyDescent="0.2">
      <c r="A23" s="36"/>
      <c r="B23" s="627" t="s">
        <v>2635</v>
      </c>
      <c r="C23" s="534">
        <v>0</v>
      </c>
      <c r="D23" s="533">
        <v>0</v>
      </c>
      <c r="E23" s="534"/>
      <c r="F23" s="353"/>
      <c r="G23" s="221"/>
      <c r="K23" s="221"/>
      <c r="L23" s="221"/>
    </row>
    <row r="24" spans="1:23" ht="12" customHeight="1" x14ac:dyDescent="0.2">
      <c r="A24" s="36"/>
      <c r="B24" s="627" t="s">
        <v>1423</v>
      </c>
      <c r="C24" s="534">
        <v>-50</v>
      </c>
      <c r="D24" s="533">
        <v>50</v>
      </c>
      <c r="E24" s="534"/>
      <c r="F24" s="353"/>
      <c r="G24" s="221"/>
      <c r="K24" s="221"/>
      <c r="L24" s="221"/>
    </row>
    <row r="25" spans="1:23" ht="12" customHeight="1" x14ac:dyDescent="0.2">
      <c r="A25" s="36"/>
      <c r="B25" s="627" t="s">
        <v>2668</v>
      </c>
      <c r="C25" s="534">
        <v>-22</v>
      </c>
      <c r="D25" s="533">
        <v>22</v>
      </c>
      <c r="E25" s="534"/>
      <c r="F25" s="353"/>
      <c r="G25" s="221"/>
      <c r="K25" s="221"/>
      <c r="L25" s="221"/>
    </row>
    <row r="26" spans="1:23" ht="12" customHeight="1" x14ac:dyDescent="0.2">
      <c r="A26" s="36"/>
      <c r="B26" s="627" t="s">
        <v>2665</v>
      </c>
      <c r="C26" s="534">
        <v>-1500</v>
      </c>
      <c r="D26" s="533">
        <v>1500</v>
      </c>
      <c r="E26" s="534"/>
      <c r="F26" s="353"/>
      <c r="G26" s="221"/>
      <c r="K26" s="221"/>
      <c r="L26" s="221"/>
      <c r="M26" s="221"/>
    </row>
    <row r="27" spans="1:23" ht="12" customHeight="1" x14ac:dyDescent="0.2">
      <c r="A27" s="36"/>
      <c r="B27" s="627" t="s">
        <v>2667</v>
      </c>
      <c r="C27" s="534">
        <v>-202</v>
      </c>
      <c r="D27" s="533">
        <v>202</v>
      </c>
      <c r="E27" s="534"/>
      <c r="F27" s="353"/>
      <c r="K27" s="221"/>
    </row>
    <row r="28" spans="1:23" ht="12" customHeight="1" x14ac:dyDescent="0.2">
      <c r="A28" s="36"/>
      <c r="B28" s="627" t="s">
        <v>2835</v>
      </c>
      <c r="C28" s="534">
        <v>-486</v>
      </c>
      <c r="D28" s="533">
        <v>486</v>
      </c>
      <c r="E28" s="534"/>
      <c r="F28" s="353"/>
      <c r="K28" s="221"/>
    </row>
    <row r="29" spans="1:23" ht="12" customHeight="1" x14ac:dyDescent="0.2">
      <c r="A29" s="36"/>
      <c r="B29" s="627" t="s">
        <v>2693</v>
      </c>
      <c r="C29" s="534">
        <v>-88</v>
      </c>
      <c r="D29" s="533">
        <v>88</v>
      </c>
      <c r="E29" s="534"/>
      <c r="F29" s="353"/>
      <c r="K29" s="221"/>
    </row>
    <row r="30" spans="1:23" ht="12" customHeight="1" x14ac:dyDescent="0.2">
      <c r="A30" s="36"/>
      <c r="B30" s="627" t="s">
        <v>814</v>
      </c>
      <c r="C30" s="534">
        <v>-12</v>
      </c>
      <c r="D30" s="533">
        <v>12</v>
      </c>
      <c r="E30" s="534"/>
      <c r="F30" s="353"/>
      <c r="K30" s="221"/>
    </row>
    <row r="31" spans="1:23" ht="12" customHeight="1" x14ac:dyDescent="0.2">
      <c r="A31" s="36"/>
      <c r="B31" s="636" t="s">
        <v>1146</v>
      </c>
      <c r="C31" s="637">
        <v>-299</v>
      </c>
      <c r="D31" s="638">
        <v>299</v>
      </c>
      <c r="E31" s="637"/>
      <c r="F31" s="353"/>
      <c r="K31" s="221"/>
    </row>
    <row r="32" spans="1:23" ht="12" customHeight="1" thickBot="1" x14ac:dyDescent="0.25">
      <c r="A32" s="36"/>
      <c r="B32" s="221"/>
      <c r="C32" s="302"/>
      <c r="D32" s="303"/>
      <c r="E32" s="302"/>
      <c r="F32" s="353"/>
      <c r="K32" s="221"/>
      <c r="L32" s="221"/>
      <c r="M32" s="621"/>
    </row>
    <row r="33" spans="2:12" ht="20.25" customHeight="1" thickBot="1" x14ac:dyDescent="0.45">
      <c r="B33" s="50" t="s">
        <v>1198</v>
      </c>
      <c r="C33" s="49">
        <f>SUM(C2:C32)</f>
        <v>0</v>
      </c>
      <c r="D33" s="432">
        <f>SUM(D7:D32)</f>
        <v>24759</v>
      </c>
      <c r="E33" s="48">
        <f>SUM(E2:E32)</f>
        <v>0</v>
      </c>
      <c r="F33" s="353">
        <f>SUM(D20:D32)</f>
        <v>3023</v>
      </c>
      <c r="G33" s="221"/>
      <c r="I33" s="221"/>
      <c r="K33" s="221"/>
      <c r="L33" s="622">
        <f>SUM(L2:L32)</f>
        <v>1265</v>
      </c>
    </row>
    <row r="34" spans="2:12" x14ac:dyDescent="0.2">
      <c r="G34" s="221"/>
      <c r="K34" s="221"/>
    </row>
    <row r="35" spans="2:12" ht="20.25" customHeight="1" x14ac:dyDescent="0.25">
      <c r="D35" s="5"/>
      <c r="F35" s="240"/>
      <c r="G35" s="221"/>
      <c r="K35" s="221"/>
    </row>
    <row r="37" spans="2:12" ht="12" thickBot="1" x14ac:dyDescent="0.25"/>
    <row r="38" spans="2:12" x14ac:dyDescent="0.2">
      <c r="B38" s="1913" t="s">
        <v>2709</v>
      </c>
      <c r="C38" s="1914"/>
      <c r="D38" s="1914"/>
      <c r="E38" s="1914"/>
      <c r="F38" s="1915"/>
    </row>
    <row r="39" spans="2:12" x14ac:dyDescent="0.2">
      <c r="B39" s="1916"/>
      <c r="C39" s="1917"/>
      <c r="D39" s="1917"/>
      <c r="E39" s="1917"/>
      <c r="F39" s="1918"/>
    </row>
    <row r="40" spans="2:12" x14ac:dyDescent="0.2">
      <c r="B40" s="1916"/>
      <c r="C40" s="1917"/>
      <c r="D40" s="1917"/>
      <c r="E40" s="1917"/>
      <c r="F40" s="1918"/>
    </row>
    <row r="41" spans="2:12" ht="12" thickBot="1" x14ac:dyDescent="0.25">
      <c r="B41" s="1919"/>
      <c r="C41" s="1920"/>
      <c r="D41" s="1920"/>
      <c r="E41" s="1920"/>
      <c r="F41" s="1921"/>
    </row>
  </sheetData>
  <mergeCells count="1">
    <mergeCell ref="B38:F4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165</vt:i4>
      </vt:variant>
      <vt:variant>
        <vt:lpstr>Rangos con nombre</vt:lpstr>
      </vt:variant>
      <vt:variant>
        <vt:i4>1</vt:i4>
      </vt:variant>
    </vt:vector>
  </HeadingPairs>
  <TitlesOfParts>
    <vt:vector size="166" baseType="lpstr">
      <vt:lpstr>Q</vt:lpstr>
      <vt:lpstr>libros</vt:lpstr>
      <vt:lpstr>WKT</vt:lpstr>
      <vt:lpstr>ALQ</vt:lpstr>
      <vt:lpstr>AHORRO</vt:lpstr>
      <vt:lpstr>u$s</vt:lpstr>
      <vt:lpstr>FC</vt:lpstr>
      <vt:lpstr>BR</vt:lpstr>
      <vt:lpstr>PFs Guada</vt:lpstr>
      <vt:lpstr>NOV'19</vt:lpstr>
      <vt:lpstr>OCT'19</vt:lpstr>
      <vt:lpstr>SEP'19</vt:lpstr>
      <vt:lpstr>AGO'19</vt:lpstr>
      <vt:lpstr>JUL'19</vt:lpstr>
      <vt:lpstr>JUN'19</vt:lpstr>
      <vt:lpstr>MAY'19</vt:lpstr>
      <vt:lpstr>ABR'19</vt:lpstr>
      <vt:lpstr>MAR'19</vt:lpstr>
      <vt:lpstr>FEB'19</vt:lpstr>
      <vt:lpstr>ENE´19</vt:lpstr>
      <vt:lpstr>DIC'18</vt:lpstr>
      <vt:lpstr>NOV'18</vt:lpstr>
      <vt:lpstr>OCT'18</vt:lpstr>
      <vt:lpstr>SEP'18</vt:lpstr>
      <vt:lpstr>AGO'18</vt:lpstr>
      <vt:lpstr>JUL'18</vt:lpstr>
      <vt:lpstr>JUN'18</vt:lpstr>
      <vt:lpstr>MAY'18</vt:lpstr>
      <vt:lpstr>ABR'18</vt:lpstr>
      <vt:lpstr>MAR'18</vt:lpstr>
      <vt:lpstr>FEB'18</vt:lpstr>
      <vt:lpstr>ENE'18</vt:lpstr>
      <vt:lpstr>DIC'17</vt:lpstr>
      <vt:lpstr>NOV'17</vt:lpstr>
      <vt:lpstr>OCT'17</vt:lpstr>
      <vt:lpstr>SEP´17</vt:lpstr>
      <vt:lpstr>AGO'17</vt:lpstr>
      <vt:lpstr>JUL'17</vt:lpstr>
      <vt:lpstr>JUN'17</vt:lpstr>
      <vt:lpstr>MAY'17</vt:lpstr>
      <vt:lpstr>ABR'17</vt:lpstr>
      <vt:lpstr>MAR'17</vt:lpstr>
      <vt:lpstr>FEB'17</vt:lpstr>
      <vt:lpstr>ENE'17</vt:lpstr>
      <vt:lpstr>DIC'16</vt:lpstr>
      <vt:lpstr>NOV'16</vt:lpstr>
      <vt:lpstr>OCT '16</vt:lpstr>
      <vt:lpstr>SEP '16</vt:lpstr>
      <vt:lpstr>AGO '16</vt:lpstr>
      <vt:lpstr>JUL'16</vt:lpstr>
      <vt:lpstr>JUN'16</vt:lpstr>
      <vt:lpstr>MAY'16</vt:lpstr>
      <vt:lpstr>ABR'16</vt:lpstr>
      <vt:lpstr>MAR'16</vt:lpstr>
      <vt:lpstr>FEB'16</vt:lpstr>
      <vt:lpstr>ENE'16</vt:lpstr>
      <vt:lpstr>DIC'15</vt:lpstr>
      <vt:lpstr>NOV'15</vt:lpstr>
      <vt:lpstr>OCT'15</vt:lpstr>
      <vt:lpstr>SEP'15</vt:lpstr>
      <vt:lpstr>AGO'15</vt:lpstr>
      <vt:lpstr>JUL'15</vt:lpstr>
      <vt:lpstr>JUN'15</vt:lpstr>
      <vt:lpstr>MAY'15</vt:lpstr>
      <vt:lpstr>ABR'15</vt:lpstr>
      <vt:lpstr>MAR´15</vt:lpstr>
      <vt:lpstr>FEB'15</vt:lpstr>
      <vt:lpstr>ENE'15</vt:lpstr>
      <vt:lpstr>DIC'14</vt:lpstr>
      <vt:lpstr>NOV'14</vt:lpstr>
      <vt:lpstr>OCT'14</vt:lpstr>
      <vt:lpstr>SEPT '14</vt:lpstr>
      <vt:lpstr>AGO '14</vt:lpstr>
      <vt:lpstr>JUL ´14</vt:lpstr>
      <vt:lpstr>JUN '14</vt:lpstr>
      <vt:lpstr>MAY ´14</vt:lpstr>
      <vt:lpstr>ABR '14</vt:lpstr>
      <vt:lpstr>MAR '14</vt:lpstr>
      <vt:lpstr>FEB ´14</vt:lpstr>
      <vt:lpstr>ENE ´14</vt:lpstr>
      <vt:lpstr>DIC ´13</vt:lpstr>
      <vt:lpstr>NOV ´13</vt:lpstr>
      <vt:lpstr>OCT ´13</vt:lpstr>
      <vt:lpstr>SEPT ´13</vt:lpstr>
      <vt:lpstr>AGO ´13</vt:lpstr>
      <vt:lpstr>JULIO ´13</vt:lpstr>
      <vt:lpstr>JUNIO ´13</vt:lpstr>
      <vt:lpstr>MAYO ´13</vt:lpstr>
      <vt:lpstr>ABRIL ´13</vt:lpstr>
      <vt:lpstr>MAR´13</vt:lpstr>
      <vt:lpstr>FEB ´13</vt:lpstr>
      <vt:lpstr>ENE ´13</vt:lpstr>
      <vt:lpstr>DIC  ´12</vt:lpstr>
      <vt:lpstr>NOV ´12</vt:lpstr>
      <vt:lpstr>OCT ´12</vt:lpstr>
      <vt:lpstr>SEPT ´12</vt:lpstr>
      <vt:lpstr>AGO ´12</vt:lpstr>
      <vt:lpstr>JUL ´12</vt:lpstr>
      <vt:lpstr>JUN ´12</vt:lpstr>
      <vt:lpstr>MAY ´12</vt:lpstr>
      <vt:lpstr>ABR ´12</vt:lpstr>
      <vt:lpstr>MAR ´12</vt:lpstr>
      <vt:lpstr>FEB ´12</vt:lpstr>
      <vt:lpstr>ENE ´12</vt:lpstr>
      <vt:lpstr>DIC ´11</vt:lpstr>
      <vt:lpstr>NOV ´11</vt:lpstr>
      <vt:lpstr>OCT ´11</vt:lpstr>
      <vt:lpstr>SEPT ´11</vt:lpstr>
      <vt:lpstr>AGO ´11</vt:lpstr>
      <vt:lpstr>JUL ´11</vt:lpstr>
      <vt:lpstr>JUN ´11</vt:lpstr>
      <vt:lpstr>MAY ´11</vt:lpstr>
      <vt:lpstr>ABR ´11</vt:lpstr>
      <vt:lpstr>MAR '11</vt:lpstr>
      <vt:lpstr>FEB ´11</vt:lpstr>
      <vt:lpstr>ENE ´11</vt:lpstr>
      <vt:lpstr>DIC '10</vt:lpstr>
      <vt:lpstr>NOV ´10</vt:lpstr>
      <vt:lpstr>OCT ´10</vt:lpstr>
      <vt:lpstr>SEPT ´10</vt:lpstr>
      <vt:lpstr>AGO ´10</vt:lpstr>
      <vt:lpstr>JUL ´10</vt:lpstr>
      <vt:lpstr>JUN ´10</vt:lpstr>
      <vt:lpstr>MAY ´10</vt:lpstr>
      <vt:lpstr>ABR ´10</vt:lpstr>
      <vt:lpstr>MAR ´10</vt:lpstr>
      <vt:lpstr>FEB ´10</vt:lpstr>
      <vt:lpstr>ENE ´10</vt:lpstr>
      <vt:lpstr>DIC 09</vt:lpstr>
      <vt:lpstr>NOV 09</vt:lpstr>
      <vt:lpstr>OCT 09</vt:lpstr>
      <vt:lpstr>SEPT 09</vt:lpstr>
      <vt:lpstr>AGOST 09</vt:lpstr>
      <vt:lpstr>JUL 09</vt:lpstr>
      <vt:lpstr>JUN 09</vt:lpstr>
      <vt:lpstr>MAY 09</vt:lpstr>
      <vt:lpstr>ABR 09</vt:lpstr>
      <vt:lpstr>MAR 09</vt:lpstr>
      <vt:lpstr>FEB 09</vt:lpstr>
      <vt:lpstr>ENE 09</vt:lpstr>
      <vt:lpstr>DIC 08</vt:lpstr>
      <vt:lpstr>NOV 08</vt:lpstr>
      <vt:lpstr>OCTUB 08</vt:lpstr>
      <vt:lpstr>SEPT 08</vt:lpstr>
      <vt:lpstr>AGOS 08</vt:lpstr>
      <vt:lpstr>JULIO-08</vt:lpstr>
      <vt:lpstr>JUNIO 08</vt:lpstr>
      <vt:lpstr>Hoja1</vt:lpstr>
      <vt:lpstr>DEUDAS</vt:lpstr>
      <vt:lpstr>Ahorro ´10</vt:lpstr>
      <vt:lpstr>AHORRO_</vt:lpstr>
      <vt:lpstr>GASTO FIJO</vt:lpstr>
      <vt:lpstr>CLIO</vt:lpstr>
      <vt:lpstr>viaje-frey</vt:lpstr>
      <vt:lpstr>Alquiler Domuyo</vt:lpstr>
      <vt:lpstr>RECIBO</vt:lpstr>
      <vt:lpstr>ECO</vt:lpstr>
      <vt:lpstr>AIRES</vt:lpstr>
      <vt:lpstr>FER EVEREST</vt:lpstr>
      <vt:lpstr>GUADA</vt:lpstr>
      <vt:lpstr>Intento cambio cat con Juan</vt:lpstr>
      <vt:lpstr>TASA 2do Credito</vt:lpstr>
      <vt:lpstr>EVEREST</vt:lpstr>
      <vt:lpstr>308</vt:lpstr>
      <vt:lpstr>Pase a 5 compulsivo</vt:lpstr>
      <vt:lpstr>'FER EVEREST'!Área_de_impresión</vt:lpstr>
    </vt:vector>
  </TitlesOfParts>
  <Company>Telefonica de Argentina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carracedoh</dc:creator>
  <cp:lastModifiedBy>admin_ntwks</cp:lastModifiedBy>
  <cp:lastPrinted>2019-10-01T14:03:58Z</cp:lastPrinted>
  <dcterms:created xsi:type="dcterms:W3CDTF">2008-07-15T18:58:26Z</dcterms:created>
  <dcterms:modified xsi:type="dcterms:W3CDTF">2020-03-12T13:18:45Z</dcterms:modified>
</cp:coreProperties>
</file>