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Ensino/lato_sensu/2_usp/dsa/1_series_temporais/1_aula/bases/"/>
    </mc:Choice>
  </mc:AlternateContent>
  <xr:revisionPtr revIDLastSave="0" documentId="13_ncr:1_{7A7F5CFF-707C-3443-923E-73175BF785CE}" xr6:coauthVersionLast="47" xr6:coauthVersionMax="47" xr10:uidLastSave="{00000000-0000-0000-0000-000000000000}"/>
  <bookViews>
    <workbookView xWindow="0" yWindow="0" windowWidth="35840" windowHeight="22400" activeTab="7" xr2:uid="{7D6F7D3F-B30A-944F-AF9D-546412124EE4}"/>
  </bookViews>
  <sheets>
    <sheet name="ex1" sheetId="3" r:id="rId1"/>
    <sheet name="ex1_2" sheetId="5" r:id="rId2"/>
    <sheet name="ex2" sheetId="6" r:id="rId3"/>
    <sheet name="ex2 _2" sheetId="8" r:id="rId4"/>
    <sheet name="ex3" sheetId="10" r:id="rId5"/>
    <sheet name="ex3_2" sheetId="9" r:id="rId6"/>
    <sheet name="ex4" sheetId="13" r:id="rId7"/>
    <sheet name="ex4_2" sheetId="11" r:id="rId8"/>
  </sheets>
  <definedNames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'ex1'!$C$1</definedName>
    <definedName name="solver_opt" localSheetId="1" hidden="1">ex1_2!$C$1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3" l="1"/>
  <c r="C15" i="13"/>
  <c r="B15" i="13"/>
  <c r="F33" i="11"/>
  <c r="D25" i="11"/>
  <c r="D26" i="11"/>
  <c r="D27" i="11"/>
  <c r="D28" i="11"/>
  <c r="D29" i="11"/>
  <c r="D30" i="11"/>
  <c r="D31" i="11"/>
  <c r="D32" i="11"/>
  <c r="D33" i="11"/>
  <c r="D24" i="11"/>
  <c r="C34" i="11"/>
  <c r="C35" i="11"/>
  <c r="C36" i="11"/>
  <c r="C37" i="11"/>
  <c r="C38" i="11"/>
  <c r="C39" i="11"/>
  <c r="C40" i="11"/>
  <c r="C41" i="11"/>
  <c r="C42" i="11"/>
  <c r="C43" i="11"/>
  <c r="C33" i="11"/>
  <c r="C32" i="11"/>
  <c r="C31" i="11"/>
  <c r="C30" i="11"/>
  <c r="C29" i="11"/>
  <c r="C28" i="11"/>
  <c r="C27" i="11"/>
  <c r="C26" i="11"/>
  <c r="C25" i="11"/>
  <c r="C24" i="11"/>
  <c r="B21" i="11"/>
  <c r="B19" i="11"/>
  <c r="B16" i="11"/>
  <c r="E15" i="11"/>
  <c r="D15" i="11"/>
  <c r="C15" i="11"/>
  <c r="B15" i="11"/>
  <c r="E6" i="11"/>
  <c r="E7" i="11"/>
  <c r="E8" i="11"/>
  <c r="E9" i="11"/>
  <c r="E10" i="11"/>
  <c r="E11" i="11"/>
  <c r="E12" i="11"/>
  <c r="E13" i="11"/>
  <c r="E14" i="11"/>
  <c r="E5" i="11"/>
  <c r="D6" i="11"/>
  <c r="D7" i="11"/>
  <c r="D8" i="11"/>
  <c r="D9" i="11"/>
  <c r="D10" i="11"/>
  <c r="D11" i="11"/>
  <c r="D12" i="11"/>
  <c r="D13" i="11"/>
  <c r="D14" i="11"/>
  <c r="D5" i="11"/>
  <c r="H21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5" i="9"/>
  <c r="F6" i="9"/>
  <c r="F7" i="9"/>
  <c r="F8" i="9"/>
  <c r="F9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5" i="9"/>
  <c r="D5" i="9"/>
  <c r="C7" i="9"/>
  <c r="C8" i="9"/>
  <c r="C9" i="9"/>
  <c r="C10" i="9"/>
  <c r="C11" i="9"/>
  <c r="C12" i="9"/>
  <c r="C13" i="9"/>
  <c r="C14" i="9"/>
  <c r="C15" i="9"/>
  <c r="C16" i="9"/>
  <c r="C17" i="9"/>
  <c r="F25" i="8"/>
  <c r="C25" i="8"/>
  <c r="C24" i="8"/>
  <c r="F24" i="8" s="1"/>
  <c r="C23" i="8"/>
  <c r="F23" i="8" s="1"/>
  <c r="C22" i="8"/>
  <c r="F22" i="8" s="1"/>
  <c r="F21" i="8"/>
  <c r="C21" i="8"/>
  <c r="F20" i="8"/>
  <c r="C20" i="8"/>
  <c r="C19" i="8"/>
  <c r="F19" i="8" s="1"/>
  <c r="G19" i="8" s="1"/>
  <c r="C18" i="8"/>
  <c r="F18" i="8" s="1"/>
  <c r="G18" i="8" s="1"/>
  <c r="G17" i="8"/>
  <c r="F17" i="8"/>
  <c r="D17" i="8"/>
  <c r="C17" i="8"/>
  <c r="C16" i="8"/>
  <c r="F16" i="8" s="1"/>
  <c r="G16" i="8" s="1"/>
  <c r="C15" i="8"/>
  <c r="F15" i="8" s="1"/>
  <c r="G15" i="8" s="1"/>
  <c r="F14" i="8"/>
  <c r="G14" i="8" s="1"/>
  <c r="D14" i="8"/>
  <c r="C14" i="8"/>
  <c r="C13" i="8"/>
  <c r="F13" i="8" s="1"/>
  <c r="G13" i="8" s="1"/>
  <c r="C12" i="8"/>
  <c r="F12" i="8" s="1"/>
  <c r="G12" i="8" s="1"/>
  <c r="F11" i="8"/>
  <c r="G11" i="8" s="1"/>
  <c r="D11" i="8"/>
  <c r="E8" i="8" s="1"/>
  <c r="F8" i="8" s="1"/>
  <c r="G8" i="8" s="1"/>
  <c r="C11" i="8"/>
  <c r="C10" i="8"/>
  <c r="F10" i="8" s="1"/>
  <c r="G10" i="8" s="1"/>
  <c r="C9" i="8"/>
  <c r="D9" i="8" s="1"/>
  <c r="D8" i="8"/>
  <c r="C8" i="8"/>
  <c r="C7" i="8"/>
  <c r="D7" i="8" s="1"/>
  <c r="C6" i="8"/>
  <c r="G5" i="8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3" i="5"/>
  <c r="J2" i="5"/>
  <c r="F49" i="5" s="1"/>
  <c r="G49" i="5" s="1"/>
  <c r="G42" i="3"/>
  <c r="G43" i="3"/>
  <c r="G44" i="3"/>
  <c r="G45" i="3"/>
  <c r="G46" i="3"/>
  <c r="G47" i="3"/>
  <c r="G48" i="3"/>
  <c r="G4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D6" i="8" l="1"/>
  <c r="D12" i="8"/>
  <c r="D15" i="8"/>
  <c r="D16" i="8"/>
  <c r="D18" i="8"/>
  <c r="F9" i="8"/>
  <c r="G9" i="8" s="1"/>
  <c r="D10" i="8"/>
  <c r="E7" i="8" s="1"/>
  <c r="F7" i="8" s="1"/>
  <c r="G7" i="8" s="1"/>
  <c r="D13" i="8"/>
  <c r="D19" i="8"/>
  <c r="F13" i="5"/>
  <c r="G13" i="5" s="1"/>
  <c r="F26" i="5"/>
  <c r="G26" i="5" s="1"/>
  <c r="F38" i="5"/>
  <c r="G38" i="5" s="1"/>
  <c r="F3" i="5"/>
  <c r="G3" i="5" s="1"/>
  <c r="F39" i="5"/>
  <c r="G39" i="5" s="1"/>
  <c r="F11" i="5"/>
  <c r="G11" i="5" s="1"/>
  <c r="F40" i="5"/>
  <c r="G40" i="5" s="1"/>
  <c r="F29" i="5"/>
  <c r="G29" i="5" s="1"/>
  <c r="F41" i="5"/>
  <c r="G41" i="5" s="1"/>
  <c r="F7" i="5"/>
  <c r="G7" i="5" s="1"/>
  <c r="F16" i="5"/>
  <c r="G16" i="5" s="1"/>
  <c r="F32" i="5"/>
  <c r="G32" i="5" s="1"/>
  <c r="F27" i="5"/>
  <c r="G27" i="5" s="1"/>
  <c r="F45" i="5"/>
  <c r="G45" i="5" s="1"/>
  <c r="F8" i="5"/>
  <c r="G8" i="5" s="1"/>
  <c r="F22" i="5"/>
  <c r="G22" i="5" s="1"/>
  <c r="F34" i="5"/>
  <c r="G34" i="5" s="1"/>
  <c r="F5" i="5"/>
  <c r="G5" i="5" s="1"/>
  <c r="F4" i="5"/>
  <c r="G4" i="5" s="1"/>
  <c r="F17" i="5"/>
  <c r="G17" i="5" s="1"/>
  <c r="F28" i="5"/>
  <c r="G28" i="5" s="1"/>
  <c r="F25" i="5"/>
  <c r="G25" i="5" s="1"/>
  <c r="F10" i="5"/>
  <c r="G10" i="5" s="1"/>
  <c r="F20" i="5"/>
  <c r="G20" i="5" s="1"/>
  <c r="F44" i="5"/>
  <c r="G44" i="5" s="1"/>
  <c r="F21" i="5"/>
  <c r="G21" i="5" s="1"/>
  <c r="F33" i="5"/>
  <c r="G33" i="5" s="1"/>
  <c r="F14" i="5"/>
  <c r="G14" i="5" s="1"/>
  <c r="F46" i="5"/>
  <c r="G46" i="5" s="1"/>
  <c r="F23" i="5"/>
  <c r="G23" i="5" s="1"/>
  <c r="F35" i="5"/>
  <c r="G35" i="5" s="1"/>
  <c r="F47" i="5"/>
  <c r="G47" i="5" s="1"/>
  <c r="F6" i="5"/>
  <c r="G6" i="5" s="1"/>
  <c r="F9" i="5"/>
  <c r="G9" i="5" s="1"/>
  <c r="F12" i="5"/>
  <c r="G12" i="5" s="1"/>
  <c r="F15" i="5"/>
  <c r="G15" i="5" s="1"/>
  <c r="F18" i="5"/>
  <c r="G18" i="5" s="1"/>
  <c r="F24" i="5"/>
  <c r="G24" i="5" s="1"/>
  <c r="F30" i="5"/>
  <c r="G30" i="5" s="1"/>
  <c r="F36" i="5"/>
  <c r="G36" i="5" s="1"/>
  <c r="F42" i="5"/>
  <c r="G42" i="5" s="1"/>
  <c r="F48" i="5"/>
  <c r="G48" i="5" s="1"/>
  <c r="F2" i="5"/>
  <c r="G2" i="5" s="1"/>
  <c r="F19" i="5"/>
  <c r="G19" i="5" s="1"/>
  <c r="F31" i="5"/>
  <c r="G31" i="5" s="1"/>
  <c r="F37" i="5"/>
  <c r="G37" i="5" s="1"/>
  <c r="F43" i="5"/>
  <c r="G43" i="5" s="1"/>
  <c r="C43" i="13" l="1"/>
  <c r="E6" i="8"/>
  <c r="F6" i="8" s="1"/>
  <c r="G6" i="8" s="1"/>
  <c r="H21" i="8" s="1"/>
  <c r="C32" i="13" l="1"/>
  <c r="C30" i="13"/>
  <c r="C42" i="13"/>
  <c r="C35" i="13"/>
  <c r="C36" i="13"/>
  <c r="C28" i="13"/>
  <c r="C29" i="13"/>
  <c r="C25" i="13"/>
  <c r="C24" i="13"/>
  <c r="C31" i="13"/>
  <c r="C37" i="13"/>
  <c r="C26" i="13"/>
  <c r="C38" i="13"/>
  <c r="C41" i="13"/>
  <c r="C39" i="13"/>
  <c r="C27" i="13"/>
  <c r="C40" i="13"/>
  <c r="C33" i="13"/>
  <c r="C34" i="13"/>
  <c r="F33" i="13" l="1"/>
</calcChain>
</file>

<file path=xl/sharedStrings.xml><?xml version="1.0" encoding="utf-8"?>
<sst xmlns="http://schemas.openxmlformats.org/spreadsheetml/2006/main" count="234" uniqueCount="60">
  <si>
    <t>ano</t>
  </si>
  <si>
    <t>mês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</si>
  <si>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</si>
  <si>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</si>
  <si>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</si>
  <si>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</si>
  <si>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</si>
  <si>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</si>
  <si>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</si>
  <si>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</si>
  <si>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</si>
  <si>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</si>
  <si>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</si>
  <si>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</si>
  <si>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</si>
  <si>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tendencia linear</t>
  </si>
  <si>
    <t>Alfa</t>
  </si>
  <si>
    <t>Beta</t>
  </si>
  <si>
    <t>Média</t>
  </si>
  <si>
    <t>% Média Geral</t>
  </si>
  <si>
    <t>tendencia+sazonalidade</t>
  </si>
  <si>
    <t>Previsão de Demanda  - Tendência e Sazonalidade</t>
  </si>
  <si>
    <t>i</t>
  </si>
  <si>
    <t>di</t>
  </si>
  <si>
    <t>MCMi</t>
  </si>
  <si>
    <t>MCM - Média Central Móvel</t>
  </si>
  <si>
    <t>ISIi</t>
  </si>
  <si>
    <t>ISIi - Índices Sazonais Individuais</t>
  </si>
  <si>
    <t>di - Demanda histórica</t>
  </si>
  <si>
    <t>Isi</t>
  </si>
  <si>
    <t>Isi - Índice Sazonal de Intervalo</t>
  </si>
  <si>
    <t>Pi</t>
  </si>
  <si>
    <t>Pi - Previsão</t>
  </si>
  <si>
    <t>DA</t>
  </si>
  <si>
    <t>MAD</t>
  </si>
  <si>
    <t>DA - Desvio Absoluto</t>
  </si>
  <si>
    <t>MA - Média do Desvio Absoluto</t>
  </si>
  <si>
    <t>Previsão de Demanda  - Sazonalidade</t>
  </si>
  <si>
    <t>MCM</t>
  </si>
  <si>
    <t>MMCM</t>
  </si>
  <si>
    <t>di - Demanda</t>
  </si>
  <si>
    <t>MCM - Médias Centradas Móveis</t>
  </si>
  <si>
    <t>MMCM - Média das Médias Centradas Móveis</t>
  </si>
  <si>
    <t>ISI - Índice Sazonal Individual</t>
  </si>
  <si>
    <t>ISI</t>
  </si>
  <si>
    <t>IS</t>
  </si>
  <si>
    <t>IS - Índice Sazonal de Intervalo</t>
  </si>
  <si>
    <t>Pi - Previsão de Demanda</t>
  </si>
  <si>
    <t>MAD - Média de Desvio Absoluto</t>
  </si>
  <si>
    <t>Previsão com Tendência</t>
  </si>
  <si>
    <t>i (x)</t>
  </si>
  <si>
    <t>di (y)</t>
  </si>
  <si>
    <t>x2</t>
  </si>
  <si>
    <t>xy</t>
  </si>
  <si>
    <t>somatorios</t>
  </si>
  <si>
    <t>som (x)2</t>
  </si>
  <si>
    <t>n</t>
  </si>
  <si>
    <t xml:space="preserve">a = </t>
  </si>
  <si>
    <t>b</t>
  </si>
  <si>
    <t xml:space="preserve">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</si>
</sst>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'ex1'!$E$1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'ex1'!$E$2:$E$49</c:f>
              <c:numCache>
                <c:formatCode>General</c:formatCode>
                <c:ptCount val="48"/>
                <c:pt idx="0">
                  <c:v>432</c:v>
                </c:pt>
                <c:pt idx="1">
                  <c:v>438</c:v>
                </c:pt>
                <c:pt idx="2">
                  <c:v>452</c:v>
                </c:pt>
                <c:pt idx="3">
                  <c:v>449</c:v>
                </c:pt>
                <c:pt idx="4">
                  <c:v>441</c:v>
                </c:pt>
                <c:pt idx="5">
                  <c:v>455</c:v>
                </c:pt>
                <c:pt idx="6">
                  <c:v>468</c:v>
                </c:pt>
                <c:pt idx="7">
                  <c:v>468</c:v>
                </c:pt>
                <c:pt idx="8">
                  <c:v>456</c:v>
                </c:pt>
                <c:pt idx="9">
                  <c:v>439</c:v>
                </c:pt>
                <c:pt idx="10">
                  <c:v>424</c:v>
                </c:pt>
                <c:pt idx="11">
                  <c:v>438</c:v>
                </c:pt>
                <c:pt idx="12">
                  <c:v>435</c:v>
                </c:pt>
                <c:pt idx="13">
                  <c:v>446</c:v>
                </c:pt>
                <c:pt idx="14">
                  <c:v>461</c:v>
                </c:pt>
                <c:pt idx="15">
                  <c:v>461</c:v>
                </c:pt>
                <c:pt idx="16">
                  <c:v>445</c:v>
                </c:pt>
                <c:pt idx="17">
                  <c:v>469</c:v>
                </c:pt>
                <c:pt idx="18">
                  <c:v>490</c:v>
                </c:pt>
                <c:pt idx="19">
                  <c:v>490</c:v>
                </c:pt>
                <c:pt idx="20">
                  <c:v>478</c:v>
                </c:pt>
                <c:pt idx="21">
                  <c:v>453</c:v>
                </c:pt>
                <c:pt idx="22">
                  <c:v>434</c:v>
                </c:pt>
                <c:pt idx="23">
                  <c:v>460</c:v>
                </c:pt>
                <c:pt idx="24">
                  <c:v>465</c:v>
                </c:pt>
                <c:pt idx="25">
                  <c:v>470</c:v>
                </c:pt>
                <c:pt idx="26">
                  <c:v>498</c:v>
                </c:pt>
                <c:pt idx="27">
                  <c:v>483</c:v>
                </c:pt>
                <c:pt idx="28">
                  <c:v>492</c:v>
                </c:pt>
                <c:pt idx="29">
                  <c:v>498</c:v>
                </c:pt>
                <c:pt idx="30">
                  <c:v>519</c:v>
                </c:pt>
                <c:pt idx="31">
                  <c:v>519</c:v>
                </c:pt>
                <c:pt idx="32">
                  <c:v>504</c:v>
                </c:pt>
                <c:pt idx="33">
                  <c:v>482</c:v>
                </c:pt>
                <c:pt idx="34">
                  <c:v>466</c:v>
                </c:pt>
                <c:pt idx="3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4-1B49-8059-D41B13FD675E}"/>
            </c:ext>
          </c:extLst>
        </c:ser>
        <c:ser>
          <c:idx val="1"/>
          <c:order val="1"/>
          <c:tx>
            <c:strRef>
              <c:f>'ex1'!$F$1</c:f>
              <c:strCache>
                <c:ptCount val="1"/>
                <c:pt idx="0">
                  <c:v>tendencia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'ex1'!$F$2:$F$49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4-1B49-8059-D41B13FD675E}"/>
            </c:ext>
          </c:extLst>
        </c:ser>
        <c:ser>
          <c:idx val="2"/>
          <c:order val="2"/>
          <c:tx>
            <c:strRef>
              <c:f>'ex1'!$G$1</c:f>
              <c:strCache>
                <c:ptCount val="1"/>
                <c:pt idx="0">
                  <c:v>tendencia+sazonalidade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'ex1'!$G$2:$G$49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4-1B49-8059-D41B13FD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35199"/>
        <c:axId val="812336847"/>
      </c:lineChart>
      <c:catAx>
        <c:axId val="81233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12336847"/>
        <c:crosses val="autoZero"/>
        <c:auto val="1"/>
        <c:lblAlgn val="ctr"/>
        <c:lblOffset val="100"/>
        <c:noMultiLvlLbl val="0"/>
      </c:catAx>
      <c:valAx>
        <c:axId val="81233684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123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ex1_2!$E$1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ex1_2!$E$2:$E$49</c:f>
              <c:numCache>
                <c:formatCode>General</c:formatCode>
                <c:ptCount val="48"/>
                <c:pt idx="0">
                  <c:v>432</c:v>
                </c:pt>
                <c:pt idx="1">
                  <c:v>438</c:v>
                </c:pt>
                <c:pt idx="2">
                  <c:v>452</c:v>
                </c:pt>
                <c:pt idx="3">
                  <c:v>449</c:v>
                </c:pt>
                <c:pt idx="4">
                  <c:v>441</c:v>
                </c:pt>
                <c:pt idx="5">
                  <c:v>455</c:v>
                </c:pt>
                <c:pt idx="6">
                  <c:v>468</c:v>
                </c:pt>
                <c:pt idx="7">
                  <c:v>468</c:v>
                </c:pt>
                <c:pt idx="8">
                  <c:v>456</c:v>
                </c:pt>
                <c:pt idx="9">
                  <c:v>439</c:v>
                </c:pt>
                <c:pt idx="10">
                  <c:v>424</c:v>
                </c:pt>
                <c:pt idx="11">
                  <c:v>438</c:v>
                </c:pt>
                <c:pt idx="12">
                  <c:v>435</c:v>
                </c:pt>
                <c:pt idx="13">
                  <c:v>446</c:v>
                </c:pt>
                <c:pt idx="14">
                  <c:v>461</c:v>
                </c:pt>
                <c:pt idx="15">
                  <c:v>461</c:v>
                </c:pt>
                <c:pt idx="16">
                  <c:v>445</c:v>
                </c:pt>
                <c:pt idx="17">
                  <c:v>469</c:v>
                </c:pt>
                <c:pt idx="18">
                  <c:v>490</c:v>
                </c:pt>
                <c:pt idx="19">
                  <c:v>490</c:v>
                </c:pt>
                <c:pt idx="20">
                  <c:v>478</c:v>
                </c:pt>
                <c:pt idx="21">
                  <c:v>453</c:v>
                </c:pt>
                <c:pt idx="22">
                  <c:v>434</c:v>
                </c:pt>
                <c:pt idx="23">
                  <c:v>460</c:v>
                </c:pt>
                <c:pt idx="24">
                  <c:v>465</c:v>
                </c:pt>
                <c:pt idx="25">
                  <c:v>470</c:v>
                </c:pt>
                <c:pt idx="26">
                  <c:v>498</c:v>
                </c:pt>
                <c:pt idx="27">
                  <c:v>483</c:v>
                </c:pt>
                <c:pt idx="28">
                  <c:v>492</c:v>
                </c:pt>
                <c:pt idx="29">
                  <c:v>498</c:v>
                </c:pt>
                <c:pt idx="30">
                  <c:v>519</c:v>
                </c:pt>
                <c:pt idx="31">
                  <c:v>519</c:v>
                </c:pt>
                <c:pt idx="32">
                  <c:v>504</c:v>
                </c:pt>
                <c:pt idx="33">
                  <c:v>482</c:v>
                </c:pt>
                <c:pt idx="34">
                  <c:v>466</c:v>
                </c:pt>
                <c:pt idx="3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C-4F4F-9E66-4E52D9FDAECA}"/>
            </c:ext>
          </c:extLst>
        </c:ser>
        <c:ser>
          <c:idx val="1"/>
          <c:order val="1"/>
          <c:tx>
            <c:strRef>
              <c:f>ex1_2!$F$1</c:f>
              <c:strCache>
                <c:ptCount val="1"/>
                <c:pt idx="0">
                  <c:v>tendencia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ex1_2!$F$2:$F$49</c:f>
              <c:numCache>
                <c:formatCode>General</c:formatCode>
                <c:ptCount val="48"/>
                <c:pt idx="0">
                  <c:v>436.05405405405406</c:v>
                </c:pt>
                <c:pt idx="1">
                  <c:v>437.74620334620334</c:v>
                </c:pt>
                <c:pt idx="2">
                  <c:v>439.43835263835268</c:v>
                </c:pt>
                <c:pt idx="3">
                  <c:v>441.13050193050196</c:v>
                </c:pt>
                <c:pt idx="4">
                  <c:v>442.82265122265125</c:v>
                </c:pt>
                <c:pt idx="5">
                  <c:v>444.51480051480053</c:v>
                </c:pt>
                <c:pt idx="6">
                  <c:v>446.20694980694981</c:v>
                </c:pt>
                <c:pt idx="7">
                  <c:v>447.89909909909915</c:v>
                </c:pt>
                <c:pt idx="8">
                  <c:v>449.59124839124843</c:v>
                </c:pt>
                <c:pt idx="9">
                  <c:v>451.28339768339771</c:v>
                </c:pt>
                <c:pt idx="10">
                  <c:v>452.97554697554699</c:v>
                </c:pt>
                <c:pt idx="11">
                  <c:v>454.66769626769627</c:v>
                </c:pt>
                <c:pt idx="12">
                  <c:v>456.35984555984555</c:v>
                </c:pt>
                <c:pt idx="13">
                  <c:v>458.05199485199489</c:v>
                </c:pt>
                <c:pt idx="14">
                  <c:v>459.74414414414417</c:v>
                </c:pt>
                <c:pt idx="15">
                  <c:v>461.43629343629345</c:v>
                </c:pt>
                <c:pt idx="16">
                  <c:v>463.12844272844274</c:v>
                </c:pt>
                <c:pt idx="17">
                  <c:v>464.82059202059202</c:v>
                </c:pt>
                <c:pt idx="18">
                  <c:v>466.51274131274135</c:v>
                </c:pt>
                <c:pt idx="19">
                  <c:v>468.20489060489064</c:v>
                </c:pt>
                <c:pt idx="20">
                  <c:v>469.89703989703992</c:v>
                </c:pt>
                <c:pt idx="21">
                  <c:v>471.5891891891892</c:v>
                </c:pt>
                <c:pt idx="22">
                  <c:v>473.28133848133848</c:v>
                </c:pt>
                <c:pt idx="23">
                  <c:v>474.97348777348782</c:v>
                </c:pt>
                <c:pt idx="24">
                  <c:v>476.6656370656371</c:v>
                </c:pt>
                <c:pt idx="25">
                  <c:v>478.35778635778638</c:v>
                </c:pt>
                <c:pt idx="26">
                  <c:v>480.04993564993566</c:v>
                </c:pt>
                <c:pt idx="27">
                  <c:v>481.74208494208494</c:v>
                </c:pt>
                <c:pt idx="28">
                  <c:v>483.43423423423428</c:v>
                </c:pt>
                <c:pt idx="29">
                  <c:v>485.12638352638356</c:v>
                </c:pt>
                <c:pt idx="30">
                  <c:v>486.81853281853284</c:v>
                </c:pt>
                <c:pt idx="31">
                  <c:v>488.51068211068213</c:v>
                </c:pt>
                <c:pt idx="32">
                  <c:v>490.20283140283141</c:v>
                </c:pt>
                <c:pt idx="33">
                  <c:v>491.89498069498075</c:v>
                </c:pt>
                <c:pt idx="34">
                  <c:v>493.58712998713003</c:v>
                </c:pt>
                <c:pt idx="35">
                  <c:v>495.27927927927931</c:v>
                </c:pt>
                <c:pt idx="36">
                  <c:v>496.97142857142859</c:v>
                </c:pt>
                <c:pt idx="37">
                  <c:v>498.66357786357787</c:v>
                </c:pt>
                <c:pt idx="38">
                  <c:v>500.35572715572721</c:v>
                </c:pt>
                <c:pt idx="39">
                  <c:v>502.04787644787649</c:v>
                </c:pt>
                <c:pt idx="40">
                  <c:v>503.74002574002577</c:v>
                </c:pt>
                <c:pt idx="41">
                  <c:v>505.43217503217505</c:v>
                </c:pt>
                <c:pt idx="42">
                  <c:v>507.12432432432433</c:v>
                </c:pt>
                <c:pt idx="43">
                  <c:v>508.81647361647367</c:v>
                </c:pt>
                <c:pt idx="44">
                  <c:v>510.5086229086229</c:v>
                </c:pt>
                <c:pt idx="45">
                  <c:v>512.20077220077224</c:v>
                </c:pt>
                <c:pt idx="46">
                  <c:v>513.89292149292146</c:v>
                </c:pt>
                <c:pt idx="47">
                  <c:v>515.5850707850708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C-4F4F-9E66-4E52D9FDAECA}"/>
            </c:ext>
          </c:extLst>
        </c:ser>
        <c:ser>
          <c:idx val="2"/>
          <c:order val="2"/>
          <c:tx>
            <c:strRef>
              <c:f>ex1_2!$G$1</c:f>
              <c:strCache>
                <c:ptCount val="1"/>
                <c:pt idx="0">
                  <c:v>tendencia+sazonalidade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ex1_2!$G$2:$G$49</c:f>
              <c:numCache>
                <c:formatCode>General</c:formatCode>
                <c:ptCount val="48"/>
                <c:pt idx="0">
                  <c:v>415.76521116678595</c:v>
                </c:pt>
                <c:pt idx="1">
                  <c:v>424.272268669119</c:v>
                </c:pt>
                <c:pt idx="2">
                  <c:v>443.84217292248792</c:v>
                </c:pt>
                <c:pt idx="3">
                  <c:v>439.86742246899729</c:v>
                </c:pt>
                <c:pt idx="4">
                  <c:v>436.80000958111196</c:v>
                </c:pt>
                <c:pt idx="5">
                  <c:v>452.46961083181554</c:v>
                </c:pt>
                <c:pt idx="6">
                  <c:v>471.75924471357541</c:v>
                </c:pt>
                <c:pt idx="7">
                  <c:v>473.54829589790222</c:v>
                </c:pt>
                <c:pt idx="8">
                  <c:v>462.78612397037591</c:v>
                </c:pt>
                <c:pt idx="9">
                  <c:v>443.85353501573974</c:v>
                </c:pt>
                <c:pt idx="10">
                  <c:v>429.30538596680327</c:v>
                </c:pt>
                <c:pt idx="11">
                  <c:v>450.43671555797539</c:v>
                </c:pt>
                <c:pt idx="12">
                  <c:v>435.12620922384696</c:v>
                </c:pt>
                <c:pt idx="13">
                  <c:v>443.9530429703658</c:v>
                </c:pt>
                <c:pt idx="14">
                  <c:v>464.35145840185214</c:v>
                </c:pt>
                <c:pt idx="15">
                  <c:v>460.11507283948225</c:v>
                </c:pt>
                <c:pt idx="16">
                  <c:v>456.82963069419759</c:v>
                </c:pt>
                <c:pt idx="17">
                  <c:v>473.13878443327263</c:v>
                </c:pt>
                <c:pt idx="18">
                  <c:v>493.22785892549672</c:v>
                </c:pt>
                <c:pt idx="19">
                  <c:v>495.01691010982353</c:v>
                </c:pt>
                <c:pt idx="20">
                  <c:v>483.68786211305894</c:v>
                </c:pt>
                <c:pt idx="21">
                  <c:v>463.82501499351895</c:v>
                </c:pt>
                <c:pt idx="22">
                  <c:v>448.55010175325134</c:v>
                </c:pt>
                <c:pt idx="23">
                  <c:v>470.55354837402081</c:v>
                </c:pt>
                <c:pt idx="24">
                  <c:v>454.48720728090808</c:v>
                </c:pt>
                <c:pt idx="25">
                  <c:v>463.63381727161249</c:v>
                </c:pt>
                <c:pt idx="26">
                  <c:v>484.86074388121637</c:v>
                </c:pt>
                <c:pt idx="27">
                  <c:v>480.36272320996727</c:v>
                </c:pt>
                <c:pt idx="28">
                  <c:v>476.85925180728333</c:v>
                </c:pt>
                <c:pt idx="29">
                  <c:v>493.80795803472972</c:v>
                </c:pt>
                <c:pt idx="30">
                  <c:v>514.69647313741802</c:v>
                </c:pt>
                <c:pt idx="31">
                  <c:v>516.48552432174483</c:v>
                </c:pt>
                <c:pt idx="32">
                  <c:v>504.58960025574197</c:v>
                </c:pt>
                <c:pt idx="33">
                  <c:v>483.79649497129816</c:v>
                </c:pt>
                <c:pt idx="34">
                  <c:v>467.79481753969947</c:v>
                </c:pt>
                <c:pt idx="35">
                  <c:v>490.67038119006622</c:v>
                </c:pt>
                <c:pt idx="36">
                  <c:v>473.84820533796909</c:v>
                </c:pt>
                <c:pt idx="37">
                  <c:v>483.31459157285923</c:v>
                </c:pt>
                <c:pt idx="38">
                  <c:v>505.37002936058059</c:v>
                </c:pt>
                <c:pt idx="39">
                  <c:v>500.61037358045235</c:v>
                </c:pt>
                <c:pt idx="40">
                  <c:v>496.88887292036901</c:v>
                </c:pt>
                <c:pt idx="41">
                  <c:v>514.47713163618675</c:v>
                </c:pt>
                <c:pt idx="42">
                  <c:v>536.16508734933927</c:v>
                </c:pt>
                <c:pt idx="43">
                  <c:v>537.95413853366608</c:v>
                </c:pt>
                <c:pt idx="44">
                  <c:v>525.491338398425</c:v>
                </c:pt>
                <c:pt idx="45">
                  <c:v>503.76797494907731</c:v>
                </c:pt>
                <c:pt idx="46">
                  <c:v>487.03953332614742</c:v>
                </c:pt>
                <c:pt idx="47">
                  <c:v>510.78721400611164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C-4F4F-9E66-4E52D9FD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35199"/>
        <c:axId val="812336847"/>
      </c:lineChart>
      <c:catAx>
        <c:axId val="81233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12336847"/>
        <c:crosses val="autoZero"/>
        <c:auto val="1"/>
        <c:lblAlgn val="ctr"/>
        <c:lblOffset val="100"/>
        <c:noMultiLvlLbl val="0"/>
      </c:catAx>
      <c:valAx>
        <c:axId val="81233684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123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 _2'!$B$4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'ex2 _2'!$B$5:$B$19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2-7A47-B9E9-2F3ABFD6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65104"/>
        <c:axId val="431087552"/>
      </c:lineChart>
      <c:catAx>
        <c:axId val="43106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087552"/>
        <c:crosses val="autoZero"/>
        <c:auto val="1"/>
        <c:lblAlgn val="ctr"/>
        <c:lblOffset val="100"/>
        <c:noMultiLvlLbl val="0"/>
      </c:catAx>
      <c:valAx>
        <c:axId val="431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0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359445586315271E-2"/>
                  <c:y val="-5.5694564501334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val>
            <c:numRef>
              <c:f>'ex2 _2'!$C$6:$C$18</c:f>
              <c:numCache>
                <c:formatCode>General</c:formatCode>
                <c:ptCount val="13"/>
                <c:pt idx="0">
                  <c:v>4.67</c:v>
                </c:pt>
                <c:pt idx="1">
                  <c:v>4.67</c:v>
                </c:pt>
                <c:pt idx="2">
                  <c:v>5</c:v>
                </c:pt>
                <c:pt idx="3">
                  <c:v>5.33</c:v>
                </c:pt>
                <c:pt idx="4">
                  <c:v>5.67</c:v>
                </c:pt>
                <c:pt idx="5">
                  <c:v>6</c:v>
                </c:pt>
                <c:pt idx="6">
                  <c:v>6.33</c:v>
                </c:pt>
                <c:pt idx="7">
                  <c:v>6.33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7.67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AA4A-8569-BFDA23D4C7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 _2'!$A$18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A-AA4A-8569-BFDA23D4C7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'ex2 _2'!$A$17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A-AA4A-8569-BFDA23D4C7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'ex2 _2'!$A$16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A-AA4A-8569-BFDA23D4C7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 _2'!$A$15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A-AA4A-8569-BFDA23D4C7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'ex2 _2'!$A$14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A-AA4A-8569-BFDA23D4C7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2A-AA4A-8569-BFDA23D4C7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2A-AA4A-8569-BFDA23D4C7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2A-AA4A-8569-BFDA23D4C7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2A-AA4A-8569-BFDA23D4C7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2A-AA4A-8569-BFDA23D4C7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2A-AA4A-8569-BFDA23D4C7C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2A-AA4A-8569-BFDA23D4C7C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2A-AA4A-8569-BFDA23D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58800"/>
        <c:axId val="667732512"/>
      </c:lineChart>
      <c:catAx>
        <c:axId val="4300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67732512"/>
        <c:crosses val="autoZero"/>
        <c:auto val="1"/>
        <c:lblAlgn val="ctr"/>
        <c:lblOffset val="100"/>
        <c:noMultiLvlLbl val="0"/>
      </c:catAx>
      <c:valAx>
        <c:axId val="667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00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 _2'!$B$4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'ex2 _2'!$B$5:$B$25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7-644A-A842-8D83800195F3}"/>
            </c:ext>
          </c:extLst>
        </c:ser>
        <c:ser>
          <c:idx val="1"/>
          <c:order val="1"/>
          <c:tx>
            <c:strRef>
              <c:f>'ex2 _2'!$F$4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'ex2 _2'!$F$5:$F$25</c:f>
              <c:numCache>
                <c:formatCode>General</c:formatCode>
                <c:ptCount val="21"/>
                <c:pt idx="1">
                  <c:v>7.8455999999999992</c:v>
                </c:pt>
                <c:pt idx="2">
                  <c:v>4.2030000000000003</c:v>
                </c:pt>
                <c:pt idx="3">
                  <c:v>2.2000000000000002</c:v>
                </c:pt>
                <c:pt idx="4">
                  <c:v>8.9543999999999997</c:v>
                </c:pt>
                <c:pt idx="5">
                  <c:v>5.1029999999999998</c:v>
                </c:pt>
                <c:pt idx="6">
                  <c:v>2.64</c:v>
                </c:pt>
                <c:pt idx="7">
                  <c:v>10.634399999999999</c:v>
                </c:pt>
                <c:pt idx="8">
                  <c:v>5.6970000000000001</c:v>
                </c:pt>
                <c:pt idx="9">
                  <c:v>2.9348000000000001</c:v>
                </c:pt>
                <c:pt idx="10">
                  <c:v>11.205599999999999</c:v>
                </c:pt>
                <c:pt idx="11">
                  <c:v>6.0030000000000001</c:v>
                </c:pt>
                <c:pt idx="12">
                  <c:v>3.3748</c:v>
                </c:pt>
                <c:pt idx="13">
                  <c:v>13.44</c:v>
                </c:pt>
                <c:pt idx="14">
                  <c:v>7.1783100000000006</c:v>
                </c:pt>
                <c:pt idx="15">
                  <c:v>3.6254679999999997</c:v>
                </c:pt>
                <c:pt idx="16">
                  <c:v>14.285879999999997</c:v>
                </c:pt>
                <c:pt idx="17">
                  <c:v>7.8905699999999994</c:v>
                </c:pt>
                <c:pt idx="18">
                  <c:v>3.973684</c:v>
                </c:pt>
                <c:pt idx="19">
                  <c:v>15.615432</c:v>
                </c:pt>
                <c:pt idx="20">
                  <c:v>8.6028300000000009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7-644A-A842-8D838001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50464"/>
        <c:axId val="473452144"/>
      </c:lineChart>
      <c:catAx>
        <c:axId val="4734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3452144"/>
        <c:crosses val="autoZero"/>
        <c:auto val="1"/>
        <c:lblAlgn val="ctr"/>
        <c:lblOffset val="100"/>
        <c:noMultiLvlLbl val="0"/>
      </c:catAx>
      <c:valAx>
        <c:axId val="473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34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ex3_2!$B$4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ex3_2!$B$5:$B$19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F-0943-ACEA-33309C7D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51056"/>
        <c:axId val="440308656"/>
      </c:lineChart>
      <c:catAx>
        <c:axId val="4402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0308656"/>
        <c:crosses val="autoZero"/>
        <c:auto val="1"/>
        <c:lblAlgn val="ctr"/>
        <c:lblOffset val="100"/>
        <c:noMultiLvlLbl val="0"/>
      </c:catAx>
      <c:valAx>
        <c:axId val="4403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02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ex3_2!$B$4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ex3_2!$B$5:$B$19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3648-B278-6B34381FDB46}"/>
            </c:ext>
          </c:extLst>
        </c:ser>
        <c:ser>
          <c:idx val="1"/>
          <c:order val="1"/>
          <c:tx>
            <c:strRef>
              <c:f>ex3_2!$G$4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ex3_2!$G$5:$G$19</c:f>
              <c:numCache>
                <c:formatCode>0.00</c:formatCode>
                <c:ptCount val="15"/>
                <c:pt idx="0">
                  <c:v>4.6666666666666679</c:v>
                </c:pt>
                <c:pt idx="1">
                  <c:v>8.3333333333333339</c:v>
                </c:pt>
                <c:pt idx="2">
                  <c:v>12.666666666666664</c:v>
                </c:pt>
                <c:pt idx="3">
                  <c:v>10.333333333333334</c:v>
                </c:pt>
                <c:pt idx="4">
                  <c:v>7.9999999999999991</c:v>
                </c:pt>
                <c:pt idx="5">
                  <c:v>4.6666666666666679</c:v>
                </c:pt>
                <c:pt idx="6">
                  <c:v>8.3333333333333339</c:v>
                </c:pt>
                <c:pt idx="7">
                  <c:v>12.666666666666664</c:v>
                </c:pt>
                <c:pt idx="8">
                  <c:v>10.333333333333334</c:v>
                </c:pt>
                <c:pt idx="9">
                  <c:v>7.9999999999999991</c:v>
                </c:pt>
                <c:pt idx="10">
                  <c:v>4.6666666666666679</c:v>
                </c:pt>
                <c:pt idx="11">
                  <c:v>8.3333333333333339</c:v>
                </c:pt>
                <c:pt idx="12">
                  <c:v>12.666666666666664</c:v>
                </c:pt>
                <c:pt idx="13">
                  <c:v>10.333333333333334</c:v>
                </c:pt>
                <c:pt idx="14">
                  <c:v>7.9999999999999991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3648-B278-6B34381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32864"/>
        <c:axId val="473605152"/>
      </c:lineChart>
      <c:catAx>
        <c:axId val="4396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3605152"/>
        <c:crosses val="autoZero"/>
        <c:auto val="1"/>
        <c:lblAlgn val="ctr"/>
        <c:lblOffset val="100"/>
        <c:noMultiLvlLbl val="0"/>
      </c:catAx>
      <c:valAx>
        <c:axId val="4736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96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ex4_2!$C$4</c:f>
              <c:strCache>
                <c:ptCount val="1"/>
                <c:pt idx="0">
                  <c:v>di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ex4_2!$C$5:$C$14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644-84A1-FB51E183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7728"/>
        <c:axId val="431454352"/>
      </c:lineChart>
      <c:catAx>
        <c:axId val="431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454352"/>
        <c:crosses val="autoZero"/>
        <c:auto val="1"/>
        <c:lblAlgn val="ctr"/>
        <c:lblOffset val="100"/>
        <c:noMultiLvlLbl val="0"/>
      </c:catAx>
      <c:valAx>
        <c:axId val="4314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7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ex4_2!$B$23</c:f>
              <c:strCache>
                <c:ptCount val="1"/>
                <c:pt idx="0">
                  <c:v>di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ex4_2!$B$24:$B$43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8946-8101-E0EECB28D567}"/>
            </c:ext>
          </c:extLst>
        </c:ser>
        <c:ser>
          <c:idx val="1"/>
          <c:order val="1"/>
          <c:tx>
            <c:strRef>
              <c:f>ex4_2!$C$23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ex4_2!$C$24:$C$43</c:f>
              <c:numCache>
                <c:formatCode>General</c:formatCode>
                <c:ptCount val="20"/>
                <c:pt idx="0">
                  <c:v>2.68</c:v>
                </c:pt>
                <c:pt idx="1">
                  <c:v>4.6400000000000006</c:v>
                </c:pt>
                <c:pt idx="2">
                  <c:v>6.6000000000000005</c:v>
                </c:pt>
                <c:pt idx="3">
                  <c:v>8.56</c:v>
                </c:pt>
                <c:pt idx="4">
                  <c:v>10.520000000000001</c:v>
                </c:pt>
                <c:pt idx="5">
                  <c:v>12.48</c:v>
                </c:pt>
                <c:pt idx="6">
                  <c:v>14.44</c:v>
                </c:pt>
                <c:pt idx="7">
                  <c:v>16.399999999999999</c:v>
                </c:pt>
                <c:pt idx="8">
                  <c:v>18.36</c:v>
                </c:pt>
                <c:pt idx="9">
                  <c:v>20.32</c:v>
                </c:pt>
                <c:pt idx="10">
                  <c:v>22.279999999999998</c:v>
                </c:pt>
                <c:pt idx="11">
                  <c:v>24.24</c:v>
                </c:pt>
                <c:pt idx="12">
                  <c:v>26.2</c:v>
                </c:pt>
                <c:pt idx="13">
                  <c:v>28.159999999999997</c:v>
                </c:pt>
                <c:pt idx="14">
                  <c:v>30.119999999999997</c:v>
                </c:pt>
                <c:pt idx="15">
                  <c:v>32.08</c:v>
                </c:pt>
                <c:pt idx="16">
                  <c:v>34.04</c:v>
                </c:pt>
                <c:pt idx="17">
                  <c:v>36</c:v>
                </c:pt>
                <c:pt idx="18">
                  <c:v>37.96</c:v>
                </c:pt>
                <c:pt idx="19">
                  <c:v>39.92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8946-8101-E0EECB28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41744"/>
        <c:axId val="431424320"/>
      </c:lineChart>
      <c:catAx>
        <c:axId val="43114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424320"/>
        <c:crosses val="autoZero"/>
        <c:auto val="1"/>
        <c:lblAlgn val="ctr"/>
        <c:lblOffset val="100"/>
        <c:noMultiLvlLbl val="0"/>
      </c:catAx>
      <c:valAx>
        <c:axId val="4314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1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28049</xdr:colOff>
      <xdr:row>18</xdr:row>
      <xdr:rowOff>57927</xdr:rowOff>
    </xdr:from>
    <xdr:to>
      <xdr:col>13</xdr:col>
      <xdr:colOff>485523</xdr:colOff>
      <xdr:row>31</xdr:row>
      <xdr:rowOff>159527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8E7B1-B0A3-3340-A21B-6CE3A5E3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28049</xdr:colOff>
      <xdr:row>18</xdr:row>
      <xdr:rowOff>57927</xdr:rowOff>
    </xdr:from>
    <xdr:to>
      <xdr:col>13</xdr:col>
      <xdr:colOff>485523</xdr:colOff>
      <xdr:row>31</xdr:row>
      <xdr:rowOff>159527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C2A40-E7A5-174A-B55C-9EA2AD282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817684</xdr:colOff>
      <xdr:row>2</xdr:row>
      <xdr:rowOff>187196</xdr:rowOff>
    </xdr:from>
    <xdr:to>
      <xdr:col>12</xdr:col>
      <xdr:colOff>383612</xdr:colOff>
      <xdr:row>13</xdr:row>
      <xdr:rowOff>8712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348C8-B907-6B48-BD06-46EABF48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804855</xdr:colOff>
      <xdr:row>13</xdr:row>
      <xdr:rowOff>162016</xdr:rowOff>
    </xdr:from>
    <xdr:to>
      <xdr:col>12</xdr:col>
      <xdr:colOff>376295</xdr:colOff>
      <xdr:row>24</xdr:row>
      <xdr:rowOff>153626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AA203-1C6E-AD49-887D-86981FC5E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800154</xdr:colOff>
      <xdr:row>25</xdr:row>
      <xdr:rowOff>36898</xdr:rowOff>
    </xdr:from>
    <xdr:to>
      <xdr:col>12</xdr:col>
      <xdr:colOff>402428</xdr:colOff>
      <xdr:row>39</xdr:row>
      <xdr:rowOff>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17F80-0614-C64D-88DB-343EF43E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98304</xdr:colOff>
      <xdr:row>3</xdr:row>
      <xdr:rowOff>93785</xdr:rowOff>
    </xdr:from>
    <xdr:to>
      <xdr:col>13</xdr:col>
      <xdr:colOff>548910</xdr:colOff>
      <xdr:row>17</xdr:row>
      <xdr:rowOff>16119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9B92C-2D3F-6A46-9440-107F3754C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79985</xdr:colOff>
      <xdr:row>17</xdr:row>
      <xdr:rowOff>142630</xdr:rowOff>
    </xdr:from>
    <xdr:to>
      <xdr:col>13</xdr:col>
      <xdr:colOff>530591</xdr:colOff>
      <xdr:row>31</xdr:row>
      <xdr:rowOff>64965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420A2-9CB8-F842-A439-7338801A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148091</xdr:colOff>
      <xdr:row>10</xdr:row>
      <xdr:rowOff>157067</xdr:rowOff>
    </xdr:from>
    <xdr:to>
      <xdr:col>9</xdr:col>
      <xdr:colOff>560505</xdr:colOff>
      <xdr:row>23</xdr:row>
      <xdr:rowOff>92624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E591B-0B66-334D-AAA2-87A9A40B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99177</xdr:colOff>
      <xdr:row>25</xdr:row>
      <xdr:rowOff>118293</xdr:rowOff>
    </xdr:from>
    <xdr:to>
      <xdr:col>11</xdr:col>
      <xdr:colOff>542555</xdr:colOff>
      <xdr:row>39</xdr:row>
      <xdr:rowOff>34285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C3AB3-B6B2-B440-A586-293A62EDD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0919-A353-7343-A1F0-13FD853A1969}">
  <sheetPr>
    <tabColor theme="4"/>
  </sheetPr>
  <dimension ref="B1:K49"/>
  <sheetViews>
    <sheetView showGridLines="0" zoomScale="139" workbookViewId="0">
      <selection activeCell="N14" sqref="N14"/>
    </sheetView>
  </sheetViews>
  <sheetFormatPr baseColWidth="10" defaultRowHeight="16" x14ac:dyDescent="0.2"/>
  <cols>
    <col min="1" max="1" width="10.83203125" style="1"/>
    <col min="2" max="2" width="3.1640625" style="1" bestFit="1" customWidth="1"/>
    <col min="3" max="3" width="4.1640625" style="1" bestFit="1" customWidth="1"/>
    <col min="4" max="4" width="9.33203125" style="1" bestFit="1" customWidth="1"/>
    <col min="5" max="5" width="6.83203125" style="1" bestFit="1" customWidth="1"/>
    <col min="6" max="6" width="14.5" style="1" bestFit="1" customWidth="1"/>
    <col min="7" max="7" width="21.1640625" style="1" bestFit="1" customWidth="1"/>
    <col min="8" max="8" width="13.6640625" style="1" bestFit="1" customWidth="1"/>
    <col min="9" max="16384" width="10.83203125" style="1"/>
  </cols>
  <sheetData>
    <row r="1" spans="2:11" x14ac:dyDescent="0.2">
      <c r="B1" s="2"/>
      <c r="C1" s="2" t="s">
        <v>0</v>
      </c>
      <c r="D1" s="2" t="s">
        <v>1</v>
      </c>
      <c r="E1" s="1" t="s">
        <v>2</v>
      </c>
      <c r="F1" s="1" t="s">
        <v>15</v>
      </c>
      <c r="G1" s="1" t="s">
        <v>20</v>
      </c>
    </row>
    <row r="2" spans="2:11" x14ac:dyDescent="0.2">
      <c r="B2" s="1">
        <v>1</v>
      </c>
      <c r="C2" s="3">
        <v>1</v>
      </c>
      <c r="D2" s="1" t="s">
        <v>3</v>
      </c>
      <c r="E2" s="2">
        <v>432</v>
      </c>
      <c r="G2" s="1">
        <f>F2*VLOOKUP(D2,$I$6:$K$17,3,0)</f>
        <v>0</v>
      </c>
      <c r="I2" s="1" t="s">
        <v>16</v>
      </c>
    </row>
    <row r="3" spans="2:11" x14ac:dyDescent="0.2">
      <c r="B3" s="1">
        <v>2</v>
      </c>
      <c r="C3" s="3">
        <v>1</v>
      </c>
      <c r="D3" s="1" t="s">
        <v>4</v>
      </c>
      <c r="E3" s="2">
        <v>438</v>
      </c>
      <c r="G3" s="1">
        <f t="shared" ref="G3:G49" si="0">F3*VLOOKUP(D3,$I$6:$K$17,3,0)</f>
        <v>0</v>
      </c>
      <c r="H3" s="2"/>
      <c r="I3" s="1" t="s">
        <v>17</v>
      </c>
    </row>
    <row r="4" spans="2:11" x14ac:dyDescent="0.2">
      <c r="B4" s="1">
        <v>3</v>
      </c>
      <c r="C4" s="3">
        <v>1</v>
      </c>
      <c r="D4" s="1" t="s">
        <v>5</v>
      </c>
      <c r="E4" s="2">
        <v>452</v>
      </c>
      <c r="G4" s="1">
        <f t="shared" si="0"/>
        <v>0</v>
      </c>
    </row>
    <row r="5" spans="2:11" x14ac:dyDescent="0.2">
      <c r="B5" s="1">
        <v>4</v>
      </c>
      <c r="C5" s="3">
        <v>1</v>
      </c>
      <c r="D5" s="1" t="s">
        <v>6</v>
      </c>
      <c r="E5" s="2">
        <v>449</v>
      </c>
      <c r="G5" s="1">
        <f t="shared" si="0"/>
        <v>0</v>
      </c>
      <c r="J5" s="1" t="s">
        <v>18</v>
      </c>
      <c r="K5" s="1" t="s">
        <v>19</v>
      </c>
    </row>
    <row r="6" spans="2:11" x14ac:dyDescent="0.2">
      <c r="B6" s="1">
        <v>5</v>
      </c>
      <c r="C6" s="3">
        <v>1</v>
      </c>
      <c r="D6" s="1" t="s">
        <v>7</v>
      </c>
      <c r="E6" s="2">
        <v>441</v>
      </c>
      <c r="G6" s="1">
        <f t="shared" si="0"/>
        <v>0</v>
      </c>
      <c r="I6" s="1" t="s">
        <v>3</v>
      </c>
      <c r="J6" s="4"/>
      <c r="K6" s="5"/>
    </row>
    <row r="7" spans="2:11" x14ac:dyDescent="0.2">
      <c r="B7" s="1">
        <v>6</v>
      </c>
      <c r="C7" s="3">
        <v>1</v>
      </c>
      <c r="D7" s="1" t="s">
        <v>8</v>
      </c>
      <c r="E7" s="2">
        <v>455</v>
      </c>
      <c r="G7" s="1">
        <f t="shared" si="0"/>
        <v>0</v>
      </c>
      <c r="I7" s="1" t="s">
        <v>4</v>
      </c>
      <c r="J7" s="4"/>
      <c r="K7" s="5"/>
    </row>
    <row r="8" spans="2:11" x14ac:dyDescent="0.2">
      <c r="B8" s="1">
        <v>7</v>
      </c>
      <c r="C8" s="3">
        <v>1</v>
      </c>
      <c r="D8" s="1" t="s">
        <v>9</v>
      </c>
      <c r="E8" s="2">
        <v>468</v>
      </c>
      <c r="G8" s="1">
        <f t="shared" si="0"/>
        <v>0</v>
      </c>
      <c r="I8" s="1" t="s">
        <v>5</v>
      </c>
      <c r="J8" s="4"/>
      <c r="K8" s="5"/>
    </row>
    <row r="9" spans="2:11" x14ac:dyDescent="0.2">
      <c r="B9" s="1">
        <v>8</v>
      </c>
      <c r="C9" s="3">
        <v>1</v>
      </c>
      <c r="D9" s="1" t="s">
        <v>10</v>
      </c>
      <c r="E9" s="2">
        <v>468</v>
      </c>
      <c r="G9" s="1">
        <f t="shared" si="0"/>
        <v>0</v>
      </c>
      <c r="I9" s="1" t="s">
        <v>6</v>
      </c>
      <c r="J9" s="4"/>
      <c r="K9" s="5"/>
    </row>
    <row r="10" spans="2:11" x14ac:dyDescent="0.2">
      <c r="B10" s="1">
        <v>9</v>
      </c>
      <c r="C10" s="3">
        <v>1</v>
      </c>
      <c r="D10" s="1" t="s">
        <v>11</v>
      </c>
      <c r="E10" s="2">
        <v>456</v>
      </c>
      <c r="G10" s="1">
        <f t="shared" si="0"/>
        <v>0</v>
      </c>
      <c r="I10" s="1" t="s">
        <v>7</v>
      </c>
      <c r="J10" s="4"/>
      <c r="K10" s="5"/>
    </row>
    <row r="11" spans="2:11" x14ac:dyDescent="0.2">
      <c r="B11" s="1">
        <v>10</v>
      </c>
      <c r="C11" s="3">
        <v>1</v>
      </c>
      <c r="D11" s="1" t="s">
        <v>12</v>
      </c>
      <c r="E11" s="2">
        <v>439</v>
      </c>
      <c r="G11" s="1">
        <f t="shared" si="0"/>
        <v>0</v>
      </c>
      <c r="I11" s="1" t="s">
        <v>8</v>
      </c>
      <c r="J11" s="4"/>
      <c r="K11" s="5"/>
    </row>
    <row r="12" spans="2:11" x14ac:dyDescent="0.2">
      <c r="B12" s="1">
        <v>11</v>
      </c>
      <c r="C12" s="3">
        <v>1</v>
      </c>
      <c r="D12" s="1" t="s">
        <v>13</v>
      </c>
      <c r="E12" s="2">
        <v>424</v>
      </c>
      <c r="G12" s="1">
        <f t="shared" si="0"/>
        <v>0</v>
      </c>
      <c r="I12" s="1" t="s">
        <v>9</v>
      </c>
      <c r="J12" s="4"/>
      <c r="K12" s="5"/>
    </row>
    <row r="13" spans="2:11" x14ac:dyDescent="0.2">
      <c r="B13" s="1">
        <v>12</v>
      </c>
      <c r="C13" s="3">
        <v>1</v>
      </c>
      <c r="D13" s="1" t="s">
        <v>14</v>
      </c>
      <c r="E13" s="2">
        <v>438</v>
      </c>
      <c r="G13" s="1">
        <f t="shared" si="0"/>
        <v>0</v>
      </c>
      <c r="I13" s="1" t="s">
        <v>10</v>
      </c>
      <c r="J13" s="4"/>
      <c r="K13" s="5"/>
    </row>
    <row r="14" spans="2:11" x14ac:dyDescent="0.2">
      <c r="B14" s="1">
        <v>13</v>
      </c>
      <c r="C14" s="3">
        <v>2</v>
      </c>
      <c r="D14" s="1" t="s">
        <v>3</v>
      </c>
      <c r="E14" s="2">
        <v>435</v>
      </c>
      <c r="G14" s="1">
        <f t="shared" si="0"/>
        <v>0</v>
      </c>
      <c r="I14" s="1" t="s">
        <v>11</v>
      </c>
      <c r="J14" s="4"/>
      <c r="K14" s="5"/>
    </row>
    <row r="15" spans="2:11" x14ac:dyDescent="0.2">
      <c r="B15" s="1">
        <v>14</v>
      </c>
      <c r="C15" s="3">
        <v>2</v>
      </c>
      <c r="D15" s="1" t="s">
        <v>4</v>
      </c>
      <c r="E15" s="2">
        <v>446</v>
      </c>
      <c r="G15" s="1">
        <f t="shared" si="0"/>
        <v>0</v>
      </c>
      <c r="I15" s="1" t="s">
        <v>12</v>
      </c>
      <c r="J15" s="4"/>
      <c r="K15" s="5"/>
    </row>
    <row r="16" spans="2:11" x14ac:dyDescent="0.2">
      <c r="B16" s="1">
        <v>15</v>
      </c>
      <c r="C16" s="3">
        <v>2</v>
      </c>
      <c r="D16" s="1" t="s">
        <v>5</v>
      </c>
      <c r="E16" s="2">
        <v>461</v>
      </c>
      <c r="G16" s="1">
        <f t="shared" si="0"/>
        <v>0</v>
      </c>
      <c r="I16" s="1" t="s">
        <v>13</v>
      </c>
      <c r="J16" s="4"/>
      <c r="K16" s="5"/>
    </row>
    <row r="17" spans="2:11" x14ac:dyDescent="0.2">
      <c r="B17" s="1">
        <v>16</v>
      </c>
      <c r="C17" s="3">
        <v>2</v>
      </c>
      <c r="D17" s="1" t="s">
        <v>6</v>
      </c>
      <c r="E17" s="2">
        <v>461</v>
      </c>
      <c r="G17" s="1">
        <f t="shared" si="0"/>
        <v>0</v>
      </c>
      <c r="I17" s="1" t="s">
        <v>14</v>
      </c>
      <c r="J17" s="4"/>
      <c r="K17" s="5"/>
    </row>
    <row r="18" spans="2:11" x14ac:dyDescent="0.2">
      <c r="B18" s="1">
        <v>17</v>
      </c>
      <c r="C18" s="3">
        <v>2</v>
      </c>
      <c r="D18" s="1" t="s">
        <v>7</v>
      </c>
      <c r="E18" s="2">
        <v>445</v>
      </c>
      <c r="G18" s="1">
        <f t="shared" si="0"/>
        <v>0</v>
      </c>
    </row>
    <row r="19" spans="2:11" x14ac:dyDescent="0.2">
      <c r="B19" s="1">
        <v>18</v>
      </c>
      <c r="C19" s="3">
        <v>2</v>
      </c>
      <c r="D19" s="1" t="s">
        <v>8</v>
      </c>
      <c r="E19" s="2">
        <v>469</v>
      </c>
      <c r="G19" s="1">
        <f t="shared" si="0"/>
        <v>0</v>
      </c>
    </row>
    <row r="20" spans="2:11" x14ac:dyDescent="0.2">
      <c r="B20" s="1">
        <v>19</v>
      </c>
      <c r="C20" s="3">
        <v>2</v>
      </c>
      <c r="D20" s="1" t="s">
        <v>9</v>
      </c>
      <c r="E20" s="2">
        <v>490</v>
      </c>
      <c r="G20" s="1">
        <f t="shared" si="0"/>
        <v>0</v>
      </c>
    </row>
    <row r="21" spans="2:11" x14ac:dyDescent="0.2">
      <c r="B21" s="1">
        <v>20</v>
      </c>
      <c r="C21" s="3">
        <v>2</v>
      </c>
      <c r="D21" s="1" t="s">
        <v>10</v>
      </c>
      <c r="E21" s="2">
        <v>490</v>
      </c>
      <c r="G21" s="1">
        <f t="shared" si="0"/>
        <v>0</v>
      </c>
    </row>
    <row r="22" spans="2:11" x14ac:dyDescent="0.2">
      <c r="B22" s="1">
        <v>21</v>
      </c>
      <c r="C22" s="2">
        <v>2</v>
      </c>
      <c r="D22" s="1" t="s">
        <v>11</v>
      </c>
      <c r="E22" s="2">
        <v>478</v>
      </c>
      <c r="G22" s="1">
        <f t="shared" si="0"/>
        <v>0</v>
      </c>
    </row>
    <row r="23" spans="2:11" x14ac:dyDescent="0.2">
      <c r="B23" s="1">
        <v>22</v>
      </c>
      <c r="C23" s="2">
        <v>2</v>
      </c>
      <c r="D23" s="1" t="s">
        <v>12</v>
      </c>
      <c r="E23" s="2">
        <v>453</v>
      </c>
      <c r="G23" s="1">
        <f t="shared" si="0"/>
        <v>0</v>
      </c>
    </row>
    <row r="24" spans="2:11" x14ac:dyDescent="0.2">
      <c r="B24" s="1">
        <v>23</v>
      </c>
      <c r="C24" s="2">
        <v>2</v>
      </c>
      <c r="D24" s="1" t="s">
        <v>13</v>
      </c>
      <c r="E24" s="2">
        <v>434</v>
      </c>
      <c r="G24" s="1">
        <f t="shared" si="0"/>
        <v>0</v>
      </c>
    </row>
    <row r="25" spans="2:11" x14ac:dyDescent="0.2">
      <c r="B25" s="1">
        <v>24</v>
      </c>
      <c r="C25" s="2">
        <v>2</v>
      </c>
      <c r="D25" s="1" t="s">
        <v>14</v>
      </c>
      <c r="E25" s="2">
        <v>460</v>
      </c>
      <c r="G25" s="1">
        <f t="shared" si="0"/>
        <v>0</v>
      </c>
    </row>
    <row r="26" spans="2:11" x14ac:dyDescent="0.2">
      <c r="B26" s="1">
        <v>25</v>
      </c>
      <c r="C26" s="2">
        <v>3</v>
      </c>
      <c r="D26" s="1" t="s">
        <v>3</v>
      </c>
      <c r="E26" s="2">
        <v>465</v>
      </c>
      <c r="G26" s="1">
        <f t="shared" si="0"/>
        <v>0</v>
      </c>
    </row>
    <row r="27" spans="2:11" x14ac:dyDescent="0.2">
      <c r="B27" s="1">
        <v>26</v>
      </c>
      <c r="C27" s="2">
        <v>3</v>
      </c>
      <c r="D27" s="1" t="s">
        <v>4</v>
      </c>
      <c r="E27" s="2">
        <v>470</v>
      </c>
      <c r="G27" s="1">
        <f t="shared" si="0"/>
        <v>0</v>
      </c>
    </row>
    <row r="28" spans="2:11" x14ac:dyDescent="0.2">
      <c r="B28" s="1">
        <v>27</v>
      </c>
      <c r="C28" s="2">
        <v>3</v>
      </c>
      <c r="D28" s="1" t="s">
        <v>5</v>
      </c>
      <c r="E28" s="2">
        <v>498</v>
      </c>
      <c r="G28" s="1">
        <f t="shared" si="0"/>
        <v>0</v>
      </c>
    </row>
    <row r="29" spans="2:11" x14ac:dyDescent="0.2">
      <c r="B29" s="1">
        <v>28</v>
      </c>
      <c r="C29" s="2">
        <v>3</v>
      </c>
      <c r="D29" s="1" t="s">
        <v>6</v>
      </c>
      <c r="E29" s="2">
        <v>483</v>
      </c>
      <c r="G29" s="1">
        <f t="shared" si="0"/>
        <v>0</v>
      </c>
    </row>
    <row r="30" spans="2:11" x14ac:dyDescent="0.2">
      <c r="B30" s="1">
        <v>29</v>
      </c>
      <c r="C30" s="2">
        <v>3</v>
      </c>
      <c r="D30" s="1" t="s">
        <v>7</v>
      </c>
      <c r="E30" s="2">
        <v>492</v>
      </c>
      <c r="G30" s="1">
        <f t="shared" si="0"/>
        <v>0</v>
      </c>
    </row>
    <row r="31" spans="2:11" x14ac:dyDescent="0.2">
      <c r="B31" s="1">
        <v>30</v>
      </c>
      <c r="C31" s="2">
        <v>3</v>
      </c>
      <c r="D31" s="1" t="s">
        <v>8</v>
      </c>
      <c r="E31" s="2">
        <v>498</v>
      </c>
      <c r="G31" s="1">
        <f t="shared" si="0"/>
        <v>0</v>
      </c>
    </row>
    <row r="32" spans="2:11" x14ac:dyDescent="0.2">
      <c r="B32" s="1">
        <v>31</v>
      </c>
      <c r="C32" s="2">
        <v>3</v>
      </c>
      <c r="D32" s="1" t="s">
        <v>9</v>
      </c>
      <c r="E32" s="2">
        <v>519</v>
      </c>
      <c r="G32" s="1">
        <f t="shared" si="0"/>
        <v>0</v>
      </c>
    </row>
    <row r="33" spans="2:7" x14ac:dyDescent="0.2">
      <c r="B33" s="1">
        <v>32</v>
      </c>
      <c r="C33" s="2">
        <v>3</v>
      </c>
      <c r="D33" s="1" t="s">
        <v>10</v>
      </c>
      <c r="E33" s="2">
        <v>519</v>
      </c>
      <c r="G33" s="1">
        <f t="shared" si="0"/>
        <v>0</v>
      </c>
    </row>
    <row r="34" spans="2:7" x14ac:dyDescent="0.2">
      <c r="B34" s="1">
        <v>33</v>
      </c>
      <c r="C34" s="2">
        <v>3</v>
      </c>
      <c r="D34" s="1" t="s">
        <v>11</v>
      </c>
      <c r="E34" s="2">
        <v>504</v>
      </c>
      <c r="G34" s="1">
        <f t="shared" si="0"/>
        <v>0</v>
      </c>
    </row>
    <row r="35" spans="2:7" x14ac:dyDescent="0.2">
      <c r="B35" s="1">
        <v>34</v>
      </c>
      <c r="C35" s="2">
        <v>3</v>
      </c>
      <c r="D35" s="1" t="s">
        <v>12</v>
      </c>
      <c r="E35" s="2">
        <v>482</v>
      </c>
      <c r="G35" s="1">
        <f t="shared" si="0"/>
        <v>0</v>
      </c>
    </row>
    <row r="36" spans="2:7" x14ac:dyDescent="0.2">
      <c r="B36" s="1">
        <v>35</v>
      </c>
      <c r="C36" s="2">
        <v>3</v>
      </c>
      <c r="D36" s="1" t="s">
        <v>13</v>
      </c>
      <c r="E36" s="2">
        <v>466</v>
      </c>
      <c r="G36" s="1">
        <f t="shared" si="0"/>
        <v>0</v>
      </c>
    </row>
    <row r="37" spans="2:7" x14ac:dyDescent="0.2">
      <c r="B37" s="1">
        <v>36</v>
      </c>
      <c r="C37" s="2">
        <v>3</v>
      </c>
      <c r="D37" s="1" t="s">
        <v>14</v>
      </c>
      <c r="E37" s="2">
        <v>486</v>
      </c>
      <c r="G37" s="1">
        <f t="shared" si="0"/>
        <v>0</v>
      </c>
    </row>
    <row r="38" spans="2:7" x14ac:dyDescent="0.2">
      <c r="B38" s="1">
        <v>37</v>
      </c>
      <c r="D38" s="1" t="s">
        <v>3</v>
      </c>
      <c r="G38" s="1">
        <f t="shared" si="0"/>
        <v>0</v>
      </c>
    </row>
    <row r="39" spans="2:7" x14ac:dyDescent="0.2">
      <c r="B39" s="1">
        <v>38</v>
      </c>
      <c r="D39" s="1" t="s">
        <v>4</v>
      </c>
      <c r="G39" s="1">
        <f t="shared" si="0"/>
        <v>0</v>
      </c>
    </row>
    <row r="40" spans="2:7" x14ac:dyDescent="0.2">
      <c r="B40" s="1">
        <v>39</v>
      </c>
      <c r="D40" s="1" t="s">
        <v>5</v>
      </c>
      <c r="G40" s="1">
        <f t="shared" si="0"/>
        <v>0</v>
      </c>
    </row>
    <row r="41" spans="2:7" x14ac:dyDescent="0.2">
      <c r="B41" s="1">
        <v>40</v>
      </c>
      <c r="D41" s="1" t="s">
        <v>6</v>
      </c>
      <c r="G41" s="1">
        <f t="shared" si="0"/>
        <v>0</v>
      </c>
    </row>
    <row r="42" spans="2:7" x14ac:dyDescent="0.2">
      <c r="B42" s="1">
        <v>41</v>
      </c>
      <c r="D42" s="1" t="s">
        <v>7</v>
      </c>
      <c r="G42" s="1">
        <f t="shared" si="0"/>
        <v>0</v>
      </c>
    </row>
    <row r="43" spans="2:7" x14ac:dyDescent="0.2">
      <c r="B43" s="1">
        <v>42</v>
      </c>
      <c r="D43" s="1" t="s">
        <v>8</v>
      </c>
      <c r="G43" s="1">
        <f t="shared" si="0"/>
        <v>0</v>
      </c>
    </row>
    <row r="44" spans="2:7" x14ac:dyDescent="0.2">
      <c r="B44" s="1">
        <v>43</v>
      </c>
      <c r="D44" s="1" t="s">
        <v>9</v>
      </c>
      <c r="G44" s="1">
        <f t="shared" si="0"/>
        <v>0</v>
      </c>
    </row>
    <row r="45" spans="2:7" x14ac:dyDescent="0.2">
      <c r="B45" s="1">
        <v>44</v>
      </c>
      <c r="D45" s="1" t="s">
        <v>10</v>
      </c>
      <c r="G45" s="1">
        <f t="shared" si="0"/>
        <v>0</v>
      </c>
    </row>
    <row r="46" spans="2:7" x14ac:dyDescent="0.2">
      <c r="B46" s="1">
        <v>45</v>
      </c>
      <c r="D46" s="1" t="s">
        <v>11</v>
      </c>
      <c r="G46" s="1">
        <f t="shared" si="0"/>
        <v>0</v>
      </c>
    </row>
    <row r="47" spans="2:7" x14ac:dyDescent="0.2">
      <c r="B47" s="1">
        <v>46</v>
      </c>
      <c r="D47" s="1" t="s">
        <v>12</v>
      </c>
      <c r="G47" s="1">
        <f t="shared" si="0"/>
        <v>0</v>
      </c>
    </row>
    <row r="48" spans="2:7" x14ac:dyDescent="0.2">
      <c r="B48" s="1">
        <v>47</v>
      </c>
      <c r="D48" s="1" t="s">
        <v>13</v>
      </c>
      <c r="G48" s="1">
        <f t="shared" si="0"/>
        <v>0</v>
      </c>
    </row>
    <row r="49" spans="2:7" x14ac:dyDescent="0.2">
      <c r="B49" s="1">
        <v>48</v>
      </c>
      <c r="D49" s="1" t="s">
        <v>14</v>
      </c>
      <c r="G49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BEA9-240E-3A4E-BC25-C7B78BAF9295}">
  <sheetPr>
    <tabColor theme="4"/>
  </sheetPr>
  <dimension ref="B1:K49"/>
  <sheetViews>
    <sheetView showGridLines="0" zoomScale="139" workbookViewId="0">
      <selection activeCell="F34" sqref="F34"/>
    </sheetView>
  </sheetViews>
  <sheetFormatPr baseColWidth="10" defaultRowHeight="16" x14ac:dyDescent="0.2"/>
  <cols>
    <col min="1" max="1" width="10.83203125" style="1"/>
    <col min="2" max="2" width="3.1640625" style="1" bestFit="1" customWidth="1"/>
    <col min="3" max="3" width="4.1640625" style="1" bestFit="1" customWidth="1"/>
    <col min="4" max="4" width="9.33203125" style="1" bestFit="1" customWidth="1"/>
    <col min="5" max="5" width="6.83203125" style="1" bestFit="1" customWidth="1"/>
    <col min="6" max="6" width="14.33203125" style="1" bestFit="1" customWidth="1"/>
    <col min="7" max="7" width="12.1640625" style="1" bestFit="1" customWidth="1"/>
    <col min="8" max="8" width="13.6640625" style="1" bestFit="1" customWidth="1"/>
    <col min="9" max="16384" width="10.83203125" style="1"/>
  </cols>
  <sheetData>
    <row r="1" spans="2:11" x14ac:dyDescent="0.2">
      <c r="B1" s="2"/>
      <c r="C1" s="2" t="s">
        <v>0</v>
      </c>
      <c r="D1" s="2" t="s">
        <v>1</v>
      </c>
      <c r="E1" s="1" t="s">
        <v>2</v>
      </c>
      <c r="F1" s="1" t="s">
        <v>15</v>
      </c>
      <c r="G1" s="1" t="s">
        <v>20</v>
      </c>
    </row>
    <row r="2" spans="2:11" x14ac:dyDescent="0.2">
      <c r="B2" s="1">
        <v>1</v>
      </c>
      <c r="C2" s="3">
        <v>1</v>
      </c>
      <c r="D2" s="1" t="s">
        <v>3</v>
      </c>
      <c r="E2" s="2">
        <v>432</v>
      </c>
      <c r="F2" s="1">
        <f>$J$2+$J$3*B2</f>
        <v>436.05405405405406</v>
      </c>
      <c r="G2" s="1">
        <f>F2*VLOOKUP(D2,$I$6:$K$17,3,0)</f>
        <v>415.76521116678595</v>
      </c>
      <c r="I2" s="1" t="s">
        <v>16</v>
      </c>
      <c r="J2" s="1">
        <f>INTERCEPT(E2:E37,B2:B37)</f>
        <v>434.36190476190478</v>
      </c>
    </row>
    <row r="3" spans="2:11" x14ac:dyDescent="0.2">
      <c r="B3" s="1">
        <v>2</v>
      </c>
      <c r="C3" s="3">
        <v>1</v>
      </c>
      <c r="D3" s="1" t="s">
        <v>4</v>
      </c>
      <c r="E3" s="2">
        <v>438</v>
      </c>
      <c r="F3" s="1">
        <f t="shared" ref="F3:F49" si="0">$J$2+$J$3*B3</f>
        <v>437.74620334620334</v>
      </c>
      <c r="G3" s="1">
        <f t="shared" ref="G3:G49" si="1">F3*VLOOKUP(D3,$I$6:$K$17,3,0)</f>
        <v>424.272268669119</v>
      </c>
      <c r="H3" s="2"/>
      <c r="I3" s="1" t="s">
        <v>17</v>
      </c>
      <c r="J3" s="1">
        <f>SLOPE(E2:E37,B2:B37)</f>
        <v>1.6921492921492922</v>
      </c>
    </row>
    <row r="4" spans="2:11" x14ac:dyDescent="0.2">
      <c r="B4" s="1">
        <v>3</v>
      </c>
      <c r="C4" s="3">
        <v>1</v>
      </c>
      <c r="D4" s="1" t="s">
        <v>5</v>
      </c>
      <c r="E4" s="2">
        <v>452</v>
      </c>
      <c r="F4" s="1">
        <f t="shared" si="0"/>
        <v>439.43835263835268</v>
      </c>
      <c r="G4" s="1">
        <f t="shared" si="1"/>
        <v>443.84217292248792</v>
      </c>
    </row>
    <row r="5" spans="2:11" x14ac:dyDescent="0.2">
      <c r="B5" s="1">
        <v>4</v>
      </c>
      <c r="C5" s="3">
        <v>1</v>
      </c>
      <c r="D5" s="1" t="s">
        <v>6</v>
      </c>
      <c r="E5" s="2">
        <v>449</v>
      </c>
      <c r="F5" s="1">
        <f t="shared" si="0"/>
        <v>441.13050193050196</v>
      </c>
      <c r="G5" s="1">
        <f t="shared" si="1"/>
        <v>439.86742246899729</v>
      </c>
      <c r="J5" s="1" t="s">
        <v>18</v>
      </c>
      <c r="K5" s="1" t="s">
        <v>19</v>
      </c>
    </row>
    <row r="6" spans="2:11" x14ac:dyDescent="0.2">
      <c r="B6" s="1">
        <v>5</v>
      </c>
      <c r="C6" s="3">
        <v>1</v>
      </c>
      <c r="D6" s="1" t="s">
        <v>7</v>
      </c>
      <c r="E6" s="2">
        <v>441</v>
      </c>
      <c r="F6" s="1">
        <f t="shared" si="0"/>
        <v>442.82265122265125</v>
      </c>
      <c r="G6" s="1">
        <f t="shared" si="1"/>
        <v>436.80000958111196</v>
      </c>
      <c r="I6" s="1" t="s">
        <v>3</v>
      </c>
      <c r="J6" s="4">
        <f>(E2+E14+E26)/3</f>
        <v>444</v>
      </c>
      <c r="K6" s="5">
        <f>J6/AVERAGE($E$2:$E$37)</f>
        <v>0.95347172512526834</v>
      </c>
    </row>
    <row r="7" spans="2:11" x14ac:dyDescent="0.2">
      <c r="B7" s="1">
        <v>6</v>
      </c>
      <c r="C7" s="3">
        <v>1</v>
      </c>
      <c r="D7" s="1" t="s">
        <v>8</v>
      </c>
      <c r="E7" s="2">
        <v>455</v>
      </c>
      <c r="F7" s="1">
        <f t="shared" si="0"/>
        <v>444.51480051480053</v>
      </c>
      <c r="G7" s="1">
        <f t="shared" si="1"/>
        <v>452.46961083181554</v>
      </c>
      <c r="I7" s="1" t="s">
        <v>4</v>
      </c>
      <c r="J7" s="4">
        <f t="shared" ref="J7:J17" si="2">(E3+E15+E27)/3</f>
        <v>451.33333333333331</v>
      </c>
      <c r="K7" s="5">
        <f t="shared" ref="K7:K17" si="3">J7/AVERAGE($E$2:$E$37)</f>
        <v>0.96921975662133131</v>
      </c>
    </row>
    <row r="8" spans="2:11" x14ac:dyDescent="0.2">
      <c r="B8" s="1">
        <v>7</v>
      </c>
      <c r="C8" s="3">
        <v>1</v>
      </c>
      <c r="D8" s="1" t="s">
        <v>9</v>
      </c>
      <c r="E8" s="2">
        <v>468</v>
      </c>
      <c r="F8" s="1">
        <f t="shared" si="0"/>
        <v>446.20694980694981</v>
      </c>
      <c r="G8" s="1">
        <f t="shared" si="1"/>
        <v>471.75924471357541</v>
      </c>
      <c r="I8" s="1" t="s">
        <v>5</v>
      </c>
      <c r="J8" s="4">
        <f t="shared" si="2"/>
        <v>470.33333333333331</v>
      </c>
      <c r="K8" s="5">
        <f t="shared" si="3"/>
        <v>1.0100214745884037</v>
      </c>
    </row>
    <row r="9" spans="2:11" x14ac:dyDescent="0.2">
      <c r="B9" s="1">
        <v>8</v>
      </c>
      <c r="C9" s="3">
        <v>1</v>
      </c>
      <c r="D9" s="1" t="s">
        <v>10</v>
      </c>
      <c r="E9" s="2">
        <v>468</v>
      </c>
      <c r="F9" s="1">
        <f t="shared" si="0"/>
        <v>447.89909909909915</v>
      </c>
      <c r="G9" s="1">
        <f t="shared" si="1"/>
        <v>473.54829589790222</v>
      </c>
      <c r="I9" s="1" t="s">
        <v>6</v>
      </c>
      <c r="J9" s="4">
        <f t="shared" si="2"/>
        <v>464.33333333333331</v>
      </c>
      <c r="K9" s="5">
        <f t="shared" si="3"/>
        <v>0.99713672154617028</v>
      </c>
    </row>
    <row r="10" spans="2:11" x14ac:dyDescent="0.2">
      <c r="B10" s="1">
        <v>9</v>
      </c>
      <c r="C10" s="3">
        <v>1</v>
      </c>
      <c r="D10" s="1" t="s">
        <v>11</v>
      </c>
      <c r="E10" s="2">
        <v>456</v>
      </c>
      <c r="F10" s="1">
        <f t="shared" si="0"/>
        <v>449.59124839124843</v>
      </c>
      <c r="G10" s="1">
        <f t="shared" si="1"/>
        <v>462.78612397037591</v>
      </c>
      <c r="I10" s="1" t="s">
        <v>7</v>
      </c>
      <c r="J10" s="4">
        <f t="shared" si="2"/>
        <v>459.33333333333331</v>
      </c>
      <c r="K10" s="5">
        <f t="shared" si="3"/>
        <v>0.98639942734430919</v>
      </c>
    </row>
    <row r="11" spans="2:11" x14ac:dyDescent="0.2">
      <c r="B11" s="1">
        <v>10</v>
      </c>
      <c r="C11" s="3">
        <v>1</v>
      </c>
      <c r="D11" s="1" t="s">
        <v>12</v>
      </c>
      <c r="E11" s="2">
        <v>439</v>
      </c>
      <c r="F11" s="1">
        <f t="shared" si="0"/>
        <v>451.28339768339771</v>
      </c>
      <c r="G11" s="1">
        <f t="shared" si="1"/>
        <v>443.85353501573974</v>
      </c>
      <c r="I11" s="1" t="s">
        <v>8</v>
      </c>
      <c r="J11" s="4">
        <f t="shared" si="2"/>
        <v>474</v>
      </c>
      <c r="K11" s="5">
        <f t="shared" si="3"/>
        <v>1.0178954903364352</v>
      </c>
    </row>
    <row r="12" spans="2:11" x14ac:dyDescent="0.2">
      <c r="B12" s="1">
        <v>11</v>
      </c>
      <c r="C12" s="3">
        <v>1</v>
      </c>
      <c r="D12" s="1" t="s">
        <v>13</v>
      </c>
      <c r="E12" s="2">
        <v>424</v>
      </c>
      <c r="F12" s="1">
        <f t="shared" si="0"/>
        <v>452.97554697554699</v>
      </c>
      <c r="G12" s="1">
        <f t="shared" si="1"/>
        <v>429.30538596680327</v>
      </c>
      <c r="I12" s="1" t="s">
        <v>9</v>
      </c>
      <c r="J12" s="4">
        <f t="shared" si="2"/>
        <v>492.33333333333331</v>
      </c>
      <c r="K12" s="5">
        <f t="shared" si="3"/>
        <v>1.0572655690765926</v>
      </c>
    </row>
    <row r="13" spans="2:11" x14ac:dyDescent="0.2">
      <c r="B13" s="1">
        <v>12</v>
      </c>
      <c r="C13" s="3">
        <v>1</v>
      </c>
      <c r="D13" s="1" t="s">
        <v>14</v>
      </c>
      <c r="E13" s="2">
        <v>438</v>
      </c>
      <c r="F13" s="1">
        <f t="shared" si="0"/>
        <v>454.66769626769627</v>
      </c>
      <c r="G13" s="1">
        <f t="shared" si="1"/>
        <v>450.43671555797539</v>
      </c>
      <c r="I13" s="1" t="s">
        <v>10</v>
      </c>
      <c r="J13" s="4">
        <f t="shared" si="2"/>
        <v>492.33333333333331</v>
      </c>
      <c r="K13" s="5">
        <f t="shared" si="3"/>
        <v>1.0572655690765926</v>
      </c>
    </row>
    <row r="14" spans="2:11" x14ac:dyDescent="0.2">
      <c r="B14" s="1">
        <v>13</v>
      </c>
      <c r="C14" s="3">
        <v>2</v>
      </c>
      <c r="D14" s="1" t="s">
        <v>3</v>
      </c>
      <c r="E14" s="2">
        <v>435</v>
      </c>
      <c r="F14" s="1">
        <f t="shared" si="0"/>
        <v>456.35984555984555</v>
      </c>
      <c r="G14" s="1">
        <f t="shared" si="1"/>
        <v>435.12620922384696</v>
      </c>
      <c r="I14" s="1" t="s">
        <v>11</v>
      </c>
      <c r="J14" s="4">
        <f t="shared" si="2"/>
        <v>479.33333333333331</v>
      </c>
      <c r="K14" s="5">
        <f t="shared" si="3"/>
        <v>1.0293486041517537</v>
      </c>
    </row>
    <row r="15" spans="2:11" x14ac:dyDescent="0.2">
      <c r="B15" s="1">
        <v>14</v>
      </c>
      <c r="C15" s="3">
        <v>2</v>
      </c>
      <c r="D15" s="1" t="s">
        <v>4</v>
      </c>
      <c r="E15" s="2">
        <v>446</v>
      </c>
      <c r="F15" s="1">
        <f t="shared" si="0"/>
        <v>458.05199485199489</v>
      </c>
      <c r="G15" s="1">
        <f t="shared" si="1"/>
        <v>443.9530429703658</v>
      </c>
      <c r="I15" s="1" t="s">
        <v>12</v>
      </c>
      <c r="J15" s="4">
        <f t="shared" si="2"/>
        <v>458</v>
      </c>
      <c r="K15" s="5">
        <f t="shared" si="3"/>
        <v>0.98353614889047958</v>
      </c>
    </row>
    <row r="16" spans="2:11" x14ac:dyDescent="0.2">
      <c r="B16" s="1">
        <v>15</v>
      </c>
      <c r="C16" s="3">
        <v>2</v>
      </c>
      <c r="D16" s="1" t="s">
        <v>5</v>
      </c>
      <c r="E16" s="2">
        <v>461</v>
      </c>
      <c r="F16" s="1">
        <f t="shared" si="0"/>
        <v>459.74414414414417</v>
      </c>
      <c r="G16" s="1">
        <f t="shared" si="1"/>
        <v>464.35145840185214</v>
      </c>
      <c r="I16" s="1" t="s">
        <v>13</v>
      </c>
      <c r="J16" s="4">
        <f t="shared" si="2"/>
        <v>441.33333333333331</v>
      </c>
      <c r="K16" s="5">
        <f t="shared" si="3"/>
        <v>0.94774516821760912</v>
      </c>
    </row>
    <row r="17" spans="2:11" x14ac:dyDescent="0.2">
      <c r="B17" s="1">
        <v>16</v>
      </c>
      <c r="C17" s="3">
        <v>2</v>
      </c>
      <c r="D17" s="1" t="s">
        <v>6</v>
      </c>
      <c r="E17" s="2">
        <v>461</v>
      </c>
      <c r="F17" s="1">
        <f t="shared" si="0"/>
        <v>461.43629343629345</v>
      </c>
      <c r="G17" s="1">
        <f t="shared" si="1"/>
        <v>460.11507283948225</v>
      </c>
      <c r="I17" s="1" t="s">
        <v>14</v>
      </c>
      <c r="J17" s="4">
        <f t="shared" si="2"/>
        <v>461.33333333333331</v>
      </c>
      <c r="K17" s="5">
        <f t="shared" si="3"/>
        <v>0.9906943450250536</v>
      </c>
    </row>
    <row r="18" spans="2:11" x14ac:dyDescent="0.2">
      <c r="B18" s="1">
        <v>17</v>
      </c>
      <c r="C18" s="3">
        <v>2</v>
      </c>
      <c r="D18" s="1" t="s">
        <v>7</v>
      </c>
      <c r="E18" s="2">
        <v>445</v>
      </c>
      <c r="F18" s="1">
        <f t="shared" si="0"/>
        <v>463.12844272844274</v>
      </c>
      <c r="G18" s="1">
        <f t="shared" si="1"/>
        <v>456.82963069419759</v>
      </c>
    </row>
    <row r="19" spans="2:11" x14ac:dyDescent="0.2">
      <c r="B19" s="1">
        <v>18</v>
      </c>
      <c r="C19" s="3">
        <v>2</v>
      </c>
      <c r="D19" s="1" t="s">
        <v>8</v>
      </c>
      <c r="E19" s="2">
        <v>469</v>
      </c>
      <c r="F19" s="1">
        <f t="shared" si="0"/>
        <v>464.82059202059202</v>
      </c>
      <c r="G19" s="1">
        <f t="shared" si="1"/>
        <v>473.13878443327263</v>
      </c>
    </row>
    <row r="20" spans="2:11" x14ac:dyDescent="0.2">
      <c r="B20" s="1">
        <v>19</v>
      </c>
      <c r="C20" s="3">
        <v>2</v>
      </c>
      <c r="D20" s="1" t="s">
        <v>9</v>
      </c>
      <c r="E20" s="2">
        <v>490</v>
      </c>
      <c r="F20" s="1">
        <f t="shared" si="0"/>
        <v>466.51274131274135</v>
      </c>
      <c r="G20" s="1">
        <f t="shared" si="1"/>
        <v>493.22785892549672</v>
      </c>
    </row>
    <row r="21" spans="2:11" x14ac:dyDescent="0.2">
      <c r="B21" s="1">
        <v>20</v>
      </c>
      <c r="C21" s="3">
        <v>2</v>
      </c>
      <c r="D21" s="1" t="s">
        <v>10</v>
      </c>
      <c r="E21" s="2">
        <v>490</v>
      </c>
      <c r="F21" s="1">
        <f t="shared" si="0"/>
        <v>468.20489060489064</v>
      </c>
      <c r="G21" s="1">
        <f t="shared" si="1"/>
        <v>495.01691010982353</v>
      </c>
    </row>
    <row r="22" spans="2:11" x14ac:dyDescent="0.2">
      <c r="B22" s="1">
        <v>21</v>
      </c>
      <c r="C22" s="2">
        <v>2</v>
      </c>
      <c r="D22" s="1" t="s">
        <v>11</v>
      </c>
      <c r="E22" s="2">
        <v>478</v>
      </c>
      <c r="F22" s="1">
        <f t="shared" si="0"/>
        <v>469.89703989703992</v>
      </c>
      <c r="G22" s="1">
        <f t="shared" si="1"/>
        <v>483.68786211305894</v>
      </c>
    </row>
    <row r="23" spans="2:11" x14ac:dyDescent="0.2">
      <c r="B23" s="1">
        <v>22</v>
      </c>
      <c r="C23" s="2">
        <v>2</v>
      </c>
      <c r="D23" s="1" t="s">
        <v>12</v>
      </c>
      <c r="E23" s="2">
        <v>453</v>
      </c>
      <c r="F23" s="1">
        <f t="shared" si="0"/>
        <v>471.5891891891892</v>
      </c>
      <c r="G23" s="1">
        <f t="shared" si="1"/>
        <v>463.82501499351895</v>
      </c>
    </row>
    <row r="24" spans="2:11" x14ac:dyDescent="0.2">
      <c r="B24" s="1">
        <v>23</v>
      </c>
      <c r="C24" s="2">
        <v>2</v>
      </c>
      <c r="D24" s="1" t="s">
        <v>13</v>
      </c>
      <c r="E24" s="2">
        <v>434</v>
      </c>
      <c r="F24" s="1">
        <f t="shared" si="0"/>
        <v>473.28133848133848</v>
      </c>
      <c r="G24" s="1">
        <f t="shared" si="1"/>
        <v>448.55010175325134</v>
      </c>
    </row>
    <row r="25" spans="2:11" x14ac:dyDescent="0.2">
      <c r="B25" s="1">
        <v>24</v>
      </c>
      <c r="C25" s="2">
        <v>2</v>
      </c>
      <c r="D25" s="1" t="s">
        <v>14</v>
      </c>
      <c r="E25" s="2">
        <v>460</v>
      </c>
      <c r="F25" s="1">
        <f t="shared" si="0"/>
        <v>474.97348777348782</v>
      </c>
      <c r="G25" s="1">
        <f t="shared" si="1"/>
        <v>470.55354837402081</v>
      </c>
    </row>
    <row r="26" spans="2:11" x14ac:dyDescent="0.2">
      <c r="B26" s="1">
        <v>25</v>
      </c>
      <c r="C26" s="2">
        <v>3</v>
      </c>
      <c r="D26" s="1" t="s">
        <v>3</v>
      </c>
      <c r="E26" s="2">
        <v>465</v>
      </c>
      <c r="F26" s="1">
        <f t="shared" si="0"/>
        <v>476.6656370656371</v>
      </c>
      <c r="G26" s="1">
        <f t="shared" si="1"/>
        <v>454.48720728090808</v>
      </c>
    </row>
    <row r="27" spans="2:11" x14ac:dyDescent="0.2">
      <c r="B27" s="1">
        <v>26</v>
      </c>
      <c r="C27" s="2">
        <v>3</v>
      </c>
      <c r="D27" s="1" t="s">
        <v>4</v>
      </c>
      <c r="E27" s="2">
        <v>470</v>
      </c>
      <c r="F27" s="1">
        <f t="shared" si="0"/>
        <v>478.35778635778638</v>
      </c>
      <c r="G27" s="1">
        <f t="shared" si="1"/>
        <v>463.63381727161249</v>
      </c>
    </row>
    <row r="28" spans="2:11" x14ac:dyDescent="0.2">
      <c r="B28" s="1">
        <v>27</v>
      </c>
      <c r="C28" s="2">
        <v>3</v>
      </c>
      <c r="D28" s="1" t="s">
        <v>5</v>
      </c>
      <c r="E28" s="2">
        <v>498</v>
      </c>
      <c r="F28" s="1">
        <f t="shared" si="0"/>
        <v>480.04993564993566</v>
      </c>
      <c r="G28" s="1">
        <f t="shared" si="1"/>
        <v>484.86074388121637</v>
      </c>
    </row>
    <row r="29" spans="2:11" x14ac:dyDescent="0.2">
      <c r="B29" s="1">
        <v>28</v>
      </c>
      <c r="C29" s="2">
        <v>3</v>
      </c>
      <c r="D29" s="1" t="s">
        <v>6</v>
      </c>
      <c r="E29" s="2">
        <v>483</v>
      </c>
      <c r="F29" s="1">
        <f t="shared" si="0"/>
        <v>481.74208494208494</v>
      </c>
      <c r="G29" s="1">
        <f t="shared" si="1"/>
        <v>480.36272320996727</v>
      </c>
    </row>
    <row r="30" spans="2:11" x14ac:dyDescent="0.2">
      <c r="B30" s="1">
        <v>29</v>
      </c>
      <c r="C30" s="2">
        <v>3</v>
      </c>
      <c r="D30" s="1" t="s">
        <v>7</v>
      </c>
      <c r="E30" s="2">
        <v>492</v>
      </c>
      <c r="F30" s="1">
        <f t="shared" si="0"/>
        <v>483.43423423423428</v>
      </c>
      <c r="G30" s="1">
        <f t="shared" si="1"/>
        <v>476.85925180728333</v>
      </c>
    </row>
    <row r="31" spans="2:11" x14ac:dyDescent="0.2">
      <c r="B31" s="1">
        <v>30</v>
      </c>
      <c r="C31" s="2">
        <v>3</v>
      </c>
      <c r="D31" s="1" t="s">
        <v>8</v>
      </c>
      <c r="E31" s="2">
        <v>498</v>
      </c>
      <c r="F31" s="1">
        <f t="shared" si="0"/>
        <v>485.12638352638356</v>
      </c>
      <c r="G31" s="1">
        <f t="shared" si="1"/>
        <v>493.80795803472972</v>
      </c>
    </row>
    <row r="32" spans="2:11" x14ac:dyDescent="0.2">
      <c r="B32" s="1">
        <v>31</v>
      </c>
      <c r="C32" s="2">
        <v>3</v>
      </c>
      <c r="D32" s="1" t="s">
        <v>9</v>
      </c>
      <c r="E32" s="2">
        <v>519</v>
      </c>
      <c r="F32" s="1">
        <f t="shared" si="0"/>
        <v>486.81853281853284</v>
      </c>
      <c r="G32" s="1">
        <f t="shared" si="1"/>
        <v>514.69647313741802</v>
      </c>
    </row>
    <row r="33" spans="2:7" x14ac:dyDescent="0.2">
      <c r="B33" s="1">
        <v>32</v>
      </c>
      <c r="C33" s="2">
        <v>3</v>
      </c>
      <c r="D33" s="1" t="s">
        <v>10</v>
      </c>
      <c r="E33" s="2">
        <v>519</v>
      </c>
      <c r="F33" s="1">
        <f t="shared" si="0"/>
        <v>488.51068211068213</v>
      </c>
      <c r="G33" s="1">
        <f t="shared" si="1"/>
        <v>516.48552432174483</v>
      </c>
    </row>
    <row r="34" spans="2:7" x14ac:dyDescent="0.2">
      <c r="B34" s="1">
        <v>33</v>
      </c>
      <c r="C34" s="2">
        <v>3</v>
      </c>
      <c r="D34" s="1" t="s">
        <v>11</v>
      </c>
      <c r="E34" s="2">
        <v>504</v>
      </c>
      <c r="F34" s="1">
        <f t="shared" si="0"/>
        <v>490.20283140283141</v>
      </c>
      <c r="G34" s="1">
        <f t="shared" si="1"/>
        <v>504.58960025574197</v>
      </c>
    </row>
    <row r="35" spans="2:7" x14ac:dyDescent="0.2">
      <c r="B35" s="1">
        <v>34</v>
      </c>
      <c r="C35" s="2">
        <v>3</v>
      </c>
      <c r="D35" s="1" t="s">
        <v>12</v>
      </c>
      <c r="E35" s="2">
        <v>482</v>
      </c>
      <c r="F35" s="1">
        <f t="shared" si="0"/>
        <v>491.89498069498075</v>
      </c>
      <c r="G35" s="1">
        <f t="shared" si="1"/>
        <v>483.79649497129816</v>
      </c>
    </row>
    <row r="36" spans="2:7" x14ac:dyDescent="0.2">
      <c r="B36" s="1">
        <v>35</v>
      </c>
      <c r="C36" s="2">
        <v>3</v>
      </c>
      <c r="D36" s="1" t="s">
        <v>13</v>
      </c>
      <c r="E36" s="2">
        <v>466</v>
      </c>
      <c r="F36" s="1">
        <f t="shared" si="0"/>
        <v>493.58712998713003</v>
      </c>
      <c r="G36" s="1">
        <f t="shared" si="1"/>
        <v>467.79481753969947</v>
      </c>
    </row>
    <row r="37" spans="2:7" x14ac:dyDescent="0.2">
      <c r="B37" s="1">
        <v>36</v>
      </c>
      <c r="C37" s="2">
        <v>3</v>
      </c>
      <c r="D37" s="1" t="s">
        <v>14</v>
      </c>
      <c r="E37" s="2">
        <v>486</v>
      </c>
      <c r="F37" s="1">
        <f t="shared" si="0"/>
        <v>495.27927927927931</v>
      </c>
      <c r="G37" s="1">
        <f t="shared" si="1"/>
        <v>490.67038119006622</v>
      </c>
    </row>
    <row r="38" spans="2:7" x14ac:dyDescent="0.2">
      <c r="B38" s="1">
        <v>37</v>
      </c>
      <c r="D38" s="1" t="s">
        <v>3</v>
      </c>
      <c r="F38" s="1">
        <f t="shared" si="0"/>
        <v>496.97142857142859</v>
      </c>
      <c r="G38" s="1">
        <f t="shared" si="1"/>
        <v>473.84820533796909</v>
      </c>
    </row>
    <row r="39" spans="2:7" x14ac:dyDescent="0.2">
      <c r="B39" s="1">
        <v>38</v>
      </c>
      <c r="D39" s="1" t="s">
        <v>4</v>
      </c>
      <c r="F39" s="1">
        <f t="shared" si="0"/>
        <v>498.66357786357787</v>
      </c>
      <c r="G39" s="1">
        <f t="shared" si="1"/>
        <v>483.31459157285923</v>
      </c>
    </row>
    <row r="40" spans="2:7" x14ac:dyDescent="0.2">
      <c r="B40" s="1">
        <v>39</v>
      </c>
      <c r="D40" s="1" t="s">
        <v>5</v>
      </c>
      <c r="F40" s="1">
        <f t="shared" si="0"/>
        <v>500.35572715572721</v>
      </c>
      <c r="G40" s="1">
        <f t="shared" si="1"/>
        <v>505.37002936058059</v>
      </c>
    </row>
    <row r="41" spans="2:7" x14ac:dyDescent="0.2">
      <c r="B41" s="1">
        <v>40</v>
      </c>
      <c r="D41" s="1" t="s">
        <v>6</v>
      </c>
      <c r="F41" s="1">
        <f t="shared" si="0"/>
        <v>502.04787644787649</v>
      </c>
      <c r="G41" s="1">
        <f t="shared" si="1"/>
        <v>500.61037358045235</v>
      </c>
    </row>
    <row r="42" spans="2:7" x14ac:dyDescent="0.2">
      <c r="B42" s="1">
        <v>41</v>
      </c>
      <c r="D42" s="1" t="s">
        <v>7</v>
      </c>
      <c r="F42" s="1">
        <f t="shared" si="0"/>
        <v>503.74002574002577</v>
      </c>
      <c r="G42" s="1">
        <f t="shared" si="1"/>
        <v>496.88887292036901</v>
      </c>
    </row>
    <row r="43" spans="2:7" x14ac:dyDescent="0.2">
      <c r="B43" s="1">
        <v>42</v>
      </c>
      <c r="D43" s="1" t="s">
        <v>8</v>
      </c>
      <c r="F43" s="1">
        <f t="shared" si="0"/>
        <v>505.43217503217505</v>
      </c>
      <c r="G43" s="1">
        <f t="shared" si="1"/>
        <v>514.47713163618675</v>
      </c>
    </row>
    <row r="44" spans="2:7" x14ac:dyDescent="0.2">
      <c r="B44" s="1">
        <v>43</v>
      </c>
      <c r="D44" s="1" t="s">
        <v>9</v>
      </c>
      <c r="F44" s="1">
        <f t="shared" si="0"/>
        <v>507.12432432432433</v>
      </c>
      <c r="G44" s="1">
        <f t="shared" si="1"/>
        <v>536.16508734933927</v>
      </c>
    </row>
    <row r="45" spans="2:7" x14ac:dyDescent="0.2">
      <c r="B45" s="1">
        <v>44</v>
      </c>
      <c r="D45" s="1" t="s">
        <v>10</v>
      </c>
      <c r="F45" s="1">
        <f t="shared" si="0"/>
        <v>508.81647361647367</v>
      </c>
      <c r="G45" s="1">
        <f t="shared" si="1"/>
        <v>537.95413853366608</v>
      </c>
    </row>
    <row r="46" spans="2:7" x14ac:dyDescent="0.2">
      <c r="B46" s="1">
        <v>45</v>
      </c>
      <c r="D46" s="1" t="s">
        <v>11</v>
      </c>
      <c r="F46" s="1">
        <f t="shared" si="0"/>
        <v>510.5086229086229</v>
      </c>
      <c r="G46" s="1">
        <f t="shared" si="1"/>
        <v>525.491338398425</v>
      </c>
    </row>
    <row r="47" spans="2:7" x14ac:dyDescent="0.2">
      <c r="B47" s="1">
        <v>46</v>
      </c>
      <c r="D47" s="1" t="s">
        <v>12</v>
      </c>
      <c r="F47" s="1">
        <f t="shared" si="0"/>
        <v>512.20077220077224</v>
      </c>
      <c r="G47" s="1">
        <f t="shared" si="1"/>
        <v>503.76797494907731</v>
      </c>
    </row>
    <row r="48" spans="2:7" x14ac:dyDescent="0.2">
      <c r="B48" s="1">
        <v>47</v>
      </c>
      <c r="D48" s="1" t="s">
        <v>13</v>
      </c>
      <c r="F48" s="1">
        <f t="shared" si="0"/>
        <v>513.89292149292146</v>
      </c>
      <c r="G48" s="1">
        <f t="shared" si="1"/>
        <v>487.03953332614742</v>
      </c>
    </row>
    <row r="49" spans="2:7" x14ac:dyDescent="0.2">
      <c r="B49" s="1">
        <v>48</v>
      </c>
      <c r="D49" s="1" t="s">
        <v>14</v>
      </c>
      <c r="F49" s="1">
        <f t="shared" si="0"/>
        <v>515.5850707850708</v>
      </c>
      <c r="G49" s="1">
        <f t="shared" si="1"/>
        <v>510.78721400611164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282-EDB3-4242-9C7C-AEC2B3D43989}">
  <sheetPr>
    <tabColor theme="4"/>
  </sheetPr>
  <dimension ref="A2:G33"/>
  <sheetViews>
    <sheetView showGridLines="0" topLeftCell="A15" zoomScale="243" workbookViewId="0">
      <selection activeCell="A4" sqref="A4:B4"/>
    </sheetView>
  </sheetViews>
  <sheetFormatPr baseColWidth="10" defaultRowHeight="16" x14ac:dyDescent="0.2"/>
  <cols>
    <col min="1" max="16384" width="10.83203125" style="1"/>
  </cols>
  <sheetData>
    <row r="2" spans="1:7" x14ac:dyDescent="0.2">
      <c r="A2" s="1" t="s">
        <v>21</v>
      </c>
    </row>
    <row r="4" spans="1:7" x14ac:dyDescent="0.2">
      <c r="A4" s="8" t="s">
        <v>22</v>
      </c>
      <c r="B4" s="8" t="s">
        <v>23</v>
      </c>
      <c r="C4" s="9" t="s">
        <v>24</v>
      </c>
      <c r="D4" s="8" t="s">
        <v>26</v>
      </c>
      <c r="E4" s="8" t="s">
        <v>29</v>
      </c>
      <c r="F4" s="8" t="s">
        <v>31</v>
      </c>
      <c r="G4" s="8" t="s">
        <v>33</v>
      </c>
    </row>
    <row r="5" spans="1:7" x14ac:dyDescent="0.2">
      <c r="A5" s="2">
        <v>1</v>
      </c>
      <c r="B5" s="2">
        <v>2</v>
      </c>
      <c r="D5" s="2"/>
      <c r="E5" s="2"/>
      <c r="F5" s="2"/>
      <c r="G5" s="2"/>
    </row>
    <row r="6" spans="1:7" x14ac:dyDescent="0.2">
      <c r="A6" s="2">
        <v>2</v>
      </c>
      <c r="B6" s="2">
        <v>8</v>
      </c>
      <c r="C6" s="2"/>
      <c r="D6" s="2"/>
      <c r="E6" s="2"/>
      <c r="F6" s="2"/>
      <c r="G6" s="2"/>
    </row>
    <row r="7" spans="1:7" x14ac:dyDescent="0.2">
      <c r="A7" s="2">
        <v>3</v>
      </c>
      <c r="B7" s="2">
        <v>4</v>
      </c>
      <c r="C7" s="2"/>
      <c r="D7" s="2"/>
      <c r="E7" s="6"/>
      <c r="F7" s="2"/>
      <c r="G7" s="2"/>
    </row>
    <row r="8" spans="1:7" x14ac:dyDescent="0.2">
      <c r="A8" s="2">
        <v>4</v>
      </c>
      <c r="B8" s="2">
        <v>2</v>
      </c>
      <c r="C8" s="2"/>
      <c r="D8" s="2"/>
      <c r="E8" s="2"/>
      <c r="F8" s="2"/>
      <c r="G8" s="2"/>
    </row>
    <row r="9" spans="1:7" x14ac:dyDescent="0.2">
      <c r="A9" s="2">
        <v>5</v>
      </c>
      <c r="B9" s="2">
        <v>9</v>
      </c>
      <c r="C9" s="2"/>
      <c r="D9" s="2"/>
      <c r="E9" s="2"/>
      <c r="F9" s="2"/>
      <c r="G9" s="2"/>
    </row>
    <row r="10" spans="1:7" x14ac:dyDescent="0.2">
      <c r="A10" s="2">
        <v>6</v>
      </c>
      <c r="B10" s="2">
        <v>5</v>
      </c>
      <c r="C10" s="2"/>
      <c r="D10" s="2"/>
      <c r="E10" s="2"/>
      <c r="F10" s="2"/>
      <c r="G10" s="2"/>
    </row>
    <row r="11" spans="1:7" x14ac:dyDescent="0.2">
      <c r="A11" s="2">
        <v>7</v>
      </c>
      <c r="B11" s="2">
        <v>3</v>
      </c>
      <c r="C11" s="2"/>
      <c r="D11" s="2"/>
      <c r="E11" s="2"/>
      <c r="F11" s="2"/>
      <c r="G11" s="2"/>
    </row>
    <row r="12" spans="1:7" x14ac:dyDescent="0.2">
      <c r="A12" s="2">
        <v>8</v>
      </c>
      <c r="B12" s="2">
        <v>10</v>
      </c>
      <c r="C12" s="2"/>
      <c r="D12" s="2"/>
      <c r="E12" s="2"/>
      <c r="F12" s="2"/>
      <c r="G12" s="2"/>
    </row>
    <row r="13" spans="1:7" x14ac:dyDescent="0.2">
      <c r="A13" s="2">
        <v>9</v>
      </c>
      <c r="B13" s="2">
        <v>6</v>
      </c>
      <c r="C13" s="2"/>
      <c r="D13" s="2"/>
      <c r="E13" s="2"/>
      <c r="F13" s="2"/>
      <c r="G13" s="2"/>
    </row>
    <row r="14" spans="1:7" x14ac:dyDescent="0.2">
      <c r="A14" s="2">
        <v>10</v>
      </c>
      <c r="B14" s="2">
        <v>3</v>
      </c>
      <c r="C14" s="2"/>
      <c r="D14" s="2"/>
      <c r="E14" s="2"/>
      <c r="F14" s="2"/>
      <c r="G14" s="2"/>
    </row>
    <row r="15" spans="1:7" x14ac:dyDescent="0.2">
      <c r="A15" s="2">
        <v>11</v>
      </c>
      <c r="B15" s="2">
        <v>11</v>
      </c>
      <c r="C15" s="2"/>
      <c r="D15" s="2"/>
      <c r="E15" s="2"/>
      <c r="F15" s="2"/>
      <c r="G15" s="2"/>
    </row>
    <row r="16" spans="1:7" x14ac:dyDescent="0.2">
      <c r="A16" s="2">
        <v>12</v>
      </c>
      <c r="B16" s="2">
        <v>6</v>
      </c>
      <c r="C16" s="2"/>
      <c r="D16" s="2"/>
      <c r="E16" s="2"/>
      <c r="F16" s="2"/>
      <c r="G16" s="2"/>
    </row>
    <row r="17" spans="1:7" x14ac:dyDescent="0.2">
      <c r="A17" s="2">
        <v>13</v>
      </c>
      <c r="B17" s="2">
        <v>3</v>
      </c>
      <c r="C17" s="2"/>
      <c r="D17" s="2"/>
      <c r="E17" s="2"/>
      <c r="F17" s="2"/>
      <c r="G17" s="2"/>
    </row>
    <row r="18" spans="1:7" x14ac:dyDescent="0.2">
      <c r="A18" s="2">
        <v>14</v>
      </c>
      <c r="B18" s="2">
        <v>14</v>
      </c>
      <c r="C18" s="2"/>
      <c r="D18" s="2"/>
      <c r="E18" s="2"/>
      <c r="F18" s="2"/>
      <c r="G18" s="2"/>
    </row>
    <row r="19" spans="1:7" x14ac:dyDescent="0.2">
      <c r="A19" s="2">
        <v>15</v>
      </c>
      <c r="B19" s="2">
        <v>7</v>
      </c>
      <c r="C19" s="11"/>
      <c r="D19" s="2"/>
      <c r="E19" s="2"/>
      <c r="F19" s="2"/>
      <c r="G19" s="2"/>
    </row>
    <row r="20" spans="1:7" x14ac:dyDescent="0.2">
      <c r="A20" s="2">
        <v>16</v>
      </c>
      <c r="C20" s="11"/>
      <c r="E20" s="2"/>
      <c r="F20" s="11"/>
      <c r="G20" s="2"/>
    </row>
    <row r="21" spans="1:7" x14ac:dyDescent="0.2">
      <c r="A21" s="2">
        <v>17</v>
      </c>
      <c r="C21" s="11"/>
      <c r="E21" s="2"/>
      <c r="F21" s="11"/>
      <c r="G21" s="2"/>
    </row>
    <row r="22" spans="1:7" x14ac:dyDescent="0.2">
      <c r="A22" s="2">
        <v>18</v>
      </c>
      <c r="C22" s="11"/>
      <c r="E22" s="2"/>
      <c r="F22" s="11"/>
      <c r="G22" s="2"/>
    </row>
    <row r="23" spans="1:7" x14ac:dyDescent="0.2">
      <c r="A23" s="2">
        <v>19</v>
      </c>
      <c r="C23" s="11"/>
      <c r="E23" s="2"/>
      <c r="F23" s="11"/>
      <c r="G23" s="2"/>
    </row>
    <row r="24" spans="1:7" x14ac:dyDescent="0.2">
      <c r="A24" s="2">
        <v>20</v>
      </c>
      <c r="C24" s="11"/>
      <c r="E24" s="2"/>
      <c r="F24" s="11"/>
      <c r="G24" s="2"/>
    </row>
    <row r="25" spans="1:7" x14ac:dyDescent="0.2">
      <c r="A25" s="2">
        <v>21</v>
      </c>
      <c r="C25" s="11"/>
      <c r="E25" s="2"/>
      <c r="F25" s="11"/>
      <c r="G25" s="2"/>
    </row>
    <row r="27" spans="1:7" x14ac:dyDescent="0.2">
      <c r="A27" s="1" t="s">
        <v>28</v>
      </c>
    </row>
    <row r="28" spans="1:7" x14ac:dyDescent="0.2">
      <c r="A28" s="1" t="s">
        <v>25</v>
      </c>
    </row>
    <row r="29" spans="1:7" x14ac:dyDescent="0.2">
      <c r="A29" s="1" t="s">
        <v>27</v>
      </c>
    </row>
    <row r="30" spans="1:7" x14ac:dyDescent="0.2">
      <c r="A30" s="1" t="s">
        <v>30</v>
      </c>
    </row>
    <row r="31" spans="1:7" x14ac:dyDescent="0.2">
      <c r="A31" s="1" t="s">
        <v>32</v>
      </c>
    </row>
    <row r="32" spans="1:7" x14ac:dyDescent="0.2">
      <c r="A32" s="1" t="s">
        <v>35</v>
      </c>
    </row>
    <row r="33" spans="1:1" x14ac:dyDescent="0.2">
      <c r="A33" s="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F471-107D-8341-8572-640408B4F8B9}">
  <sheetPr>
    <tabColor theme="9"/>
  </sheetPr>
  <dimension ref="A2:H33"/>
  <sheetViews>
    <sheetView showGridLines="0" zoomScale="243" workbookViewId="0">
      <selection activeCell="A2" sqref="A2"/>
    </sheetView>
  </sheetViews>
  <sheetFormatPr baseColWidth="10" defaultRowHeight="16" x14ac:dyDescent="0.2"/>
  <cols>
    <col min="1" max="16384" width="10.83203125" style="1"/>
  </cols>
  <sheetData>
    <row r="2" spans="1:7" x14ac:dyDescent="0.2">
      <c r="A2" s="1" t="s">
        <v>21</v>
      </c>
    </row>
    <row r="4" spans="1:7" x14ac:dyDescent="0.2">
      <c r="A4" s="8" t="s">
        <v>22</v>
      </c>
      <c r="B4" s="8" t="s">
        <v>23</v>
      </c>
      <c r="C4" s="9" t="s">
        <v>24</v>
      </c>
      <c r="D4" s="8" t="s">
        <v>26</v>
      </c>
      <c r="E4" s="8" t="s">
        <v>29</v>
      </c>
      <c r="F4" s="8" t="s">
        <v>31</v>
      </c>
      <c r="G4" s="8" t="s">
        <v>33</v>
      </c>
    </row>
    <row r="5" spans="1:7" x14ac:dyDescent="0.2">
      <c r="A5" s="2">
        <v>1</v>
      </c>
      <c r="B5" s="2">
        <v>2</v>
      </c>
      <c r="D5" s="2"/>
      <c r="E5" s="2">
        <v>0.44</v>
      </c>
      <c r="F5" s="2"/>
      <c r="G5" s="2">
        <f>ABS(B5-F5)</f>
        <v>2</v>
      </c>
    </row>
    <row r="6" spans="1:7" x14ac:dyDescent="0.2">
      <c r="A6" s="2">
        <v>2</v>
      </c>
      <c r="B6" s="2">
        <v>8</v>
      </c>
      <c r="C6" s="2">
        <f t="shared" ref="C6:C18" si="0">ROUND(AVERAGE( B5:B7),2)</f>
        <v>4.67</v>
      </c>
      <c r="D6" s="2">
        <f>ROUND(B6/C6,2)</f>
        <v>1.71</v>
      </c>
      <c r="E6" s="2">
        <f>ROUND(AVERAGE(D6,D9,D12,D15,D18),2)</f>
        <v>1.68</v>
      </c>
      <c r="F6" s="2">
        <f>C6*E6</f>
        <v>7.8455999999999992</v>
      </c>
      <c r="G6" s="2">
        <f t="shared" ref="G6:G19" si="1">ABS(B6-F6)</f>
        <v>0.15440000000000076</v>
      </c>
    </row>
    <row r="7" spans="1:7" x14ac:dyDescent="0.2">
      <c r="A7" s="2">
        <v>3</v>
      </c>
      <c r="B7" s="2">
        <v>4</v>
      </c>
      <c r="C7" s="2">
        <f t="shared" si="0"/>
        <v>4.67</v>
      </c>
      <c r="D7" s="2">
        <f t="shared" ref="D7:D19" si="2">ROUND(B7/C7,2)</f>
        <v>0.86</v>
      </c>
      <c r="E7" s="6">
        <f>ROUND(AVERAGE(D7,D10,D13,D16),2)</f>
        <v>0.9</v>
      </c>
      <c r="F7" s="2">
        <f t="shared" ref="F7:F25" si="3">C7*E7</f>
        <v>4.2030000000000003</v>
      </c>
      <c r="G7" s="2">
        <f t="shared" si="1"/>
        <v>0.20300000000000029</v>
      </c>
    </row>
    <row r="8" spans="1:7" x14ac:dyDescent="0.2">
      <c r="A8" s="2">
        <v>4</v>
      </c>
      <c r="B8" s="2">
        <v>2</v>
      </c>
      <c r="C8" s="2">
        <f t="shared" si="0"/>
        <v>5</v>
      </c>
      <c r="D8" s="2">
        <f t="shared" si="2"/>
        <v>0.4</v>
      </c>
      <c r="E8" s="2">
        <f>ROUND(AVERAGE(D8,D11,D14,D17),2)</f>
        <v>0.44</v>
      </c>
      <c r="F8" s="2">
        <f t="shared" si="3"/>
        <v>2.2000000000000002</v>
      </c>
      <c r="G8" s="2">
        <f t="shared" si="1"/>
        <v>0.20000000000000018</v>
      </c>
    </row>
    <row r="9" spans="1:7" x14ac:dyDescent="0.2">
      <c r="A9" s="2">
        <v>5</v>
      </c>
      <c r="B9" s="2">
        <v>9</v>
      </c>
      <c r="C9" s="2">
        <f t="shared" si="0"/>
        <v>5.33</v>
      </c>
      <c r="D9" s="2">
        <f t="shared" si="2"/>
        <v>1.69</v>
      </c>
      <c r="E9" s="2">
        <v>1.68</v>
      </c>
      <c r="F9" s="2">
        <f t="shared" si="3"/>
        <v>8.9543999999999997</v>
      </c>
      <c r="G9" s="2">
        <f t="shared" si="1"/>
        <v>4.5600000000000307E-2</v>
      </c>
    </row>
    <row r="10" spans="1:7" x14ac:dyDescent="0.2">
      <c r="A10" s="2">
        <v>6</v>
      </c>
      <c r="B10" s="2">
        <v>5</v>
      </c>
      <c r="C10" s="2">
        <f t="shared" si="0"/>
        <v>5.67</v>
      </c>
      <c r="D10" s="2">
        <f t="shared" si="2"/>
        <v>0.88</v>
      </c>
      <c r="E10" s="2">
        <v>0.9</v>
      </c>
      <c r="F10" s="2">
        <f t="shared" si="3"/>
        <v>5.1029999999999998</v>
      </c>
      <c r="G10" s="2">
        <f t="shared" si="1"/>
        <v>0.10299999999999976</v>
      </c>
    </row>
    <row r="11" spans="1:7" x14ac:dyDescent="0.2">
      <c r="A11" s="2">
        <v>7</v>
      </c>
      <c r="B11" s="2">
        <v>3</v>
      </c>
      <c r="C11" s="2">
        <f t="shared" si="0"/>
        <v>6</v>
      </c>
      <c r="D11" s="2">
        <f t="shared" si="2"/>
        <v>0.5</v>
      </c>
      <c r="E11" s="2">
        <v>0.44</v>
      </c>
      <c r="F11" s="2">
        <f t="shared" si="3"/>
        <v>2.64</v>
      </c>
      <c r="G11" s="2">
        <f t="shared" si="1"/>
        <v>0.35999999999999988</v>
      </c>
    </row>
    <row r="12" spans="1:7" x14ac:dyDescent="0.2">
      <c r="A12" s="2">
        <v>8</v>
      </c>
      <c r="B12" s="2">
        <v>10</v>
      </c>
      <c r="C12" s="2">
        <f t="shared" si="0"/>
        <v>6.33</v>
      </c>
      <c r="D12" s="2">
        <f t="shared" si="2"/>
        <v>1.58</v>
      </c>
      <c r="E12" s="2">
        <v>1.68</v>
      </c>
      <c r="F12" s="2">
        <f t="shared" si="3"/>
        <v>10.634399999999999</v>
      </c>
      <c r="G12" s="2">
        <f t="shared" si="1"/>
        <v>0.63439999999999941</v>
      </c>
    </row>
    <row r="13" spans="1:7" x14ac:dyDescent="0.2">
      <c r="A13" s="2">
        <v>9</v>
      </c>
      <c r="B13" s="2">
        <v>6</v>
      </c>
      <c r="C13" s="2">
        <f t="shared" si="0"/>
        <v>6.33</v>
      </c>
      <c r="D13" s="2">
        <f t="shared" si="2"/>
        <v>0.95</v>
      </c>
      <c r="E13" s="2">
        <v>0.9</v>
      </c>
      <c r="F13" s="2">
        <f t="shared" si="3"/>
        <v>5.6970000000000001</v>
      </c>
      <c r="G13" s="2">
        <f t="shared" si="1"/>
        <v>0.30299999999999994</v>
      </c>
    </row>
    <row r="14" spans="1:7" x14ac:dyDescent="0.2">
      <c r="A14" s="2">
        <v>10</v>
      </c>
      <c r="B14" s="2">
        <v>3</v>
      </c>
      <c r="C14" s="2">
        <f t="shared" si="0"/>
        <v>6.67</v>
      </c>
      <c r="D14" s="2">
        <f t="shared" si="2"/>
        <v>0.45</v>
      </c>
      <c r="E14" s="2">
        <v>0.44</v>
      </c>
      <c r="F14" s="2">
        <f>C14*E14</f>
        <v>2.9348000000000001</v>
      </c>
      <c r="G14" s="2">
        <f t="shared" si="1"/>
        <v>6.5199999999999925E-2</v>
      </c>
    </row>
    <row r="15" spans="1:7" x14ac:dyDescent="0.2">
      <c r="A15" s="2">
        <v>11</v>
      </c>
      <c r="B15" s="2">
        <v>11</v>
      </c>
      <c r="C15" s="2">
        <f t="shared" si="0"/>
        <v>6.67</v>
      </c>
      <c r="D15" s="2">
        <f t="shared" si="2"/>
        <v>1.65</v>
      </c>
      <c r="E15" s="2">
        <v>1.68</v>
      </c>
      <c r="F15" s="2">
        <f t="shared" si="3"/>
        <v>11.205599999999999</v>
      </c>
      <c r="G15" s="2">
        <f t="shared" si="1"/>
        <v>0.20559999999999867</v>
      </c>
    </row>
    <row r="16" spans="1:7" x14ac:dyDescent="0.2">
      <c r="A16" s="2">
        <v>12</v>
      </c>
      <c r="B16" s="2">
        <v>6</v>
      </c>
      <c r="C16" s="2">
        <f t="shared" si="0"/>
        <v>6.67</v>
      </c>
      <c r="D16" s="2">
        <f t="shared" si="2"/>
        <v>0.9</v>
      </c>
      <c r="E16" s="2">
        <v>0.9</v>
      </c>
      <c r="F16" s="2">
        <f t="shared" si="3"/>
        <v>6.0030000000000001</v>
      </c>
      <c r="G16" s="2">
        <f t="shared" si="1"/>
        <v>3.0000000000001137E-3</v>
      </c>
    </row>
    <row r="17" spans="1:8" x14ac:dyDescent="0.2">
      <c r="A17" s="2">
        <v>13</v>
      </c>
      <c r="B17" s="2">
        <v>3</v>
      </c>
      <c r="C17" s="2">
        <f t="shared" si="0"/>
        <v>7.67</v>
      </c>
      <c r="D17" s="2">
        <f t="shared" si="2"/>
        <v>0.39</v>
      </c>
      <c r="E17" s="2">
        <v>0.44</v>
      </c>
      <c r="F17" s="2">
        <f t="shared" si="3"/>
        <v>3.3748</v>
      </c>
      <c r="G17" s="2">
        <f t="shared" si="1"/>
        <v>0.37480000000000002</v>
      </c>
    </row>
    <row r="18" spans="1:8" x14ac:dyDescent="0.2">
      <c r="A18" s="2">
        <v>14</v>
      </c>
      <c r="B18" s="2">
        <v>14</v>
      </c>
      <c r="C18" s="2">
        <f t="shared" si="0"/>
        <v>8</v>
      </c>
      <c r="D18" s="2">
        <f t="shared" si="2"/>
        <v>1.75</v>
      </c>
      <c r="E18" s="2">
        <v>1.68</v>
      </c>
      <c r="F18" s="2">
        <f t="shared" si="3"/>
        <v>13.44</v>
      </c>
      <c r="G18" s="2">
        <f t="shared" si="1"/>
        <v>0.5600000000000005</v>
      </c>
    </row>
    <row r="19" spans="1:8" x14ac:dyDescent="0.2">
      <c r="A19" s="2">
        <v>15</v>
      </c>
      <c r="B19" s="2">
        <v>7</v>
      </c>
      <c r="C19" s="10">
        <f>0.2638*A19+4.0189</f>
        <v>7.9759000000000002</v>
      </c>
      <c r="D19" s="2">
        <f t="shared" si="2"/>
        <v>0.88</v>
      </c>
      <c r="E19" s="2">
        <v>0.9</v>
      </c>
      <c r="F19" s="2">
        <f t="shared" si="3"/>
        <v>7.1783100000000006</v>
      </c>
      <c r="G19" s="2">
        <f t="shared" si="1"/>
        <v>0.17831000000000063</v>
      </c>
    </row>
    <row r="20" spans="1:8" x14ac:dyDescent="0.2">
      <c r="A20" s="2">
        <v>16</v>
      </c>
      <c r="C20" s="10">
        <f t="shared" ref="C20:C25" si="4">0.2638*A20+4.0189</f>
        <v>8.2396999999999991</v>
      </c>
      <c r="E20" s="2">
        <v>0.44</v>
      </c>
      <c r="F20" s="10">
        <f t="shared" si="3"/>
        <v>3.6254679999999997</v>
      </c>
      <c r="G20" s="2"/>
    </row>
    <row r="21" spans="1:8" x14ac:dyDescent="0.2">
      <c r="A21" s="2">
        <v>17</v>
      </c>
      <c r="C21" s="10">
        <f t="shared" si="4"/>
        <v>8.5034999999999989</v>
      </c>
      <c r="E21" s="2">
        <v>1.68</v>
      </c>
      <c r="F21" s="10">
        <f t="shared" si="3"/>
        <v>14.285879999999997</v>
      </c>
      <c r="G21" s="2" t="s">
        <v>34</v>
      </c>
      <c r="H21" s="1">
        <f>AVERAGE(G6:G19)</f>
        <v>0.24216500000000002</v>
      </c>
    </row>
    <row r="22" spans="1:8" x14ac:dyDescent="0.2">
      <c r="A22" s="2">
        <v>18</v>
      </c>
      <c r="C22" s="10">
        <f t="shared" si="4"/>
        <v>8.7672999999999988</v>
      </c>
      <c r="E22" s="2">
        <v>0.9</v>
      </c>
      <c r="F22" s="10">
        <f t="shared" si="3"/>
        <v>7.8905699999999994</v>
      </c>
      <c r="G22" s="2"/>
    </row>
    <row r="23" spans="1:8" x14ac:dyDescent="0.2">
      <c r="A23" s="2">
        <v>19</v>
      </c>
      <c r="C23" s="10">
        <f t="shared" si="4"/>
        <v>9.0311000000000003</v>
      </c>
      <c r="E23" s="2">
        <v>0.44</v>
      </c>
      <c r="F23" s="10">
        <f t="shared" si="3"/>
        <v>3.973684</v>
      </c>
      <c r="G23" s="2"/>
    </row>
    <row r="24" spans="1:8" x14ac:dyDescent="0.2">
      <c r="A24" s="2">
        <v>20</v>
      </c>
      <c r="C24" s="10">
        <f t="shared" si="4"/>
        <v>9.2949000000000002</v>
      </c>
      <c r="E24" s="2">
        <v>1.68</v>
      </c>
      <c r="F24" s="10">
        <f t="shared" si="3"/>
        <v>15.615432</v>
      </c>
      <c r="G24" s="2"/>
    </row>
    <row r="25" spans="1:8" x14ac:dyDescent="0.2">
      <c r="A25" s="2">
        <v>21</v>
      </c>
      <c r="C25" s="10">
        <f t="shared" si="4"/>
        <v>9.5587</v>
      </c>
      <c r="E25" s="2">
        <v>0.9</v>
      </c>
      <c r="F25" s="10">
        <f t="shared" si="3"/>
        <v>8.6028300000000009</v>
      </c>
      <c r="G25" s="2"/>
    </row>
    <row r="27" spans="1:8" x14ac:dyDescent="0.2">
      <c r="A27" s="1" t="s">
        <v>28</v>
      </c>
    </row>
    <row r="28" spans="1:8" x14ac:dyDescent="0.2">
      <c r="A28" s="1" t="s">
        <v>25</v>
      </c>
    </row>
    <row r="29" spans="1:8" x14ac:dyDescent="0.2">
      <c r="A29" s="1" t="s">
        <v>27</v>
      </c>
    </row>
    <row r="30" spans="1:8" x14ac:dyDescent="0.2">
      <c r="A30" s="1" t="s">
        <v>30</v>
      </c>
    </row>
    <row r="31" spans="1:8" x14ac:dyDescent="0.2">
      <c r="A31" s="1" t="s">
        <v>32</v>
      </c>
    </row>
    <row r="32" spans="1:8" x14ac:dyDescent="0.2">
      <c r="A32" s="1" t="s">
        <v>35</v>
      </c>
    </row>
    <row r="33" spans="1:1" x14ac:dyDescent="0.2">
      <c r="A33" s="1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397B-A6F1-8344-B05E-8311F5D4B3A8}">
  <sheetPr>
    <tabColor theme="4"/>
  </sheetPr>
  <dimension ref="A2:H33"/>
  <sheetViews>
    <sheetView showGridLines="0" zoomScale="208" workbookViewId="0">
      <selection activeCell="G21" sqref="G21:H21"/>
    </sheetView>
  </sheetViews>
  <sheetFormatPr baseColWidth="10" defaultRowHeight="16" x14ac:dyDescent="0.2"/>
  <cols>
    <col min="1" max="3" width="10.83203125" style="1"/>
    <col min="4" max="4" width="7.33203125" style="1" bestFit="1" customWidth="1"/>
    <col min="5" max="7" width="5.6640625" style="1" bestFit="1" customWidth="1"/>
    <col min="8" max="16384" width="10.83203125" style="1"/>
  </cols>
  <sheetData>
    <row r="2" spans="1:8" x14ac:dyDescent="0.2">
      <c r="A2" s="1" t="s">
        <v>37</v>
      </c>
    </row>
    <row r="4" spans="1:8" x14ac:dyDescent="0.2">
      <c r="A4" s="8" t="s">
        <v>22</v>
      </c>
      <c r="B4" s="8" t="s">
        <v>23</v>
      </c>
      <c r="C4" s="8" t="s">
        <v>38</v>
      </c>
      <c r="D4" s="8" t="s">
        <v>39</v>
      </c>
      <c r="E4" s="8" t="s">
        <v>44</v>
      </c>
      <c r="F4" s="8" t="s">
        <v>45</v>
      </c>
      <c r="G4" s="8" t="s">
        <v>31</v>
      </c>
      <c r="H4" s="8" t="s">
        <v>33</v>
      </c>
    </row>
    <row r="5" spans="1:8" x14ac:dyDescent="0.2">
      <c r="A5" s="2">
        <v>1</v>
      </c>
      <c r="B5" s="2">
        <v>5</v>
      </c>
      <c r="C5" s="2"/>
      <c r="D5" s="7"/>
      <c r="E5" s="13"/>
      <c r="F5" s="13"/>
      <c r="G5" s="12"/>
      <c r="H5" s="7"/>
    </row>
    <row r="6" spans="1:8" x14ac:dyDescent="0.2">
      <c r="A6" s="2">
        <v>2</v>
      </c>
      <c r="B6" s="2">
        <v>8</v>
      </c>
      <c r="C6" s="2"/>
      <c r="D6" s="7"/>
      <c r="E6" s="13"/>
      <c r="F6" s="13"/>
      <c r="G6" s="12"/>
      <c r="H6" s="7"/>
    </row>
    <row r="7" spans="1:8" x14ac:dyDescent="0.2">
      <c r="A7" s="2">
        <v>3</v>
      </c>
      <c r="B7" s="2">
        <v>13</v>
      </c>
      <c r="C7" s="2"/>
      <c r="D7" s="7"/>
      <c r="E7" s="13"/>
      <c r="F7" s="13"/>
      <c r="G7" s="12"/>
      <c r="H7" s="7"/>
    </row>
    <row r="8" spans="1:8" x14ac:dyDescent="0.2">
      <c r="A8" s="2">
        <v>4</v>
      </c>
      <c r="B8" s="2">
        <v>11</v>
      </c>
      <c r="C8" s="2"/>
      <c r="D8" s="7"/>
      <c r="E8" s="13"/>
      <c r="F8" s="13"/>
      <c r="G8" s="12"/>
      <c r="H8" s="7"/>
    </row>
    <row r="9" spans="1:8" x14ac:dyDescent="0.2">
      <c r="A9" s="2">
        <v>5</v>
      </c>
      <c r="B9" s="2">
        <v>9</v>
      </c>
      <c r="C9" s="2"/>
      <c r="D9" s="7"/>
      <c r="E9" s="13"/>
      <c r="F9" s="13"/>
      <c r="G9" s="12"/>
      <c r="H9" s="7"/>
    </row>
    <row r="10" spans="1:8" x14ac:dyDescent="0.2">
      <c r="A10" s="2">
        <v>6</v>
      </c>
      <c r="B10" s="2">
        <v>4</v>
      </c>
      <c r="C10" s="2"/>
      <c r="D10" s="7"/>
      <c r="E10" s="13"/>
      <c r="F10" s="13"/>
      <c r="G10" s="12"/>
      <c r="H10" s="7"/>
    </row>
    <row r="11" spans="1:8" x14ac:dyDescent="0.2">
      <c r="A11" s="2">
        <v>7</v>
      </c>
      <c r="B11" s="2">
        <v>8</v>
      </c>
      <c r="C11" s="2"/>
      <c r="D11" s="7"/>
      <c r="E11" s="13"/>
      <c r="F11" s="13"/>
      <c r="G11" s="12"/>
      <c r="H11" s="7"/>
    </row>
    <row r="12" spans="1:8" x14ac:dyDescent="0.2">
      <c r="A12" s="2">
        <v>8</v>
      </c>
      <c r="B12" s="2">
        <v>12</v>
      </c>
      <c r="C12" s="2"/>
      <c r="D12" s="7"/>
      <c r="E12" s="13"/>
      <c r="F12" s="13"/>
      <c r="G12" s="12"/>
      <c r="H12" s="7"/>
    </row>
    <row r="13" spans="1:8" x14ac:dyDescent="0.2">
      <c r="A13" s="2">
        <v>9</v>
      </c>
      <c r="B13" s="2">
        <v>10</v>
      </c>
      <c r="C13" s="2"/>
      <c r="D13" s="7"/>
      <c r="E13" s="13"/>
      <c r="F13" s="13"/>
      <c r="G13" s="12"/>
      <c r="H13" s="7"/>
    </row>
    <row r="14" spans="1:8" x14ac:dyDescent="0.2">
      <c r="A14" s="2">
        <v>10</v>
      </c>
      <c r="B14" s="2">
        <v>8</v>
      </c>
      <c r="C14" s="2"/>
      <c r="D14" s="7"/>
      <c r="E14" s="13"/>
      <c r="F14" s="13"/>
      <c r="G14" s="12"/>
      <c r="H14" s="7"/>
    </row>
    <row r="15" spans="1:8" x14ac:dyDescent="0.2">
      <c r="A15" s="2">
        <v>11</v>
      </c>
      <c r="B15" s="2">
        <v>5</v>
      </c>
      <c r="C15" s="2"/>
      <c r="D15" s="7"/>
      <c r="E15" s="13"/>
      <c r="F15" s="13"/>
      <c r="G15" s="12"/>
      <c r="H15" s="7"/>
    </row>
    <row r="16" spans="1:8" x14ac:dyDescent="0.2">
      <c r="A16" s="2">
        <v>12</v>
      </c>
      <c r="B16" s="2">
        <v>9</v>
      </c>
      <c r="C16" s="2"/>
      <c r="D16" s="7"/>
      <c r="E16" s="13"/>
      <c r="F16" s="13"/>
      <c r="G16" s="12"/>
      <c r="H16" s="7"/>
    </row>
    <row r="17" spans="1:8" x14ac:dyDescent="0.2">
      <c r="A17" s="2">
        <v>13</v>
      </c>
      <c r="B17" s="2">
        <v>13</v>
      </c>
      <c r="C17" s="2"/>
      <c r="D17" s="7"/>
      <c r="E17" s="13"/>
      <c r="F17" s="13"/>
      <c r="G17" s="12"/>
      <c r="H17" s="7"/>
    </row>
    <row r="18" spans="1:8" x14ac:dyDescent="0.2">
      <c r="A18" s="2">
        <v>14</v>
      </c>
      <c r="B18" s="2">
        <v>10</v>
      </c>
      <c r="C18" s="2"/>
      <c r="D18" s="7"/>
      <c r="E18" s="13"/>
      <c r="F18" s="13"/>
      <c r="G18" s="12"/>
      <c r="H18" s="7"/>
    </row>
    <row r="19" spans="1:8" x14ac:dyDescent="0.2">
      <c r="A19" s="2">
        <v>15</v>
      </c>
      <c r="B19" s="2">
        <v>7</v>
      </c>
      <c r="C19" s="2"/>
      <c r="D19" s="7"/>
      <c r="E19" s="13"/>
      <c r="F19" s="13"/>
      <c r="G19" s="12"/>
      <c r="H19" s="7"/>
    </row>
    <row r="21" spans="1:8" x14ac:dyDescent="0.2">
      <c r="H21" s="13"/>
    </row>
    <row r="26" spans="1:8" x14ac:dyDescent="0.2">
      <c r="A26" s="1" t="s">
        <v>40</v>
      </c>
    </row>
    <row r="27" spans="1:8" x14ac:dyDescent="0.2">
      <c r="A27" s="1" t="s">
        <v>41</v>
      </c>
    </row>
    <row r="28" spans="1:8" x14ac:dyDescent="0.2">
      <c r="A28" s="1" t="s">
        <v>42</v>
      </c>
    </row>
    <row r="29" spans="1:8" x14ac:dyDescent="0.2">
      <c r="A29" s="1" t="s">
        <v>43</v>
      </c>
    </row>
    <row r="30" spans="1:8" x14ac:dyDescent="0.2">
      <c r="A30" s="1" t="s">
        <v>46</v>
      </c>
    </row>
    <row r="31" spans="1:8" x14ac:dyDescent="0.2">
      <c r="A31" s="1" t="s">
        <v>47</v>
      </c>
    </row>
    <row r="32" spans="1:8" x14ac:dyDescent="0.2">
      <c r="A32" s="1" t="s">
        <v>35</v>
      </c>
    </row>
    <row r="33" spans="1:1" x14ac:dyDescent="0.2">
      <c r="A33" s="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BE39-B769-6F4D-81C0-5744402CA994}">
  <sheetPr>
    <tabColor theme="9"/>
  </sheetPr>
  <dimension ref="A2:H33"/>
  <sheetViews>
    <sheetView showGridLines="0" zoomScale="208" workbookViewId="0">
      <selection activeCell="A34" sqref="A34"/>
    </sheetView>
  </sheetViews>
  <sheetFormatPr baseColWidth="10" defaultRowHeight="16" x14ac:dyDescent="0.2"/>
  <cols>
    <col min="1" max="3" width="10.83203125" style="1"/>
    <col min="4" max="4" width="7.33203125" style="1" bestFit="1" customWidth="1"/>
    <col min="5" max="7" width="5.6640625" style="1" bestFit="1" customWidth="1"/>
    <col min="8" max="16384" width="10.83203125" style="1"/>
  </cols>
  <sheetData>
    <row r="2" spans="1:8" x14ac:dyDescent="0.2">
      <c r="A2" s="1" t="s">
        <v>37</v>
      </c>
    </row>
    <row r="4" spans="1:8" x14ac:dyDescent="0.2">
      <c r="A4" s="8" t="s">
        <v>22</v>
      </c>
      <c r="B4" s="8" t="s">
        <v>23</v>
      </c>
      <c r="C4" s="8" t="s">
        <v>38</v>
      </c>
      <c r="D4" s="8" t="s">
        <v>39</v>
      </c>
      <c r="E4" s="8" t="s">
        <v>44</v>
      </c>
      <c r="F4" s="8" t="s">
        <v>45</v>
      </c>
      <c r="G4" s="8" t="s">
        <v>31</v>
      </c>
      <c r="H4" s="8" t="s">
        <v>33</v>
      </c>
    </row>
    <row r="5" spans="1:8" x14ac:dyDescent="0.2">
      <c r="A5" s="2">
        <v>1</v>
      </c>
      <c r="B5" s="2">
        <v>5</v>
      </c>
      <c r="C5" s="2"/>
      <c r="D5" s="7">
        <f>AVERAGE(C7:C17)</f>
        <v>8.836363636363636</v>
      </c>
      <c r="E5" s="13">
        <f>B5/D5</f>
        <v>0.56584362139917699</v>
      </c>
      <c r="F5" s="13">
        <f>AVERAGE(E5,E10,E15)</f>
        <v>0.5281207133058986</v>
      </c>
      <c r="G5" s="12">
        <f>F5*D5</f>
        <v>4.6666666666666679</v>
      </c>
      <c r="H5" s="7">
        <f>ABS(B5-G5)</f>
        <v>0.33333333333333215</v>
      </c>
    </row>
    <row r="6" spans="1:8" x14ac:dyDescent="0.2">
      <c r="A6" s="2">
        <v>2</v>
      </c>
      <c r="B6" s="2">
        <v>8</v>
      </c>
      <c r="C6" s="2"/>
      <c r="D6" s="7">
        <v>8.836363636363636</v>
      </c>
      <c r="E6" s="13">
        <f t="shared" ref="E6:E19" si="0">B6/D6</f>
        <v>0.90534979423868311</v>
      </c>
      <c r="F6" s="13">
        <f t="shared" ref="F6:F9" si="1">AVERAGE(E6,E11,E16)</f>
        <v>0.94307270233196172</v>
      </c>
      <c r="G6" s="12">
        <f t="shared" ref="G6:G19" si="2">F6*D6</f>
        <v>8.3333333333333339</v>
      </c>
      <c r="H6" s="7">
        <f t="shared" ref="H6:H19" si="3">ABS(B6-G6)</f>
        <v>0.33333333333333393</v>
      </c>
    </row>
    <row r="7" spans="1:8" x14ac:dyDescent="0.2">
      <c r="A7" s="2">
        <v>3</v>
      </c>
      <c r="B7" s="2">
        <v>13</v>
      </c>
      <c r="C7" s="2">
        <f t="shared" ref="C7:C17" si="4">AVERAGE(B5:B9)</f>
        <v>9.1999999999999993</v>
      </c>
      <c r="D7" s="7">
        <v>8.836363636363636</v>
      </c>
      <c r="E7" s="13">
        <f t="shared" si="0"/>
        <v>1.4711934156378601</v>
      </c>
      <c r="F7" s="13">
        <f t="shared" si="1"/>
        <v>1.4334705075445815</v>
      </c>
      <c r="G7" s="12">
        <f t="shared" si="2"/>
        <v>12.666666666666664</v>
      </c>
      <c r="H7" s="7">
        <f t="shared" si="3"/>
        <v>0.3333333333333357</v>
      </c>
    </row>
    <row r="8" spans="1:8" x14ac:dyDescent="0.2">
      <c r="A8" s="2">
        <v>4</v>
      </c>
      <c r="B8" s="2">
        <v>11</v>
      </c>
      <c r="C8" s="2">
        <f t="shared" si="4"/>
        <v>9</v>
      </c>
      <c r="D8" s="7">
        <v>8.836363636363636</v>
      </c>
      <c r="E8" s="13">
        <f t="shared" si="0"/>
        <v>1.2448559670781894</v>
      </c>
      <c r="F8" s="13">
        <f t="shared" si="1"/>
        <v>1.1694101508916326</v>
      </c>
      <c r="G8" s="12">
        <f t="shared" si="2"/>
        <v>10.333333333333334</v>
      </c>
      <c r="H8" s="7">
        <f t="shared" si="3"/>
        <v>0.66666666666666607</v>
      </c>
    </row>
    <row r="9" spans="1:8" x14ac:dyDescent="0.2">
      <c r="A9" s="2">
        <v>5</v>
      </c>
      <c r="B9" s="2">
        <v>9</v>
      </c>
      <c r="C9" s="2">
        <f t="shared" si="4"/>
        <v>9</v>
      </c>
      <c r="D9" s="7">
        <v>8.836363636363636</v>
      </c>
      <c r="E9" s="13">
        <f t="shared" si="0"/>
        <v>1.0185185185185186</v>
      </c>
      <c r="F9" s="13">
        <f t="shared" si="1"/>
        <v>0.90534979423868311</v>
      </c>
      <c r="G9" s="12">
        <f t="shared" si="2"/>
        <v>7.9999999999999991</v>
      </c>
      <c r="H9" s="7">
        <f t="shared" si="3"/>
        <v>1.0000000000000009</v>
      </c>
    </row>
    <row r="10" spans="1:8" x14ac:dyDescent="0.2">
      <c r="A10" s="2">
        <v>6</v>
      </c>
      <c r="B10" s="2">
        <v>4</v>
      </c>
      <c r="C10" s="2">
        <f t="shared" si="4"/>
        <v>8.8000000000000007</v>
      </c>
      <c r="D10" s="7">
        <v>8.836363636363636</v>
      </c>
      <c r="E10" s="13">
        <f t="shared" si="0"/>
        <v>0.45267489711934156</v>
      </c>
      <c r="F10" s="13">
        <v>0.5281207133058986</v>
      </c>
      <c r="G10" s="12">
        <f t="shared" si="2"/>
        <v>4.6666666666666679</v>
      </c>
      <c r="H10" s="7">
        <f t="shared" si="3"/>
        <v>0.66666666666666785</v>
      </c>
    </row>
    <row r="11" spans="1:8" x14ac:dyDescent="0.2">
      <c r="A11" s="2">
        <v>7</v>
      </c>
      <c r="B11" s="2">
        <v>8</v>
      </c>
      <c r="C11" s="2">
        <f t="shared" si="4"/>
        <v>8.6</v>
      </c>
      <c r="D11" s="7">
        <v>8.836363636363636</v>
      </c>
      <c r="E11" s="13">
        <f t="shared" si="0"/>
        <v>0.90534979423868311</v>
      </c>
      <c r="F11" s="13">
        <v>0.94307270233196172</v>
      </c>
      <c r="G11" s="12">
        <f t="shared" si="2"/>
        <v>8.3333333333333339</v>
      </c>
      <c r="H11" s="7">
        <f t="shared" si="3"/>
        <v>0.33333333333333393</v>
      </c>
    </row>
    <row r="12" spans="1:8" x14ac:dyDescent="0.2">
      <c r="A12" s="2">
        <v>8</v>
      </c>
      <c r="B12" s="2">
        <v>12</v>
      </c>
      <c r="C12" s="2">
        <f t="shared" si="4"/>
        <v>8.4</v>
      </c>
      <c r="D12" s="7">
        <v>8.836363636363636</v>
      </c>
      <c r="E12" s="13">
        <f t="shared" si="0"/>
        <v>1.3580246913580247</v>
      </c>
      <c r="F12" s="13">
        <v>1.4334705075445815</v>
      </c>
      <c r="G12" s="12">
        <f t="shared" si="2"/>
        <v>12.666666666666664</v>
      </c>
      <c r="H12" s="7">
        <f t="shared" si="3"/>
        <v>0.6666666666666643</v>
      </c>
    </row>
    <row r="13" spans="1:8" x14ac:dyDescent="0.2">
      <c r="A13" s="2">
        <v>9</v>
      </c>
      <c r="B13" s="2">
        <v>10</v>
      </c>
      <c r="C13" s="2">
        <f t="shared" si="4"/>
        <v>8.6</v>
      </c>
      <c r="D13" s="7">
        <v>8.836363636363636</v>
      </c>
      <c r="E13" s="13">
        <f t="shared" si="0"/>
        <v>1.131687242798354</v>
      </c>
      <c r="F13" s="13">
        <v>1.1694101508916326</v>
      </c>
      <c r="G13" s="12">
        <f t="shared" si="2"/>
        <v>10.333333333333334</v>
      </c>
      <c r="H13" s="7">
        <f t="shared" si="3"/>
        <v>0.33333333333333393</v>
      </c>
    </row>
    <row r="14" spans="1:8" x14ac:dyDescent="0.2">
      <c r="A14" s="2">
        <v>10</v>
      </c>
      <c r="B14" s="2">
        <v>8</v>
      </c>
      <c r="C14" s="2">
        <f t="shared" si="4"/>
        <v>8.8000000000000007</v>
      </c>
      <c r="D14" s="7">
        <v>8.836363636363636</v>
      </c>
      <c r="E14" s="13">
        <f t="shared" si="0"/>
        <v>0.90534979423868311</v>
      </c>
      <c r="F14" s="13">
        <v>0.90534979423868311</v>
      </c>
      <c r="G14" s="12">
        <f t="shared" si="2"/>
        <v>7.9999999999999991</v>
      </c>
      <c r="H14" s="7">
        <f t="shared" si="3"/>
        <v>8.8817841970012523E-16</v>
      </c>
    </row>
    <row r="15" spans="1:8" x14ac:dyDescent="0.2">
      <c r="A15" s="2">
        <v>11</v>
      </c>
      <c r="B15" s="2">
        <v>5</v>
      </c>
      <c r="C15" s="2">
        <f t="shared" si="4"/>
        <v>9</v>
      </c>
      <c r="D15" s="7">
        <v>8.836363636363636</v>
      </c>
      <c r="E15" s="13">
        <f t="shared" si="0"/>
        <v>0.56584362139917699</v>
      </c>
      <c r="F15" s="13">
        <v>0.5281207133058986</v>
      </c>
      <c r="G15" s="12">
        <f t="shared" si="2"/>
        <v>4.6666666666666679</v>
      </c>
      <c r="H15" s="7">
        <f t="shared" si="3"/>
        <v>0.33333333333333215</v>
      </c>
    </row>
    <row r="16" spans="1:8" x14ac:dyDescent="0.2">
      <c r="A16" s="2">
        <v>12</v>
      </c>
      <c r="B16" s="2">
        <v>9</v>
      </c>
      <c r="C16" s="2">
        <f t="shared" si="4"/>
        <v>9</v>
      </c>
      <c r="D16" s="7">
        <v>8.836363636363636</v>
      </c>
      <c r="E16" s="13">
        <f t="shared" si="0"/>
        <v>1.0185185185185186</v>
      </c>
      <c r="F16" s="13">
        <v>0.94307270233196172</v>
      </c>
      <c r="G16" s="12">
        <f t="shared" si="2"/>
        <v>8.3333333333333339</v>
      </c>
      <c r="H16" s="7">
        <f t="shared" si="3"/>
        <v>0.66666666666666607</v>
      </c>
    </row>
    <row r="17" spans="1:8" x14ac:dyDescent="0.2">
      <c r="A17" s="2">
        <v>13</v>
      </c>
      <c r="B17" s="2">
        <v>13</v>
      </c>
      <c r="C17" s="2">
        <f t="shared" si="4"/>
        <v>8.8000000000000007</v>
      </c>
      <c r="D17" s="7">
        <v>8.836363636363636</v>
      </c>
      <c r="E17" s="13">
        <f t="shared" si="0"/>
        <v>1.4711934156378601</v>
      </c>
      <c r="F17" s="13">
        <v>1.4334705075445815</v>
      </c>
      <c r="G17" s="12">
        <f t="shared" si="2"/>
        <v>12.666666666666664</v>
      </c>
      <c r="H17" s="7">
        <f t="shared" si="3"/>
        <v>0.3333333333333357</v>
      </c>
    </row>
    <row r="18" spans="1:8" x14ac:dyDescent="0.2">
      <c r="A18" s="2">
        <v>14</v>
      </c>
      <c r="B18" s="2">
        <v>10</v>
      </c>
      <c r="C18" s="2"/>
      <c r="D18" s="7">
        <v>8.836363636363636</v>
      </c>
      <c r="E18" s="13">
        <f t="shared" si="0"/>
        <v>1.131687242798354</v>
      </c>
      <c r="F18" s="13">
        <v>1.1694101508916326</v>
      </c>
      <c r="G18" s="12">
        <f t="shared" si="2"/>
        <v>10.333333333333334</v>
      </c>
      <c r="H18" s="7">
        <f t="shared" si="3"/>
        <v>0.33333333333333393</v>
      </c>
    </row>
    <row r="19" spans="1:8" x14ac:dyDescent="0.2">
      <c r="A19" s="2">
        <v>15</v>
      </c>
      <c r="B19" s="2">
        <v>7</v>
      </c>
      <c r="C19" s="2"/>
      <c r="D19" s="7">
        <v>8.836363636363636</v>
      </c>
      <c r="E19" s="13">
        <f t="shared" si="0"/>
        <v>0.79218106995884774</v>
      </c>
      <c r="F19" s="13">
        <v>0.90534979423868311</v>
      </c>
      <c r="G19" s="12">
        <f t="shared" si="2"/>
        <v>7.9999999999999991</v>
      </c>
      <c r="H19" s="7">
        <f t="shared" si="3"/>
        <v>0.99999999999999911</v>
      </c>
    </row>
    <row r="21" spans="1:8" x14ac:dyDescent="0.2">
      <c r="G21" s="1" t="s">
        <v>34</v>
      </c>
      <c r="H21" s="13">
        <f>AVERAGE(H5:H19)</f>
        <v>0.48888888888888909</v>
      </c>
    </row>
    <row r="26" spans="1:8" x14ac:dyDescent="0.2">
      <c r="A26" s="1" t="s">
        <v>40</v>
      </c>
    </row>
    <row r="27" spans="1:8" x14ac:dyDescent="0.2">
      <c r="A27" s="1" t="s">
        <v>41</v>
      </c>
    </row>
    <row r="28" spans="1:8" x14ac:dyDescent="0.2">
      <c r="A28" s="1" t="s">
        <v>42</v>
      </c>
    </row>
    <row r="29" spans="1:8" x14ac:dyDescent="0.2">
      <c r="A29" s="1" t="s">
        <v>43</v>
      </c>
    </row>
    <row r="30" spans="1:8" x14ac:dyDescent="0.2">
      <c r="A30" s="1" t="s">
        <v>46</v>
      </c>
    </row>
    <row r="31" spans="1:8" x14ac:dyDescent="0.2">
      <c r="A31" s="1" t="s">
        <v>47</v>
      </c>
    </row>
    <row r="32" spans="1:8" x14ac:dyDescent="0.2">
      <c r="A32" s="1" t="s">
        <v>35</v>
      </c>
    </row>
    <row r="33" spans="1:1" x14ac:dyDescent="0.2">
      <c r="A33" s="1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7384-AC23-A549-8353-75C14BCCC8E7}">
  <sheetPr>
    <tabColor theme="4"/>
  </sheetPr>
  <dimension ref="A2:F48"/>
  <sheetViews>
    <sheetView showGridLines="0" zoomScale="283" workbookViewId="0">
      <selection activeCell="D32" sqref="D32"/>
    </sheetView>
  </sheetViews>
  <sheetFormatPr baseColWidth="10" defaultRowHeight="16" x14ac:dyDescent="0.2"/>
  <cols>
    <col min="1" max="16384" width="10.83203125" style="1"/>
  </cols>
  <sheetData>
    <row r="2" spans="1:5" x14ac:dyDescent="0.2">
      <c r="A2" s="1" t="s">
        <v>49</v>
      </c>
    </row>
    <row r="4" spans="1:5" x14ac:dyDescent="0.2">
      <c r="B4" s="8" t="s">
        <v>50</v>
      </c>
      <c r="C4" s="8" t="s">
        <v>51</v>
      </c>
      <c r="D4" s="8" t="s">
        <v>52</v>
      </c>
      <c r="E4" s="8" t="s">
        <v>53</v>
      </c>
    </row>
    <row r="5" spans="1:5" x14ac:dyDescent="0.2">
      <c r="B5" s="2">
        <v>1</v>
      </c>
      <c r="C5" s="2">
        <v>3</v>
      </c>
      <c r="D5" s="2"/>
      <c r="E5" s="2"/>
    </row>
    <row r="6" spans="1:5" x14ac:dyDescent="0.2">
      <c r="B6" s="2">
        <v>2</v>
      </c>
      <c r="C6" s="2">
        <v>5</v>
      </c>
      <c r="D6" s="2"/>
      <c r="E6" s="2"/>
    </row>
    <row r="7" spans="1:5" x14ac:dyDescent="0.2">
      <c r="B7" s="2">
        <v>3</v>
      </c>
      <c r="C7" s="2">
        <v>6</v>
      </c>
      <c r="D7" s="2"/>
      <c r="E7" s="2"/>
    </row>
    <row r="8" spans="1:5" x14ac:dyDescent="0.2">
      <c r="B8" s="2">
        <v>4</v>
      </c>
      <c r="C8" s="2">
        <v>8</v>
      </c>
      <c r="D8" s="2"/>
      <c r="E8" s="2"/>
    </row>
    <row r="9" spans="1:5" x14ac:dyDescent="0.2">
      <c r="B9" s="2">
        <v>5</v>
      </c>
      <c r="C9" s="2">
        <v>11</v>
      </c>
      <c r="D9" s="2"/>
      <c r="E9" s="2"/>
    </row>
    <row r="10" spans="1:5" x14ac:dyDescent="0.2">
      <c r="B10" s="2">
        <v>6</v>
      </c>
      <c r="C10" s="2">
        <v>12</v>
      </c>
      <c r="D10" s="2"/>
      <c r="E10" s="2"/>
    </row>
    <row r="11" spans="1:5" x14ac:dyDescent="0.2">
      <c r="B11" s="2">
        <v>7</v>
      </c>
      <c r="C11" s="2">
        <v>15</v>
      </c>
      <c r="D11" s="2"/>
      <c r="E11" s="2"/>
    </row>
    <row r="12" spans="1:5" x14ac:dyDescent="0.2">
      <c r="B12" s="2">
        <v>8</v>
      </c>
      <c r="C12" s="2">
        <v>16</v>
      </c>
      <c r="D12" s="2"/>
      <c r="E12" s="2"/>
    </row>
    <row r="13" spans="1:5" x14ac:dyDescent="0.2">
      <c r="B13" s="2">
        <v>9</v>
      </c>
      <c r="C13" s="2">
        <v>19</v>
      </c>
      <c r="D13" s="2"/>
      <c r="E13" s="2"/>
    </row>
    <row r="14" spans="1:5" x14ac:dyDescent="0.2">
      <c r="B14" s="2">
        <v>10</v>
      </c>
      <c r="C14" s="2">
        <v>20</v>
      </c>
      <c r="D14" s="2"/>
      <c r="E14" s="2"/>
    </row>
    <row r="15" spans="1:5" x14ac:dyDescent="0.2">
      <c r="A15" s="14" t="s">
        <v>54</v>
      </c>
      <c r="B15" s="2">
        <f>SUM(B5:B14)</f>
        <v>55</v>
      </c>
      <c r="C15" s="2">
        <f t="shared" ref="C15" si="0">SUM(C5:C14)</f>
        <v>115</v>
      </c>
      <c r="D15" s="2"/>
      <c r="E15" s="2"/>
    </row>
    <row r="16" spans="1:5" x14ac:dyDescent="0.2">
      <c r="A16" s="14" t="s">
        <v>55</v>
      </c>
      <c r="B16" s="2">
        <f>B15^2</f>
        <v>3025</v>
      </c>
      <c r="C16" s="2"/>
      <c r="D16" s="2"/>
      <c r="E16" s="2"/>
    </row>
    <row r="17" spans="1:4" x14ac:dyDescent="0.2">
      <c r="A17" s="14" t="s">
        <v>56</v>
      </c>
      <c r="B17" s="2">
        <v>10</v>
      </c>
    </row>
    <row r="19" spans="1:4" x14ac:dyDescent="0.2">
      <c r="A19" s="1" t="s">
        <v>57</v>
      </c>
    </row>
    <row r="21" spans="1:4" x14ac:dyDescent="0.2">
      <c r="A21" s="1" t="s">
        <v>58</v>
      </c>
    </row>
    <row r="23" spans="1:4" x14ac:dyDescent="0.2">
      <c r="A23" s="2" t="s">
        <v>22</v>
      </c>
      <c r="B23" s="2" t="s">
        <v>59</v>
      </c>
      <c r="C23" s="2" t="s">
        <v>31</v>
      </c>
      <c r="D23" s="2" t="s">
        <v>33</v>
      </c>
    </row>
    <row r="24" spans="1:4" x14ac:dyDescent="0.2">
      <c r="A24" s="2">
        <v>1</v>
      </c>
      <c r="B24" s="2">
        <v>3</v>
      </c>
      <c r="C24" s="2">
        <f>$B$19*A24+$B$21</f>
        <v>0</v>
      </c>
      <c r="D24" s="2"/>
    </row>
    <row r="25" spans="1:4" x14ac:dyDescent="0.2">
      <c r="A25" s="2">
        <v>2</v>
      </c>
      <c r="B25" s="2">
        <v>5</v>
      </c>
      <c r="C25" s="2">
        <f t="shared" ref="C25:C43" si="1">$B$19*A25+$B$21</f>
        <v>0</v>
      </c>
      <c r="D25" s="2"/>
    </row>
    <row r="26" spans="1:4" x14ac:dyDescent="0.2">
      <c r="A26" s="2">
        <v>3</v>
      </c>
      <c r="B26" s="2">
        <v>6</v>
      </c>
      <c r="C26" s="2">
        <f t="shared" si="1"/>
        <v>0</v>
      </c>
      <c r="D26" s="2"/>
    </row>
    <row r="27" spans="1:4" x14ac:dyDescent="0.2">
      <c r="A27" s="2">
        <v>4</v>
      </c>
      <c r="B27" s="2">
        <v>8</v>
      </c>
      <c r="C27" s="2">
        <f t="shared" si="1"/>
        <v>0</v>
      </c>
      <c r="D27" s="2"/>
    </row>
    <row r="28" spans="1:4" x14ac:dyDescent="0.2">
      <c r="A28" s="2">
        <v>5</v>
      </c>
      <c r="B28" s="2">
        <v>11</v>
      </c>
      <c r="C28" s="2">
        <f t="shared" si="1"/>
        <v>0</v>
      </c>
      <c r="D28" s="2"/>
    </row>
    <row r="29" spans="1:4" x14ac:dyDescent="0.2">
      <c r="A29" s="2">
        <v>6</v>
      </c>
      <c r="B29" s="2">
        <v>12</v>
      </c>
      <c r="C29" s="2">
        <f t="shared" si="1"/>
        <v>0</v>
      </c>
      <c r="D29" s="2"/>
    </row>
    <row r="30" spans="1:4" x14ac:dyDescent="0.2">
      <c r="A30" s="2">
        <v>7</v>
      </c>
      <c r="B30" s="2">
        <v>15</v>
      </c>
      <c r="C30" s="2">
        <f t="shared" si="1"/>
        <v>0</v>
      </c>
      <c r="D30" s="2"/>
    </row>
    <row r="31" spans="1:4" x14ac:dyDescent="0.2">
      <c r="A31" s="2">
        <v>8</v>
      </c>
      <c r="B31" s="2">
        <v>16</v>
      </c>
      <c r="C31" s="2">
        <f t="shared" si="1"/>
        <v>0</v>
      </c>
      <c r="D31" s="2"/>
    </row>
    <row r="32" spans="1:4" x14ac:dyDescent="0.2">
      <c r="A32" s="2">
        <v>9</v>
      </c>
      <c r="B32" s="2">
        <v>19</v>
      </c>
      <c r="C32" s="2">
        <f t="shared" si="1"/>
        <v>0</v>
      </c>
      <c r="D32" s="2"/>
    </row>
    <row r="33" spans="1:6" x14ac:dyDescent="0.2">
      <c r="A33" s="2">
        <v>10</v>
      </c>
      <c r="B33" s="2">
        <v>20</v>
      </c>
      <c r="C33" s="2">
        <f t="shared" si="1"/>
        <v>0</v>
      </c>
      <c r="D33" s="2"/>
      <c r="E33" s="2" t="s">
        <v>34</v>
      </c>
      <c r="F33" s="2" t="e">
        <f>AVERAGE(D24:D33)</f>
        <v>#DIV/0!</v>
      </c>
    </row>
    <row r="34" spans="1:6" x14ac:dyDescent="0.2">
      <c r="A34" s="2">
        <v>11</v>
      </c>
      <c r="B34" s="2"/>
      <c r="C34" s="2">
        <f t="shared" si="1"/>
        <v>0</v>
      </c>
      <c r="D34" s="2"/>
    </row>
    <row r="35" spans="1:6" x14ac:dyDescent="0.2">
      <c r="A35" s="2">
        <v>12</v>
      </c>
      <c r="B35" s="2"/>
      <c r="C35" s="2">
        <f t="shared" si="1"/>
        <v>0</v>
      </c>
      <c r="D35" s="2"/>
    </row>
    <row r="36" spans="1:6" x14ac:dyDescent="0.2">
      <c r="A36" s="2">
        <v>13</v>
      </c>
      <c r="B36" s="2"/>
      <c r="C36" s="2">
        <f t="shared" si="1"/>
        <v>0</v>
      </c>
      <c r="D36" s="2"/>
    </row>
    <row r="37" spans="1:6" x14ac:dyDescent="0.2">
      <c r="A37" s="2">
        <v>14</v>
      </c>
      <c r="B37" s="2"/>
      <c r="C37" s="2">
        <f t="shared" si="1"/>
        <v>0</v>
      </c>
      <c r="D37" s="2"/>
    </row>
    <row r="38" spans="1:6" x14ac:dyDescent="0.2">
      <c r="A38" s="2">
        <v>15</v>
      </c>
      <c r="B38" s="2"/>
      <c r="C38" s="2">
        <f t="shared" si="1"/>
        <v>0</v>
      </c>
      <c r="D38" s="2"/>
    </row>
    <row r="39" spans="1:6" x14ac:dyDescent="0.2">
      <c r="A39" s="2">
        <v>16</v>
      </c>
      <c r="B39" s="2"/>
      <c r="C39" s="2">
        <f t="shared" si="1"/>
        <v>0</v>
      </c>
      <c r="D39" s="2"/>
    </row>
    <row r="40" spans="1:6" x14ac:dyDescent="0.2">
      <c r="A40" s="2">
        <v>17</v>
      </c>
      <c r="B40" s="2"/>
      <c r="C40" s="2">
        <f t="shared" si="1"/>
        <v>0</v>
      </c>
      <c r="D40" s="2"/>
    </row>
    <row r="41" spans="1:6" x14ac:dyDescent="0.2">
      <c r="A41" s="2">
        <v>18</v>
      </c>
      <c r="B41" s="2"/>
      <c r="C41" s="2">
        <f t="shared" si="1"/>
        <v>0</v>
      </c>
      <c r="D41" s="2"/>
    </row>
    <row r="42" spans="1:6" x14ac:dyDescent="0.2">
      <c r="A42" s="2">
        <v>19</v>
      </c>
      <c r="B42" s="2"/>
      <c r="C42" s="2">
        <f t="shared" si="1"/>
        <v>0</v>
      </c>
      <c r="D42" s="2"/>
    </row>
    <row r="43" spans="1:6" x14ac:dyDescent="0.2">
      <c r="A43" s="2">
        <v>20</v>
      </c>
      <c r="B43" s="2"/>
      <c r="C43" s="2">
        <f t="shared" si="1"/>
        <v>0</v>
      </c>
      <c r="D43" s="2"/>
    </row>
    <row r="44" spans="1:6" x14ac:dyDescent="0.2">
      <c r="A44" s="2"/>
    </row>
    <row r="45" spans="1:6" x14ac:dyDescent="0.2">
      <c r="A45" s="2"/>
    </row>
    <row r="46" spans="1:6" x14ac:dyDescent="0.2">
      <c r="A46" s="2"/>
    </row>
    <row r="47" spans="1:6" x14ac:dyDescent="0.2">
      <c r="A47" s="2"/>
    </row>
    <row r="48" spans="1:6" x14ac:dyDescent="0.2">
      <c r="A4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53C8-A689-7C4B-916F-4CE249828109}">
  <sheetPr>
    <tabColor theme="4"/>
  </sheetPr>
  <dimension ref="A2:F48"/>
  <sheetViews>
    <sheetView showGridLines="0" tabSelected="1" zoomScale="283" workbookViewId="0">
      <selection activeCell="D17" sqref="D17"/>
    </sheetView>
  </sheetViews>
  <sheetFormatPr baseColWidth="10" defaultRowHeight="16" x14ac:dyDescent="0.2"/>
  <cols>
    <col min="1" max="16384" width="10.83203125" style="1"/>
  </cols>
  <sheetData>
    <row r="2" spans="1:5" x14ac:dyDescent="0.2">
      <c r="A2" s="1" t="s">
        <v>49</v>
      </c>
    </row>
    <row r="4" spans="1:5" x14ac:dyDescent="0.2">
      <c r="B4" s="8" t="s">
        <v>50</v>
      </c>
      <c r="C4" s="8" t="s">
        <v>51</v>
      </c>
      <c r="D4" s="8" t="s">
        <v>52</v>
      </c>
      <c r="E4" s="8" t="s">
        <v>53</v>
      </c>
    </row>
    <row r="5" spans="1:5" x14ac:dyDescent="0.2">
      <c r="B5" s="2">
        <v>1</v>
      </c>
      <c r="C5" s="2">
        <v>3</v>
      </c>
      <c r="D5" s="2">
        <f>B5^2</f>
        <v>1</v>
      </c>
      <c r="E5" s="2">
        <f>B5*C5</f>
        <v>3</v>
      </c>
    </row>
    <row r="6" spans="1:5" x14ac:dyDescent="0.2">
      <c r="B6" s="2">
        <v>2</v>
      </c>
      <c r="C6" s="2">
        <v>5</v>
      </c>
      <c r="D6" s="2">
        <f t="shared" ref="D6:D14" si="0">B6^2</f>
        <v>4</v>
      </c>
      <c r="E6" s="2">
        <f t="shared" ref="E6:E14" si="1">B6*C6</f>
        <v>10</v>
      </c>
    </row>
    <row r="7" spans="1:5" x14ac:dyDescent="0.2">
      <c r="B7" s="2">
        <v>3</v>
      </c>
      <c r="C7" s="2">
        <v>6</v>
      </c>
      <c r="D7" s="2">
        <f t="shared" si="0"/>
        <v>9</v>
      </c>
      <c r="E7" s="2">
        <f t="shared" si="1"/>
        <v>18</v>
      </c>
    </row>
    <row r="8" spans="1:5" x14ac:dyDescent="0.2">
      <c r="B8" s="2">
        <v>4</v>
      </c>
      <c r="C8" s="2">
        <v>8</v>
      </c>
      <c r="D8" s="2">
        <f t="shared" si="0"/>
        <v>16</v>
      </c>
      <c r="E8" s="2">
        <f t="shared" si="1"/>
        <v>32</v>
      </c>
    </row>
    <row r="9" spans="1:5" x14ac:dyDescent="0.2">
      <c r="B9" s="2">
        <v>5</v>
      </c>
      <c r="C9" s="2">
        <v>11</v>
      </c>
      <c r="D9" s="2">
        <f t="shared" si="0"/>
        <v>25</v>
      </c>
      <c r="E9" s="2">
        <f t="shared" si="1"/>
        <v>55</v>
      </c>
    </row>
    <row r="10" spans="1:5" x14ac:dyDescent="0.2">
      <c r="B10" s="2">
        <v>6</v>
      </c>
      <c r="C10" s="2">
        <v>12</v>
      </c>
      <c r="D10" s="2">
        <f t="shared" si="0"/>
        <v>36</v>
      </c>
      <c r="E10" s="2">
        <f t="shared" si="1"/>
        <v>72</v>
      </c>
    </row>
    <row r="11" spans="1:5" x14ac:dyDescent="0.2">
      <c r="B11" s="2">
        <v>7</v>
      </c>
      <c r="C11" s="2">
        <v>15</v>
      </c>
      <c r="D11" s="2">
        <f t="shared" si="0"/>
        <v>49</v>
      </c>
      <c r="E11" s="2">
        <f t="shared" si="1"/>
        <v>105</v>
      </c>
    </row>
    <row r="12" spans="1:5" x14ac:dyDescent="0.2">
      <c r="B12" s="2">
        <v>8</v>
      </c>
      <c r="C12" s="2">
        <v>16</v>
      </c>
      <c r="D12" s="2">
        <f t="shared" si="0"/>
        <v>64</v>
      </c>
      <c r="E12" s="2">
        <f t="shared" si="1"/>
        <v>128</v>
      </c>
    </row>
    <row r="13" spans="1:5" x14ac:dyDescent="0.2">
      <c r="B13" s="2">
        <v>9</v>
      </c>
      <c r="C13" s="2">
        <v>19</v>
      </c>
      <c r="D13" s="2">
        <f t="shared" si="0"/>
        <v>81</v>
      </c>
      <c r="E13" s="2">
        <f t="shared" si="1"/>
        <v>171</v>
      </c>
    </row>
    <row r="14" spans="1:5" x14ac:dyDescent="0.2">
      <c r="B14" s="2">
        <v>10</v>
      </c>
      <c r="C14" s="2">
        <v>20</v>
      </c>
      <c r="D14" s="2">
        <f t="shared" si="0"/>
        <v>100</v>
      </c>
      <c r="E14" s="2">
        <f t="shared" si="1"/>
        <v>200</v>
      </c>
    </row>
    <row r="15" spans="1:5" x14ac:dyDescent="0.2">
      <c r="A15" s="14" t="s">
        <v>54</v>
      </c>
      <c r="B15" s="2">
        <f>SUM(B5:B14)</f>
        <v>55</v>
      </c>
      <c r="C15" s="2">
        <f t="shared" ref="C15:E15" si="2">SUM(C5:C14)</f>
        <v>115</v>
      </c>
      <c r="D15" s="2">
        <f t="shared" si="2"/>
        <v>385</v>
      </c>
      <c r="E15" s="2">
        <f t="shared" si="2"/>
        <v>794</v>
      </c>
    </row>
    <row r="16" spans="1:5" x14ac:dyDescent="0.2">
      <c r="A16" s="14" t="s">
        <v>55</v>
      </c>
      <c r="B16" s="2">
        <f>B15^2</f>
        <v>3025</v>
      </c>
      <c r="C16" s="2"/>
      <c r="D16" s="2"/>
      <c r="E16" s="2"/>
    </row>
    <row r="17" spans="1:4" x14ac:dyDescent="0.2">
      <c r="A17" s="14" t="s">
        <v>56</v>
      </c>
      <c r="B17" s="2">
        <v>10</v>
      </c>
    </row>
    <row r="19" spans="1:4" x14ac:dyDescent="0.2">
      <c r="A19" s="1" t="s">
        <v>57</v>
      </c>
      <c r="B19" s="1">
        <f>ROUND(((B17*E15)-(B15*C15))/(B17*D15-B16),2)</f>
        <v>1.96</v>
      </c>
    </row>
    <row r="21" spans="1:4" x14ac:dyDescent="0.2">
      <c r="A21" s="1" t="s">
        <v>58</v>
      </c>
      <c r="B21" s="1">
        <f>(C15-B19*B15)/B17</f>
        <v>0.72000000000000031</v>
      </c>
    </row>
    <row r="23" spans="1:4" x14ac:dyDescent="0.2">
      <c r="A23" s="2" t="s">
        <v>22</v>
      </c>
      <c r="B23" s="2" t="s">
        <v>59</v>
      </c>
      <c r="C23" s="1" t="s">
        <v>31</v>
      </c>
      <c r="D23" s="1" t="s">
        <v>33</v>
      </c>
    </row>
    <row r="24" spans="1:4" x14ac:dyDescent="0.2">
      <c r="A24" s="2">
        <v>1</v>
      </c>
      <c r="B24" s="2">
        <v>3</v>
      </c>
      <c r="C24" s="1">
        <f>$B$19*A24+$B$21</f>
        <v>2.68</v>
      </c>
      <c r="D24" s="1">
        <f>ABS(B24-C24)</f>
        <v>0.31999999999999984</v>
      </c>
    </row>
    <row r="25" spans="1:4" x14ac:dyDescent="0.2">
      <c r="A25" s="2">
        <v>2</v>
      </c>
      <c r="B25" s="2">
        <v>5</v>
      </c>
      <c r="C25" s="1">
        <f t="shared" ref="C25:C43" si="3">$B$19*A25+$B$21</f>
        <v>4.6400000000000006</v>
      </c>
      <c r="D25" s="1">
        <f t="shared" ref="D25:D33" si="4">ABS(B25-C25)</f>
        <v>0.35999999999999943</v>
      </c>
    </row>
    <row r="26" spans="1:4" x14ac:dyDescent="0.2">
      <c r="A26" s="2">
        <v>3</v>
      </c>
      <c r="B26" s="2">
        <v>6</v>
      </c>
      <c r="C26" s="1">
        <f t="shared" si="3"/>
        <v>6.6000000000000005</v>
      </c>
      <c r="D26" s="1">
        <f t="shared" si="4"/>
        <v>0.60000000000000053</v>
      </c>
    </row>
    <row r="27" spans="1:4" x14ac:dyDescent="0.2">
      <c r="A27" s="2">
        <v>4</v>
      </c>
      <c r="B27" s="2">
        <v>8</v>
      </c>
      <c r="C27" s="1">
        <f t="shared" si="3"/>
        <v>8.56</v>
      </c>
      <c r="D27" s="1">
        <f t="shared" si="4"/>
        <v>0.5600000000000005</v>
      </c>
    </row>
    <row r="28" spans="1:4" x14ac:dyDescent="0.2">
      <c r="A28" s="2">
        <v>5</v>
      </c>
      <c r="B28" s="2">
        <v>11</v>
      </c>
      <c r="C28" s="1">
        <f t="shared" si="3"/>
        <v>10.520000000000001</v>
      </c>
      <c r="D28" s="1">
        <f t="shared" si="4"/>
        <v>0.47999999999999865</v>
      </c>
    </row>
    <row r="29" spans="1:4" x14ac:dyDescent="0.2">
      <c r="A29" s="2">
        <v>6</v>
      </c>
      <c r="B29" s="2">
        <v>12</v>
      </c>
      <c r="C29" s="1">
        <f t="shared" si="3"/>
        <v>12.48</v>
      </c>
      <c r="D29" s="1">
        <f t="shared" si="4"/>
        <v>0.48000000000000043</v>
      </c>
    </row>
    <row r="30" spans="1:4" x14ac:dyDescent="0.2">
      <c r="A30" s="2">
        <v>7</v>
      </c>
      <c r="B30" s="2">
        <v>15</v>
      </c>
      <c r="C30" s="1">
        <f t="shared" si="3"/>
        <v>14.44</v>
      </c>
      <c r="D30" s="1">
        <f t="shared" si="4"/>
        <v>0.5600000000000005</v>
      </c>
    </row>
    <row r="31" spans="1:4" x14ac:dyDescent="0.2">
      <c r="A31" s="2">
        <v>8</v>
      </c>
      <c r="B31" s="2">
        <v>16</v>
      </c>
      <c r="C31" s="1">
        <f t="shared" si="3"/>
        <v>16.399999999999999</v>
      </c>
      <c r="D31" s="1">
        <f t="shared" si="4"/>
        <v>0.39999999999999858</v>
      </c>
    </row>
    <row r="32" spans="1:4" x14ac:dyDescent="0.2">
      <c r="A32" s="2">
        <v>9</v>
      </c>
      <c r="B32" s="2">
        <v>19</v>
      </c>
      <c r="C32" s="1">
        <f t="shared" si="3"/>
        <v>18.36</v>
      </c>
      <c r="D32" s="1">
        <f t="shared" si="4"/>
        <v>0.64000000000000057</v>
      </c>
    </row>
    <row r="33" spans="1:6" x14ac:dyDescent="0.2">
      <c r="A33" s="2">
        <v>10</v>
      </c>
      <c r="B33" s="2">
        <v>20</v>
      </c>
      <c r="C33" s="1">
        <f t="shared" si="3"/>
        <v>20.32</v>
      </c>
      <c r="D33" s="1">
        <f t="shared" si="4"/>
        <v>0.32000000000000028</v>
      </c>
      <c r="E33" s="2" t="s">
        <v>34</v>
      </c>
      <c r="F33" s="2">
        <f>AVERAGE(D24:D33)</f>
        <v>0.47199999999999986</v>
      </c>
    </row>
    <row r="34" spans="1:6" x14ac:dyDescent="0.2">
      <c r="A34" s="2">
        <v>11</v>
      </c>
      <c r="C34" s="1">
        <f t="shared" si="3"/>
        <v>22.279999999999998</v>
      </c>
    </row>
    <row r="35" spans="1:6" x14ac:dyDescent="0.2">
      <c r="A35" s="2">
        <v>12</v>
      </c>
      <c r="C35" s="1">
        <f t="shared" si="3"/>
        <v>24.24</v>
      </c>
    </row>
    <row r="36" spans="1:6" x14ac:dyDescent="0.2">
      <c r="A36" s="2">
        <v>13</v>
      </c>
      <c r="C36" s="1">
        <f t="shared" si="3"/>
        <v>26.2</v>
      </c>
    </row>
    <row r="37" spans="1:6" x14ac:dyDescent="0.2">
      <c r="A37" s="2">
        <v>14</v>
      </c>
      <c r="C37" s="1">
        <f t="shared" si="3"/>
        <v>28.159999999999997</v>
      </c>
    </row>
    <row r="38" spans="1:6" x14ac:dyDescent="0.2">
      <c r="A38" s="2">
        <v>15</v>
      </c>
      <c r="C38" s="1">
        <f t="shared" si="3"/>
        <v>30.119999999999997</v>
      </c>
    </row>
    <row r="39" spans="1:6" x14ac:dyDescent="0.2">
      <c r="A39" s="2">
        <v>16</v>
      </c>
      <c r="C39" s="1">
        <f t="shared" si="3"/>
        <v>32.08</v>
      </c>
    </row>
    <row r="40" spans="1:6" x14ac:dyDescent="0.2">
      <c r="A40" s="2">
        <v>17</v>
      </c>
      <c r="C40" s="1">
        <f t="shared" si="3"/>
        <v>34.04</v>
      </c>
    </row>
    <row r="41" spans="1:6" x14ac:dyDescent="0.2">
      <c r="A41" s="2">
        <v>18</v>
      </c>
      <c r="C41" s="1">
        <f t="shared" si="3"/>
        <v>36</v>
      </c>
    </row>
    <row r="42" spans="1:6" x14ac:dyDescent="0.2">
      <c r="A42" s="2">
        <v>19</v>
      </c>
      <c r="C42" s="1">
        <f t="shared" si="3"/>
        <v>37.96</v>
      </c>
    </row>
    <row r="43" spans="1:6" x14ac:dyDescent="0.2">
      <c r="A43" s="2">
        <v>20</v>
      </c>
      <c r="C43" s="1">
        <f t="shared" si="3"/>
        <v>39.92</v>
      </c>
    </row>
    <row r="44" spans="1:6" x14ac:dyDescent="0.2">
      <c r="A44" s="2"/>
    </row>
    <row r="45" spans="1:6" x14ac:dyDescent="0.2">
      <c r="A45" s="2"/>
    </row>
    <row r="46" spans="1:6" x14ac:dyDescent="0.2">
      <c r="A46" s="2"/>
    </row>
    <row r="47" spans="1:6" x14ac:dyDescent="0.2">
      <c r="A47" s="2"/>
    </row>
    <row r="48" spans="1:6" x14ac:dyDescent="0.2">
      <c r="A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ex1</vt:lpstr>
      <vt:lpstr>ex1_2</vt:lpstr>
      <vt:lpstr>ex2</vt:lpstr>
      <vt:lpstr>ex2 _2</vt:lpstr>
      <vt:lpstr>ex3</vt:lpstr>
      <vt:lpstr>ex3_2</vt:lpstr>
      <vt:lpstr>ex4</vt:lpstr>
      <vt:lpstr>ex4_2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2021-09-30T01:44:39Z</dcterms:created>
  <dcterms:modified xsi:type="dcterms:W3CDTF">2021-10-06T18:05:35Z</dcterms:modified>
</cp:coreProperties>
</file>