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GitHub Repositorio\2020_Economia_HernanRRD\Practicas\"/>
    </mc:Choice>
  </mc:AlternateContent>
  <xr:revisionPtr revIDLastSave="0" documentId="13_ncr:1_{0AE47405-B3A1-4E33-874E-3733C280E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J27" i="1"/>
  <c r="P27" i="1" s="1"/>
  <c r="H30" i="1"/>
  <c r="H31" i="1"/>
  <c r="H32" i="1"/>
  <c r="H28" i="1"/>
  <c r="F29" i="1"/>
  <c r="F30" i="1"/>
  <c r="F31" i="1"/>
  <c r="F32" i="1"/>
  <c r="F28" i="1"/>
  <c r="D28" i="1"/>
  <c r="D29" i="1"/>
  <c r="D30" i="1"/>
  <c r="D31" i="1"/>
  <c r="D32" i="1"/>
  <c r="I27" i="1"/>
  <c r="O27" i="1" s="1"/>
  <c r="M27" i="1"/>
  <c r="L27" i="1"/>
  <c r="N27" i="1"/>
  <c r="K27" i="1"/>
  <c r="K29" i="1" s="1"/>
  <c r="F18" i="1"/>
  <c r="F13" i="1"/>
  <c r="B13" i="1" s="1"/>
  <c r="C8" i="1"/>
  <c r="F8" i="1"/>
  <c r="F7" i="1"/>
  <c r="G7" i="1" s="1"/>
  <c r="Q27" i="1" l="1"/>
  <c r="J29" i="1"/>
  <c r="I29" i="1"/>
  <c r="G8" i="1"/>
</calcChain>
</file>

<file path=xl/sharedStrings.xml><?xml version="1.0" encoding="utf-8"?>
<sst xmlns="http://schemas.openxmlformats.org/spreadsheetml/2006/main" count="59" uniqueCount="47">
  <si>
    <t>1) Calcular el capital final al cabo de 2 años en un depósito a PF inicial de $ 15000 a una tasa del 10 % anual, para:</t>
  </si>
  <si>
    <t>a) períodos de capitalización anual.</t>
  </si>
  <si>
    <t>b) períodos de capitalización trimestrales.</t>
  </si>
  <si>
    <t>2.1) Un capital se ha colocado a plazo fijo a 2 años a una tasa anual del 18 %, se obuvo al final $11000.Calcular el Co.</t>
  </si>
  <si>
    <t>2.2) Un capital de $ 15000 se ha colocado a una tasa anual del 8%, obteniedo al final $ 17496. Calcular cuantos períodos de capitalizacion anuales han trancurrido.</t>
  </si>
  <si>
    <t>3) Indique si las siguientes afirmaciones son verdaderas o falsas.</t>
  </si>
  <si>
    <t>3.1) En un proyecto de inversión cualquiera, al calcular los flujos de fondos futuros, puede que alguno o alguno de ellos den negativo. V o F</t>
  </si>
  <si>
    <t>3.2) Si alguno o alguno de los flujos de fondos futuros dieran negativo, significa que necesariamente el proyecto tendrá VAN y TIR negativos. V o F</t>
  </si>
  <si>
    <t>4.1) Calcule mediante payback simple los plazos de recuperación de la inversión en los siguientes proyectos:</t>
  </si>
  <si>
    <t>Año</t>
  </si>
  <si>
    <t>Proyecto A</t>
  </si>
  <si>
    <t>Proyecto B</t>
  </si>
  <si>
    <t>Proyecto C</t>
  </si>
  <si>
    <t>VADII A</t>
  </si>
  <si>
    <t>VADII B</t>
  </si>
  <si>
    <t>VADII C</t>
  </si>
  <si>
    <t>TIR A</t>
  </si>
  <si>
    <t>TIR B</t>
  </si>
  <si>
    <t>TIR C</t>
  </si>
  <si>
    <t>IR A</t>
  </si>
  <si>
    <t>IRB</t>
  </si>
  <si>
    <t>IRC</t>
  </si>
  <si>
    <t>VAN A</t>
  </si>
  <si>
    <t>VAN B</t>
  </si>
  <si>
    <t>VAN C</t>
  </si>
  <si>
    <t>VADII: valor actual después de la inversión inicial</t>
  </si>
  <si>
    <t>4.2) Calcule el valor presente (VAN) de cada proyecto anterior mediante payback descontado, tomando una tasa de descuento del 18 % para cada período.</t>
  </si>
  <si>
    <t>4.2) Calcule el valor actual después de la inversión inicial.</t>
  </si>
  <si>
    <t>4.3) Calcule la TIR de cada proyecto y el IR de cada uno de ellos.</t>
  </si>
  <si>
    <r>
      <t xml:space="preserve">4.4) ¿Cuál de los 3 proyectos elegiría Ud., teniendo en cuenta que los 3 son </t>
    </r>
    <r>
      <rPr>
        <b/>
        <sz val="11"/>
        <color theme="1"/>
        <rFont val="Calibri"/>
        <family val="2"/>
        <scheme val="minor"/>
      </rPr>
      <t>mutuamente excluyentes</t>
    </r>
    <r>
      <rPr>
        <sz val="11"/>
        <color theme="1"/>
        <rFont val="Calibri"/>
        <family val="2"/>
        <scheme val="minor"/>
      </rPr>
      <t>, y analizando la información obtenida en las tablas?</t>
    </r>
  </si>
  <si>
    <r>
      <t>4.5) ¿Cuáles proyectoe elegiría Ud., en base a la información obtenida en tabla, pero si los proyectos fueran</t>
    </r>
    <r>
      <rPr>
        <b/>
        <sz val="11"/>
        <color theme="1"/>
        <rFont val="Calibri"/>
        <family val="2"/>
        <scheme val="minor"/>
      </rPr>
      <t xml:space="preserve"> independientes,</t>
    </r>
    <r>
      <rPr>
        <sz val="11"/>
        <color theme="1"/>
        <rFont val="Calibri"/>
        <family val="2"/>
        <scheme val="minor"/>
      </rPr>
      <t xml:space="preserve"> y existiera una restricción para invertir de $ 320000?Justufique.</t>
    </r>
  </si>
  <si>
    <t>Capital Inicial (Ci)</t>
  </si>
  <si>
    <t>Número de periodos</t>
  </si>
  <si>
    <t>Periodo total (años)</t>
  </si>
  <si>
    <t>Periodo de capitalización (años)</t>
  </si>
  <si>
    <t>Capital Final</t>
  </si>
  <si>
    <t>Tasa anual (i)</t>
  </si>
  <si>
    <t>V</t>
  </si>
  <si>
    <t>F</t>
  </si>
  <si>
    <t>Payback simple</t>
  </si>
  <si>
    <t>Tasa</t>
  </si>
  <si>
    <t>VA Proy A</t>
  </si>
  <si>
    <t>Payback Descontado</t>
  </si>
  <si>
    <t>VA Proy B</t>
  </si>
  <si>
    <t>VA Proy C</t>
  </si>
  <si>
    <t>Se eligiría el proyecto B, debido a que el VAN correspondiente es el mayor de todos los proyectos.</t>
  </si>
  <si>
    <t>Se eligirían los proyectos B y C debido a que la combinación está permitida según la restricción impuesta, y es la que da mayor VAN combinado entre todas las combinaciones permitidas.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</si>
</sst>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.00;[Red]&quot;$&quot;\ 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6" xfId="1" applyFont="1" applyBorder="1"/>
    <xf numFmtId="44" fontId="0" fillId="0" borderId="8" xfId="1" applyFont="1" applyBorder="1"/>
    <xf numFmtId="0" fontId="0" fillId="0" borderId="9" xfId="0" applyBorder="1"/>
    <xf numFmtId="44" fontId="0" fillId="0" borderId="10" xfId="1" applyFont="1" applyBorder="1"/>
    <xf numFmtId="44" fontId="0" fillId="0" borderId="0" xfId="1" applyFont="1" applyBorder="1"/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0" applyNumberFormat="1" applyBorder="1" applyAlignment="1">
      <alignment horizontal="right" wrapText="1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right"/>
    </xf>
    <xf numFmtId="164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/>
    </xf>
    <xf numFmtId="0" fontId="0" fillId="0" borderId="0" xfId="0" applyBorder="1"/>
    <xf numFmtId="0" fontId="0" fillId="0" borderId="0" xfId="0" applyNumberFormat="1" applyFill="1" applyBorder="1" applyAlignment="1">
      <alignment horizontal="right"/>
    </xf>
    <xf numFmtId="9" fontId="0" fillId="0" borderId="11" xfId="2" applyFont="1" applyFill="1" applyBorder="1" applyAlignment="1">
      <alignment horizontal="right"/>
    </xf>
    <xf numFmtId="8" fontId="0" fillId="0" borderId="1" xfId="0" applyNumberFormat="1" applyBorder="1" applyAlignment="1">
      <alignment horizontal="right"/>
    </xf>
    <xf numFmtId="8" fontId="0" fillId="0" borderId="0" xfId="0" applyNumberFormat="1" applyFill="1" applyBorder="1" applyAlignment="1">
      <alignment horizontal="right"/>
    </xf>
    <xf numFmtId="44" fontId="0" fillId="2" borderId="7" xfId="1" applyFont="1" applyFill="1" applyBorder="1"/>
    <xf numFmtId="44" fontId="0" fillId="2" borderId="10" xfId="1" applyFont="1" applyFill="1" applyBorder="1"/>
    <xf numFmtId="44" fontId="0" fillId="2" borderId="8" xfId="1" applyFont="1" applyFill="1" applyBorder="1"/>
    <xf numFmtId="164" fontId="0" fillId="2" borderId="1" xfId="0" applyNumberFormat="1" applyFill="1" applyBorder="1" applyAlignment="1">
      <alignment horizontal="right"/>
    </xf>
    <xf numFmtId="44" fontId="0" fillId="0" borderId="0" xfId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3"/>
  <sheetViews>
    <sheetView tabSelected="1" topLeftCell="A23" zoomScale="145" zoomScaleNormal="145" workbookViewId="0">
      <selection activeCell="D35" sqref="D35"/>
    </sheetView>
  </sheetViews>
  <sheetFormatPr baseColWidth="10" defaultRowHeight="15" x14ac:dyDescent="0.25"/>
  <cols>
    <col min="1" max="1" width="9.85546875" customWidth="1"/>
    <col min="2" max="2" width="16" customWidth="1"/>
    <col min="4" max="4" width="13.140625" customWidth="1"/>
    <col min="5" max="5" width="12.42578125" customWidth="1"/>
    <col min="6" max="6" width="13.140625" customWidth="1"/>
    <col min="7" max="7" width="13.7109375" customWidth="1"/>
    <col min="8" max="8" width="13.42578125" customWidth="1"/>
    <col min="9" max="9" width="15.140625" customWidth="1"/>
    <col min="10" max="10" width="15.42578125" customWidth="1"/>
    <col min="11" max="11" width="16.140625" customWidth="1"/>
  </cols>
  <sheetData>
    <row r="2" spans="1:7" x14ac:dyDescent="0.25">
      <c r="A2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5" spans="1:7" ht="18.75" customHeight="1" thickBot="1" x14ac:dyDescent="0.3"/>
    <row r="6" spans="1:7" ht="45" x14ac:dyDescent="0.25">
      <c r="B6" s="8" t="s">
        <v>31</v>
      </c>
      <c r="C6" s="9" t="s">
        <v>36</v>
      </c>
      <c r="D6" s="9" t="s">
        <v>33</v>
      </c>
      <c r="E6" s="9" t="s">
        <v>34</v>
      </c>
      <c r="F6" s="9" t="s">
        <v>32</v>
      </c>
      <c r="G6" s="10" t="s">
        <v>35</v>
      </c>
    </row>
    <row r="7" spans="1:7" x14ac:dyDescent="0.25">
      <c r="B7" s="11">
        <v>15000</v>
      </c>
      <c r="C7" s="7">
        <v>0.1</v>
      </c>
      <c r="D7" s="7">
        <v>2</v>
      </c>
      <c r="E7" s="7">
        <v>1</v>
      </c>
      <c r="F7" s="7">
        <f>D7/E7</f>
        <v>2</v>
      </c>
      <c r="G7" s="32">
        <f>B7*(1+C7)^F7</f>
        <v>18150.000000000004</v>
      </c>
    </row>
    <row r="8" spans="1:7" ht="15.75" thickBot="1" x14ac:dyDescent="0.3">
      <c r="B8" s="12">
        <v>15000</v>
      </c>
      <c r="C8" s="13">
        <f>0.1/4</f>
        <v>2.5000000000000001E-2</v>
      </c>
      <c r="D8" s="13">
        <v>2</v>
      </c>
      <c r="E8" s="13">
        <v>0.25</v>
      </c>
      <c r="F8" s="13">
        <f>D8/E8</f>
        <v>8</v>
      </c>
      <c r="G8" s="33">
        <f>B8*(1+C8)^F8</f>
        <v>18276.043462648766</v>
      </c>
    </row>
    <row r="10" spans="1:7" x14ac:dyDescent="0.25">
      <c r="A10" t="s">
        <v>3</v>
      </c>
    </row>
    <row r="11" spans="1:7" ht="15" customHeight="1" thickBot="1" x14ac:dyDescent="0.3"/>
    <row r="12" spans="1:7" ht="45" x14ac:dyDescent="0.25">
      <c r="B12" s="8" t="s">
        <v>31</v>
      </c>
      <c r="C12" s="9" t="s">
        <v>36</v>
      </c>
      <c r="D12" s="9" t="s">
        <v>33</v>
      </c>
      <c r="E12" s="9" t="s">
        <v>34</v>
      </c>
      <c r="F12" s="9" t="s">
        <v>32</v>
      </c>
      <c r="G12" s="10" t="s">
        <v>35</v>
      </c>
    </row>
    <row r="13" spans="1:7" ht="15.75" thickBot="1" x14ac:dyDescent="0.3">
      <c r="B13" s="34">
        <f>G13/(1+C13)^F13</f>
        <v>7900.028727377191</v>
      </c>
      <c r="C13" s="13">
        <v>0.18</v>
      </c>
      <c r="D13" s="13">
        <v>2</v>
      </c>
      <c r="E13" s="13">
        <v>1</v>
      </c>
      <c r="F13" s="13">
        <f>D13/E13</f>
        <v>2</v>
      </c>
      <c r="G13" s="14">
        <v>11000</v>
      </c>
    </row>
    <row r="14" spans="1:7" s="19" customFormat="1" x14ac:dyDescent="0.25">
      <c r="B14" s="36"/>
      <c r="C14" s="27"/>
      <c r="D14" s="27"/>
      <c r="E14" s="27"/>
      <c r="F14" s="27"/>
      <c r="G14" s="15"/>
    </row>
    <row r="15" spans="1:7" x14ac:dyDescent="0.25">
      <c r="A15" t="s">
        <v>4</v>
      </c>
      <c r="B15" s="15"/>
      <c r="C15" s="1"/>
      <c r="D15" s="1"/>
      <c r="E15" s="1"/>
      <c r="F15" s="1"/>
      <c r="G15" s="15"/>
    </row>
    <row r="16" spans="1:7" ht="15.75" thickBot="1" x14ac:dyDescent="0.3"/>
    <row r="17" spans="1:17" ht="45" x14ac:dyDescent="0.25">
      <c r="B17" s="8" t="s">
        <v>31</v>
      </c>
      <c r="C17" s="9" t="s">
        <v>36</v>
      </c>
      <c r="D17" s="9" t="s">
        <v>33</v>
      </c>
      <c r="E17" s="9" t="s">
        <v>34</v>
      </c>
      <c r="F17" s="9" t="s">
        <v>32</v>
      </c>
      <c r="G17" s="10" t="s">
        <v>35</v>
      </c>
    </row>
    <row r="18" spans="1:17" ht="15.75" thickBot="1" x14ac:dyDescent="0.3">
      <c r="B18" s="34">
        <v>15000</v>
      </c>
      <c r="C18" s="13">
        <v>0.08</v>
      </c>
      <c r="D18" s="13"/>
      <c r="E18" s="13">
        <v>1</v>
      </c>
      <c r="F18" s="13">
        <f>LOG(G18/B18)/LOG(1+C18)</f>
        <v>1.9999999999999996</v>
      </c>
      <c r="G18" s="14">
        <v>17496</v>
      </c>
    </row>
    <row r="19" spans="1:17" x14ac:dyDescent="0.25">
      <c r="B19" s="15"/>
      <c r="C19" s="1"/>
      <c r="D19" s="1"/>
      <c r="E19" s="1"/>
      <c r="F19" s="1"/>
      <c r="G19" s="15"/>
    </row>
    <row r="20" spans="1:17" x14ac:dyDescent="0.25">
      <c r="A20" t="s">
        <v>5</v>
      </c>
    </row>
    <row r="21" spans="1:17" x14ac:dyDescent="0.25">
      <c r="A21" t="s">
        <v>6</v>
      </c>
      <c r="K21" t="s">
        <v>37</v>
      </c>
    </row>
    <row r="22" spans="1:17" x14ac:dyDescent="0.25">
      <c r="A22" t="s">
        <v>7</v>
      </c>
      <c r="L22" t="s">
        <v>38</v>
      </c>
    </row>
    <row r="24" spans="1:17" x14ac:dyDescent="0.25">
      <c r="A24" t="s">
        <v>8</v>
      </c>
      <c r="H24" s="5"/>
      <c r="I24" s="5"/>
      <c r="J24" s="5"/>
      <c r="K24" s="5"/>
      <c r="L24" s="5"/>
      <c r="M24" s="5"/>
      <c r="N24" s="5"/>
      <c r="O24" s="5"/>
    </row>
    <row r="25" spans="1:17" x14ac:dyDescent="0.25">
      <c r="H25" s="17"/>
      <c r="I25" s="17"/>
      <c r="J25" s="17"/>
      <c r="K25" s="6"/>
      <c r="L25" s="6"/>
      <c r="M25" s="6"/>
      <c r="N25" s="6"/>
      <c r="O25" s="6"/>
    </row>
    <row r="26" spans="1:17" x14ac:dyDescent="0.25">
      <c r="A26" s="16"/>
      <c r="B26" s="20" t="s">
        <v>9</v>
      </c>
      <c r="C26" s="20" t="s">
        <v>10</v>
      </c>
      <c r="D26" s="20" t="s">
        <v>41</v>
      </c>
      <c r="E26" s="20" t="s">
        <v>11</v>
      </c>
      <c r="F26" s="20" t="s">
        <v>43</v>
      </c>
      <c r="G26" s="20" t="s">
        <v>12</v>
      </c>
      <c r="H26" s="20" t="s">
        <v>44</v>
      </c>
      <c r="I26" s="21" t="s">
        <v>13</v>
      </c>
      <c r="J26" s="21" t="s">
        <v>14</v>
      </c>
      <c r="K26" s="21" t="s">
        <v>15</v>
      </c>
      <c r="L26" s="21" t="s">
        <v>16</v>
      </c>
      <c r="M26" s="21" t="s">
        <v>17</v>
      </c>
      <c r="N26" s="21" t="s">
        <v>18</v>
      </c>
      <c r="O26" s="21" t="s">
        <v>19</v>
      </c>
      <c r="P26" s="21" t="s">
        <v>20</v>
      </c>
      <c r="Q26" s="21" t="s">
        <v>21</v>
      </c>
    </row>
    <row r="27" spans="1:17" x14ac:dyDescent="0.25">
      <c r="A27" s="16"/>
      <c r="B27" s="20">
        <v>0</v>
      </c>
      <c r="C27" s="22">
        <v>-200000</v>
      </c>
      <c r="D27" s="22">
        <v>-200000</v>
      </c>
      <c r="E27" s="22">
        <v>-150000</v>
      </c>
      <c r="F27" s="22">
        <v>-150000</v>
      </c>
      <c r="G27" s="22">
        <v>-118000</v>
      </c>
      <c r="H27" s="22">
        <v>-118000</v>
      </c>
      <c r="I27" s="23">
        <f>NPV($J$31,C28:C32)</f>
        <v>204358.34214106074</v>
      </c>
      <c r="J27" s="23">
        <f>NPV($J$31,E28:E32)</f>
        <v>160708.49110976994</v>
      </c>
      <c r="K27" s="23">
        <f>NPV($J$31,G28:G32)</f>
        <v>125955.89928326105</v>
      </c>
      <c r="L27" s="24">
        <f>IRR(C27:C32)</f>
        <v>0.18849868683724624</v>
      </c>
      <c r="M27" s="24">
        <f>IRR(E27:E32)</f>
        <v>0.20704997346335285</v>
      </c>
      <c r="N27" s="24">
        <f>IRR(G27:G32)</f>
        <v>0.21869803094310036</v>
      </c>
      <c r="O27" s="25">
        <f>-I27/C27</f>
        <v>1.0217917107053036</v>
      </c>
      <c r="P27" s="25">
        <f>-J27/E27</f>
        <v>1.0713899407317995</v>
      </c>
      <c r="Q27" s="25">
        <f>-K27/G27</f>
        <v>1.0674228752818733</v>
      </c>
    </row>
    <row r="28" spans="1:17" x14ac:dyDescent="0.25">
      <c r="A28" s="16"/>
      <c r="B28" s="20">
        <v>1</v>
      </c>
      <c r="C28" s="22">
        <v>-10000</v>
      </c>
      <c r="D28" s="30">
        <f>C28/(1+$J$31)^B28</f>
        <v>-8474.5762711864409</v>
      </c>
      <c r="E28" s="22">
        <v>37000</v>
      </c>
      <c r="F28" s="30">
        <f>E28/(1+$J$31)^B28</f>
        <v>31355.932203389832</v>
      </c>
      <c r="G28" s="22">
        <v>60000</v>
      </c>
      <c r="H28" s="30">
        <f>G28/(1+$J$31)^B28</f>
        <v>50847.457627118645</v>
      </c>
      <c r="I28" s="20" t="s">
        <v>22</v>
      </c>
      <c r="J28" s="20" t="s">
        <v>23</v>
      </c>
      <c r="K28" s="20" t="s">
        <v>24</v>
      </c>
      <c r="L28" s="1"/>
      <c r="M28" s="1"/>
    </row>
    <row r="29" spans="1:17" x14ac:dyDescent="0.25">
      <c r="A29" s="16"/>
      <c r="B29" s="20">
        <v>2</v>
      </c>
      <c r="C29" s="22">
        <v>130000</v>
      </c>
      <c r="D29" s="30">
        <f t="shared" ref="D29:D32" si="0">C29/(1+$J$31)^B29</f>
        <v>93363.975869003174</v>
      </c>
      <c r="E29" s="22">
        <v>35000</v>
      </c>
      <c r="F29" s="30">
        <f t="shared" ref="F29:F32" si="1">E29/(1+$J$31)^B29</f>
        <v>25136.455041654699</v>
      </c>
      <c r="G29" s="22">
        <v>60000</v>
      </c>
      <c r="H29" s="30">
        <f>G29/(1+$J$31)^B29</f>
        <v>43091.065785693769</v>
      </c>
      <c r="I29" s="26">
        <f>C27+I27</f>
        <v>4358.3421410607407</v>
      </c>
      <c r="J29" s="35">
        <f>E27+J27</f>
        <v>10708.491109769937</v>
      </c>
      <c r="K29" s="26">
        <f>G27+K27</f>
        <v>7955.8992832610529</v>
      </c>
      <c r="L29" s="1"/>
      <c r="M29" s="1"/>
    </row>
    <row r="30" spans="1:17" x14ac:dyDescent="0.25">
      <c r="A30" s="16"/>
      <c r="B30" s="20">
        <v>3</v>
      </c>
      <c r="C30" s="22">
        <v>90000</v>
      </c>
      <c r="D30" s="30">
        <f t="shared" si="0"/>
        <v>54776.778541136147</v>
      </c>
      <c r="E30" s="22">
        <v>63000</v>
      </c>
      <c r="F30" s="30">
        <f t="shared" si="1"/>
        <v>38343.744978795301</v>
      </c>
      <c r="G30" s="22">
        <v>20000</v>
      </c>
      <c r="H30" s="30">
        <f>G30/(1+$J$31)^B30</f>
        <v>12172.617453585812</v>
      </c>
      <c r="I30" s="19"/>
      <c r="J30" s="19"/>
      <c r="K30" s="19"/>
      <c r="L30" s="1"/>
      <c r="M30" s="1"/>
    </row>
    <row r="31" spans="1:17" x14ac:dyDescent="0.25">
      <c r="A31" s="16"/>
      <c r="B31" s="20">
        <v>4</v>
      </c>
      <c r="C31" s="22">
        <v>100000</v>
      </c>
      <c r="D31" s="30">
        <f t="shared" si="0"/>
        <v>51578.887515194117</v>
      </c>
      <c r="E31" s="22">
        <v>65000</v>
      </c>
      <c r="F31" s="30">
        <f t="shared" si="1"/>
        <v>33526.276884876177</v>
      </c>
      <c r="G31" s="22">
        <v>30000</v>
      </c>
      <c r="H31" s="30">
        <f>G31/(1+$J$31)^B31</f>
        <v>15473.666254558237</v>
      </c>
      <c r="I31" s="19" t="s">
        <v>40</v>
      </c>
      <c r="J31" s="29">
        <v>0.18</v>
      </c>
      <c r="K31" s="19" t="s">
        <v>25</v>
      </c>
      <c r="L31" s="1"/>
      <c r="M31" s="1"/>
    </row>
    <row r="32" spans="1:17" x14ac:dyDescent="0.25">
      <c r="A32" s="5"/>
      <c r="B32" s="21">
        <v>5</v>
      </c>
      <c r="C32" s="22">
        <v>30000</v>
      </c>
      <c r="D32" s="30">
        <f t="shared" si="0"/>
        <v>13113.276486913761</v>
      </c>
      <c r="E32" s="22">
        <v>74000</v>
      </c>
      <c r="F32" s="30">
        <f t="shared" si="1"/>
        <v>32346.082001053943</v>
      </c>
      <c r="G32" s="22">
        <v>10000</v>
      </c>
      <c r="H32" s="30">
        <f>G32/(1+$J$31)^B32</f>
        <v>4371.092162304587</v>
      </c>
      <c r="I32" s="19"/>
      <c r="J32" s="19"/>
      <c r="K32" s="19"/>
      <c r="L32" s="1"/>
      <c r="M32" s="1"/>
    </row>
    <row r="33" spans="1:10" x14ac:dyDescent="0.25">
      <c r="A33" s="1"/>
      <c r="B33" s="4"/>
      <c r="C33" s="4"/>
      <c r="D33" s="4"/>
      <c r="E33" s="1"/>
      <c r="F33" s="1"/>
      <c r="G33" s="1"/>
      <c r="H33" s="1"/>
      <c r="I33" s="1"/>
      <c r="J33" s="1"/>
    </row>
    <row r="34" spans="1:10" ht="14.25" customHeight="1" x14ac:dyDescent="0.25">
      <c r="A34" s="1"/>
      <c r="B34" s="18" t="s">
        <v>39</v>
      </c>
      <c r="C34" s="4">
        <v>2.9</v>
      </c>
      <c r="D34" s="31"/>
      <c r="E34" s="4">
        <v>4</v>
      </c>
      <c r="F34" s="1"/>
      <c r="G34" s="28">
        <v>2</v>
      </c>
      <c r="H34" s="28"/>
      <c r="I34" s="1"/>
      <c r="J34" s="1"/>
    </row>
    <row r="35" spans="1:10" x14ac:dyDescent="0.25">
      <c r="B35" s="2" t="s">
        <v>42</v>
      </c>
      <c r="C35" s="2">
        <v>5</v>
      </c>
      <c r="D35" s="1"/>
      <c r="E35" s="28">
        <v>5</v>
      </c>
      <c r="G35" s="28">
        <v>4</v>
      </c>
    </row>
    <row r="36" spans="1:10" x14ac:dyDescent="0.25">
      <c r="B36" s="2"/>
      <c r="C36" s="2"/>
    </row>
    <row r="37" spans="1:10" x14ac:dyDescent="0.25">
      <c r="A37" s="3" t="s">
        <v>26</v>
      </c>
    </row>
    <row r="38" spans="1:10" x14ac:dyDescent="0.25">
      <c r="A38" t="s">
        <v>27</v>
      </c>
    </row>
    <row r="39" spans="1:10" x14ac:dyDescent="0.25">
      <c r="A39" t="s">
        <v>28</v>
      </c>
    </row>
    <row r="40" spans="1:10" x14ac:dyDescent="0.25">
      <c r="A40" t="s">
        <v>29</v>
      </c>
    </row>
    <row r="41" spans="1:10" s="19" customFormat="1" x14ac:dyDescent="0.25">
      <c r="A41" s="19" t="s">
        <v>45</v>
      </c>
    </row>
    <row r="42" spans="1:10" x14ac:dyDescent="0.25">
      <c r="A42" t="s">
        <v>30</v>
      </c>
    </row>
    <row r="43" spans="1:10" x14ac:dyDescent="0.25">
      <c r="A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Pañol</dc:creator>
  <cp:lastModifiedBy>Hernan Rodriguez Ruiz Diaz</cp:lastModifiedBy>
  <dcterms:created xsi:type="dcterms:W3CDTF">2018-10-09T20:42:35Z</dcterms:created>
  <dcterms:modified xsi:type="dcterms:W3CDTF">2020-05-19T20:43:55Z</dcterms:modified>
</cp:coreProperties>
</file>