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 Repositorio\2020_Economia_HernanRRD\"/>
    </mc:Choice>
  </mc:AlternateContent>
  <xr:revisionPtr revIDLastSave="0" documentId="13_ncr:1_{D68FE074-6661-4738-8794-922CC4E259AC}" xr6:coauthVersionLast="45" xr6:coauthVersionMax="45" xr10:uidLastSave="{00000000-0000-0000-0000-000000000000}"/>
  <bookViews>
    <workbookView xWindow="1395" yWindow="735" windowWidth="21600" windowHeight="11385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9" i="1" l="1"/>
  <c r="K22" i="1" l="1"/>
  <c r="K23" i="1"/>
  <c r="K24" i="1"/>
  <c r="K25" i="1"/>
  <c r="K26" i="1"/>
  <c r="K27" i="1"/>
  <c r="K28" i="1"/>
  <c r="K21" i="1"/>
  <c r="J22" i="1"/>
  <c r="J23" i="1"/>
  <c r="J24" i="1"/>
  <c r="J25" i="1"/>
  <c r="J26" i="1"/>
  <c r="J27" i="1"/>
  <c r="J28" i="1"/>
  <c r="J21" i="1"/>
  <c r="I21" i="1"/>
  <c r="I22" i="1"/>
  <c r="I23" i="1"/>
  <c r="I24" i="1"/>
  <c r="I25" i="1"/>
  <c r="I26" i="1"/>
  <c r="I27" i="1"/>
  <c r="I28" i="1"/>
  <c r="I20" i="1"/>
  <c r="H22" i="1"/>
  <c r="H23" i="1"/>
  <c r="H24" i="1"/>
  <c r="H25" i="1"/>
  <c r="H26" i="1"/>
  <c r="H27" i="1"/>
  <c r="H28" i="1"/>
  <c r="H21" i="1"/>
  <c r="G22" i="1"/>
  <c r="G23" i="1"/>
  <c r="G24" i="1"/>
  <c r="G25" i="1"/>
  <c r="G26" i="1"/>
  <c r="G27" i="1"/>
  <c r="G28" i="1"/>
  <c r="G21" i="1"/>
  <c r="F20" i="1"/>
  <c r="D26" i="1"/>
  <c r="F26" i="1" s="1"/>
  <c r="D27" i="1"/>
  <c r="F27" i="1" s="1"/>
  <c r="D28" i="1"/>
  <c r="F28" i="1" s="1"/>
  <c r="B13" i="1"/>
  <c r="D21" i="1" s="1"/>
  <c r="F21" i="1" s="1"/>
  <c r="D22" i="1" l="1"/>
  <c r="F22" i="1" s="1"/>
  <c r="D25" i="1"/>
  <c r="F25" i="1" s="1"/>
  <c r="D24" i="1"/>
  <c r="F24" i="1" s="1"/>
  <c r="D23" i="1"/>
  <c r="F23" i="1" s="1"/>
  <c r="D20" i="1"/>
  <c r="E49" i="1"/>
  <c r="I28" i="2"/>
  <c r="I27" i="2"/>
  <c r="I26" i="2"/>
  <c r="I25" i="2"/>
  <c r="I24" i="2"/>
  <c r="J25" i="2" s="1"/>
  <c r="I23" i="2"/>
  <c r="J24" i="2" s="1"/>
  <c r="I22" i="2"/>
  <c r="I21" i="2"/>
  <c r="I20" i="2"/>
  <c r="J21" i="2" s="1"/>
  <c r="J26" i="2" l="1"/>
  <c r="J28" i="2"/>
  <c r="J22" i="2"/>
  <c r="J23" i="2"/>
  <c r="J27" i="2"/>
  <c r="F20" i="2"/>
  <c r="F28" i="2"/>
  <c r="F27" i="2"/>
  <c r="F26" i="2"/>
  <c r="F25" i="2"/>
  <c r="F24" i="2"/>
  <c r="F23" i="2"/>
  <c r="F22" i="2"/>
  <c r="F21" i="2"/>
  <c r="B13" i="2"/>
  <c r="E49" i="2"/>
  <c r="B49" i="2"/>
  <c r="M3" i="3"/>
  <c r="K28" i="2" l="1"/>
  <c r="H28" i="2"/>
  <c r="K20" i="2"/>
  <c r="G21" i="2"/>
  <c r="H24" i="2"/>
  <c r="K24" i="2"/>
  <c r="K21" i="2"/>
  <c r="G22" i="2"/>
  <c r="H21" i="2"/>
  <c r="G23" i="2"/>
  <c r="H22" i="2"/>
  <c r="K22" i="2"/>
  <c r="G24" i="2"/>
  <c r="H23" i="2"/>
  <c r="K23" i="2"/>
  <c r="K25" i="2"/>
  <c r="H25" i="2"/>
  <c r="G25" i="2"/>
  <c r="G28" i="2"/>
  <c r="K27" i="2"/>
  <c r="H27" i="2"/>
  <c r="H26" i="2"/>
  <c r="K26" i="2"/>
  <c r="G27" i="2"/>
  <c r="G26" i="2"/>
</calcChain>
</file>

<file path=xl/sharedStrings.xml><?xml version="1.0" encoding="utf-8"?>
<sst xmlns="http://schemas.openxmlformats.org/spreadsheetml/2006/main" count="172" uniqueCount="94">
  <si>
    <t>Costos fijos</t>
  </si>
  <si>
    <t>Valor</t>
  </si>
  <si>
    <t>Énergía eléctrica</t>
  </si>
  <si>
    <t>(afectada mitad a producción y mitad a administración)</t>
  </si>
  <si>
    <t>Sueldo personal producción</t>
  </si>
  <si>
    <t>Sueldo de administrativos</t>
  </si>
  <si>
    <t xml:space="preserve">Alquiler de local </t>
  </si>
  <si>
    <t>Amortización maquinaria</t>
  </si>
  <si>
    <t>Amortización equipos oficina adm.</t>
  </si>
  <si>
    <t>Cuestionario</t>
  </si>
  <si>
    <t>1) De la tabla de costos fijos, determine cuáles son directos.</t>
  </si>
  <si>
    <t>Q</t>
  </si>
  <si>
    <t>CF</t>
  </si>
  <si>
    <t>Costo Var.*</t>
  </si>
  <si>
    <t>CT</t>
  </si>
  <si>
    <t>CMg.</t>
  </si>
  <si>
    <t>CTMe</t>
  </si>
  <si>
    <t>IT</t>
  </si>
  <si>
    <t>Img</t>
  </si>
  <si>
    <t>Beneficio</t>
  </si>
  <si>
    <t>4)¿Cuál es el punto de equilibrio, en cantidad y en ingreso?</t>
  </si>
  <si>
    <t>5) ¿Cuánto es el máximo beneficio y a qué cantidad de producción corresponde?</t>
  </si>
  <si>
    <t>Activo</t>
  </si>
  <si>
    <t>Monto</t>
  </si>
  <si>
    <t xml:space="preserve">Pasivo </t>
  </si>
  <si>
    <t>Efectivo (caja)</t>
  </si>
  <si>
    <t>Obligaciones bancarias (CP)</t>
  </si>
  <si>
    <t>Otros acreedores varios (CP)</t>
  </si>
  <si>
    <t>Cuentas a cobrar</t>
  </si>
  <si>
    <t>Otros acreedores (LP)</t>
  </si>
  <si>
    <t>Edificios</t>
  </si>
  <si>
    <t>Terrenos</t>
  </si>
  <si>
    <t>Maquinaria</t>
  </si>
  <si>
    <t>Mercaderia</t>
  </si>
  <si>
    <t>Capital social</t>
  </si>
  <si>
    <t>Mobiliario y Eq. Oficina</t>
  </si>
  <si>
    <t>Resultados no asig. Ej. Anterior</t>
  </si>
  <si>
    <t>Total Pasivo</t>
  </si>
  <si>
    <t>Una empresa que se dedica a fabricar un producto vinculado a la bioingeniería,  tuvo la siguiente estructura mensual de costos fijos.</t>
  </si>
  <si>
    <t>Gastos de papelería</t>
  </si>
  <si>
    <t>2) Complete el siguiente cuadro de producción de la empresa, para un precio de venta unitario de $12000</t>
  </si>
  <si>
    <t>* está compuesto por materias primas, materiales e insumos, incorporados a la producción.</t>
  </si>
  <si>
    <t>6) ¿Qué relacion existe entre el costo total medio y la fijación de precio para el producto?</t>
  </si>
  <si>
    <t>7)Ejercicio de balance de patrimonio de la misma empresa en cuestión.</t>
  </si>
  <si>
    <t>Patrimonio Neto</t>
  </si>
  <si>
    <t>Clasificación</t>
  </si>
  <si>
    <t>Total Activo</t>
  </si>
  <si>
    <t>Balance Patrimonial al cierre de ejercicio 20xx:</t>
  </si>
  <si>
    <t>Materias Primas</t>
  </si>
  <si>
    <t>Depósitado en cuenta corriente</t>
  </si>
  <si>
    <t>7.1) Clasifique cada componente patrimonial de la tabla anterior de balance, según lo estudiado en clases.</t>
  </si>
  <si>
    <t>7.2) Calcule el capital de trabajo de la empresa.</t>
  </si>
  <si>
    <t>7.3) Calcule el índice de liquidez de la empresa, analice su situación.</t>
  </si>
  <si>
    <t>act.circulante/P.exigible CP</t>
  </si>
  <si>
    <t>P.exigible CP/P. exigible total</t>
  </si>
  <si>
    <t>ideal entre 1,7 y 1,9</t>
  </si>
  <si>
    <t>7.4) Calcular el ratio de calidad de deuda, analice la situacion.</t>
  </si>
  <si>
    <t>7.5) ¿Por qué el pasivo exigible a CP es considerado de "mala calidad"?</t>
  </si>
  <si>
    <t>A.cte.-P.exigible CP</t>
  </si>
  <si>
    <t>Alumno</t>
  </si>
  <si>
    <t>7.1</t>
  </si>
  <si>
    <t>7.2</t>
  </si>
  <si>
    <t>7.3</t>
  </si>
  <si>
    <t>7.4</t>
  </si>
  <si>
    <t>7.5</t>
  </si>
  <si>
    <t>Práctica</t>
  </si>
  <si>
    <t>ej. 1</t>
  </si>
  <si>
    <t>d e Ind. Mitad y mitad</t>
  </si>
  <si>
    <t>d</t>
  </si>
  <si>
    <t>i</t>
  </si>
  <si>
    <t>afectado solo a producción</t>
  </si>
  <si>
    <t>3) Realice un gráfico con los valores de Ingreso marginal, costo marginal y beneficio.</t>
  </si>
  <si>
    <t>23000  6 unidades</t>
  </si>
  <si>
    <t>porque requiere fondos muy rapidamente</t>
  </si>
  <si>
    <t>circulante disponible</t>
  </si>
  <si>
    <t>circulante realizable</t>
  </si>
  <si>
    <t>fijo material</t>
  </si>
  <si>
    <t>circulante existencias</t>
  </si>
  <si>
    <t xml:space="preserve">Proveedores </t>
  </si>
  <si>
    <t>exigible cp</t>
  </si>
  <si>
    <t>exigible lp</t>
  </si>
  <si>
    <t>no exigible</t>
  </si>
  <si>
    <t>109000-55000=54000</t>
  </si>
  <si>
    <t>109000/55000=1,98</t>
  </si>
  <si>
    <t>55000/59000=0,93</t>
  </si>
  <si>
    <t>es que el cmeT fija un limite minimo por debajo del cual no podriamos fijar precio, ya que nunca llegariamos al punto de equilibrio que cubre apenas costos</t>
  </si>
  <si>
    <t>resolucion:</t>
  </si>
  <si>
    <t>Practi integradora primer parcial, resuelta en hoja 2</t>
  </si>
  <si>
    <t>Imputabilidad</t>
  </si>
  <si>
    <t>Energía eléctrica</t>
  </si>
  <si>
    <t>Directo</t>
  </si>
  <si>
    <t>Indirecto</t>
  </si>
  <si>
    <t>TOTAL</t>
  </si>
  <si>
    <t>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</si>
</sst>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 &quot;$&quot;\ * #,##0_ ;_ &quot;$&quot;\ * \-#,##0_ ;_ &quot;$&quot;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2" fillId="0" borderId="0" xfId="0" applyFont="1" applyFill="1" applyBorder="1"/>
    <xf numFmtId="2" fontId="0" fillId="0" borderId="1" xfId="0" applyNumberFormat="1" applyBorder="1"/>
    <xf numFmtId="164" fontId="0" fillId="0" borderId="1" xfId="1" applyNumberFormat="1" applyFont="1" applyBorder="1" applyAlignment="1">
      <alignment horizontal="center"/>
    </xf>
    <xf numFmtId="0" fontId="0" fillId="2" borderId="0" xfId="0" applyFill="1"/>
    <xf numFmtId="0" fontId="0" fillId="0" borderId="0" xfId="0" applyFill="1" applyBorder="1"/>
    <xf numFmtId="0" fontId="0" fillId="0" borderId="1" xfId="0" applyFill="1" applyBorder="1"/>
    <xf numFmtId="0" fontId="0" fillId="3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/>
    <xf numFmtId="0" fontId="0" fillId="0" borderId="4" xfId="0" applyBorder="1"/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2" borderId="9" xfId="0" applyFont="1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3" xfId="0" applyFill="1" applyBorder="1"/>
    <xf numFmtId="0" fontId="0" fillId="2" borderId="9" xfId="0" applyFill="1" applyBorder="1" applyAlignment="1">
      <alignment wrapText="1"/>
    </xf>
    <xf numFmtId="0" fontId="0" fillId="2" borderId="11" xfId="0" applyFill="1" applyBorder="1" applyAlignment="1">
      <alignment wrapText="1"/>
    </xf>
    <xf numFmtId="0" fontId="0" fillId="6" borderId="8" xfId="0" applyFill="1" applyBorder="1"/>
    <xf numFmtId="0" fontId="0" fillId="2" borderId="16" xfId="0" applyFill="1" applyBorder="1" applyAlignment="1">
      <alignment horizontal="right"/>
    </xf>
    <xf numFmtId="0" fontId="0" fillId="0" borderId="0" xfId="0" applyAlignment="1">
      <alignment horizontal="right"/>
    </xf>
    <xf numFmtId="0" fontId="3" fillId="5" borderId="6" xfId="0" applyFont="1" applyFill="1" applyBorder="1" applyAlignment="1">
      <alignment horizontal="center"/>
    </xf>
    <xf numFmtId="0" fontId="3" fillId="5" borderId="6" xfId="0" applyFont="1" applyFill="1" applyBorder="1" applyAlignment="1">
      <alignment wrapText="1"/>
    </xf>
    <xf numFmtId="0" fontId="0" fillId="2" borderId="18" xfId="0" applyFill="1" applyBorder="1"/>
    <xf numFmtId="0" fontId="0" fillId="2" borderId="17" xfId="0" applyFill="1" applyBorder="1" applyAlignment="1">
      <alignment wrapText="1"/>
    </xf>
    <xf numFmtId="0" fontId="0" fillId="2" borderId="16" xfId="0" applyFill="1" applyBorder="1" applyAlignment="1">
      <alignment wrapText="1"/>
    </xf>
    <xf numFmtId="0" fontId="0" fillId="2" borderId="19" xfId="0" applyFill="1" applyBorder="1"/>
    <xf numFmtId="0" fontId="0" fillId="2" borderId="20" xfId="0" applyFill="1" applyBorder="1" applyAlignment="1">
      <alignment wrapText="1"/>
    </xf>
    <xf numFmtId="0" fontId="0" fillId="2" borderId="22" xfId="0" applyFill="1" applyBorder="1"/>
    <xf numFmtId="44" fontId="0" fillId="2" borderId="1" xfId="1" applyFont="1" applyFill="1" applyBorder="1"/>
    <xf numFmtId="44" fontId="0" fillId="2" borderId="12" xfId="1" applyFont="1" applyFill="1" applyBorder="1"/>
    <xf numFmtId="44" fontId="0" fillId="0" borderId="4" xfId="1" applyFont="1" applyBorder="1"/>
    <xf numFmtId="44" fontId="0" fillId="6" borderId="7" xfId="1" applyFont="1" applyFill="1" applyBorder="1"/>
    <xf numFmtId="44" fontId="0" fillId="2" borderId="2" xfId="1" applyFont="1" applyFill="1" applyBorder="1"/>
    <xf numFmtId="44" fontId="0" fillId="2" borderId="3" xfId="1" applyFont="1" applyFill="1" applyBorder="1"/>
    <xf numFmtId="44" fontId="0" fillId="2" borderId="21" xfId="1" applyFont="1" applyFill="1" applyBorder="1"/>
    <xf numFmtId="0" fontId="0" fillId="0" borderId="15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3" fillId="0" borderId="25" xfId="0" applyFont="1" applyBorder="1"/>
    <xf numFmtId="0" fontId="0" fillId="0" borderId="23" xfId="0" applyBorder="1" applyAlignment="1">
      <alignment horizontal="center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" xfId="0" applyBorder="1" applyAlignment="1">
      <alignment horizontal="right"/>
    </xf>
    <xf numFmtId="0" fontId="3" fillId="0" borderId="0" xfId="0" applyFont="1"/>
    <xf numFmtId="44" fontId="0" fillId="0" borderId="1" xfId="1" applyFont="1" applyBorder="1"/>
    <xf numFmtId="44" fontId="0" fillId="0" borderId="1" xfId="1" applyFont="1" applyFill="1" applyBorder="1"/>
    <xf numFmtId="44" fontId="0" fillId="0" borderId="0" xfId="0" applyNumberFormat="1" applyFill="1" applyBorder="1"/>
    <xf numFmtId="44" fontId="0" fillId="0" borderId="1" xfId="0" applyNumberFormat="1" applyFill="1" applyBorder="1"/>
    <xf numFmtId="2" fontId="0" fillId="7" borderId="1" xfId="0" applyNumberFormat="1" applyFill="1" applyBorder="1"/>
    <xf numFmtId="0" fontId="0" fillId="7" borderId="0" xfId="0" applyFill="1"/>
    <xf numFmtId="0" fontId="0" fillId="2" borderId="10" xfId="0" applyFont="1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2" borderId="13" xfId="0" applyFill="1" applyBorder="1" applyAlignment="1">
      <alignment wrapText="1"/>
    </xf>
    <xf numFmtId="0" fontId="0" fillId="0" borderId="3" xfId="0" applyFill="1" applyBorder="1"/>
    <xf numFmtId="44" fontId="0" fillId="0" borderId="1" xfId="0" applyNumberFormat="1" applyBorder="1"/>
    <xf numFmtId="44" fontId="0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Hoja2!$G$19</c:f>
              <c:strCache>
                <c:ptCount val="1"/>
                <c:pt idx="0">
                  <c:v>CMg.</c:v>
                </c:pt>
              </c:strCache>
            </c:strRef>
          </c:tx>
          <c:val>
            <c:numRef>
              <c:f>Hoja2!$G$20:$G$28</c:f>
              <c:numCache>
                <c:formatCode>0.00</c:formatCode>
                <c:ptCount val="9"/>
                <c:pt idx="1">
                  <c:v>2000</c:v>
                </c:pt>
                <c:pt idx="2">
                  <c:v>2000</c:v>
                </c:pt>
                <c:pt idx="3">
                  <c:v>3000</c:v>
                </c:pt>
                <c:pt idx="4">
                  <c:v>5000</c:v>
                </c:pt>
                <c:pt idx="5">
                  <c:v>7000</c:v>
                </c:pt>
                <c:pt idx="6">
                  <c:v>12000</c:v>
                </c:pt>
                <c:pt idx="7">
                  <c:v>14000</c:v>
                </c:pt>
                <c:pt idx="8">
                  <c:v>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4-4E42-A06F-A17DFB7FDF17}"/>
            </c:ext>
          </c:extLst>
        </c:ser>
        <c:ser>
          <c:idx val="1"/>
          <c:order val="1"/>
          <c:tx>
            <c:strRef>
              <c:f>Hoja2!$J$19</c:f>
              <c:strCache>
                <c:ptCount val="1"/>
                <c:pt idx="0">
                  <c:v>Img</c:v>
                </c:pt>
              </c:strCache>
            </c:strRef>
          </c:tx>
          <c:val>
            <c:numRef>
              <c:f>Hoja2!$J$20:$J$28</c:f>
              <c:numCache>
                <c:formatCode>0.00</c:formatCode>
                <c:ptCount val="9"/>
                <c:pt idx="1">
                  <c:v>12000</c:v>
                </c:pt>
                <c:pt idx="2">
                  <c:v>12000</c:v>
                </c:pt>
                <c:pt idx="3">
                  <c:v>12000</c:v>
                </c:pt>
                <c:pt idx="4">
                  <c:v>12000</c:v>
                </c:pt>
                <c:pt idx="5">
                  <c:v>12000</c:v>
                </c:pt>
                <c:pt idx="6">
                  <c:v>12000</c:v>
                </c:pt>
                <c:pt idx="7">
                  <c:v>12000</c:v>
                </c:pt>
                <c:pt idx="8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74-4E42-A06F-A17DFB7FDF17}"/>
            </c:ext>
          </c:extLst>
        </c:ser>
        <c:ser>
          <c:idx val="2"/>
          <c:order val="2"/>
          <c:tx>
            <c:strRef>
              <c:f>Hoja2!$K$19</c:f>
              <c:strCache>
                <c:ptCount val="1"/>
                <c:pt idx="0">
                  <c:v>Beneficio</c:v>
                </c:pt>
              </c:strCache>
            </c:strRef>
          </c:tx>
          <c:val>
            <c:numRef>
              <c:f>Hoja2!$K$20:$K$28</c:f>
              <c:numCache>
                <c:formatCode>0.00</c:formatCode>
                <c:ptCount val="9"/>
                <c:pt idx="0">
                  <c:v>-18000</c:v>
                </c:pt>
                <c:pt idx="1">
                  <c:v>-8000</c:v>
                </c:pt>
                <c:pt idx="2">
                  <c:v>2000</c:v>
                </c:pt>
                <c:pt idx="3">
                  <c:v>11000</c:v>
                </c:pt>
                <c:pt idx="4">
                  <c:v>18000</c:v>
                </c:pt>
                <c:pt idx="5">
                  <c:v>23000</c:v>
                </c:pt>
                <c:pt idx="6">
                  <c:v>23000</c:v>
                </c:pt>
                <c:pt idx="7">
                  <c:v>21000</c:v>
                </c:pt>
                <c:pt idx="8">
                  <c:v>18000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74-4E42-A06F-A17DFB7FD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25728"/>
        <c:axId val="186427264"/>
      </c:lineChart>
      <c:catAx>
        <c:axId val="186425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6427264"/>
        <c:crosses val="autoZero"/>
        <c:auto val="1"/>
        <c:lblAlgn val="ctr"/>
        <c:lblOffset val="100"/>
        <c:noMultiLvlLbl val="0"/>
      </c:catAx>
      <c:valAx>
        <c:axId val="1864272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8642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18</xdr:row>
      <xdr:rowOff>123825</xdr:rowOff>
    </xdr:from>
    <xdr:to>
      <xdr:col>17</xdr:col>
      <xdr:colOff>342900</xdr:colOff>
      <xdr:row>33</xdr:row>
      <xdr:rowOff>9525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"/>
  <sheetViews>
    <sheetView tabSelected="1" topLeftCell="A34" zoomScale="145" zoomScaleNormal="145" workbookViewId="0">
      <selection activeCell="B49" sqref="B49"/>
    </sheetView>
  </sheetViews>
  <sheetFormatPr baseColWidth="10" defaultRowHeight="15" x14ac:dyDescent="0.25"/>
  <cols>
    <col min="1" max="1" width="31.140625" customWidth="1"/>
    <col min="2" max="2" width="13" bestFit="1" customWidth="1"/>
    <col min="3" max="3" width="13.140625" customWidth="1"/>
    <col min="4" max="4" width="19.42578125" customWidth="1"/>
    <col min="5" max="5" width="15" customWidth="1"/>
    <col min="6" max="6" width="13.140625" customWidth="1"/>
    <col min="9" max="9" width="12.28515625" bestFit="1" customWidth="1"/>
  </cols>
  <sheetData>
    <row r="1" spans="1:4" x14ac:dyDescent="0.25">
      <c r="A1" s="54" t="s">
        <v>87</v>
      </c>
      <c r="B1" s="54"/>
      <c r="C1" s="54"/>
      <c r="D1" s="54"/>
    </row>
    <row r="3" spans="1:4" x14ac:dyDescent="0.25">
      <c r="A3" t="s">
        <v>38</v>
      </c>
    </row>
    <row r="5" spans="1:4" x14ac:dyDescent="0.25">
      <c r="A5" s="10" t="s">
        <v>0</v>
      </c>
      <c r="B5" s="10" t="s">
        <v>1</v>
      </c>
      <c r="C5" s="10" t="s">
        <v>88</v>
      </c>
    </row>
    <row r="6" spans="1:4" x14ac:dyDescent="0.25">
      <c r="A6" s="2" t="s">
        <v>89</v>
      </c>
      <c r="B6" s="55">
        <v>1000</v>
      </c>
      <c r="C6" s="55" t="s">
        <v>90</v>
      </c>
      <c r="D6" t="s">
        <v>3</v>
      </c>
    </row>
    <row r="7" spans="1:4" x14ac:dyDescent="0.25">
      <c r="A7" s="2" t="s">
        <v>4</v>
      </c>
      <c r="B7" s="55">
        <v>10000</v>
      </c>
      <c r="C7" s="55" t="s">
        <v>90</v>
      </c>
    </row>
    <row r="8" spans="1:4" x14ac:dyDescent="0.25">
      <c r="A8" s="2" t="s">
        <v>5</v>
      </c>
      <c r="B8" s="55">
        <v>4000</v>
      </c>
      <c r="C8" s="55" t="s">
        <v>91</v>
      </c>
    </row>
    <row r="9" spans="1:4" x14ac:dyDescent="0.25">
      <c r="A9" s="2" t="s">
        <v>6</v>
      </c>
      <c r="B9" s="55">
        <v>2000</v>
      </c>
      <c r="C9" s="55" t="s">
        <v>90</v>
      </c>
      <c r="D9" t="s">
        <v>70</v>
      </c>
    </row>
    <row r="10" spans="1:4" x14ac:dyDescent="0.25">
      <c r="A10" s="2" t="s">
        <v>7</v>
      </c>
      <c r="B10" s="55">
        <v>500</v>
      </c>
      <c r="C10" s="55" t="s">
        <v>91</v>
      </c>
    </row>
    <row r="11" spans="1:4" x14ac:dyDescent="0.25">
      <c r="A11" s="2" t="s">
        <v>8</v>
      </c>
      <c r="B11" s="55">
        <v>300</v>
      </c>
      <c r="C11" s="55" t="s">
        <v>91</v>
      </c>
    </row>
    <row r="12" spans="1:4" x14ac:dyDescent="0.25">
      <c r="A12" s="9" t="s">
        <v>39</v>
      </c>
      <c r="B12" s="56">
        <v>200</v>
      </c>
      <c r="C12" s="56" t="s">
        <v>91</v>
      </c>
    </row>
    <row r="13" spans="1:4" x14ac:dyDescent="0.25">
      <c r="A13" s="64" t="s">
        <v>92</v>
      </c>
      <c r="B13" s="57">
        <f>SUM(B6:B12)</f>
        <v>18000</v>
      </c>
    </row>
    <row r="14" spans="1:4" ht="18.75" x14ac:dyDescent="0.3">
      <c r="A14" s="4" t="s">
        <v>9</v>
      </c>
      <c r="B14" s="3"/>
    </row>
    <row r="15" spans="1:4" x14ac:dyDescent="0.25">
      <c r="A15" t="s">
        <v>10</v>
      </c>
    </row>
    <row r="17" spans="1:11" x14ac:dyDescent="0.25">
      <c r="A17" t="s">
        <v>40</v>
      </c>
      <c r="I17" t="s">
        <v>93</v>
      </c>
    </row>
    <row r="18" spans="1:11" x14ac:dyDescent="0.25">
      <c r="I18" s="66">
        <v>12000</v>
      </c>
    </row>
    <row r="19" spans="1:11" x14ac:dyDescent="0.25">
      <c r="C19" s="11" t="s">
        <v>11</v>
      </c>
      <c r="D19" s="12" t="s">
        <v>12</v>
      </c>
      <c r="E19" s="11" t="s">
        <v>13</v>
      </c>
      <c r="F19" s="12" t="s">
        <v>14</v>
      </c>
      <c r="G19" s="12" t="s">
        <v>15</v>
      </c>
      <c r="H19" s="12" t="s">
        <v>16</v>
      </c>
      <c r="I19" s="12" t="s">
        <v>17</v>
      </c>
      <c r="J19" s="12" t="s">
        <v>18</v>
      </c>
      <c r="K19" s="12" t="s">
        <v>19</v>
      </c>
    </row>
    <row r="20" spans="1:11" x14ac:dyDescent="0.25">
      <c r="C20" s="1">
        <v>0</v>
      </c>
      <c r="D20" s="58">
        <f>$B$13</f>
        <v>18000</v>
      </c>
      <c r="E20" s="6">
        <v>0</v>
      </c>
      <c r="F20" s="65">
        <f>D20+E20</f>
        <v>18000</v>
      </c>
      <c r="G20" s="5"/>
      <c r="H20" s="5"/>
      <c r="I20" s="5">
        <f>C20*$I$18</f>
        <v>0</v>
      </c>
      <c r="J20" s="5"/>
      <c r="K20" s="5"/>
    </row>
    <row r="21" spans="1:11" x14ac:dyDescent="0.25">
      <c r="C21" s="1">
        <v>1</v>
      </c>
      <c r="D21" s="58">
        <f t="shared" ref="D21:D28" si="0">$B$13</f>
        <v>18000</v>
      </c>
      <c r="E21" s="6">
        <v>2000</v>
      </c>
      <c r="F21" s="65">
        <f>D21+E21</f>
        <v>20000</v>
      </c>
      <c r="G21" s="5">
        <f>F21-F20</f>
        <v>2000</v>
      </c>
      <c r="H21" s="5">
        <f>F21/C21</f>
        <v>20000</v>
      </c>
      <c r="I21" s="5">
        <f t="shared" ref="I21:I28" si="1">C21*$I$18</f>
        <v>12000</v>
      </c>
      <c r="J21" s="5">
        <f>I21-I20</f>
        <v>12000</v>
      </c>
      <c r="K21" s="5">
        <f>I21-F21</f>
        <v>-8000</v>
      </c>
    </row>
    <row r="22" spans="1:11" x14ac:dyDescent="0.25">
      <c r="C22" s="1">
        <v>2</v>
      </c>
      <c r="D22" s="58">
        <f t="shared" si="0"/>
        <v>18000</v>
      </c>
      <c r="E22" s="6">
        <v>4000</v>
      </c>
      <c r="F22" s="65">
        <f t="shared" ref="F22:F28" si="2">D22+E22</f>
        <v>22000</v>
      </c>
      <c r="G22" s="5">
        <f t="shared" ref="G22:G28" si="3">F22-F21</f>
        <v>2000</v>
      </c>
      <c r="H22" s="5">
        <f t="shared" ref="H22:H28" si="4">F22/C22</f>
        <v>11000</v>
      </c>
      <c r="I22" s="5">
        <f t="shared" si="1"/>
        <v>24000</v>
      </c>
      <c r="J22" s="5">
        <f t="shared" ref="J22:J28" si="5">I22-I21</f>
        <v>12000</v>
      </c>
      <c r="K22" s="5">
        <f t="shared" ref="K22:K28" si="6">I22-F22</f>
        <v>2000</v>
      </c>
    </row>
    <row r="23" spans="1:11" x14ac:dyDescent="0.25">
      <c r="C23" s="1">
        <v>3</v>
      </c>
      <c r="D23" s="58">
        <f t="shared" si="0"/>
        <v>18000</v>
      </c>
      <c r="E23" s="6">
        <v>7000</v>
      </c>
      <c r="F23" s="65">
        <f t="shared" si="2"/>
        <v>25000</v>
      </c>
      <c r="G23" s="5">
        <f t="shared" si="3"/>
        <v>3000</v>
      </c>
      <c r="H23" s="5">
        <f t="shared" si="4"/>
        <v>8333.3333333333339</v>
      </c>
      <c r="I23" s="5">
        <f t="shared" si="1"/>
        <v>36000</v>
      </c>
      <c r="J23" s="5">
        <f t="shared" si="5"/>
        <v>12000</v>
      </c>
      <c r="K23" s="5">
        <f t="shared" si="6"/>
        <v>11000</v>
      </c>
    </row>
    <row r="24" spans="1:11" x14ac:dyDescent="0.25">
      <c r="C24" s="1">
        <v>4</v>
      </c>
      <c r="D24" s="58">
        <f t="shared" si="0"/>
        <v>18000</v>
      </c>
      <c r="E24" s="6">
        <v>12000</v>
      </c>
      <c r="F24" s="65">
        <f t="shared" si="2"/>
        <v>30000</v>
      </c>
      <c r="G24" s="5">
        <f t="shared" si="3"/>
        <v>5000</v>
      </c>
      <c r="H24" s="5">
        <f t="shared" si="4"/>
        <v>7500</v>
      </c>
      <c r="I24" s="5">
        <f t="shared" si="1"/>
        <v>48000</v>
      </c>
      <c r="J24" s="5">
        <f t="shared" si="5"/>
        <v>12000</v>
      </c>
      <c r="K24" s="5">
        <f t="shared" si="6"/>
        <v>18000</v>
      </c>
    </row>
    <row r="25" spans="1:11" x14ac:dyDescent="0.25">
      <c r="C25" s="1">
        <v>5</v>
      </c>
      <c r="D25" s="58">
        <f t="shared" si="0"/>
        <v>18000</v>
      </c>
      <c r="E25" s="6">
        <v>19000</v>
      </c>
      <c r="F25" s="65">
        <f t="shared" si="2"/>
        <v>37000</v>
      </c>
      <c r="G25" s="5">
        <f t="shared" si="3"/>
        <v>7000</v>
      </c>
      <c r="H25" s="5">
        <f t="shared" si="4"/>
        <v>7400</v>
      </c>
      <c r="I25" s="5">
        <f t="shared" si="1"/>
        <v>60000</v>
      </c>
      <c r="J25" s="5">
        <f t="shared" si="5"/>
        <v>12000</v>
      </c>
      <c r="K25" s="5">
        <f t="shared" si="6"/>
        <v>23000</v>
      </c>
    </row>
    <row r="26" spans="1:11" x14ac:dyDescent="0.25">
      <c r="C26" s="1">
        <v>6</v>
      </c>
      <c r="D26" s="58">
        <f t="shared" si="0"/>
        <v>18000</v>
      </c>
      <c r="E26" s="6">
        <v>31000</v>
      </c>
      <c r="F26" s="65">
        <f t="shared" si="2"/>
        <v>49000</v>
      </c>
      <c r="G26" s="5">
        <f t="shared" si="3"/>
        <v>12000</v>
      </c>
      <c r="H26" s="5">
        <f t="shared" si="4"/>
        <v>8166.666666666667</v>
      </c>
      <c r="I26" s="5">
        <f t="shared" si="1"/>
        <v>72000</v>
      </c>
      <c r="J26" s="5">
        <f t="shared" si="5"/>
        <v>12000</v>
      </c>
      <c r="K26" s="5">
        <f t="shared" si="6"/>
        <v>23000</v>
      </c>
    </row>
    <row r="27" spans="1:11" x14ac:dyDescent="0.25">
      <c r="C27" s="1">
        <v>7</v>
      </c>
      <c r="D27" s="58">
        <f t="shared" si="0"/>
        <v>18000</v>
      </c>
      <c r="E27" s="6">
        <v>45000</v>
      </c>
      <c r="F27" s="65">
        <f t="shared" si="2"/>
        <v>63000</v>
      </c>
      <c r="G27" s="5">
        <f t="shared" si="3"/>
        <v>14000</v>
      </c>
      <c r="H27" s="5">
        <f t="shared" si="4"/>
        <v>9000</v>
      </c>
      <c r="I27" s="5">
        <f t="shared" si="1"/>
        <v>84000</v>
      </c>
      <c r="J27" s="5">
        <f t="shared" si="5"/>
        <v>12000</v>
      </c>
      <c r="K27" s="5">
        <f t="shared" si="6"/>
        <v>21000</v>
      </c>
    </row>
    <row r="28" spans="1:11" x14ac:dyDescent="0.25">
      <c r="C28" s="1">
        <v>8</v>
      </c>
      <c r="D28" s="58">
        <f t="shared" si="0"/>
        <v>18000</v>
      </c>
      <c r="E28" s="6">
        <v>60000</v>
      </c>
      <c r="F28" s="65">
        <f t="shared" si="2"/>
        <v>78000</v>
      </c>
      <c r="G28" s="5">
        <f t="shared" si="3"/>
        <v>15000</v>
      </c>
      <c r="H28" s="5">
        <f t="shared" si="4"/>
        <v>9750</v>
      </c>
      <c r="I28" s="5">
        <f t="shared" si="1"/>
        <v>96000</v>
      </c>
      <c r="J28" s="5">
        <f t="shared" si="5"/>
        <v>12000</v>
      </c>
      <c r="K28" s="5">
        <f t="shared" si="6"/>
        <v>18000</v>
      </c>
    </row>
    <row r="29" spans="1:11" x14ac:dyDescent="0.25">
      <c r="A29" t="s">
        <v>41</v>
      </c>
    </row>
    <row r="31" spans="1:11" x14ac:dyDescent="0.25">
      <c r="A31" t="s">
        <v>71</v>
      </c>
    </row>
    <row r="32" spans="1:11" x14ac:dyDescent="0.25">
      <c r="A32" t="s">
        <v>20</v>
      </c>
      <c r="D32" s="7"/>
    </row>
    <row r="33" spans="1:8" x14ac:dyDescent="0.25">
      <c r="A33" t="s">
        <v>21</v>
      </c>
    </row>
    <row r="34" spans="1:8" x14ac:dyDescent="0.25">
      <c r="A34" t="s">
        <v>42</v>
      </c>
    </row>
    <row r="36" spans="1:8" x14ac:dyDescent="0.25">
      <c r="A36" t="s">
        <v>43</v>
      </c>
    </row>
    <row r="37" spans="1:8" x14ac:dyDescent="0.25">
      <c r="A37" t="s">
        <v>47</v>
      </c>
    </row>
    <row r="38" spans="1:8" ht="15.75" thickBot="1" x14ac:dyDescent="0.3"/>
    <row r="39" spans="1:8" x14ac:dyDescent="0.25">
      <c r="A39" s="28" t="s">
        <v>22</v>
      </c>
      <c r="B39" s="16" t="s">
        <v>23</v>
      </c>
      <c r="C39" s="17" t="s">
        <v>45</v>
      </c>
      <c r="D39" s="28" t="s">
        <v>24</v>
      </c>
      <c r="E39" s="16" t="s">
        <v>23</v>
      </c>
      <c r="F39" s="17" t="s">
        <v>45</v>
      </c>
      <c r="G39" s="13"/>
      <c r="H39" s="3"/>
    </row>
    <row r="40" spans="1:8" x14ac:dyDescent="0.25">
      <c r="A40" s="18" t="s">
        <v>25</v>
      </c>
      <c r="B40" s="36">
        <v>40000</v>
      </c>
      <c r="C40" s="61"/>
      <c r="D40" s="23" t="s">
        <v>78</v>
      </c>
      <c r="E40" s="36">
        <v>40000</v>
      </c>
      <c r="F40" s="20"/>
      <c r="G40" s="14"/>
      <c r="H40" s="3"/>
    </row>
    <row r="41" spans="1:8" ht="30" x14ac:dyDescent="0.25">
      <c r="A41" s="19" t="s">
        <v>28</v>
      </c>
      <c r="B41" s="36">
        <v>30000</v>
      </c>
      <c r="C41" s="62"/>
      <c r="D41" s="23" t="s">
        <v>26</v>
      </c>
      <c r="E41" s="36">
        <v>10000</v>
      </c>
      <c r="F41" s="20"/>
      <c r="G41" s="14"/>
      <c r="H41" s="3"/>
    </row>
    <row r="42" spans="1:8" ht="30" x14ac:dyDescent="0.25">
      <c r="A42" s="19" t="s">
        <v>30</v>
      </c>
      <c r="B42" s="36">
        <v>60000</v>
      </c>
      <c r="C42" s="62"/>
      <c r="D42" s="23" t="s">
        <v>27</v>
      </c>
      <c r="E42" s="36">
        <v>5000</v>
      </c>
      <c r="F42" s="20"/>
      <c r="G42" s="14"/>
      <c r="H42" s="3"/>
    </row>
    <row r="43" spans="1:8" ht="30.75" thickBot="1" x14ac:dyDescent="0.3">
      <c r="A43" s="19" t="s">
        <v>31</v>
      </c>
      <c r="B43" s="36">
        <v>30000</v>
      </c>
      <c r="C43" s="62"/>
      <c r="D43" s="24" t="s">
        <v>29</v>
      </c>
      <c r="E43" s="37">
        <v>4000</v>
      </c>
      <c r="F43" s="22"/>
      <c r="G43" s="14"/>
      <c r="H43" s="3"/>
    </row>
    <row r="44" spans="1:8" x14ac:dyDescent="0.25">
      <c r="A44" s="19" t="s">
        <v>32</v>
      </c>
      <c r="B44" s="36">
        <v>10000</v>
      </c>
      <c r="C44" s="62"/>
      <c r="D44" s="29" t="s">
        <v>44</v>
      </c>
      <c r="E44" s="39"/>
      <c r="F44" s="25"/>
      <c r="G44" s="14"/>
      <c r="H44" s="3"/>
    </row>
    <row r="45" spans="1:8" x14ac:dyDescent="0.25">
      <c r="A45" s="19" t="s">
        <v>33</v>
      </c>
      <c r="B45" s="36">
        <v>25000</v>
      </c>
      <c r="C45" s="62"/>
      <c r="D45" s="31" t="s">
        <v>34</v>
      </c>
      <c r="E45" s="40">
        <v>150000</v>
      </c>
      <c r="F45" s="30"/>
      <c r="G45" s="14"/>
      <c r="H45" s="3"/>
    </row>
    <row r="46" spans="1:8" ht="30" x14ac:dyDescent="0.25">
      <c r="A46" s="19" t="s">
        <v>35</v>
      </c>
      <c r="B46" s="36">
        <v>10000</v>
      </c>
      <c r="C46" s="62"/>
      <c r="D46" s="31" t="s">
        <v>36</v>
      </c>
      <c r="E46" s="40">
        <v>10000</v>
      </c>
      <c r="F46" s="30"/>
      <c r="G46" s="14"/>
      <c r="H46" s="3"/>
    </row>
    <row r="47" spans="1:8" x14ac:dyDescent="0.25">
      <c r="A47" s="19" t="s">
        <v>48</v>
      </c>
      <c r="B47" s="36">
        <v>4000</v>
      </c>
      <c r="C47" s="62"/>
      <c r="D47" s="32"/>
      <c r="E47" s="41"/>
      <c r="F47" s="33"/>
      <c r="G47" s="14"/>
      <c r="H47" s="3"/>
    </row>
    <row r="48" spans="1:8" ht="15.75" thickBot="1" x14ac:dyDescent="0.3">
      <c r="A48" s="21" t="s">
        <v>49</v>
      </c>
      <c r="B48" s="37">
        <v>10000</v>
      </c>
      <c r="C48" s="63"/>
      <c r="D48" s="34"/>
      <c r="E48" s="42"/>
      <c r="F48" s="35"/>
      <c r="G48" s="14"/>
      <c r="H48" s="3"/>
    </row>
    <row r="49" spans="1:8" ht="15.75" thickBot="1" x14ac:dyDescent="0.3">
      <c r="A49" s="26" t="s">
        <v>46</v>
      </c>
      <c r="B49" s="38">
        <f>SUM(B40:B48)</f>
        <v>219000</v>
      </c>
      <c r="D49" s="27" t="s">
        <v>37</v>
      </c>
      <c r="E49" s="38">
        <f>SUM(E40:E48)</f>
        <v>219000</v>
      </c>
      <c r="G49" s="3"/>
      <c r="H49" s="3"/>
    </row>
    <row r="51" spans="1:8" x14ac:dyDescent="0.25">
      <c r="A51" s="14" t="s">
        <v>50</v>
      </c>
    </row>
    <row r="52" spans="1:8" x14ac:dyDescent="0.25">
      <c r="A52" s="14" t="s">
        <v>51</v>
      </c>
    </row>
    <row r="53" spans="1:8" x14ac:dyDescent="0.25">
      <c r="A53" s="14" t="s">
        <v>52</v>
      </c>
    </row>
    <row r="54" spans="1:8" x14ac:dyDescent="0.25">
      <c r="A54" s="14" t="s">
        <v>56</v>
      </c>
    </row>
    <row r="55" spans="1:8" x14ac:dyDescent="0.25">
      <c r="A55" s="14" t="s">
        <v>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5"/>
  <sheetViews>
    <sheetView workbookViewId="0">
      <selection activeCell="I12" sqref="I12"/>
    </sheetView>
  </sheetViews>
  <sheetFormatPr baseColWidth="10" defaultRowHeight="15" x14ac:dyDescent="0.25"/>
  <cols>
    <col min="1" max="1" width="31.5703125" customWidth="1"/>
    <col min="2" max="2" width="14.140625" customWidth="1"/>
    <col min="3" max="5" width="14" customWidth="1"/>
    <col min="6" max="6" width="14.42578125" customWidth="1"/>
  </cols>
  <sheetData>
    <row r="1" spans="1:7" x14ac:dyDescent="0.25">
      <c r="A1" s="54" t="s">
        <v>86</v>
      </c>
      <c r="B1" s="54"/>
      <c r="C1" s="54"/>
      <c r="D1" s="54"/>
    </row>
    <row r="3" spans="1:7" x14ac:dyDescent="0.25">
      <c r="A3" t="s">
        <v>38</v>
      </c>
    </row>
    <row r="5" spans="1:7" x14ac:dyDescent="0.25">
      <c r="A5" s="10" t="s">
        <v>0</v>
      </c>
      <c r="B5" s="10" t="s">
        <v>1</v>
      </c>
    </row>
    <row r="6" spans="1:7" x14ac:dyDescent="0.25">
      <c r="A6" s="2" t="s">
        <v>2</v>
      </c>
      <c r="B6" s="55">
        <v>1000</v>
      </c>
      <c r="C6" t="s">
        <v>3</v>
      </c>
      <c r="G6" t="s">
        <v>67</v>
      </c>
    </row>
    <row r="7" spans="1:7" x14ac:dyDescent="0.25">
      <c r="A7" s="2" t="s">
        <v>4</v>
      </c>
      <c r="B7" s="55">
        <v>10000</v>
      </c>
      <c r="G7" t="s">
        <v>68</v>
      </c>
    </row>
    <row r="8" spans="1:7" x14ac:dyDescent="0.25">
      <c r="A8" s="2" t="s">
        <v>5</v>
      </c>
      <c r="B8" s="55">
        <v>4000</v>
      </c>
      <c r="G8" t="s">
        <v>69</v>
      </c>
    </row>
    <row r="9" spans="1:7" x14ac:dyDescent="0.25">
      <c r="A9" s="2" t="s">
        <v>6</v>
      </c>
      <c r="B9" s="55">
        <v>2000</v>
      </c>
      <c r="C9" t="s">
        <v>70</v>
      </c>
      <c r="G9" t="s">
        <v>68</v>
      </c>
    </row>
    <row r="10" spans="1:7" x14ac:dyDescent="0.25">
      <c r="A10" s="2" t="s">
        <v>7</v>
      </c>
      <c r="B10" s="55">
        <v>500</v>
      </c>
      <c r="G10" t="s">
        <v>68</v>
      </c>
    </row>
    <row r="11" spans="1:7" x14ac:dyDescent="0.25">
      <c r="A11" s="2" t="s">
        <v>8</v>
      </c>
      <c r="B11" s="55">
        <v>300</v>
      </c>
      <c r="G11" t="s">
        <v>69</v>
      </c>
    </row>
    <row r="12" spans="1:7" x14ac:dyDescent="0.25">
      <c r="A12" s="9" t="s">
        <v>39</v>
      </c>
      <c r="B12" s="56">
        <v>200</v>
      </c>
      <c r="G12" t="s">
        <v>69</v>
      </c>
    </row>
    <row r="13" spans="1:7" x14ac:dyDescent="0.25">
      <c r="A13" s="8"/>
      <c r="B13" s="57">
        <f>SUM(B6:B12)</f>
        <v>18000</v>
      </c>
    </row>
    <row r="14" spans="1:7" ht="18.75" x14ac:dyDescent="0.3">
      <c r="A14" s="4" t="s">
        <v>9</v>
      </c>
      <c r="B14" s="3"/>
    </row>
    <row r="15" spans="1:7" x14ac:dyDescent="0.25">
      <c r="A15" t="s">
        <v>10</v>
      </c>
    </row>
    <row r="17" spans="1:11" x14ac:dyDescent="0.25">
      <c r="A17" t="s">
        <v>40</v>
      </c>
    </row>
    <row r="19" spans="1:11" x14ac:dyDescent="0.25">
      <c r="C19" s="11" t="s">
        <v>11</v>
      </c>
      <c r="D19" s="12" t="s">
        <v>12</v>
      </c>
      <c r="E19" s="11" t="s">
        <v>13</v>
      </c>
      <c r="F19" s="12" t="s">
        <v>14</v>
      </c>
      <c r="G19" s="12" t="s">
        <v>15</v>
      </c>
      <c r="H19" s="12" t="s">
        <v>16</v>
      </c>
      <c r="I19" s="12" t="s">
        <v>17</v>
      </c>
      <c r="J19" s="12" t="s">
        <v>18</v>
      </c>
      <c r="K19" s="12" t="s">
        <v>19</v>
      </c>
    </row>
    <row r="20" spans="1:11" x14ac:dyDescent="0.25">
      <c r="C20" s="1">
        <v>0</v>
      </c>
      <c r="D20" s="58">
        <v>18000</v>
      </c>
      <c r="E20" s="6">
        <v>0</v>
      </c>
      <c r="F20" s="5">
        <f>SUM(D20:E20)</f>
        <v>18000</v>
      </c>
      <c r="G20" s="5"/>
      <c r="H20" s="5"/>
      <c r="I20" s="5">
        <f>12000*C20</f>
        <v>0</v>
      </c>
      <c r="J20" s="5"/>
      <c r="K20" s="5">
        <f>SUM(I20,-F20)</f>
        <v>-18000</v>
      </c>
    </row>
    <row r="21" spans="1:11" x14ac:dyDescent="0.25">
      <c r="C21" s="1">
        <v>1</v>
      </c>
      <c r="D21" s="58">
        <v>18000</v>
      </c>
      <c r="E21" s="6">
        <v>2000</v>
      </c>
      <c r="F21" s="5">
        <f t="shared" ref="F21:F28" si="0">SUM(D21:E21)</f>
        <v>20000</v>
      </c>
      <c r="G21" s="5">
        <f>SUM(F21,-F20)</f>
        <v>2000</v>
      </c>
      <c r="H21" s="5">
        <f>(F21/C21)</f>
        <v>20000</v>
      </c>
      <c r="I21" s="5">
        <f t="shared" ref="I21:I28" si="1">12000*C21</f>
        <v>12000</v>
      </c>
      <c r="J21" s="5">
        <f>SUM(I21,-I20)</f>
        <v>12000</v>
      </c>
      <c r="K21" s="5">
        <f t="shared" ref="K21:K28" si="2">SUM(I21,-F21)</f>
        <v>-8000</v>
      </c>
    </row>
    <row r="22" spans="1:11" x14ac:dyDescent="0.25">
      <c r="C22" s="1">
        <v>2</v>
      </c>
      <c r="D22" s="58">
        <v>18000</v>
      </c>
      <c r="E22" s="6">
        <v>4000</v>
      </c>
      <c r="F22" s="5">
        <f t="shared" si="0"/>
        <v>22000</v>
      </c>
      <c r="G22" s="5">
        <f t="shared" ref="G22:G28" si="3">SUM(F22,-F21)</f>
        <v>2000</v>
      </c>
      <c r="H22" s="5">
        <f t="shared" ref="H22:H28" si="4">(F22/C22)</f>
        <v>11000</v>
      </c>
      <c r="I22" s="5">
        <f t="shared" si="1"/>
        <v>24000</v>
      </c>
      <c r="J22" s="5">
        <f t="shared" ref="J22:J28" si="5">SUM(I22,-I21)</f>
        <v>12000</v>
      </c>
      <c r="K22" s="5">
        <f t="shared" si="2"/>
        <v>2000</v>
      </c>
    </row>
    <row r="23" spans="1:11" x14ac:dyDescent="0.25">
      <c r="C23" s="1">
        <v>3</v>
      </c>
      <c r="D23" s="58">
        <v>18000</v>
      </c>
      <c r="E23" s="6">
        <v>7000</v>
      </c>
      <c r="F23" s="5">
        <f t="shared" si="0"/>
        <v>25000</v>
      </c>
      <c r="G23" s="5">
        <f t="shared" si="3"/>
        <v>3000</v>
      </c>
      <c r="H23" s="5">
        <f t="shared" si="4"/>
        <v>8333.3333333333339</v>
      </c>
      <c r="I23" s="5">
        <f t="shared" si="1"/>
        <v>36000</v>
      </c>
      <c r="J23" s="5">
        <f t="shared" si="5"/>
        <v>12000</v>
      </c>
      <c r="K23" s="5">
        <f t="shared" si="2"/>
        <v>11000</v>
      </c>
    </row>
    <row r="24" spans="1:11" x14ac:dyDescent="0.25">
      <c r="C24" s="1">
        <v>4</v>
      </c>
      <c r="D24" s="58">
        <v>18000</v>
      </c>
      <c r="E24" s="6">
        <v>12000</v>
      </c>
      <c r="F24" s="5">
        <f t="shared" si="0"/>
        <v>30000</v>
      </c>
      <c r="G24" s="5">
        <f t="shared" si="3"/>
        <v>5000</v>
      </c>
      <c r="H24" s="5">
        <f t="shared" si="4"/>
        <v>7500</v>
      </c>
      <c r="I24" s="5">
        <f t="shared" si="1"/>
        <v>48000</v>
      </c>
      <c r="J24" s="5">
        <f t="shared" si="5"/>
        <v>12000</v>
      </c>
      <c r="K24" s="5">
        <f t="shared" si="2"/>
        <v>18000</v>
      </c>
    </row>
    <row r="25" spans="1:11" x14ac:dyDescent="0.25">
      <c r="C25" s="1">
        <v>5</v>
      </c>
      <c r="D25" s="58">
        <v>18000</v>
      </c>
      <c r="E25" s="6">
        <v>19000</v>
      </c>
      <c r="F25" s="5">
        <f t="shared" si="0"/>
        <v>37000</v>
      </c>
      <c r="G25" s="5">
        <f t="shared" si="3"/>
        <v>7000</v>
      </c>
      <c r="H25" s="5">
        <f t="shared" si="4"/>
        <v>7400</v>
      </c>
      <c r="I25" s="5">
        <f t="shared" si="1"/>
        <v>60000</v>
      </c>
      <c r="J25" s="5">
        <f t="shared" si="5"/>
        <v>12000</v>
      </c>
      <c r="K25" s="5">
        <f t="shared" si="2"/>
        <v>23000</v>
      </c>
    </row>
    <row r="26" spans="1:11" x14ac:dyDescent="0.25">
      <c r="C26" s="1">
        <v>6</v>
      </c>
      <c r="D26" s="58">
        <v>18000</v>
      </c>
      <c r="E26" s="6">
        <v>31000</v>
      </c>
      <c r="F26" s="5">
        <f t="shared" si="0"/>
        <v>49000</v>
      </c>
      <c r="G26" s="59">
        <f t="shared" si="3"/>
        <v>12000</v>
      </c>
      <c r="H26" s="5">
        <f t="shared" si="4"/>
        <v>8166.666666666667</v>
      </c>
      <c r="I26" s="5">
        <f t="shared" si="1"/>
        <v>72000</v>
      </c>
      <c r="J26" s="59">
        <f t="shared" si="5"/>
        <v>12000</v>
      </c>
      <c r="K26" s="59">
        <f t="shared" si="2"/>
        <v>23000</v>
      </c>
    </row>
    <row r="27" spans="1:11" x14ac:dyDescent="0.25">
      <c r="C27" s="1">
        <v>7</v>
      </c>
      <c r="D27" s="58">
        <v>18000</v>
      </c>
      <c r="E27" s="6">
        <v>45000</v>
      </c>
      <c r="F27" s="5">
        <f t="shared" si="0"/>
        <v>63000</v>
      </c>
      <c r="G27" s="5">
        <f t="shared" si="3"/>
        <v>14000</v>
      </c>
      <c r="H27" s="5">
        <f t="shared" si="4"/>
        <v>9000</v>
      </c>
      <c r="I27" s="5">
        <f t="shared" si="1"/>
        <v>84000</v>
      </c>
      <c r="J27" s="5">
        <f t="shared" si="5"/>
        <v>12000</v>
      </c>
      <c r="K27" s="5">
        <f t="shared" si="2"/>
        <v>21000</v>
      </c>
    </row>
    <row r="28" spans="1:11" x14ac:dyDescent="0.25">
      <c r="C28" s="1">
        <v>8</v>
      </c>
      <c r="D28" s="58">
        <v>18000</v>
      </c>
      <c r="E28" s="6">
        <v>60000</v>
      </c>
      <c r="F28" s="5">
        <f t="shared" si="0"/>
        <v>78000</v>
      </c>
      <c r="G28" s="5">
        <f t="shared" si="3"/>
        <v>15000</v>
      </c>
      <c r="H28" s="5">
        <f t="shared" si="4"/>
        <v>9750</v>
      </c>
      <c r="I28" s="5">
        <f t="shared" si="1"/>
        <v>96000</v>
      </c>
      <c r="J28" s="5">
        <f t="shared" si="5"/>
        <v>12000</v>
      </c>
      <c r="K28" s="5">
        <f t="shared" si="2"/>
        <v>18000</v>
      </c>
    </row>
    <row r="29" spans="1:11" x14ac:dyDescent="0.25">
      <c r="A29" t="s">
        <v>41</v>
      </c>
    </row>
    <row r="31" spans="1:11" x14ac:dyDescent="0.25">
      <c r="A31" t="s">
        <v>71</v>
      </c>
    </row>
    <row r="32" spans="1:11" x14ac:dyDescent="0.25">
      <c r="A32" t="s">
        <v>20</v>
      </c>
      <c r="D32" s="60"/>
    </row>
    <row r="33" spans="1:8" x14ac:dyDescent="0.25">
      <c r="A33" t="s">
        <v>21</v>
      </c>
      <c r="E33" t="s">
        <v>72</v>
      </c>
    </row>
    <row r="34" spans="1:8" x14ac:dyDescent="0.25">
      <c r="A34" t="s">
        <v>42</v>
      </c>
      <c r="F34" t="s">
        <v>85</v>
      </c>
    </row>
    <row r="36" spans="1:8" x14ac:dyDescent="0.25">
      <c r="A36" t="s">
        <v>43</v>
      </c>
    </row>
    <row r="37" spans="1:8" x14ac:dyDescent="0.25">
      <c r="A37" t="s">
        <v>47</v>
      </c>
    </row>
    <row r="38" spans="1:8" ht="15.75" thickBot="1" x14ac:dyDescent="0.3"/>
    <row r="39" spans="1:8" x14ac:dyDescent="0.25">
      <c r="A39" s="28" t="s">
        <v>22</v>
      </c>
      <c r="B39" s="16" t="s">
        <v>23</v>
      </c>
      <c r="C39" s="17" t="s">
        <v>45</v>
      </c>
      <c r="D39" s="28" t="s">
        <v>24</v>
      </c>
      <c r="E39" s="16" t="s">
        <v>23</v>
      </c>
      <c r="F39" s="17" t="s">
        <v>45</v>
      </c>
      <c r="G39" s="13"/>
      <c r="H39" s="3"/>
    </row>
    <row r="40" spans="1:8" ht="30" x14ac:dyDescent="0.25">
      <c r="A40" s="18" t="s">
        <v>25</v>
      </c>
      <c r="B40" s="36">
        <v>40000</v>
      </c>
      <c r="C40" s="61" t="s">
        <v>74</v>
      </c>
      <c r="D40" s="23" t="s">
        <v>78</v>
      </c>
      <c r="E40" s="36">
        <v>40000</v>
      </c>
      <c r="F40" s="20" t="s">
        <v>79</v>
      </c>
      <c r="G40" s="14"/>
      <c r="H40" s="3"/>
    </row>
    <row r="41" spans="1:8" ht="30" x14ac:dyDescent="0.25">
      <c r="A41" s="19" t="s">
        <v>28</v>
      </c>
      <c r="B41" s="36">
        <v>30000</v>
      </c>
      <c r="C41" s="62" t="s">
        <v>75</v>
      </c>
      <c r="D41" s="23" t="s">
        <v>26</v>
      </c>
      <c r="E41" s="36">
        <v>10000</v>
      </c>
      <c r="F41" s="20" t="s">
        <v>79</v>
      </c>
      <c r="G41" s="14"/>
      <c r="H41" s="3"/>
    </row>
    <row r="42" spans="1:8" ht="45" x14ac:dyDescent="0.25">
      <c r="A42" s="19" t="s">
        <v>30</v>
      </c>
      <c r="B42" s="36">
        <v>60000</v>
      </c>
      <c r="C42" s="62" t="s">
        <v>76</v>
      </c>
      <c r="D42" s="23" t="s">
        <v>27</v>
      </c>
      <c r="E42" s="36">
        <v>5000</v>
      </c>
      <c r="F42" s="20" t="s">
        <v>79</v>
      </c>
      <c r="G42" s="14"/>
      <c r="H42" s="3"/>
    </row>
    <row r="43" spans="1:8" ht="45.75" thickBot="1" x14ac:dyDescent="0.3">
      <c r="A43" s="19" t="s">
        <v>31</v>
      </c>
      <c r="B43" s="36">
        <v>30000</v>
      </c>
      <c r="C43" s="62" t="s">
        <v>76</v>
      </c>
      <c r="D43" s="24" t="s">
        <v>29</v>
      </c>
      <c r="E43" s="37">
        <v>4000</v>
      </c>
      <c r="F43" s="22" t="s">
        <v>80</v>
      </c>
      <c r="G43" s="14"/>
      <c r="H43" s="3"/>
    </row>
    <row r="44" spans="1:8" ht="30" x14ac:dyDescent="0.25">
      <c r="A44" s="19" t="s">
        <v>32</v>
      </c>
      <c r="B44" s="36">
        <v>10000</v>
      </c>
      <c r="C44" s="62" t="s">
        <v>76</v>
      </c>
      <c r="D44" s="29" t="s">
        <v>44</v>
      </c>
      <c r="E44" s="39"/>
      <c r="F44" s="25"/>
      <c r="G44" s="14"/>
      <c r="H44" s="3"/>
    </row>
    <row r="45" spans="1:8" ht="30" x14ac:dyDescent="0.25">
      <c r="A45" s="19" t="s">
        <v>33</v>
      </c>
      <c r="B45" s="36">
        <v>25000</v>
      </c>
      <c r="C45" s="62" t="s">
        <v>77</v>
      </c>
      <c r="D45" s="31" t="s">
        <v>34</v>
      </c>
      <c r="E45" s="40">
        <v>150000</v>
      </c>
      <c r="F45" s="30" t="s">
        <v>81</v>
      </c>
      <c r="G45" s="14"/>
      <c r="H45" s="3"/>
    </row>
    <row r="46" spans="1:8" ht="45" x14ac:dyDescent="0.25">
      <c r="A46" s="19" t="s">
        <v>35</v>
      </c>
      <c r="B46" s="36">
        <v>10000</v>
      </c>
      <c r="C46" s="62" t="s">
        <v>76</v>
      </c>
      <c r="D46" s="31" t="s">
        <v>36</v>
      </c>
      <c r="E46" s="40">
        <v>10000</v>
      </c>
      <c r="F46" s="30" t="s">
        <v>81</v>
      </c>
      <c r="G46" s="14"/>
      <c r="H46" s="3"/>
    </row>
    <row r="47" spans="1:8" ht="30" x14ac:dyDescent="0.25">
      <c r="A47" s="19" t="s">
        <v>48</v>
      </c>
      <c r="B47" s="36">
        <v>4000</v>
      </c>
      <c r="C47" s="62" t="s">
        <v>77</v>
      </c>
      <c r="D47" s="32"/>
      <c r="E47" s="41"/>
      <c r="F47" s="33"/>
      <c r="G47" s="14"/>
      <c r="H47" s="3"/>
    </row>
    <row r="48" spans="1:8" ht="30.75" thickBot="1" x14ac:dyDescent="0.3">
      <c r="A48" s="21" t="s">
        <v>49</v>
      </c>
      <c r="B48" s="37">
        <v>10000</v>
      </c>
      <c r="C48" s="63" t="s">
        <v>74</v>
      </c>
      <c r="D48" s="34"/>
      <c r="E48" s="42"/>
      <c r="F48" s="35"/>
      <c r="G48" s="14"/>
      <c r="H48" s="3"/>
    </row>
    <row r="49" spans="1:9" ht="15.75" thickBot="1" x14ac:dyDescent="0.3">
      <c r="A49" s="26" t="s">
        <v>46</v>
      </c>
      <c r="B49" s="38">
        <f>SUM(B40:B48)</f>
        <v>219000</v>
      </c>
      <c r="D49" s="27" t="s">
        <v>37</v>
      </c>
      <c r="E49" s="38">
        <f>SUM(E40:E48)</f>
        <v>219000</v>
      </c>
      <c r="G49" s="3"/>
      <c r="H49" s="3"/>
    </row>
    <row r="51" spans="1:9" x14ac:dyDescent="0.25">
      <c r="A51" s="14" t="s">
        <v>50</v>
      </c>
    </row>
    <row r="52" spans="1:9" x14ac:dyDescent="0.25">
      <c r="A52" s="14" t="s">
        <v>51</v>
      </c>
      <c r="E52" t="s">
        <v>58</v>
      </c>
      <c r="G52" t="s">
        <v>82</v>
      </c>
    </row>
    <row r="53" spans="1:9" x14ac:dyDescent="0.25">
      <c r="A53" s="14" t="s">
        <v>52</v>
      </c>
      <c r="E53" t="s">
        <v>53</v>
      </c>
      <c r="G53" t="s">
        <v>55</v>
      </c>
      <c r="I53" t="s">
        <v>83</v>
      </c>
    </row>
    <row r="54" spans="1:9" x14ac:dyDescent="0.25">
      <c r="A54" s="14" t="s">
        <v>56</v>
      </c>
      <c r="E54" t="s">
        <v>54</v>
      </c>
      <c r="I54" t="s">
        <v>84</v>
      </c>
    </row>
    <row r="55" spans="1:9" x14ac:dyDescent="0.25">
      <c r="A55" s="14" t="s">
        <v>57</v>
      </c>
      <c r="E55" t="s">
        <v>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"/>
  <sheetViews>
    <sheetView workbookViewId="0">
      <selection activeCell="H16" sqref="H16"/>
    </sheetView>
  </sheetViews>
  <sheetFormatPr baseColWidth="10" defaultRowHeight="15" x14ac:dyDescent="0.25"/>
  <sheetData>
    <row r="1" spans="1:13" ht="15.75" thickBot="1" x14ac:dyDescent="0.3">
      <c r="A1" s="47"/>
      <c r="B1" s="44"/>
      <c r="C1" s="45"/>
      <c r="D1" s="45"/>
      <c r="E1" s="45"/>
      <c r="F1" s="45"/>
      <c r="G1" s="48" t="s">
        <v>65</v>
      </c>
      <c r="H1" s="45"/>
      <c r="I1" s="45"/>
      <c r="J1" s="45"/>
      <c r="K1" s="45"/>
      <c r="L1" s="46"/>
    </row>
    <row r="2" spans="1:13" x14ac:dyDescent="0.25">
      <c r="A2" s="49" t="s">
        <v>59</v>
      </c>
      <c r="B2" s="50" t="s">
        <v>66</v>
      </c>
      <c r="C2" s="51">
        <v>2</v>
      </c>
      <c r="D2" s="51">
        <v>3</v>
      </c>
      <c r="E2" s="51">
        <v>4</v>
      </c>
      <c r="F2" s="51">
        <v>5</v>
      </c>
      <c r="G2" s="51">
        <v>6</v>
      </c>
      <c r="H2" s="51" t="s">
        <v>60</v>
      </c>
      <c r="I2" s="51" t="s">
        <v>61</v>
      </c>
      <c r="J2" s="51" t="s">
        <v>62</v>
      </c>
      <c r="K2" s="51" t="s">
        <v>63</v>
      </c>
      <c r="L2" s="51" t="s">
        <v>64</v>
      </c>
    </row>
    <row r="3" spans="1:13" ht="15.75" thickBot="1" x14ac:dyDescent="0.3">
      <c r="A3" s="15"/>
      <c r="B3" s="52">
        <v>5</v>
      </c>
      <c r="C3" s="53">
        <v>10</v>
      </c>
      <c r="D3" s="53">
        <v>5</v>
      </c>
      <c r="E3" s="53">
        <v>5</v>
      </c>
      <c r="F3" s="53">
        <v>5</v>
      </c>
      <c r="G3" s="53">
        <v>5</v>
      </c>
      <c r="H3" s="53">
        <v>5</v>
      </c>
      <c r="I3" s="53">
        <v>5</v>
      </c>
      <c r="J3" s="53">
        <v>5</v>
      </c>
      <c r="K3" s="53">
        <v>5</v>
      </c>
      <c r="L3" s="53">
        <v>5</v>
      </c>
      <c r="M3">
        <f>SUM(B3:L3)</f>
        <v>60</v>
      </c>
    </row>
    <row r="4" spans="1:13" x14ac:dyDescent="0.25">
      <c r="A4" s="43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3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3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Hernan Rodriguez Ruiz Diaz</cp:lastModifiedBy>
  <dcterms:created xsi:type="dcterms:W3CDTF">2018-09-26T00:32:12Z</dcterms:created>
  <dcterms:modified xsi:type="dcterms:W3CDTF">2020-04-28T20:36:51Z</dcterms:modified>
</cp:coreProperties>
</file>