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GitHub Repositorio\2020_Economia_HernanRRD\Practicas\"/>
    </mc:Choice>
  </mc:AlternateContent>
  <xr:revisionPtr revIDLastSave="0" documentId="13_ncr:1_{C5266B21-0A51-44C0-A7E9-AE4B9DFBB0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1" l="1"/>
  <c r="H56" i="1"/>
  <c r="H54" i="1"/>
  <c r="G56" i="1"/>
  <c r="G55" i="1"/>
  <c r="G54" i="1"/>
  <c r="E55" i="1"/>
  <c r="E56" i="1"/>
  <c r="E54" i="1"/>
  <c r="F55" i="1"/>
  <c r="F56" i="1"/>
  <c r="F54" i="1"/>
  <c r="I27" i="1"/>
  <c r="D30" i="1"/>
  <c r="C30" i="1"/>
  <c r="B30" i="1"/>
  <c r="B29" i="1"/>
  <c r="C29" i="1"/>
  <c r="D29" i="1"/>
  <c r="F25" i="1" l="1"/>
  <c r="E25" i="1"/>
  <c r="G25" i="1"/>
  <c r="G26" i="1" s="1"/>
  <c r="G27" i="1" s="1"/>
  <c r="G28" i="1" s="1"/>
  <c r="E26" i="1"/>
  <c r="E27" i="1" s="1"/>
  <c r="E28" i="1" s="1"/>
  <c r="F24" i="1"/>
  <c r="G24" i="1"/>
  <c r="E24" i="1"/>
  <c r="F23" i="1"/>
  <c r="G23" i="1"/>
  <c r="E23" i="1"/>
  <c r="C18" i="1"/>
  <c r="G18" i="1"/>
  <c r="D17" i="1"/>
  <c r="F17" i="1"/>
  <c r="F18" i="1"/>
  <c r="G16" i="1"/>
  <c r="F16" i="1"/>
  <c r="C8" i="1"/>
  <c r="F8" i="1"/>
  <c r="F7" i="1"/>
  <c r="G7" i="1" s="1"/>
  <c r="F26" i="1" l="1"/>
  <c r="F27" i="1" s="1"/>
  <c r="F28" i="1" s="1"/>
  <c r="B16" i="1"/>
  <c r="G8" i="1"/>
</calcChain>
</file>

<file path=xl/sharedStrings.xml><?xml version="1.0" encoding="utf-8"?>
<sst xmlns="http://schemas.openxmlformats.org/spreadsheetml/2006/main" count="67" uniqueCount="59">
  <si>
    <t xml:space="preserve">1) Calcular el capital final al cabo de 2 años en un depósito a PF inicial de </t>
  </si>
  <si>
    <t>$ 15000 a una tasa del 6% anual, para:</t>
  </si>
  <si>
    <t>a) períodos de capitalización anual.</t>
  </si>
  <si>
    <t>b) paríodos de capitalización semestral.</t>
  </si>
  <si>
    <t>2.1) Un capital se ha colocado a plazo fijo a 3 años a una tasa anual del 7%, se obuvo al final $8500.Calcular el Co.</t>
  </si>
  <si>
    <t>2.2) Un capital de $ 5000 se ha colocado a una tasa anual del 5%, obteniedo al final $ 5788. Calcular cuantos períodos de capitalizacion anuales han trancurrido.</t>
  </si>
  <si>
    <t>2.3) Un capital de  $6000 se ha transformado en 6900 al cabo de 2 años. Calcular la tasa anual a la que se ha colocado, teniendo en cuenta que los</t>
  </si>
  <si>
    <t>períodos de capitalización fueron semestrales.</t>
  </si>
  <si>
    <t>4.1) Calcule mediante payback simple los plazos de recuperación de la inversión en los siguientes proyectos:</t>
  </si>
  <si>
    <t>Año</t>
  </si>
  <si>
    <t>Proyecto A</t>
  </si>
  <si>
    <t>Proyecto B</t>
  </si>
  <si>
    <t>Proyecto C</t>
  </si>
  <si>
    <t>4.2) Calcule el valor presente de cada proyecto anterior mediante payback descontado, tomando una tasa de descuento del 18% para cada período.</t>
  </si>
  <si>
    <t>¿Cuál es el tiempo de recuperación de la invesión en cada proyecto, mediante este método?</t>
  </si>
  <si>
    <t>5) Calcular el retorno sobre una inversión de $ 60000 por la cual se haobtenido al final del período $ 3000.</t>
  </si>
  <si>
    <t xml:space="preserve">6) Si un salario docente que a principio de marzo de 2016 fue de $ 8000 , y fue aumentado por paritarias </t>
  </si>
  <si>
    <t>cobrando el dcente un 15 % más a fin del período, y teniendo en cuenta que la tasa de inflación de marzo</t>
  </si>
  <si>
    <t>fue de 4 %, calcule:</t>
  </si>
  <si>
    <t>a) el aumento nominal del salario para marzo 2016.</t>
  </si>
  <si>
    <t>b) El aumento real del salario para marzo 2016.</t>
  </si>
  <si>
    <t>7) Un inversor tiene 3 proyectos posibles independientes para elegir,</t>
  </si>
  <si>
    <t>a una tasa por período del 15% (TD), y un tope para invertir de $ 40000</t>
  </si>
  <si>
    <t>7.1) Completar el cuadro siguiente.</t>
  </si>
  <si>
    <t>7.2) ¿Qué proyecto debería elegir?</t>
  </si>
  <si>
    <t>Proyecto</t>
  </si>
  <si>
    <t xml:space="preserve">                Flujos de caja(miles)</t>
  </si>
  <si>
    <t>VAN</t>
  </si>
  <si>
    <t>VA despues de</t>
  </si>
  <si>
    <t>TIR</t>
  </si>
  <si>
    <t>IR</t>
  </si>
  <si>
    <t>CF0</t>
  </si>
  <si>
    <t>CF1</t>
  </si>
  <si>
    <t>CF2</t>
  </si>
  <si>
    <t>la Inv. Inicial 15%</t>
  </si>
  <si>
    <t>7.3) ¿Qué proyecto debería elegir, pero en el caso de que los 3 fueran mutuamente excluyentes?</t>
  </si>
  <si>
    <t>15% de 8000</t>
  </si>
  <si>
    <t>11% de 8000</t>
  </si>
  <si>
    <t>Capital Inicial (Ci)</t>
  </si>
  <si>
    <t>Tasa anual (i)</t>
  </si>
  <si>
    <t>Periodo total (años)</t>
  </si>
  <si>
    <t>Periodo de capitalización (años)</t>
  </si>
  <si>
    <t>Número de periodos</t>
  </si>
  <si>
    <t>Capital Final</t>
  </si>
  <si>
    <t>a</t>
  </si>
  <si>
    <t>b</t>
  </si>
  <si>
    <t>2.1</t>
  </si>
  <si>
    <t>2.2</t>
  </si>
  <si>
    <t>2.3</t>
  </si>
  <si>
    <t>Acumulado A</t>
  </si>
  <si>
    <t>Acumulado C</t>
  </si>
  <si>
    <t>Acumulado B</t>
  </si>
  <si>
    <t>Tasa</t>
  </si>
  <si>
    <t>VAFCDII</t>
  </si>
  <si>
    <t>Payback simple</t>
  </si>
  <si>
    <t>En los periodos dados, no hay retorno de la inversión con el método de Payback descontado. Se puede ver que todos los VANs son negativos</t>
  </si>
  <si>
    <t>No se puede saber, por que no se sabe los flujos de caja en cada periodo.</t>
  </si>
  <si>
    <t>Se eligiría lo mismo, porque no hay posibilidad de elegir dos proyectos</t>
  </si>
  <si>
    <t>Como no hay posibilidad de elegir 2 proyectos ya que el tope de inversión es muy chico, se elige el proyecto 1, que tiene el mayor VAN.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</si>
</sst>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.00;[Red]&quot;$&quot;\ \-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2" fillId="0" borderId="0" xfId="0" applyFont="1"/>
    <xf numFmtId="164" fontId="1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164" fontId="0" fillId="0" borderId="1" xfId="0" applyNumberFormat="1" applyBorder="1"/>
    <xf numFmtId="9" fontId="0" fillId="0" borderId="1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4" fontId="0" fillId="0" borderId="7" xfId="1" applyFont="1" applyBorder="1"/>
    <xf numFmtId="0" fontId="0" fillId="0" borderId="8" xfId="0" applyBorder="1"/>
    <xf numFmtId="44" fontId="0" fillId="2" borderId="9" xfId="1" applyFont="1" applyFill="1" applyBorder="1"/>
    <xf numFmtId="44" fontId="0" fillId="0" borderId="10" xfId="1" applyFont="1" applyBorder="1"/>
    <xf numFmtId="0" fontId="0" fillId="0" borderId="11" xfId="0" applyBorder="1"/>
    <xf numFmtId="44" fontId="0" fillId="2" borderId="12" xfId="1" applyFont="1" applyFill="1" applyBorder="1"/>
    <xf numFmtId="44" fontId="0" fillId="0" borderId="0" xfId="1" applyFont="1" applyBorder="1"/>
    <xf numFmtId="0" fontId="0" fillId="0" borderId="0" xfId="0" applyBorder="1"/>
    <xf numFmtId="44" fontId="0" fillId="0" borderId="0" xfId="1" applyFont="1" applyFill="1" applyBorder="1"/>
    <xf numFmtId="9" fontId="0" fillId="0" borderId="0" xfId="0" applyNumberFormat="1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4" fontId="0" fillId="0" borderId="16" xfId="1" applyFont="1" applyBorder="1"/>
    <xf numFmtId="44" fontId="0" fillId="0" borderId="17" xfId="1" applyFont="1" applyFill="1" applyBorder="1"/>
    <xf numFmtId="44" fontId="0" fillId="0" borderId="18" xfId="1" applyFont="1" applyBorder="1"/>
    <xf numFmtId="9" fontId="0" fillId="0" borderId="19" xfId="0" applyNumberFormat="1" applyBorder="1"/>
    <xf numFmtId="0" fontId="0" fillId="0" borderId="19" xfId="0" applyBorder="1"/>
    <xf numFmtId="44" fontId="0" fillId="0" borderId="20" xfId="1" applyFont="1" applyFill="1" applyBorder="1"/>
    <xf numFmtId="0" fontId="0" fillId="0" borderId="17" xfId="0" applyBorder="1"/>
    <xf numFmtId="0" fontId="0" fillId="0" borderId="19" xfId="0" applyNumberFormat="1" applyBorder="1" applyAlignment="1">
      <alignment horizontal="right"/>
    </xf>
    <xf numFmtId="0" fontId="0" fillId="0" borderId="20" xfId="0" applyBorder="1"/>
    <xf numFmtId="0" fontId="0" fillId="0" borderId="2" xfId="0" applyNumberFormat="1" applyBorder="1" applyAlignment="1">
      <alignment horizontal="right"/>
    </xf>
    <xf numFmtId="0" fontId="0" fillId="0" borderId="22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24" xfId="0" applyNumberFormat="1" applyBorder="1" applyAlignment="1">
      <alignment horizontal="right"/>
    </xf>
    <xf numFmtId="0" fontId="0" fillId="0" borderId="25" xfId="0" applyNumberForma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2" borderId="16" xfId="0" applyFill="1" applyBorder="1"/>
    <xf numFmtId="0" fontId="0" fillId="2" borderId="24" xfId="0" applyNumberFormat="1" applyFill="1" applyBorder="1" applyAlignment="1">
      <alignment horizontal="right"/>
    </xf>
    <xf numFmtId="0" fontId="0" fillId="0" borderId="24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0" xfId="0" applyFont="1"/>
    <xf numFmtId="9" fontId="0" fillId="0" borderId="0" xfId="0" applyNumberFormat="1" applyFont="1"/>
    <xf numFmtId="8" fontId="0" fillId="0" borderId="0" xfId="0" applyNumberFormat="1" applyFont="1"/>
    <xf numFmtId="0" fontId="0" fillId="0" borderId="0" xfId="0" applyFill="1" applyBorder="1" applyAlignment="1">
      <alignment horizontal="center" wrapText="1"/>
    </xf>
    <xf numFmtId="0" fontId="0" fillId="0" borderId="0" xfId="0" applyFill="1" applyBorder="1"/>
    <xf numFmtId="0" fontId="0" fillId="2" borderId="19" xfId="0" applyFill="1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21" xfId="0" applyBorder="1"/>
    <xf numFmtId="0" fontId="0" fillId="0" borderId="2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8" fontId="0" fillId="0" borderId="31" xfId="0" applyNumberFormat="1" applyBorder="1" applyAlignment="1">
      <alignment horizontal="center"/>
    </xf>
    <xf numFmtId="164" fontId="0" fillId="0" borderId="19" xfId="0" applyNumberFormat="1" applyBorder="1"/>
    <xf numFmtId="9" fontId="0" fillId="0" borderId="11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164" fontId="0" fillId="0" borderId="0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34" zoomScale="175" zoomScaleNormal="175" workbookViewId="0">
      <selection activeCell="E62" sqref="E62"/>
    </sheetView>
  </sheetViews>
  <sheetFormatPr baseColWidth="10" defaultRowHeight="15" x14ac:dyDescent="0.25"/>
  <cols>
    <col min="1" max="1" width="22.5703125" customWidth="1"/>
    <col min="2" max="2" width="12.42578125" customWidth="1"/>
    <col min="3" max="3" width="12.85546875" customWidth="1"/>
    <col min="4" max="4" width="14.85546875" customWidth="1"/>
    <col min="5" max="5" width="16.5703125" customWidth="1"/>
    <col min="6" max="6" width="20.42578125" customWidth="1"/>
    <col min="7" max="7" width="17.42578125" customWidth="1"/>
    <col min="8" max="8" width="16.85546875" customWidth="1"/>
    <col min="9" max="9" width="15.85546875" customWidth="1"/>
    <col min="10" max="10" width="13.710937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ht="15.75" thickBot="1" x14ac:dyDescent="0.3"/>
    <row r="6" spans="1:7" ht="45" x14ac:dyDescent="0.25">
      <c r="B6" s="14" t="s">
        <v>38</v>
      </c>
      <c r="C6" s="15" t="s">
        <v>39</v>
      </c>
      <c r="D6" s="15" t="s">
        <v>40</v>
      </c>
      <c r="E6" s="15" t="s">
        <v>41</v>
      </c>
      <c r="F6" s="15" t="s">
        <v>42</v>
      </c>
      <c r="G6" s="16" t="s">
        <v>43</v>
      </c>
    </row>
    <row r="7" spans="1:7" x14ac:dyDescent="0.25">
      <c r="A7" t="s">
        <v>44</v>
      </c>
      <c r="B7" s="17">
        <v>15000</v>
      </c>
      <c r="C7" s="18">
        <v>0.06</v>
      </c>
      <c r="D7" s="18">
        <v>2</v>
      </c>
      <c r="E7" s="18">
        <v>1</v>
      </c>
      <c r="F7" s="18">
        <f>D7/E7</f>
        <v>2</v>
      </c>
      <c r="G7" s="19">
        <f>B7*(1+C7)^F7</f>
        <v>16854.000000000004</v>
      </c>
    </row>
    <row r="8" spans="1:7" ht="15.75" thickBot="1" x14ac:dyDescent="0.3">
      <c r="A8" t="s">
        <v>45</v>
      </c>
      <c r="B8" s="20">
        <v>15000</v>
      </c>
      <c r="C8" s="21">
        <f>0.03</f>
        <v>0.03</v>
      </c>
      <c r="D8" s="21">
        <v>2</v>
      </c>
      <c r="E8" s="21">
        <v>0.5</v>
      </c>
      <c r="F8" s="21">
        <f>D8/E8</f>
        <v>4</v>
      </c>
      <c r="G8" s="22">
        <f>B8*(1+C8)^F8</f>
        <v>16882.632149999998</v>
      </c>
    </row>
    <row r="10" spans="1:7" x14ac:dyDescent="0.25">
      <c r="A10" t="s">
        <v>4</v>
      </c>
    </row>
    <row r="11" spans="1:7" x14ac:dyDescent="0.25">
      <c r="A11" t="s">
        <v>5</v>
      </c>
    </row>
    <row r="12" spans="1:7" x14ac:dyDescent="0.25">
      <c r="A12" t="s">
        <v>6</v>
      </c>
    </row>
    <row r="13" spans="1:7" x14ac:dyDescent="0.25">
      <c r="A13" t="s">
        <v>7</v>
      </c>
    </row>
    <row r="14" spans="1:7" ht="15.75" thickBot="1" x14ac:dyDescent="0.3"/>
    <row r="15" spans="1:7" ht="45" x14ac:dyDescent="0.25">
      <c r="B15" s="27" t="s">
        <v>38</v>
      </c>
      <c r="C15" s="28" t="s">
        <v>39</v>
      </c>
      <c r="D15" s="28" t="s">
        <v>40</v>
      </c>
      <c r="E15" s="28" t="s">
        <v>41</v>
      </c>
      <c r="F15" s="28" t="s">
        <v>42</v>
      </c>
      <c r="G15" s="29" t="s">
        <v>43</v>
      </c>
    </row>
    <row r="16" spans="1:7" x14ac:dyDescent="0.25">
      <c r="A16" t="s">
        <v>46</v>
      </c>
      <c r="B16" s="30">
        <f>G16/(1+C16)^F16</f>
        <v>6938.531953572241</v>
      </c>
      <c r="C16" s="13">
        <v>7.0000000000000007E-2</v>
      </c>
      <c r="D16" s="1">
        <v>3</v>
      </c>
      <c r="E16" s="1">
        <v>1</v>
      </c>
      <c r="F16" s="1">
        <f>D16/E16</f>
        <v>3</v>
      </c>
      <c r="G16" s="31">
        <f>8500</f>
        <v>8500</v>
      </c>
    </row>
    <row r="17" spans="1:10" x14ac:dyDescent="0.25">
      <c r="A17" t="s">
        <v>47</v>
      </c>
      <c r="B17" s="30">
        <v>5000</v>
      </c>
      <c r="C17" s="13">
        <v>0.05</v>
      </c>
      <c r="D17" s="1">
        <f>E17*F17</f>
        <v>2.9995573662534905</v>
      </c>
      <c r="E17" s="1">
        <v>1</v>
      </c>
      <c r="F17" s="1">
        <f>LOG10(G17/B17)/LOG(1+C17)</f>
        <v>2.9995573662534905</v>
      </c>
      <c r="G17" s="31">
        <v>5788</v>
      </c>
    </row>
    <row r="18" spans="1:10" ht="15.75" thickBot="1" x14ac:dyDescent="0.3">
      <c r="A18" t="s">
        <v>48</v>
      </c>
      <c r="B18" s="32">
        <v>6000</v>
      </c>
      <c r="C18" s="33">
        <f>2*((G18/B18)^(1/F18)-1)</f>
        <v>7.1116152683244227E-2</v>
      </c>
      <c r="D18" s="34">
        <v>2</v>
      </c>
      <c r="E18" s="34">
        <v>0.5</v>
      </c>
      <c r="F18" s="34">
        <f>D18/E18</f>
        <v>4</v>
      </c>
      <c r="G18" s="35">
        <f>6900</f>
        <v>6900</v>
      </c>
    </row>
    <row r="19" spans="1:10" x14ac:dyDescent="0.25">
      <c r="B19" s="23"/>
      <c r="C19" s="26"/>
      <c r="D19" s="24"/>
      <c r="E19" s="24"/>
      <c r="F19" s="24"/>
      <c r="G19" s="25"/>
    </row>
    <row r="20" spans="1:10" x14ac:dyDescent="0.25">
      <c r="A20" t="s">
        <v>8</v>
      </c>
    </row>
    <row r="21" spans="1:10" ht="15.75" thickBot="1" x14ac:dyDescent="0.3"/>
    <row r="22" spans="1:10" x14ac:dyDescent="0.25">
      <c r="A22" s="47" t="s">
        <v>9</v>
      </c>
      <c r="B22" s="57" t="s">
        <v>10</v>
      </c>
      <c r="C22" s="58" t="s">
        <v>11</v>
      </c>
      <c r="D22" s="59" t="s">
        <v>12</v>
      </c>
      <c r="E22" s="54" t="s">
        <v>49</v>
      </c>
      <c r="F22" s="55" t="s">
        <v>51</v>
      </c>
      <c r="G22" s="56" t="s">
        <v>50</v>
      </c>
      <c r="H22" s="63"/>
      <c r="I22" s="63"/>
      <c r="J22" s="63"/>
    </row>
    <row r="23" spans="1:10" x14ac:dyDescent="0.25">
      <c r="A23" s="48">
        <v>0</v>
      </c>
      <c r="B23" s="45">
        <v>-200000</v>
      </c>
      <c r="C23" s="3">
        <v>-200000</v>
      </c>
      <c r="D23" s="39">
        <v>-200000</v>
      </c>
      <c r="E23" s="41">
        <f>B23</f>
        <v>-200000</v>
      </c>
      <c r="F23" s="3">
        <f t="shared" ref="F23:G23" si="0">C23</f>
        <v>-200000</v>
      </c>
      <c r="G23" s="42">
        <f t="shared" si="0"/>
        <v>-200000</v>
      </c>
      <c r="H23" s="5"/>
      <c r="I23" s="5"/>
      <c r="J23" s="5"/>
    </row>
    <row r="24" spans="1:10" x14ac:dyDescent="0.25">
      <c r="A24" s="48">
        <v>1</v>
      </c>
      <c r="B24" s="45">
        <v>-10000</v>
      </c>
      <c r="C24" s="3">
        <v>60000</v>
      </c>
      <c r="D24" s="39">
        <v>60000</v>
      </c>
      <c r="E24" s="43">
        <f>E23+B24</f>
        <v>-210000</v>
      </c>
      <c r="F24" s="1">
        <f t="shared" ref="F24:G28" si="1">F23+C24</f>
        <v>-140000</v>
      </c>
      <c r="G24" s="36">
        <f t="shared" si="1"/>
        <v>-140000</v>
      </c>
      <c r="H24" s="24"/>
      <c r="I24" s="24"/>
      <c r="J24" s="24"/>
    </row>
    <row r="25" spans="1:10" x14ac:dyDescent="0.25">
      <c r="A25" s="48">
        <v>2</v>
      </c>
      <c r="B25" s="52">
        <v>100000</v>
      </c>
      <c r="C25" s="53">
        <v>40000</v>
      </c>
      <c r="D25" s="39">
        <v>60000</v>
      </c>
      <c r="E25" s="43">
        <f>E24+B25</f>
        <v>-110000</v>
      </c>
      <c r="F25" s="1">
        <f t="shared" si="1"/>
        <v>-100000</v>
      </c>
      <c r="G25" s="36">
        <f t="shared" si="1"/>
        <v>-80000</v>
      </c>
      <c r="H25" s="24"/>
      <c r="I25" s="24"/>
      <c r="J25" s="24"/>
    </row>
    <row r="26" spans="1:10" x14ac:dyDescent="0.25">
      <c r="A26" s="48">
        <v>3</v>
      </c>
      <c r="B26" s="45">
        <v>70000</v>
      </c>
      <c r="C26" s="3">
        <v>30000</v>
      </c>
      <c r="D26" s="39">
        <v>20000</v>
      </c>
      <c r="E26" s="43">
        <f t="shared" ref="E26:E28" si="2">E25+B26</f>
        <v>-40000</v>
      </c>
      <c r="F26" s="1">
        <f>F25+C26</f>
        <v>-70000</v>
      </c>
      <c r="G26" s="36">
        <f t="shared" si="1"/>
        <v>-60000</v>
      </c>
      <c r="H26" s="24"/>
      <c r="I26" s="24"/>
      <c r="J26" s="24"/>
    </row>
    <row r="27" spans="1:10" x14ac:dyDescent="0.25">
      <c r="A27" s="48">
        <v>4</v>
      </c>
      <c r="B27" s="51">
        <v>50000</v>
      </c>
      <c r="C27" s="3">
        <v>50000</v>
      </c>
      <c r="D27" s="39">
        <v>30000</v>
      </c>
      <c r="E27" s="50">
        <f t="shared" si="2"/>
        <v>10000</v>
      </c>
      <c r="F27" s="1">
        <f t="shared" si="1"/>
        <v>-20000</v>
      </c>
      <c r="G27" s="36">
        <f t="shared" si="1"/>
        <v>-30000</v>
      </c>
      <c r="H27" s="64" t="s">
        <v>54</v>
      </c>
      <c r="I27" s="24">
        <f>3+40000/50000</f>
        <v>3.8</v>
      </c>
      <c r="J27" s="24"/>
    </row>
    <row r="28" spans="1:10" ht="15.75" thickBot="1" x14ac:dyDescent="0.3">
      <c r="A28" s="49">
        <v>5</v>
      </c>
      <c r="B28" s="46">
        <v>60000</v>
      </c>
      <c r="C28" s="37">
        <v>20000</v>
      </c>
      <c r="D28" s="40">
        <v>10000</v>
      </c>
      <c r="E28" s="44">
        <f t="shared" si="2"/>
        <v>70000</v>
      </c>
      <c r="F28" s="65">
        <f t="shared" si="1"/>
        <v>0</v>
      </c>
      <c r="G28" s="38">
        <f t="shared" si="1"/>
        <v>-20000</v>
      </c>
      <c r="H28" s="24" t="s">
        <v>54</v>
      </c>
      <c r="I28" s="24">
        <v>5</v>
      </c>
      <c r="J28" s="24"/>
    </row>
    <row r="29" spans="1:10" s="60" customFormat="1" x14ac:dyDescent="0.25">
      <c r="A29" s="2" t="s">
        <v>53</v>
      </c>
      <c r="B29" s="62">
        <f>NPV($B$31,B24:B28)</f>
        <v>157964.02452394477</v>
      </c>
      <c r="C29" s="62">
        <f>NPV($B$31,C24:C28)</f>
        <v>132365.38908016612</v>
      </c>
      <c r="D29" s="62">
        <f>NPV($B$31,D24:D28)</f>
        <v>125955.89928326105</v>
      </c>
    </row>
    <row r="30" spans="1:10" s="60" customFormat="1" x14ac:dyDescent="0.25">
      <c r="A30" s="60" t="s">
        <v>27</v>
      </c>
      <c r="B30" s="62">
        <f>B23+B29</f>
        <v>-42035.975476055231</v>
      </c>
      <c r="C30" s="62">
        <f>C23+C29</f>
        <v>-67634.610919833882</v>
      </c>
      <c r="D30" s="62">
        <f>D23+D29</f>
        <v>-74044.100716738947</v>
      </c>
    </row>
    <row r="31" spans="1:10" s="60" customFormat="1" x14ac:dyDescent="0.25">
      <c r="A31" s="60" t="s">
        <v>52</v>
      </c>
      <c r="B31" s="61">
        <v>0.18</v>
      </c>
      <c r="C31" s="61"/>
    </row>
    <row r="32" spans="1:10" x14ac:dyDescent="0.25">
      <c r="A32" s="4" t="s">
        <v>13</v>
      </c>
      <c r="B32" s="5"/>
      <c r="C32" s="5"/>
      <c r="D32" s="5"/>
    </row>
    <row r="33" spans="1:6" x14ac:dyDescent="0.25">
      <c r="A33" t="s">
        <v>14</v>
      </c>
    </row>
    <row r="34" spans="1:6" x14ac:dyDescent="0.25">
      <c r="A34" t="s">
        <v>55</v>
      </c>
    </row>
    <row r="36" spans="1:6" x14ac:dyDescent="0.25">
      <c r="A36" t="s">
        <v>15</v>
      </c>
    </row>
    <row r="37" spans="1:6" ht="18" customHeight="1" x14ac:dyDescent="0.25">
      <c r="A37" s="66" t="s">
        <v>56</v>
      </c>
      <c r="B37" s="66"/>
      <c r="C37" s="66"/>
      <c r="D37" s="66"/>
      <c r="E37" s="66"/>
      <c r="F37" s="66"/>
    </row>
    <row r="39" spans="1:6" x14ac:dyDescent="0.25">
      <c r="A39" t="s">
        <v>16</v>
      </c>
    </row>
    <row r="40" spans="1:6" x14ac:dyDescent="0.25">
      <c r="A40" t="s">
        <v>17</v>
      </c>
    </row>
    <row r="41" spans="1:6" x14ac:dyDescent="0.25">
      <c r="A41" t="s">
        <v>18</v>
      </c>
    </row>
    <row r="42" spans="1:6" x14ac:dyDescent="0.25">
      <c r="A42" t="s">
        <v>19</v>
      </c>
      <c r="E42" t="s">
        <v>36</v>
      </c>
    </row>
    <row r="43" spans="1:6" x14ac:dyDescent="0.25">
      <c r="A43" t="s">
        <v>20</v>
      </c>
      <c r="E43" t="s">
        <v>37</v>
      </c>
    </row>
    <row r="45" spans="1:6" x14ac:dyDescent="0.25">
      <c r="A45" s="6" t="s">
        <v>21</v>
      </c>
      <c r="B45" s="7"/>
      <c r="C45" s="8"/>
      <c r="D45" s="8"/>
    </row>
    <row r="46" spans="1:6" x14ac:dyDescent="0.25">
      <c r="A46" s="6" t="s">
        <v>22</v>
      </c>
      <c r="B46" s="9"/>
      <c r="C46" s="6"/>
      <c r="D46" s="6"/>
      <c r="E46" s="6"/>
      <c r="F46" s="6"/>
    </row>
    <row r="47" spans="1:6" x14ac:dyDescent="0.25">
      <c r="A47" s="6"/>
      <c r="B47" s="9"/>
      <c r="C47" s="6"/>
      <c r="D47" s="6"/>
      <c r="E47" s="6"/>
      <c r="F47" s="6"/>
    </row>
    <row r="48" spans="1:6" x14ac:dyDescent="0.25">
      <c r="A48" s="6" t="s">
        <v>23</v>
      </c>
      <c r="B48" s="9"/>
      <c r="C48" s="6"/>
      <c r="D48" s="6"/>
      <c r="E48" s="6"/>
      <c r="F48" s="6"/>
    </row>
    <row r="49" spans="1:8" x14ac:dyDescent="0.25">
      <c r="A49" s="6" t="s">
        <v>24</v>
      </c>
      <c r="B49" s="9"/>
      <c r="C49" s="6"/>
      <c r="D49" s="6"/>
      <c r="E49" s="6"/>
      <c r="F49" s="6"/>
    </row>
    <row r="50" spans="1:8" x14ac:dyDescent="0.25">
      <c r="A50" s="6"/>
      <c r="B50" s="9"/>
      <c r="C50" s="6"/>
      <c r="D50" s="6"/>
      <c r="E50" s="6"/>
      <c r="F50" s="6"/>
    </row>
    <row r="51" spans="1:8" ht="15.75" thickBot="1" x14ac:dyDescent="0.3">
      <c r="A51" s="6"/>
      <c r="B51" s="6"/>
      <c r="C51" s="6"/>
      <c r="D51" s="6"/>
      <c r="E51" s="6"/>
      <c r="F51" s="78"/>
    </row>
    <row r="52" spans="1:8" x14ac:dyDescent="0.25">
      <c r="A52" s="67" t="s">
        <v>25</v>
      </c>
      <c r="B52" s="68" t="s">
        <v>26</v>
      </c>
      <c r="C52" s="69"/>
      <c r="D52" s="69"/>
      <c r="E52" s="70" t="s">
        <v>27</v>
      </c>
      <c r="F52" s="70" t="s">
        <v>28</v>
      </c>
      <c r="G52" s="70" t="s">
        <v>29</v>
      </c>
      <c r="H52" s="71" t="s">
        <v>30</v>
      </c>
    </row>
    <row r="53" spans="1:8" x14ac:dyDescent="0.25">
      <c r="A53" s="72"/>
      <c r="B53" s="2" t="s">
        <v>31</v>
      </c>
      <c r="C53" s="2" t="s">
        <v>32</v>
      </c>
      <c r="D53" s="2" t="s">
        <v>33</v>
      </c>
      <c r="E53" s="11">
        <v>0.15</v>
      </c>
      <c r="F53" s="10" t="s">
        <v>34</v>
      </c>
      <c r="G53" s="10"/>
      <c r="H53" s="73"/>
    </row>
    <row r="54" spans="1:8" x14ac:dyDescent="0.25">
      <c r="A54" s="43">
        <v>1</v>
      </c>
      <c r="B54" s="1">
        <v>-40</v>
      </c>
      <c r="C54" s="1">
        <v>60</v>
      </c>
      <c r="D54" s="1">
        <v>15</v>
      </c>
      <c r="E54" s="12">
        <f>B54+F54</f>
        <v>23.516068052930059</v>
      </c>
      <c r="F54" s="12">
        <f>NPV($E$53,C54:D54)</f>
        <v>63.516068052930059</v>
      </c>
      <c r="G54" s="11">
        <f>IRR(B54:D54)</f>
        <v>0.71824583655185248</v>
      </c>
      <c r="H54" s="74">
        <f>F54/ABS(B54)</f>
        <v>1.5879017013232515</v>
      </c>
    </row>
    <row r="55" spans="1:8" x14ac:dyDescent="0.25">
      <c r="A55" s="43">
        <v>2</v>
      </c>
      <c r="B55" s="1">
        <v>-20</v>
      </c>
      <c r="C55" s="1">
        <v>-10</v>
      </c>
      <c r="D55" s="1">
        <v>40</v>
      </c>
      <c r="E55" s="12">
        <f t="shared" ref="E55:E56" si="3">B55+F55</f>
        <v>1.5500945179584171</v>
      </c>
      <c r="F55" s="12">
        <f t="shared" ref="F55:F56" si="4">NPV($E$53,C55:D55)</f>
        <v>21.550094517958417</v>
      </c>
      <c r="G55" s="11">
        <f t="shared" ref="G55:G56" si="5">IRR(B55:D55)</f>
        <v>0.18614066163450693</v>
      </c>
      <c r="H55" s="74">
        <f t="shared" ref="H55:H56" si="6">F55/ABS(B55)</f>
        <v>1.0775047258979209</v>
      </c>
    </row>
    <row r="56" spans="1:8" ht="15.75" thickBot="1" x14ac:dyDescent="0.3">
      <c r="A56" s="44">
        <v>3</v>
      </c>
      <c r="B56" s="34">
        <v>-35</v>
      </c>
      <c r="C56" s="34">
        <v>30</v>
      </c>
      <c r="D56" s="34">
        <v>30</v>
      </c>
      <c r="E56" s="75">
        <f t="shared" si="3"/>
        <v>13.771266540642728</v>
      </c>
      <c r="F56" s="75">
        <f t="shared" si="4"/>
        <v>48.771266540642728</v>
      </c>
      <c r="G56" s="76">
        <f>IRR(B56:D56)</f>
        <v>0.44877548979178039</v>
      </c>
      <c r="H56" s="77">
        <f t="shared" si="6"/>
        <v>1.393464758304078</v>
      </c>
    </row>
    <row r="57" spans="1:8" x14ac:dyDescent="0.25">
      <c r="G57" s="26"/>
      <c r="H57" s="24"/>
    </row>
    <row r="58" spans="1:8" x14ac:dyDescent="0.25">
      <c r="A58" t="s">
        <v>58</v>
      </c>
    </row>
    <row r="60" spans="1:8" x14ac:dyDescent="0.25">
      <c r="A60" t="s">
        <v>35</v>
      </c>
    </row>
    <row r="62" spans="1:8" x14ac:dyDescent="0.25">
      <c r="A62" t="s">
        <v>57</v>
      </c>
    </row>
  </sheetData>
  <mergeCells count="1">
    <mergeCell ref="A37:F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Pañol</dc:creator>
  <cp:lastModifiedBy>Hernan Rodriguez Ruiz Diaz</cp:lastModifiedBy>
  <dcterms:created xsi:type="dcterms:W3CDTF">2018-10-09T19:11:01Z</dcterms:created>
  <dcterms:modified xsi:type="dcterms:W3CDTF">2020-06-06T17:43:47Z</dcterms:modified>
</cp:coreProperties>
</file>