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MATH 208W\hw2\"/>
    </mc:Choice>
  </mc:AlternateContent>
  <xr:revisionPtr revIDLastSave="0" documentId="13_ncr:1_{B87EC281-A319-43D5-8DF3-B56733D54D79}" xr6:coauthVersionLast="44" xr6:coauthVersionMax="45" xr10:uidLastSave="{00000000-0000-0000-0000-000000000000}"/>
  <bookViews>
    <workbookView xWindow="1515" yWindow="1515" windowWidth="21600" windowHeight="11385" xr2:uid="{204147B7-C4DF-43AF-BED2-41131927D88F}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Sheet1!$C$2:$H$2</definedName>
    <definedName name="solver_adj" localSheetId="1" hidden="1">Sheet2!$C$2:$Z$2</definedName>
    <definedName name="solver_adj" localSheetId="2" hidden="1">Sheet3!$C$2:$P$2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0" localSheetId="0" hidden="1">Sheet1!$K$9</definedName>
    <definedName name="solver_lhs1" localSheetId="0" hidden="1">Sheet1!$K$10</definedName>
    <definedName name="solver_lhs1" localSheetId="1" hidden="1">Sheet2!$AA$10</definedName>
    <definedName name="solver_lhs1" localSheetId="2" hidden="1">Sheet3!$C$2:$P$2</definedName>
    <definedName name="solver_lhs10" localSheetId="1" hidden="1">Sheet2!$AA$8</definedName>
    <definedName name="solver_lhs10" localSheetId="2" hidden="1">Sheet3!$Q$9</definedName>
    <definedName name="solver_lhs11" localSheetId="1" hidden="1">Sheet2!$AA$9</definedName>
    <definedName name="solver_lhs12" localSheetId="1" hidden="1">Sheet2!$C$2:$Z$2</definedName>
    <definedName name="solver_lhs2" localSheetId="0" hidden="1">Sheet1!$K$12</definedName>
    <definedName name="solver_lhs2" localSheetId="1" hidden="1">Sheet2!$AA$11</definedName>
    <definedName name="solver_lhs2" localSheetId="2" hidden="1">Sheet3!$Q$10</definedName>
    <definedName name="solver_lhs3" localSheetId="0" hidden="1">Sheet1!$K$13</definedName>
    <definedName name="solver_lhs3" localSheetId="1" hidden="1">Sheet2!$AA$12</definedName>
    <definedName name="solver_lhs3" localSheetId="2" hidden="1">Sheet3!$Q$11</definedName>
    <definedName name="solver_lhs4" localSheetId="0" hidden="1">Sheet1!$K$6</definedName>
    <definedName name="solver_lhs4" localSheetId="1" hidden="1">Sheet2!$AA$13</definedName>
    <definedName name="solver_lhs4" localSheetId="2" hidden="1">Sheet3!$Q$12</definedName>
    <definedName name="solver_lhs5" localSheetId="0" hidden="1">Sheet1!$K$11</definedName>
    <definedName name="solver_lhs5" localSheetId="1" hidden="1">Sheet2!$AA$14</definedName>
    <definedName name="solver_lhs5" localSheetId="2" hidden="1">Sheet3!$Q$13</definedName>
    <definedName name="solver_lhs6" localSheetId="0" hidden="1">Sheet1!$K$8</definedName>
    <definedName name="solver_lhs6" localSheetId="1" hidden="1">Sheet2!$AA$15</definedName>
    <definedName name="solver_lhs6" localSheetId="2" hidden="1">Sheet3!$Q$14</definedName>
    <definedName name="solver_lhs7" localSheetId="0" hidden="1">Sheet1!$K$7</definedName>
    <definedName name="solver_lhs7" localSheetId="1" hidden="1">Sheet2!$AA$16</definedName>
    <definedName name="solver_lhs7" localSheetId="2" hidden="1">Sheet3!$Q$6</definedName>
    <definedName name="solver_lhs8" localSheetId="0" hidden="1">Sheet1!$K$9</definedName>
    <definedName name="solver_lhs8" localSheetId="1" hidden="1">Sheet2!$AA$6</definedName>
    <definedName name="solver_lhs8" localSheetId="2" hidden="1">Sheet3!$Q$7</definedName>
    <definedName name="solver_lhs9" localSheetId="0" hidden="1">Sheet1!$K$9</definedName>
    <definedName name="solver_lhs9" localSheetId="1" hidden="1">Sheet2!$AA$7</definedName>
    <definedName name="solver_lhs9" localSheetId="2" hidden="1">Sheet3!$Q$8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8</definedName>
    <definedName name="solver_num" localSheetId="1" hidden="1">12</definedName>
    <definedName name="solver_num" localSheetId="2" hidden="1">10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Sheet1!$I$4</definedName>
    <definedName name="solver_opt" localSheetId="1" hidden="1">Sheet2!$AA$4</definedName>
    <definedName name="solver_opt" localSheetId="2" hidden="1">Sheet3!$Q$4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2</definedName>
    <definedName name="solver_rbv" localSheetId="2" hidden="1">1</definedName>
    <definedName name="solver_rel0" localSheetId="0" hidden="1">1</definedName>
    <definedName name="solver_rel1" localSheetId="0" hidden="1">1</definedName>
    <definedName name="solver_rel1" localSheetId="1" hidden="1">2</definedName>
    <definedName name="solver_rel1" localSheetId="2" hidden="1">4</definedName>
    <definedName name="solver_rel10" localSheetId="1" hidden="1">2</definedName>
    <definedName name="solver_rel10" localSheetId="2" hidden="1">2</definedName>
    <definedName name="solver_rel11" localSheetId="1" hidden="1">2</definedName>
    <definedName name="solver_rel12" localSheetId="1" hidden="1">4</definedName>
    <definedName name="solver_rel2" localSheetId="0" hidden="1">1</definedName>
    <definedName name="solver_rel2" localSheetId="1" hidden="1">1</definedName>
    <definedName name="solver_rel2" localSheetId="2" hidden="1">2</definedName>
    <definedName name="solver_rel3" localSheetId="0" hidden="1">1</definedName>
    <definedName name="solver_rel3" localSheetId="1" hidden="1">1</definedName>
    <definedName name="solver_rel3" localSheetId="2" hidden="1">2</definedName>
    <definedName name="solver_rel4" localSheetId="0" hidden="1">1</definedName>
    <definedName name="solver_rel4" localSheetId="1" hidden="1">1</definedName>
    <definedName name="solver_rel4" localSheetId="2" hidden="1">1</definedName>
    <definedName name="solver_rel5" localSheetId="0" hidden="1">2</definedName>
    <definedName name="solver_rel5" localSheetId="1" hidden="1">2</definedName>
    <definedName name="solver_rel5" localSheetId="2" hidden="1">1</definedName>
    <definedName name="solver_rel6" localSheetId="0" hidden="1">3</definedName>
    <definedName name="solver_rel6" localSheetId="1" hidden="1">2</definedName>
    <definedName name="solver_rel6" localSheetId="2" hidden="1">1</definedName>
    <definedName name="solver_rel7" localSheetId="0" hidden="1">3</definedName>
    <definedName name="solver_rel7" localSheetId="1" hidden="1">2</definedName>
    <definedName name="solver_rel7" localSheetId="2" hidden="1">2</definedName>
    <definedName name="solver_rel8" localSheetId="0" hidden="1">1</definedName>
    <definedName name="solver_rel8" localSheetId="1" hidden="1">2</definedName>
    <definedName name="solver_rel8" localSheetId="2" hidden="1">2</definedName>
    <definedName name="solver_rel9" localSheetId="0" hidden="1">1</definedName>
    <definedName name="solver_rel9" localSheetId="1" hidden="1">2</definedName>
    <definedName name="solver_rel9" localSheetId="2" hidden="1">2</definedName>
    <definedName name="solver_rhs0" localSheetId="0" hidden="1">Sheet1!$I$9</definedName>
    <definedName name="solver_rhs1" localSheetId="0" hidden="1">Sheet1!$I$10</definedName>
    <definedName name="solver_rhs1" localSheetId="1" hidden="1">Sheet2!$AC$10</definedName>
    <definedName name="solver_rhs1" localSheetId="2" hidden="1">integer</definedName>
    <definedName name="solver_rhs10" localSheetId="1" hidden="1">Sheet2!$AC$8</definedName>
    <definedName name="solver_rhs10" localSheetId="2" hidden="1">Sheet3!$S$9</definedName>
    <definedName name="solver_rhs11" localSheetId="1" hidden="1">Sheet2!$AC$9</definedName>
    <definedName name="solver_rhs12" localSheetId="1" hidden="1">integer</definedName>
    <definedName name="solver_rhs2" localSheetId="0" hidden="1">Sheet1!$I$12</definedName>
    <definedName name="solver_rhs2" localSheetId="1" hidden="1">Sheet2!$AC$11</definedName>
    <definedName name="solver_rhs2" localSheetId="2" hidden="1">Sheet3!$S$10</definedName>
    <definedName name="solver_rhs3" localSheetId="0" hidden="1">Sheet1!$I$13</definedName>
    <definedName name="solver_rhs3" localSheetId="1" hidden="1">Sheet2!$AC$12</definedName>
    <definedName name="solver_rhs3" localSheetId="2" hidden="1">Sheet3!$S$11</definedName>
    <definedName name="solver_rhs4" localSheetId="0" hidden="1">Sheet1!$I$6</definedName>
    <definedName name="solver_rhs4" localSheetId="1" hidden="1">Sheet2!$AC$13</definedName>
    <definedName name="solver_rhs4" localSheetId="2" hidden="1">Sheet3!$S$12</definedName>
    <definedName name="solver_rhs5" localSheetId="0" hidden="1">Sheet1!$I$11</definedName>
    <definedName name="solver_rhs5" localSheetId="1" hidden="1">Sheet2!$AC$14</definedName>
    <definedName name="solver_rhs5" localSheetId="2" hidden="1">Sheet3!$S$13</definedName>
    <definedName name="solver_rhs6" localSheetId="0" hidden="1">Sheet1!$I$8</definedName>
    <definedName name="solver_rhs6" localSheetId="1" hidden="1">Sheet2!$AC$15</definedName>
    <definedName name="solver_rhs6" localSheetId="2" hidden="1">Sheet3!$S$14</definedName>
    <definedName name="solver_rhs7" localSheetId="0" hidden="1">Sheet1!$I$7</definedName>
    <definedName name="solver_rhs7" localSheetId="1" hidden="1">Sheet2!$AC$16</definedName>
    <definedName name="solver_rhs7" localSheetId="2" hidden="1">Sheet3!$S$6</definedName>
    <definedName name="solver_rhs8" localSheetId="0" hidden="1">Sheet1!$I$9</definedName>
    <definedName name="solver_rhs8" localSheetId="1" hidden="1">Sheet2!$AC$6</definedName>
    <definedName name="solver_rhs8" localSheetId="2" hidden="1">Sheet3!$S$7</definedName>
    <definedName name="solver_rhs9" localSheetId="0" hidden="1">Sheet1!$I$9</definedName>
    <definedName name="solver_rhs9" localSheetId="1" hidden="1">Sheet2!$AC$7</definedName>
    <definedName name="solver_rhs9" localSheetId="2" hidden="1">Sheet3!$S$8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2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4" i="2" l="1"/>
  <c r="I6" i="1"/>
  <c r="I9" i="1"/>
  <c r="I4" i="1"/>
  <c r="I8" i="1"/>
  <c r="I10" i="1"/>
  <c r="H14" i="3" l="1"/>
  <c r="G14" i="3"/>
  <c r="F13" i="3"/>
  <c r="E13" i="3"/>
  <c r="D12" i="3"/>
  <c r="C12" i="3"/>
  <c r="P11" i="3"/>
  <c r="N11" i="3"/>
  <c r="L11" i="3"/>
  <c r="J11" i="3"/>
  <c r="H11" i="3"/>
  <c r="F11" i="3"/>
  <c r="D11" i="3"/>
  <c r="E10" i="3"/>
  <c r="O10" i="3"/>
  <c r="M10" i="3"/>
  <c r="K10" i="3"/>
  <c r="I10" i="3"/>
  <c r="G10" i="3"/>
  <c r="C10" i="3"/>
  <c r="P9" i="3"/>
  <c r="O9" i="3"/>
  <c r="N8" i="3"/>
  <c r="M8" i="3"/>
  <c r="L7" i="3"/>
  <c r="K7" i="3"/>
  <c r="J6" i="3"/>
  <c r="I6" i="3"/>
  <c r="Q4" i="3"/>
  <c r="E16" i="2"/>
  <c r="Z16" i="2"/>
  <c r="W16" i="2"/>
  <c r="T16" i="2"/>
  <c r="Q16" i="2"/>
  <c r="N16" i="2"/>
  <c r="K16" i="2"/>
  <c r="H16" i="2"/>
  <c r="Y15" i="2"/>
  <c r="V15" i="2"/>
  <c r="S15" i="2"/>
  <c r="P15" i="2"/>
  <c r="M15" i="2"/>
  <c r="L14" i="2"/>
  <c r="J15" i="2"/>
  <c r="G15" i="2"/>
  <c r="D15" i="2"/>
  <c r="X14" i="2"/>
  <c r="U14" i="2"/>
  <c r="R14" i="2"/>
  <c r="O14" i="2"/>
  <c r="I14" i="2"/>
  <c r="F14" i="2"/>
  <c r="C14" i="2"/>
  <c r="F12" i="2"/>
  <c r="G12" i="2"/>
  <c r="J13" i="2"/>
  <c r="I13" i="2"/>
  <c r="K13" i="2"/>
  <c r="H12" i="2"/>
  <c r="E11" i="2"/>
  <c r="D11" i="2"/>
  <c r="C11" i="2"/>
  <c r="Z10" i="2"/>
  <c r="Y10" i="2"/>
  <c r="X10" i="2"/>
  <c r="W9" i="2"/>
  <c r="V9" i="2"/>
  <c r="U9" i="2"/>
  <c r="T8" i="2"/>
  <c r="S8" i="2"/>
  <c r="R8" i="2"/>
  <c r="Q7" i="2"/>
  <c r="P7" i="2"/>
  <c r="O7" i="2"/>
  <c r="N6" i="2"/>
  <c r="M6" i="2"/>
  <c r="L6" i="2"/>
  <c r="Q13" i="3" l="1"/>
  <c r="Q9" i="3"/>
  <c r="Q11" i="3"/>
  <c r="Q7" i="3"/>
  <c r="Q14" i="3"/>
  <c r="Q10" i="3"/>
  <c r="Q6" i="3"/>
  <c r="Q8" i="3"/>
  <c r="Q12" i="3"/>
  <c r="AA14" i="2"/>
  <c r="AA15" i="2"/>
  <c r="AA16" i="2"/>
  <c r="AA7" i="2"/>
  <c r="AA12" i="2"/>
  <c r="AA10" i="2"/>
  <c r="AA13" i="2"/>
  <c r="AA6" i="2"/>
  <c r="AA8" i="2"/>
  <c r="AA9" i="2"/>
  <c r="AA11" i="2"/>
  <c r="I12" i="1"/>
  <c r="I13" i="1" l="1"/>
  <c r="I11" i="1"/>
  <c r="I7" i="1"/>
  <c r="K8" i="1"/>
</calcChain>
</file>

<file path=xl/sharedStrings.xml><?xml version="1.0" encoding="utf-8"?>
<sst xmlns="http://schemas.openxmlformats.org/spreadsheetml/2006/main" count="141" uniqueCount="100">
  <si>
    <t>a = number of bread slices</t>
  </si>
  <si>
    <t>b = amount of peanut butter</t>
  </si>
  <si>
    <t>c = amount of strawberry jelly</t>
  </si>
  <si>
    <t>d = number of grahm crackers</t>
  </si>
  <si>
    <t>e = ammount of milk</t>
  </si>
  <si>
    <t>f = amount of juice</t>
  </si>
  <si>
    <t>decision variables</t>
  </si>
  <si>
    <t>constraints</t>
  </si>
  <si>
    <t>objective</t>
  </si>
  <si>
    <t>variables</t>
  </si>
  <si>
    <t>a</t>
  </si>
  <si>
    <t>b</t>
  </si>
  <si>
    <t>c</t>
  </si>
  <si>
    <t>d</t>
  </si>
  <si>
    <t>e</t>
  </si>
  <si>
    <t>f</t>
  </si>
  <si>
    <t>value</t>
  </si>
  <si>
    <t>type</t>
  </si>
  <si>
    <t>goal</t>
  </si>
  <si>
    <t>&gt;</t>
  </si>
  <si>
    <t>&lt;</t>
  </si>
  <si>
    <t>between 400 and 600 calories</t>
  </si>
  <si>
    <t>less than 30% of total calories from fat</t>
  </si>
  <si>
    <t>at least 60g of vitamin c</t>
  </si>
  <si>
    <t>at least 12g of protein</t>
  </si>
  <si>
    <t>at least 2 slices of bread</t>
  </si>
  <si>
    <t>at least twice as much peanut butter as jelly</t>
  </si>
  <si>
    <t>at least 1 cup of liquid</t>
  </si>
  <si>
    <t>decision variables are not required to be intergers</t>
  </si>
  <si>
    <t>requiring the amount of peanut butter to be double the amount of jelly but not requireing a minimum amount of jelly</t>
  </si>
  <si>
    <t>portions can be divided as accuratly as this model requires</t>
  </si>
  <si>
    <t>no modification to the constrains but requires the variables to be intergers</t>
  </si>
  <si>
    <t>requires an additional constraint to add a minimum amount of jelly</t>
  </si>
  <si>
    <t>w1~pA</t>
  </si>
  <si>
    <t>w1~pB</t>
  </si>
  <si>
    <t>w1~pC</t>
  </si>
  <si>
    <t>w2~pA</t>
  </si>
  <si>
    <t>w2~pB</t>
  </si>
  <si>
    <t>w2~pC</t>
  </si>
  <si>
    <t>w3~pA</t>
  </si>
  <si>
    <t>w3~pB</t>
  </si>
  <si>
    <t>w3~pC</t>
  </si>
  <si>
    <t>pA~r1</t>
  </si>
  <si>
    <t>pB~r1</t>
  </si>
  <si>
    <t>pC~r1</t>
  </si>
  <si>
    <t>pA~r2</t>
  </si>
  <si>
    <t>pB~r2</t>
  </si>
  <si>
    <t>pC~r2</t>
  </si>
  <si>
    <t>pA~r3</t>
  </si>
  <si>
    <t>pB~r3</t>
  </si>
  <si>
    <t>pC~r3</t>
  </si>
  <si>
    <t>pA~r4</t>
  </si>
  <si>
    <t>pB~r4</t>
  </si>
  <si>
    <t>pC~r4</t>
  </si>
  <si>
    <t>pA~r5</t>
  </si>
  <si>
    <t>pB~r5</t>
  </si>
  <si>
    <t>pC~r5</t>
  </si>
  <si>
    <t>values</t>
  </si>
  <si>
    <t>minimize</t>
  </si>
  <si>
    <t>refinery 1</t>
  </si>
  <si>
    <t>refinery 2</t>
  </si>
  <si>
    <t>refinery 3</t>
  </si>
  <si>
    <t>refinery 4</t>
  </si>
  <si>
    <t>refinery 5</t>
  </si>
  <si>
    <t>"="</t>
  </si>
  <si>
    <t>well 1</t>
  </si>
  <si>
    <t>well 2</t>
  </si>
  <si>
    <t>well 3</t>
  </si>
  <si>
    <t>peoria</t>
  </si>
  <si>
    <t>lawrence</t>
  </si>
  <si>
    <t>dayton</t>
  </si>
  <si>
    <t>augusta</t>
  </si>
  <si>
    <t>gainsville</t>
  </si>
  <si>
    <t>oxford</t>
  </si>
  <si>
    <t>columbia</t>
  </si>
  <si>
    <t>pe~da</t>
  </si>
  <si>
    <t>la~da</t>
  </si>
  <si>
    <t>da</t>
  </si>
  <si>
    <t>pe</t>
  </si>
  <si>
    <t>law</t>
  </si>
  <si>
    <t>au</t>
  </si>
  <si>
    <t>ga</t>
  </si>
  <si>
    <t>ox</t>
  </si>
  <si>
    <t>co</t>
  </si>
  <si>
    <t>da~au</t>
  </si>
  <si>
    <t>da~ga</t>
  </si>
  <si>
    <t>da~ox</t>
  </si>
  <si>
    <t>da~co</t>
  </si>
  <si>
    <t>io~da</t>
  </si>
  <si>
    <t>io</t>
  </si>
  <si>
    <t>ioa city</t>
  </si>
  <si>
    <t>pe~lo</t>
  </si>
  <si>
    <t>io~lo</t>
  </si>
  <si>
    <t>la~lo</t>
  </si>
  <si>
    <t>lo~au</t>
  </si>
  <si>
    <t>lo~ga</t>
  </si>
  <si>
    <t>lo~ox</t>
  </si>
  <si>
    <t>lo~co</t>
  </si>
  <si>
    <t>lo</t>
  </si>
  <si>
    <t>loisville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</si>
</sst>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35B1-B473-4543-9483-00FF813A4748}">
  <dimension ref="A1:O27"/>
  <sheetViews>
    <sheetView tabSelected="1" zoomScaleNormal="100" workbookViewId="0"/>
  </sheetViews>
  <sheetFormatPr defaultColWidth="9.140625" defaultRowHeight="15" x14ac:dyDescent="0.25"/>
  <cols>
    <col min="9" max="9" width="18" customWidth="1"/>
  </cols>
  <sheetData>
    <row r="1" spans="1:15" x14ac:dyDescent="0.25">
      <c r="A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15" x14ac:dyDescent="0.25">
      <c r="A2" t="s">
        <v>16</v>
      </c>
      <c r="C2">
        <v>2</v>
      </c>
      <c r="D2">
        <v>0.6</v>
      </c>
      <c r="E2">
        <v>0.3</v>
      </c>
      <c r="F2">
        <v>1</v>
      </c>
      <c r="G2">
        <v>0.5</v>
      </c>
      <c r="H2">
        <v>0.5</v>
      </c>
    </row>
    <row r="3" spans="1:15" x14ac:dyDescent="0.25">
      <c r="I3" t="s">
        <v>16</v>
      </c>
      <c r="J3" t="s">
        <v>17</v>
      </c>
      <c r="K3" t="s">
        <v>18</v>
      </c>
    </row>
    <row r="4" spans="1:15" x14ac:dyDescent="0.25">
      <c r="A4" t="s">
        <v>8</v>
      </c>
      <c r="C4">
        <v>5</v>
      </c>
      <c r="D4">
        <v>4</v>
      </c>
      <c r="E4">
        <v>7</v>
      </c>
      <c r="F4">
        <v>8</v>
      </c>
      <c r="G4">
        <v>15</v>
      </c>
      <c r="H4">
        <v>35</v>
      </c>
      <c r="I4">
        <f>C4*$C$2+D4*$D$2+E4*$E$2+F4*$F$2+G4*$G$2+H4*$H$2</f>
        <v>47.5</v>
      </c>
      <c r="J4" t="s">
        <v>58</v>
      </c>
    </row>
    <row r="6" spans="1:15" x14ac:dyDescent="0.25">
      <c r="A6" t="s">
        <v>7</v>
      </c>
      <c r="C6">
        <v>70</v>
      </c>
      <c r="D6">
        <v>100</v>
      </c>
      <c r="E6">
        <v>50</v>
      </c>
      <c r="F6">
        <v>60</v>
      </c>
      <c r="G6">
        <v>150</v>
      </c>
      <c r="H6">
        <v>100</v>
      </c>
      <c r="I6">
        <f>C6*$C$2+D6*$D$2+E6*$E$2+F6*$F$2+G6*$G$2+H6*$H$2</f>
        <v>400</v>
      </c>
      <c r="J6" t="s">
        <v>19</v>
      </c>
      <c r="K6">
        <v>400</v>
      </c>
      <c r="M6" s="1" t="s">
        <v>21</v>
      </c>
      <c r="N6" s="1"/>
      <c r="O6" s="1"/>
    </row>
    <row r="7" spans="1:15" x14ac:dyDescent="0.25">
      <c r="C7">
        <v>70</v>
      </c>
      <c r="D7">
        <v>100</v>
      </c>
      <c r="E7">
        <v>50</v>
      </c>
      <c r="F7">
        <v>60</v>
      </c>
      <c r="G7">
        <v>150</v>
      </c>
      <c r="H7">
        <v>100</v>
      </c>
      <c r="I7">
        <f>C7*$C$2+D7*$D$2+E7*$E$2+F7*$F$2+G7*$G$2+H7*$H$2</f>
        <v>400</v>
      </c>
      <c r="J7" t="s">
        <v>20</v>
      </c>
      <c r="K7">
        <v>600</v>
      </c>
      <c r="M7" s="1"/>
      <c r="N7" s="1"/>
      <c r="O7" s="1"/>
    </row>
    <row r="8" spans="1:15" x14ac:dyDescent="0.25">
      <c r="C8">
        <v>10</v>
      </c>
      <c r="D8">
        <v>75</v>
      </c>
      <c r="E8">
        <v>0</v>
      </c>
      <c r="F8">
        <v>20</v>
      </c>
      <c r="G8">
        <v>70</v>
      </c>
      <c r="H8">
        <v>0</v>
      </c>
      <c r="I8">
        <f>C8*$C$2+D8*$D$2+E8*$E$2+F8*$F$2+G8*$G$2+H8*$H$2</f>
        <v>120</v>
      </c>
      <c r="J8" t="s">
        <v>20</v>
      </c>
      <c r="K8">
        <f>0.3*I6</f>
        <v>120</v>
      </c>
      <c r="M8" t="s">
        <v>22</v>
      </c>
    </row>
    <row r="9" spans="1:15" x14ac:dyDescent="0.25">
      <c r="C9">
        <v>0</v>
      </c>
      <c r="D9">
        <v>0</v>
      </c>
      <c r="E9">
        <v>3</v>
      </c>
      <c r="F9">
        <v>0</v>
      </c>
      <c r="G9">
        <v>2</v>
      </c>
      <c r="H9">
        <v>120</v>
      </c>
      <c r="I9">
        <f>C9*$C$2+D9*$D$2+E9*$E$2+F9*$F$2+G9*$G$2+H9*$H$2</f>
        <v>61.9</v>
      </c>
      <c r="J9" t="s">
        <v>19</v>
      </c>
      <c r="K9">
        <v>60</v>
      </c>
      <c r="M9" t="s">
        <v>23</v>
      </c>
    </row>
    <row r="10" spans="1:15" x14ac:dyDescent="0.25">
      <c r="C10">
        <v>3</v>
      </c>
      <c r="D10">
        <v>4</v>
      </c>
      <c r="E10">
        <v>0</v>
      </c>
      <c r="F10">
        <v>1</v>
      </c>
      <c r="G10">
        <v>8</v>
      </c>
      <c r="H10">
        <v>1</v>
      </c>
      <c r="I10">
        <f>C10*$C$2+D10*$D$2+E10*$E$2+F10*$F$2+G10*$G$2+H10*$H$2</f>
        <v>13.9</v>
      </c>
      <c r="J10" t="s">
        <v>19</v>
      </c>
      <c r="K10">
        <v>12</v>
      </c>
      <c r="M10" t="s">
        <v>24</v>
      </c>
    </row>
    <row r="11" spans="1:15" x14ac:dyDescent="0.25"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f>C11*$C$2</f>
        <v>2</v>
      </c>
      <c r="J11" t="s">
        <v>64</v>
      </c>
      <c r="K11">
        <v>2</v>
      </c>
      <c r="M11" t="s">
        <v>25</v>
      </c>
    </row>
    <row r="12" spans="1:15" x14ac:dyDescent="0.25"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f>D12*D2-2*E12*E2</f>
        <v>0</v>
      </c>
      <c r="J12" t="s">
        <v>19</v>
      </c>
      <c r="K12">
        <v>0</v>
      </c>
      <c r="M12" t="s">
        <v>26</v>
      </c>
    </row>
    <row r="13" spans="1:15" x14ac:dyDescent="0.25"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f>G13*G2+H13*H2</f>
        <v>1</v>
      </c>
      <c r="J13" t="s">
        <v>19</v>
      </c>
      <c r="K13">
        <v>1</v>
      </c>
      <c r="M13" t="s">
        <v>27</v>
      </c>
    </row>
    <row r="15" spans="1:15" x14ac:dyDescent="0.25">
      <c r="A15" t="s">
        <v>6</v>
      </c>
    </row>
    <row r="16" spans="1:15" x14ac:dyDescent="0.25">
      <c r="A16" t="s">
        <v>0</v>
      </c>
    </row>
    <row r="17" spans="1:13" x14ac:dyDescent="0.25">
      <c r="A17" t="s">
        <v>1</v>
      </c>
    </row>
    <row r="18" spans="1:13" x14ac:dyDescent="0.25">
      <c r="A18" t="s">
        <v>2</v>
      </c>
    </row>
    <row r="19" spans="1:13" x14ac:dyDescent="0.25">
      <c r="A19" t="s">
        <v>3</v>
      </c>
    </row>
    <row r="20" spans="1:13" x14ac:dyDescent="0.25">
      <c r="A20" t="s">
        <v>4</v>
      </c>
    </row>
    <row r="21" spans="1:13" x14ac:dyDescent="0.25">
      <c r="A21" t="s">
        <v>5</v>
      </c>
    </row>
    <row r="23" spans="1:13" x14ac:dyDescent="0.25">
      <c r="A23" t="s">
        <v>30</v>
      </c>
    </row>
    <row r="26" spans="1:13" x14ac:dyDescent="0.25">
      <c r="A26" t="s">
        <v>28</v>
      </c>
      <c r="F26" t="s">
        <v>31</v>
      </c>
    </row>
    <row r="27" spans="1:13" x14ac:dyDescent="0.25">
      <c r="A27" t="s">
        <v>29</v>
      </c>
      <c r="M27" t="s">
        <v>32</v>
      </c>
    </row>
  </sheetData>
  <mergeCells count="1">
    <mergeCell ref="M6:O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AA84A-2B4A-4EC1-9100-338CD101EA2A}">
  <dimension ref="A1:AD16"/>
  <sheetViews>
    <sheetView workbookViewId="0">
      <selection activeCell="C2" sqref="C2"/>
    </sheetView>
  </sheetViews>
  <sheetFormatPr defaultRowHeight="15" x14ac:dyDescent="0.25"/>
  <sheetData>
    <row r="1" spans="1:30" x14ac:dyDescent="0.25">
      <c r="A1" t="s">
        <v>9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</row>
    <row r="2" spans="1:30" x14ac:dyDescent="0.25">
      <c r="A2" t="s">
        <v>57</v>
      </c>
      <c r="C2">
        <v>93</v>
      </c>
      <c r="D2">
        <v>0</v>
      </c>
      <c r="E2">
        <v>0</v>
      </c>
      <c r="F2">
        <v>0</v>
      </c>
      <c r="G2">
        <v>86</v>
      </c>
      <c r="H2">
        <v>0</v>
      </c>
      <c r="I2">
        <v>28</v>
      </c>
      <c r="J2">
        <v>0</v>
      </c>
      <c r="K2">
        <v>67</v>
      </c>
      <c r="L2">
        <v>30</v>
      </c>
      <c r="M2">
        <v>0</v>
      </c>
      <c r="N2">
        <v>0</v>
      </c>
      <c r="O2">
        <v>0</v>
      </c>
      <c r="P2">
        <v>57</v>
      </c>
      <c r="Q2">
        <v>0</v>
      </c>
      <c r="R2">
        <v>0</v>
      </c>
      <c r="S2">
        <v>29</v>
      </c>
      <c r="T2">
        <v>19</v>
      </c>
      <c r="U2">
        <v>91</v>
      </c>
      <c r="V2">
        <v>0</v>
      </c>
      <c r="W2">
        <v>0</v>
      </c>
      <c r="X2">
        <v>0</v>
      </c>
      <c r="Y2">
        <v>0</v>
      </c>
      <c r="Z2">
        <v>48</v>
      </c>
    </row>
    <row r="3" spans="1:30" x14ac:dyDescent="0.25">
      <c r="AA3" t="s">
        <v>16</v>
      </c>
      <c r="AB3" t="s">
        <v>17</v>
      </c>
      <c r="AC3" t="s">
        <v>18</v>
      </c>
    </row>
    <row r="4" spans="1:30" x14ac:dyDescent="0.25">
      <c r="A4" t="s">
        <v>8</v>
      </c>
      <c r="C4">
        <v>1.52</v>
      </c>
      <c r="D4">
        <v>1.6</v>
      </c>
      <c r="E4">
        <v>1.4</v>
      </c>
      <c r="F4">
        <v>1.7</v>
      </c>
      <c r="G4">
        <v>1.63</v>
      </c>
      <c r="H4">
        <v>1.55</v>
      </c>
      <c r="I4">
        <v>1.45</v>
      </c>
      <c r="J4">
        <v>1.57</v>
      </c>
      <c r="K4">
        <v>1.3</v>
      </c>
      <c r="L4">
        <v>5.15</v>
      </c>
      <c r="M4">
        <v>5.12</v>
      </c>
      <c r="N4">
        <v>5.32</v>
      </c>
      <c r="O4">
        <v>5.69</v>
      </c>
      <c r="P4">
        <v>5.47</v>
      </c>
      <c r="Q4">
        <v>6.16</v>
      </c>
      <c r="R4">
        <v>6.13</v>
      </c>
      <c r="S4">
        <v>6.05</v>
      </c>
      <c r="T4">
        <v>6.25</v>
      </c>
      <c r="U4">
        <v>5.63</v>
      </c>
      <c r="V4">
        <v>6.12</v>
      </c>
      <c r="W4">
        <v>6.17</v>
      </c>
      <c r="X4">
        <v>5.8</v>
      </c>
      <c r="Y4">
        <v>5.71</v>
      </c>
      <c r="Z4">
        <v>5.87</v>
      </c>
      <c r="AA4">
        <f>C4*C2+D4*D2+E4*E2+F4*F2+G4*G2+H4*H2+I4*I2+J4*J2+K4*K2+L4*L2+M4*M2+N4*N2+O4*O2+P4*P2+Q4*Q2+R4*R2+S4*S2+T4*T2+U4*U2+V4*V2+W4*W2+X4*X2+Y4*Y2+Z4*Z2</f>
        <v>1963.82</v>
      </c>
      <c r="AB4" t="s">
        <v>58</v>
      </c>
    </row>
    <row r="6" spans="1:30" x14ac:dyDescent="0.25">
      <c r="A6" t="s">
        <v>7</v>
      </c>
      <c r="L6">
        <f>L$2</f>
        <v>30</v>
      </c>
      <c r="M6">
        <f>M$2</f>
        <v>0</v>
      </c>
      <c r="N6">
        <f>N$2</f>
        <v>0</v>
      </c>
      <c r="AA6">
        <f>L6+M6+N6</f>
        <v>30</v>
      </c>
      <c r="AB6" t="s">
        <v>64</v>
      </c>
      <c r="AC6">
        <v>30</v>
      </c>
      <c r="AD6" t="s">
        <v>59</v>
      </c>
    </row>
    <row r="7" spans="1:30" x14ac:dyDescent="0.25">
      <c r="O7">
        <f>O$2</f>
        <v>0</v>
      </c>
      <c r="P7">
        <f>P$2</f>
        <v>57</v>
      </c>
      <c r="Q7">
        <f>Q$2</f>
        <v>0</v>
      </c>
      <c r="AA7">
        <f>O7+P7+Q7</f>
        <v>57</v>
      </c>
      <c r="AB7" t="s">
        <v>64</v>
      </c>
      <c r="AC7">
        <v>57</v>
      </c>
      <c r="AD7" t="s">
        <v>60</v>
      </c>
    </row>
    <row r="8" spans="1:30" x14ac:dyDescent="0.25">
      <c r="R8">
        <f>R$2</f>
        <v>0</v>
      </c>
      <c r="S8">
        <f>S$2</f>
        <v>29</v>
      </c>
      <c r="T8">
        <f>T$2</f>
        <v>19</v>
      </c>
      <c r="AA8">
        <f>R8+S8+T8</f>
        <v>48</v>
      </c>
      <c r="AB8" t="s">
        <v>64</v>
      </c>
      <c r="AC8">
        <v>48</v>
      </c>
      <c r="AD8" t="s">
        <v>61</v>
      </c>
    </row>
    <row r="9" spans="1:30" x14ac:dyDescent="0.25">
      <c r="U9">
        <f>U$2</f>
        <v>91</v>
      </c>
      <c r="V9">
        <f>V$2</f>
        <v>0</v>
      </c>
      <c r="W9">
        <f>W$2</f>
        <v>0</v>
      </c>
      <c r="AA9">
        <f>U9+V9+W9</f>
        <v>91</v>
      </c>
      <c r="AB9" t="s">
        <v>64</v>
      </c>
      <c r="AC9">
        <v>91</v>
      </c>
      <c r="AD9" t="s">
        <v>62</v>
      </c>
    </row>
    <row r="10" spans="1:30" x14ac:dyDescent="0.25">
      <c r="X10">
        <f>X$2</f>
        <v>0</v>
      </c>
      <c r="Y10">
        <f>Y$2</f>
        <v>0</v>
      </c>
      <c r="Z10">
        <f>Z$2</f>
        <v>48</v>
      </c>
      <c r="AA10">
        <f>X10+Y10+Z10</f>
        <v>48</v>
      </c>
      <c r="AB10" t="s">
        <v>64</v>
      </c>
      <c r="AC10">
        <v>48</v>
      </c>
      <c r="AD10" t="s">
        <v>63</v>
      </c>
    </row>
    <row r="11" spans="1:30" x14ac:dyDescent="0.25">
      <c r="C11">
        <f>C$2</f>
        <v>93</v>
      </c>
      <c r="D11">
        <f>D$2</f>
        <v>0</v>
      </c>
      <c r="E11">
        <f>E$2</f>
        <v>0</v>
      </c>
      <c r="AA11">
        <f>C11+D11+E11</f>
        <v>93</v>
      </c>
      <c r="AB11" t="s">
        <v>20</v>
      </c>
      <c r="AC11">
        <v>93</v>
      </c>
      <c r="AD11" t="s">
        <v>65</v>
      </c>
    </row>
    <row r="12" spans="1:30" x14ac:dyDescent="0.25">
      <c r="F12">
        <f>F$2</f>
        <v>0</v>
      </c>
      <c r="G12">
        <f>G$2</f>
        <v>86</v>
      </c>
      <c r="H12">
        <f>H$2</f>
        <v>0</v>
      </c>
      <c r="AA12">
        <f>F12+G12+H12</f>
        <v>86</v>
      </c>
      <c r="AB12" t="s">
        <v>20</v>
      </c>
      <c r="AC12">
        <v>88</v>
      </c>
      <c r="AD12" t="s">
        <v>66</v>
      </c>
    </row>
    <row r="13" spans="1:30" x14ac:dyDescent="0.25">
      <c r="I13">
        <f>I$2</f>
        <v>28</v>
      </c>
      <c r="J13">
        <f>J$2</f>
        <v>0</v>
      </c>
      <c r="K13">
        <f>K$2</f>
        <v>67</v>
      </c>
      <c r="AA13">
        <f>I13+J13+K13</f>
        <v>95</v>
      </c>
      <c r="AB13" t="s">
        <v>20</v>
      </c>
      <c r="AC13">
        <v>95</v>
      </c>
      <c r="AD13" t="s">
        <v>67</v>
      </c>
    </row>
    <row r="14" spans="1:30" x14ac:dyDescent="0.25">
      <c r="C14">
        <f>C$2</f>
        <v>93</v>
      </c>
      <c r="F14">
        <f>F$2</f>
        <v>0</v>
      </c>
      <c r="I14">
        <f>I$2</f>
        <v>28</v>
      </c>
      <c r="L14">
        <f>L$2</f>
        <v>30</v>
      </c>
      <c r="O14">
        <f>O$2</f>
        <v>0</v>
      </c>
      <c r="R14">
        <f>R$2</f>
        <v>0</v>
      </c>
      <c r="U14">
        <f>U$2</f>
        <v>91</v>
      </c>
      <c r="X14">
        <f>X$2</f>
        <v>0</v>
      </c>
      <c r="AA14">
        <f>C14+F14+I14-L14-O14-R14-U14-X14</f>
        <v>0</v>
      </c>
      <c r="AB14" t="s">
        <v>64</v>
      </c>
      <c r="AC14">
        <v>0</v>
      </c>
    </row>
    <row r="15" spans="1:30" x14ac:dyDescent="0.25">
      <c r="D15">
        <f>D$2</f>
        <v>0</v>
      </c>
      <c r="G15">
        <f>G$2</f>
        <v>86</v>
      </c>
      <c r="J15">
        <f>J$2</f>
        <v>0</v>
      </c>
      <c r="M15">
        <f>M$2</f>
        <v>0</v>
      </c>
      <c r="P15">
        <f>P$2</f>
        <v>57</v>
      </c>
      <c r="S15">
        <f>S$2</f>
        <v>29</v>
      </c>
      <c r="V15">
        <f>V$2</f>
        <v>0</v>
      </c>
      <c r="Y15">
        <f>Y$2</f>
        <v>0</v>
      </c>
      <c r="AA15">
        <f>D15+G15+J15-M15-P15-S15-V15-Y15</f>
        <v>0</v>
      </c>
      <c r="AB15" t="s">
        <v>64</v>
      </c>
      <c r="AC15">
        <v>0</v>
      </c>
    </row>
    <row r="16" spans="1:30" x14ac:dyDescent="0.25">
      <c r="E16">
        <f>E$2</f>
        <v>0</v>
      </c>
      <c r="H16">
        <f>H$2</f>
        <v>0</v>
      </c>
      <c r="K16">
        <f>K$2</f>
        <v>67</v>
      </c>
      <c r="N16">
        <f>N$2</f>
        <v>0</v>
      </c>
      <c r="Q16">
        <f>Q$2</f>
        <v>0</v>
      </c>
      <c r="T16">
        <f>T$2</f>
        <v>19</v>
      </c>
      <c r="W16">
        <f>W$2</f>
        <v>0</v>
      </c>
      <c r="Z16">
        <f>Z$2</f>
        <v>48</v>
      </c>
      <c r="AA16">
        <f>E16+H16+K16-N16-Q16-T16-W16-Z16</f>
        <v>0</v>
      </c>
      <c r="AB16" t="s">
        <v>64</v>
      </c>
      <c r="AC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6EA15-168C-43D5-8091-F96B61B39E44}">
  <dimension ref="A1:Y14"/>
  <sheetViews>
    <sheetView workbookViewId="0">
      <selection activeCell="K15" sqref="K15"/>
    </sheetView>
  </sheetViews>
  <sheetFormatPr defaultRowHeight="15" x14ac:dyDescent="0.25"/>
  <sheetData>
    <row r="1" spans="1:25" x14ac:dyDescent="0.25">
      <c r="A1" t="s">
        <v>9</v>
      </c>
      <c r="C1" t="s">
        <v>91</v>
      </c>
      <c r="D1" t="s">
        <v>75</v>
      </c>
      <c r="E1" t="s">
        <v>92</v>
      </c>
      <c r="F1" t="s">
        <v>88</v>
      </c>
      <c r="G1" t="s">
        <v>93</v>
      </c>
      <c r="H1" t="s">
        <v>76</v>
      </c>
      <c r="I1" t="s">
        <v>94</v>
      </c>
      <c r="J1" t="s">
        <v>84</v>
      </c>
      <c r="K1" t="s">
        <v>95</v>
      </c>
      <c r="L1" t="s">
        <v>85</v>
      </c>
      <c r="M1" t="s">
        <v>96</v>
      </c>
      <c r="N1" t="s">
        <v>86</v>
      </c>
      <c r="O1" t="s">
        <v>97</v>
      </c>
      <c r="P1" t="s">
        <v>87</v>
      </c>
      <c r="W1" t="s">
        <v>98</v>
      </c>
      <c r="Y1" t="s">
        <v>99</v>
      </c>
    </row>
    <row r="2" spans="1:25" x14ac:dyDescent="0.25">
      <c r="A2" t="s">
        <v>57</v>
      </c>
      <c r="C2">
        <v>0</v>
      </c>
      <c r="D2">
        <v>3</v>
      </c>
      <c r="E2">
        <v>5</v>
      </c>
      <c r="F2">
        <v>0</v>
      </c>
      <c r="G2">
        <v>4</v>
      </c>
      <c r="H2">
        <v>2</v>
      </c>
      <c r="I2">
        <v>2</v>
      </c>
      <c r="J2">
        <v>0</v>
      </c>
      <c r="K2">
        <v>4</v>
      </c>
      <c r="L2">
        <v>0</v>
      </c>
      <c r="M2">
        <v>3</v>
      </c>
      <c r="N2">
        <v>0</v>
      </c>
      <c r="O2">
        <v>0</v>
      </c>
      <c r="P2">
        <v>5</v>
      </c>
      <c r="W2" t="s">
        <v>77</v>
      </c>
      <c r="Y2" t="s">
        <v>70</v>
      </c>
    </row>
    <row r="3" spans="1:25" x14ac:dyDescent="0.25">
      <c r="Q3" t="s">
        <v>16</v>
      </c>
      <c r="R3" t="s">
        <v>17</v>
      </c>
      <c r="S3" t="s">
        <v>18</v>
      </c>
      <c r="W3" t="s">
        <v>78</v>
      </c>
      <c r="Y3" t="s">
        <v>68</v>
      </c>
    </row>
    <row r="4" spans="1:25" x14ac:dyDescent="0.25">
      <c r="A4" t="s">
        <v>8</v>
      </c>
      <c r="C4">
        <v>2466</v>
      </c>
      <c r="D4">
        <v>2055</v>
      </c>
      <c r="E4">
        <v>1918</v>
      </c>
      <c r="F4">
        <v>2603</v>
      </c>
      <c r="G4">
        <v>1644</v>
      </c>
      <c r="H4">
        <v>2192</v>
      </c>
      <c r="I4">
        <v>6028</v>
      </c>
      <c r="J4">
        <v>5754</v>
      </c>
      <c r="K4">
        <v>4932</v>
      </c>
      <c r="L4">
        <v>4795</v>
      </c>
      <c r="M4">
        <v>4521</v>
      </c>
      <c r="N4">
        <v>4247</v>
      </c>
      <c r="O4">
        <v>4384</v>
      </c>
      <c r="P4">
        <v>3699</v>
      </c>
      <c r="Q4">
        <f>C4*C2+D4*D2+E4*E2+F4*F2+G4*G2+H4*H2+I4*I2+J4*J2+K4*K2+L4*L2+M4*M2+N4*N2+O4*O2+P4*P2</f>
        <v>90557</v>
      </c>
      <c r="R4" t="s">
        <v>58</v>
      </c>
      <c r="W4" t="s">
        <v>89</v>
      </c>
      <c r="Y4" t="s">
        <v>90</v>
      </c>
    </row>
    <row r="5" spans="1:25" x14ac:dyDescent="0.25">
      <c r="W5" t="s">
        <v>79</v>
      </c>
      <c r="Y5" t="s">
        <v>69</v>
      </c>
    </row>
    <row r="6" spans="1:25" x14ac:dyDescent="0.25">
      <c r="A6" t="s">
        <v>7</v>
      </c>
      <c r="I6">
        <f>I$2</f>
        <v>2</v>
      </c>
      <c r="J6">
        <f>J$2</f>
        <v>0</v>
      </c>
      <c r="Q6">
        <f>I6+J6</f>
        <v>2</v>
      </c>
      <c r="R6" t="s">
        <v>64</v>
      </c>
      <c r="S6">
        <v>2</v>
      </c>
      <c r="W6" t="s">
        <v>80</v>
      </c>
      <c r="Y6" t="s">
        <v>71</v>
      </c>
    </row>
    <row r="7" spans="1:25" x14ac:dyDescent="0.25">
      <c r="K7">
        <f>K$2</f>
        <v>4</v>
      </c>
      <c r="L7">
        <f>L$2</f>
        <v>0</v>
      </c>
      <c r="Q7">
        <f>K7+L7</f>
        <v>4</v>
      </c>
      <c r="R7" t="s">
        <v>64</v>
      </c>
      <c r="S7">
        <v>4</v>
      </c>
      <c r="W7" t="s">
        <v>81</v>
      </c>
      <c r="Y7" t="s">
        <v>72</v>
      </c>
    </row>
    <row r="8" spans="1:25" x14ac:dyDescent="0.25">
      <c r="M8">
        <f>M$2</f>
        <v>3</v>
      </c>
      <c r="N8">
        <f>N$2</f>
        <v>0</v>
      </c>
      <c r="Q8">
        <f>M8+N8</f>
        <v>3</v>
      </c>
      <c r="R8" t="s">
        <v>64</v>
      </c>
      <c r="S8">
        <v>3</v>
      </c>
      <c r="W8" t="s">
        <v>82</v>
      </c>
      <c r="Y8" t="s">
        <v>73</v>
      </c>
    </row>
    <row r="9" spans="1:25" x14ac:dyDescent="0.25">
      <c r="O9">
        <f>O$2</f>
        <v>0</v>
      </c>
      <c r="P9">
        <f>P$2</f>
        <v>5</v>
      </c>
      <c r="Q9">
        <f>O9+P9</f>
        <v>5</v>
      </c>
      <c r="R9" t="s">
        <v>64</v>
      </c>
      <c r="S9">
        <v>5</v>
      </c>
      <c r="W9" t="s">
        <v>83</v>
      </c>
      <c r="Y9" t="s">
        <v>74</v>
      </c>
    </row>
    <row r="10" spans="1:25" x14ac:dyDescent="0.25">
      <c r="C10">
        <f>C$2</f>
        <v>0</v>
      </c>
      <c r="E10">
        <f>E$2</f>
        <v>5</v>
      </c>
      <c r="G10">
        <f>G$2</f>
        <v>4</v>
      </c>
      <c r="I10">
        <f>I$2</f>
        <v>2</v>
      </c>
      <c r="K10">
        <f>K$2</f>
        <v>4</v>
      </c>
      <c r="M10">
        <f>M$2</f>
        <v>3</v>
      </c>
      <c r="O10">
        <f>O$2</f>
        <v>0</v>
      </c>
      <c r="Q10">
        <f>C10+E10+G10-I10-K10-M10-O10</f>
        <v>0</v>
      </c>
      <c r="R10" t="s">
        <v>64</v>
      </c>
      <c r="S10">
        <v>0</v>
      </c>
    </row>
    <row r="11" spans="1:25" x14ac:dyDescent="0.25">
      <c r="D11">
        <f>D$2</f>
        <v>3</v>
      </c>
      <c r="F11">
        <f>F$2</f>
        <v>0</v>
      </c>
      <c r="H11">
        <f>H$2</f>
        <v>2</v>
      </c>
      <c r="J11">
        <f>J$2</f>
        <v>0</v>
      </c>
      <c r="L11">
        <f>L$2</f>
        <v>0</v>
      </c>
      <c r="N11">
        <f>N$2</f>
        <v>0</v>
      </c>
      <c r="P11">
        <f>P$2</f>
        <v>5</v>
      </c>
      <c r="Q11">
        <f>D11+F11+H11-J11-L11-N11-P11</f>
        <v>0</v>
      </c>
      <c r="R11" t="s">
        <v>64</v>
      </c>
      <c r="S11">
        <v>0</v>
      </c>
    </row>
    <row r="12" spans="1:25" x14ac:dyDescent="0.25">
      <c r="C12">
        <f>C$2</f>
        <v>0</v>
      </c>
      <c r="D12">
        <f>D$2</f>
        <v>3</v>
      </c>
      <c r="Q12">
        <f>C12+D12</f>
        <v>3</v>
      </c>
      <c r="R12" t="s">
        <v>20</v>
      </c>
      <c r="S12">
        <v>3</v>
      </c>
    </row>
    <row r="13" spans="1:25" x14ac:dyDescent="0.25">
      <c r="E13">
        <f>E$2</f>
        <v>5</v>
      </c>
      <c r="F13">
        <f>F$2</f>
        <v>0</v>
      </c>
      <c r="Q13">
        <f>E13+F13</f>
        <v>5</v>
      </c>
      <c r="R13" t="s">
        <v>20</v>
      </c>
      <c r="S13">
        <v>7</v>
      </c>
    </row>
    <row r="14" spans="1:25" x14ac:dyDescent="0.25">
      <c r="G14">
        <f>G$2</f>
        <v>4</v>
      </c>
      <c r="H14">
        <f>H$2</f>
        <v>2</v>
      </c>
      <c r="Q14">
        <f>G14+H14</f>
        <v>6</v>
      </c>
      <c r="R14" t="s">
        <v>20</v>
      </c>
      <c r="S14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Feng</dc:creator>
  <cp:lastModifiedBy>Jeffrey Feng</cp:lastModifiedBy>
  <dcterms:created xsi:type="dcterms:W3CDTF">2020-02-04T09:51:46Z</dcterms:created>
  <dcterms:modified xsi:type="dcterms:W3CDTF">2020-02-07T21:59:29Z</dcterms:modified>
</cp:coreProperties>
</file>