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MATH 208W\"/>
    </mc:Choice>
  </mc:AlternateContent>
  <xr:revisionPtr revIDLastSave="0" documentId="8_{77890FD9-0425-4228-93C3-DCF4CC4AE95B}" xr6:coauthVersionLast="44" xr6:coauthVersionMax="44" xr10:uidLastSave="{00000000-0000-0000-0000-000000000000}"/>
  <bookViews>
    <workbookView xWindow="17895" yWindow="4095" windowWidth="21600" windowHeight="11385" activeTab="3" xr2:uid="{BC6FCD1E-01F4-421D-B12D-E7F8E130248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solver_adj" localSheetId="0" hidden="1">Sheet1!$C$2:$H$2</definedName>
    <definedName name="solver_adj" localSheetId="1" hidden="1">Sheet2!$C$3:$V$3</definedName>
    <definedName name="solver_adj" localSheetId="2" hidden="1">Sheet3!$C$6:$F$6,Sheet3!$C$2:$F$2</definedName>
    <definedName name="solver_adj" localSheetId="3" hidden="1">Sheet4!$C$3:$R$3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0" localSheetId="0" hidden="1">Sheet1!$I$8</definedName>
    <definedName name="solver_lhs1" localSheetId="0" hidden="1">Sheet1!$C$2:$H$2</definedName>
    <definedName name="solver_lhs1" localSheetId="1" hidden="1">Sheet2!$W$10</definedName>
    <definedName name="solver_lhs1" localSheetId="2" hidden="1">Sheet3!$C$2:$F$2</definedName>
    <definedName name="solver_lhs1" localSheetId="3" hidden="1">Sheet4!$C$3:$R$3</definedName>
    <definedName name="solver_lhs10" localSheetId="1" hidden="1">Sheet2!$W$9</definedName>
    <definedName name="solver_lhs10" localSheetId="2" hidden="1">Sheet3!$G$9</definedName>
    <definedName name="solver_lhs11" localSheetId="1" hidden="1">Sheet2!$W$9</definedName>
    <definedName name="solver_lhs11" localSheetId="2" hidden="1">Sheet3!$G$9</definedName>
    <definedName name="solver_lhs2" localSheetId="0" hidden="1">Sheet1!$I$7</definedName>
    <definedName name="solver_lhs2" localSheetId="1" hidden="1">Sheet2!$W$11</definedName>
    <definedName name="solver_lhs2" localSheetId="2" hidden="1">Sheet3!$C$6:$F$6</definedName>
    <definedName name="solver_lhs2" localSheetId="3" hidden="1">Sheet4!$S$10</definedName>
    <definedName name="solver_lhs3" localSheetId="0" hidden="1">Sheet1!$I$6</definedName>
    <definedName name="solver_lhs3" localSheetId="1" hidden="1">Sheet2!$W$12</definedName>
    <definedName name="solver_lhs3" localSheetId="2" hidden="1">Sheet3!$G$10</definedName>
    <definedName name="solver_lhs3" localSheetId="3" hidden="1">Sheet4!$S$11</definedName>
    <definedName name="solver_lhs4" localSheetId="0" hidden="1">Sheet1!$I$8</definedName>
    <definedName name="solver_lhs4" localSheetId="1" hidden="1">Sheet2!$W$13</definedName>
    <definedName name="solver_lhs4" localSheetId="2" hidden="1">Sheet3!$G$11</definedName>
    <definedName name="solver_lhs4" localSheetId="3" hidden="1">Sheet4!$S$7</definedName>
    <definedName name="solver_lhs5" localSheetId="0" hidden="1">Sheet1!$I$8</definedName>
    <definedName name="solver_lhs5" localSheetId="1" hidden="1">Sheet2!$W$14</definedName>
    <definedName name="solver_lhs5" localSheetId="2" hidden="1">Sheet3!$G$12</definedName>
    <definedName name="solver_lhs5" localSheetId="3" hidden="1">Sheet4!$S$8</definedName>
    <definedName name="solver_lhs6" localSheetId="1" hidden="1">Sheet2!$W$15</definedName>
    <definedName name="solver_lhs6" localSheetId="2" hidden="1">Sheet3!$G$13</definedName>
    <definedName name="solver_lhs6" localSheetId="3" hidden="1">Sheet4!$S$9</definedName>
    <definedName name="solver_lhs7" localSheetId="1" hidden="1">Sheet2!$W$16</definedName>
    <definedName name="solver_lhs7" localSheetId="2" hidden="1">Sheet3!$G$6</definedName>
    <definedName name="solver_lhs8" localSheetId="1" hidden="1">Sheet2!$W$7</definedName>
    <definedName name="solver_lhs8" localSheetId="2" hidden="1">Sheet3!$G$7</definedName>
    <definedName name="solver_lhs9" localSheetId="1" hidden="1">Sheet2!$W$8</definedName>
    <definedName name="solver_lhs9" localSheetId="2" hidden="1">Sheet3!$G$8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4</definedName>
    <definedName name="solver_num" localSheetId="1" hidden="1">10</definedName>
    <definedName name="solver_num" localSheetId="2" hidden="1">10</definedName>
    <definedName name="solver_num" localSheetId="3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Sheet1!$I$4</definedName>
    <definedName name="solver_opt" localSheetId="1" hidden="1">Sheet2!$W$5</definedName>
    <definedName name="solver_opt" localSheetId="2" hidden="1">Sheet3!$G$4</definedName>
    <definedName name="solver_opt" localSheetId="3" hidden="1">Sheet4!$S$5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el0" localSheetId="0" hidden="1">2</definedName>
    <definedName name="solver_rel1" localSheetId="0" hidden="1">5</definedName>
    <definedName name="solver_rel1" localSheetId="1" hidden="1">1</definedName>
    <definedName name="solver_rel1" localSheetId="2" hidden="1">4</definedName>
    <definedName name="solver_rel1" localSheetId="3" hidden="1">5</definedName>
    <definedName name="solver_rel10" localSheetId="1" hidden="1">1</definedName>
    <definedName name="solver_rel10" localSheetId="2" hidden="1">3</definedName>
    <definedName name="solver_rel11" localSheetId="1" hidden="1">1</definedName>
    <definedName name="solver_rel11" localSheetId="2" hidden="1">3</definedName>
    <definedName name="solver_rel2" localSheetId="0" hidden="1">2</definedName>
    <definedName name="solver_rel2" localSheetId="1" hidden="1">1</definedName>
    <definedName name="solver_rel2" localSheetId="2" hidden="1">5</definedName>
    <definedName name="solver_rel2" localSheetId="3" hidden="1">1</definedName>
    <definedName name="solver_rel3" localSheetId="0" hidden="1">2</definedName>
    <definedName name="solver_rel3" localSheetId="1" hidden="1">2</definedName>
    <definedName name="solver_rel3" localSheetId="2" hidden="1">3</definedName>
    <definedName name="solver_rel3" localSheetId="3" hidden="1">3</definedName>
    <definedName name="solver_rel4" localSheetId="0" hidden="1">2</definedName>
    <definedName name="solver_rel4" localSheetId="1" hidden="1">2</definedName>
    <definedName name="solver_rel4" localSheetId="2" hidden="1">3</definedName>
    <definedName name="solver_rel4" localSheetId="3" hidden="1">1</definedName>
    <definedName name="solver_rel5" localSheetId="0" hidden="1">2</definedName>
    <definedName name="solver_rel5" localSheetId="1" hidden="1">2</definedName>
    <definedName name="solver_rel5" localSheetId="2" hidden="1">1</definedName>
    <definedName name="solver_rel5" localSheetId="3" hidden="1">1</definedName>
    <definedName name="solver_rel6" localSheetId="1" hidden="1">2</definedName>
    <definedName name="solver_rel6" localSheetId="2" hidden="1">1</definedName>
    <definedName name="solver_rel6" localSheetId="3" hidden="1">1</definedName>
    <definedName name="solver_rel7" localSheetId="1" hidden="1">2</definedName>
    <definedName name="solver_rel7" localSheetId="2" hidden="1">1</definedName>
    <definedName name="solver_rel8" localSheetId="1" hidden="1">1</definedName>
    <definedName name="solver_rel8" localSheetId="2" hidden="1">3</definedName>
    <definedName name="solver_rel9" localSheetId="1" hidden="1">1</definedName>
    <definedName name="solver_rel9" localSheetId="2" hidden="1">3</definedName>
    <definedName name="solver_rhs0" localSheetId="0" hidden="1">Sheet1!$K$8</definedName>
    <definedName name="solver_rhs1" localSheetId="0" hidden="1">binary</definedName>
    <definedName name="solver_rhs1" localSheetId="1" hidden="1">Sheet2!$Y$10</definedName>
    <definedName name="solver_rhs1" localSheetId="2" hidden="1">integer</definedName>
    <definedName name="solver_rhs1" localSheetId="3" hidden="1">binary</definedName>
    <definedName name="solver_rhs10" localSheetId="1" hidden="1">Sheet2!$Y$9</definedName>
    <definedName name="solver_rhs10" localSheetId="2" hidden="1">Sheet3!$I$9</definedName>
    <definedName name="solver_rhs11" localSheetId="1" hidden="1">Sheet2!$Y$9</definedName>
    <definedName name="solver_rhs11" localSheetId="2" hidden="1">Sheet3!$I$9</definedName>
    <definedName name="solver_rhs2" localSheetId="0" hidden="1">Sheet1!$K$7</definedName>
    <definedName name="solver_rhs2" localSheetId="1" hidden="1">Sheet2!$Y$11</definedName>
    <definedName name="solver_rhs2" localSheetId="2" hidden="1">binary</definedName>
    <definedName name="solver_rhs2" localSheetId="3" hidden="1">Sheet4!$U$10</definedName>
    <definedName name="solver_rhs3" localSheetId="0" hidden="1">Sheet1!$K$6</definedName>
    <definedName name="solver_rhs3" localSheetId="1" hidden="1">Sheet2!$Y$12</definedName>
    <definedName name="solver_rhs3" localSheetId="2" hidden="1">Sheet3!$I$10</definedName>
    <definedName name="solver_rhs3" localSheetId="3" hidden="1">Sheet4!$U$11</definedName>
    <definedName name="solver_rhs4" localSheetId="0" hidden="1">Sheet1!$K$8</definedName>
    <definedName name="solver_rhs4" localSheetId="1" hidden="1">Sheet2!$Y$13</definedName>
    <definedName name="solver_rhs4" localSheetId="2" hidden="1">Sheet3!$I$11</definedName>
    <definedName name="solver_rhs4" localSheetId="3" hidden="1">Sheet4!$U$7</definedName>
    <definedName name="solver_rhs5" localSheetId="0" hidden="1">Sheet1!$K$8</definedName>
    <definedName name="solver_rhs5" localSheetId="1" hidden="1">Sheet2!$Y$14</definedName>
    <definedName name="solver_rhs5" localSheetId="2" hidden="1">Sheet3!$I$12</definedName>
    <definedName name="solver_rhs5" localSheetId="3" hidden="1">Sheet4!$U$8</definedName>
    <definedName name="solver_rhs6" localSheetId="1" hidden="1">Sheet2!$Y$15</definedName>
    <definedName name="solver_rhs6" localSheetId="2" hidden="1">Sheet3!$I$13</definedName>
    <definedName name="solver_rhs6" localSheetId="3" hidden="1">Sheet4!$U$9</definedName>
    <definedName name="solver_rhs7" localSheetId="1" hidden="1">Sheet2!$Y$16</definedName>
    <definedName name="solver_rhs7" localSheetId="2" hidden="1">Sheet3!$I$6</definedName>
    <definedName name="solver_rhs8" localSheetId="1" hidden="1">Sheet2!$Y$7</definedName>
    <definedName name="solver_rhs8" localSheetId="2" hidden="1">Sheet3!$I$7</definedName>
    <definedName name="solver_rhs9" localSheetId="1" hidden="1">Sheet2!$Y$8</definedName>
    <definedName name="solver_rhs9" localSheetId="2" hidden="1">Sheet3!$I$8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4" l="1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R10" i="4"/>
  <c r="Q10" i="4"/>
  <c r="P10" i="4"/>
  <c r="O10" i="4"/>
  <c r="N9" i="4"/>
  <c r="M9" i="4"/>
  <c r="L9" i="4"/>
  <c r="K9" i="4"/>
  <c r="J8" i="4"/>
  <c r="I8" i="4"/>
  <c r="H8" i="4"/>
  <c r="G8" i="4"/>
  <c r="F7" i="4"/>
  <c r="E7" i="4"/>
  <c r="D7" i="4"/>
  <c r="C7" i="4"/>
  <c r="S5" i="4"/>
  <c r="E11" i="3"/>
  <c r="D11" i="3"/>
  <c r="F10" i="3"/>
  <c r="G10" i="3" s="1"/>
  <c r="C11" i="3"/>
  <c r="G4" i="3"/>
  <c r="G13" i="3"/>
  <c r="G12" i="3"/>
  <c r="F11" i="3"/>
  <c r="I10" i="3"/>
  <c r="I9" i="3"/>
  <c r="I8" i="3"/>
  <c r="I7" i="3"/>
  <c r="E9" i="3"/>
  <c r="G9" i="3" s="1"/>
  <c r="D8" i="3"/>
  <c r="G8" i="3" s="1"/>
  <c r="C7" i="3"/>
  <c r="G7" i="3" s="1"/>
  <c r="G6" i="3"/>
  <c r="V16" i="2"/>
  <c r="R16" i="2"/>
  <c r="N16" i="2"/>
  <c r="J16" i="2"/>
  <c r="F16" i="2"/>
  <c r="U15" i="2"/>
  <c r="Q15" i="2"/>
  <c r="M15" i="2"/>
  <c r="I15" i="2"/>
  <c r="E15" i="2"/>
  <c r="T14" i="2"/>
  <c r="P14" i="2"/>
  <c r="L14" i="2"/>
  <c r="H14" i="2"/>
  <c r="D14" i="2"/>
  <c r="S13" i="2"/>
  <c r="O13" i="2"/>
  <c r="K13" i="2"/>
  <c r="G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V11" i="2"/>
  <c r="U11" i="2"/>
  <c r="S11" i="2"/>
  <c r="T11" i="2"/>
  <c r="R10" i="2"/>
  <c r="Q10" i="2"/>
  <c r="O10" i="2"/>
  <c r="P10" i="2"/>
  <c r="N9" i="2"/>
  <c r="M9" i="2"/>
  <c r="L9" i="2"/>
  <c r="K9" i="2"/>
  <c r="J8" i="2"/>
  <c r="I8" i="2"/>
  <c r="H8" i="2"/>
  <c r="G8" i="2"/>
  <c r="F7" i="2"/>
  <c r="E7" i="2"/>
  <c r="D7" i="2"/>
  <c r="C7" i="2"/>
  <c r="W5" i="2"/>
  <c r="H8" i="1"/>
  <c r="G8" i="1"/>
  <c r="E8" i="1"/>
  <c r="H7" i="1"/>
  <c r="F7" i="1"/>
  <c r="G6" i="1"/>
  <c r="F6" i="1"/>
  <c r="D7" i="1"/>
  <c r="C6" i="1"/>
  <c r="I4" i="1"/>
  <c r="S10" i="4" l="1"/>
  <c r="S9" i="4"/>
  <c r="S7" i="4"/>
  <c r="S11" i="4"/>
  <c r="S8" i="4"/>
  <c r="G11" i="3"/>
  <c r="W7" i="2"/>
  <c r="W14" i="2"/>
  <c r="W15" i="2"/>
  <c r="W16" i="2"/>
  <c r="W13" i="2"/>
  <c r="W9" i="2"/>
  <c r="W12" i="2"/>
  <c r="W8" i="2"/>
  <c r="W10" i="2"/>
  <c r="W11" i="2"/>
  <c r="I8" i="1"/>
  <c r="I7" i="1"/>
  <c r="I6" i="1"/>
</calcChain>
</file>

<file path=xl/sharedStrings.xml><?xml version="1.0" encoding="utf-8"?>
<sst xmlns="http://schemas.openxmlformats.org/spreadsheetml/2006/main" count="92" uniqueCount="32">
  <si>
    <t>variables</t>
  </si>
  <si>
    <t>X01</t>
  </si>
  <si>
    <t>X02</t>
  </si>
  <si>
    <t>X03</t>
  </si>
  <si>
    <t>X12</t>
  </si>
  <si>
    <t>X13</t>
  </si>
  <si>
    <t>X23</t>
  </si>
  <si>
    <t>value</t>
  </si>
  <si>
    <t>type</t>
  </si>
  <si>
    <t>goal</t>
  </si>
  <si>
    <t>minimize</t>
  </si>
  <si>
    <t>objective</t>
  </si>
  <si>
    <t>constraints</t>
  </si>
  <si>
    <t>=</t>
  </si>
  <si>
    <t>carl</t>
  </si>
  <si>
    <t>chris</t>
  </si>
  <si>
    <t>david</t>
  </si>
  <si>
    <t>tony</t>
  </si>
  <si>
    <t>ken</t>
  </si>
  <si>
    <t>backstroke</t>
  </si>
  <si>
    <t>breaststroke</t>
  </si>
  <si>
    <t>butterfly</t>
  </si>
  <si>
    <t>freestyle</t>
  </si>
  <si>
    <t>&gt;</t>
  </si>
  <si>
    <t>&lt;</t>
  </si>
  <si>
    <t>values</t>
  </si>
  <si>
    <t>maximize</t>
  </si>
  <si>
    <t>reactor 1</t>
  </si>
  <si>
    <t>reactor 2</t>
  </si>
  <si>
    <t>reactor 3</t>
  </si>
  <si>
    <t>reactor 4</t>
  </si>
  <si>
    <t>objectiove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</si>
</sst>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3EC3-217D-4D9D-A36F-0672AD5240F4}">
  <dimension ref="A1:K8"/>
  <sheetViews>
    <sheetView workbookViewId="0">
      <selection activeCell="H8" sqref="H8"/>
    </sheetView>
  </sheetViews>
  <sheetFormatPr defaultRowHeight="15" x14ac:dyDescent="0.25"/>
  <sheetData>
    <row r="1" spans="1:11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25">
      <c r="A2" t="s">
        <v>7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</row>
    <row r="3" spans="1:11" x14ac:dyDescent="0.25">
      <c r="I3" t="s">
        <v>7</v>
      </c>
      <c r="J3" t="s">
        <v>8</v>
      </c>
      <c r="K3" t="s">
        <v>9</v>
      </c>
    </row>
    <row r="4" spans="1:11" x14ac:dyDescent="0.25">
      <c r="A4" t="s">
        <v>11</v>
      </c>
      <c r="C4">
        <v>800</v>
      </c>
      <c r="D4">
        <v>18000</v>
      </c>
      <c r="E4">
        <v>31000</v>
      </c>
      <c r="F4">
        <v>10000</v>
      </c>
      <c r="G4">
        <v>21000</v>
      </c>
      <c r="H4">
        <v>12000</v>
      </c>
      <c r="I4">
        <f>C4*C2+D4*D2+E4*E2+F4*F2+G4*G2+H4*H2</f>
        <v>21800</v>
      </c>
      <c r="J4" t="s">
        <v>10</v>
      </c>
    </row>
    <row r="6" spans="1:11" x14ac:dyDescent="0.25">
      <c r="A6" t="s">
        <v>12</v>
      </c>
      <c r="C6">
        <f>1*C2</f>
        <v>1</v>
      </c>
      <c r="F6">
        <f>-1*F2</f>
        <v>0</v>
      </c>
      <c r="G6">
        <f>-1*G2</f>
        <v>-1</v>
      </c>
      <c r="I6">
        <f>C6+F6+G6</f>
        <v>0</v>
      </c>
      <c r="J6" s="1" t="s">
        <v>13</v>
      </c>
      <c r="K6">
        <v>0</v>
      </c>
    </row>
    <row r="7" spans="1:11" x14ac:dyDescent="0.25">
      <c r="D7">
        <f>1*D2</f>
        <v>0</v>
      </c>
      <c r="F7">
        <f>1*F2</f>
        <v>0</v>
      </c>
      <c r="H7">
        <f>-1*H2</f>
        <v>0</v>
      </c>
      <c r="I7">
        <f>D7+F7+H7</f>
        <v>0</v>
      </c>
      <c r="J7" s="1" t="s">
        <v>13</v>
      </c>
      <c r="K7">
        <v>0</v>
      </c>
    </row>
    <row r="8" spans="1:11" x14ac:dyDescent="0.25">
      <c r="E8">
        <f>1*E2</f>
        <v>0</v>
      </c>
      <c r="G8">
        <f>1*G2</f>
        <v>1</v>
      </c>
      <c r="H8">
        <f>1*H2</f>
        <v>0</v>
      </c>
      <c r="I8">
        <f>E8+G8+H8</f>
        <v>1</v>
      </c>
      <c r="J8" s="1" t="s">
        <v>13</v>
      </c>
      <c r="K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C1BB-6629-4499-A88D-BB9A8A858C7E}">
  <dimension ref="A1:Y18"/>
  <sheetViews>
    <sheetView zoomScaleNormal="100" workbookViewId="0">
      <selection activeCell="P3" sqref="P3"/>
    </sheetView>
  </sheetViews>
  <sheetFormatPr defaultRowHeight="15" x14ac:dyDescent="0.25"/>
  <cols>
    <col min="3" max="3" width="10.5703125" bestFit="1" customWidth="1"/>
    <col min="4" max="4" width="12.140625" bestFit="1" customWidth="1"/>
    <col min="5" max="5" width="8.85546875" bestFit="1" customWidth="1"/>
    <col min="6" max="6" width="9" bestFit="1" customWidth="1"/>
    <col min="7" max="7" width="10.5703125" bestFit="1" customWidth="1"/>
    <col min="8" max="8" width="12.140625" bestFit="1" customWidth="1"/>
    <col min="9" max="9" width="8.85546875" bestFit="1" customWidth="1"/>
    <col min="10" max="10" width="9" bestFit="1" customWidth="1"/>
    <col min="11" max="11" width="10.5703125" bestFit="1" customWidth="1"/>
    <col min="12" max="12" width="12.140625" bestFit="1" customWidth="1"/>
    <col min="13" max="13" width="8.85546875" bestFit="1" customWidth="1"/>
    <col min="14" max="14" width="9" bestFit="1" customWidth="1"/>
    <col min="15" max="15" width="10.5703125" bestFit="1" customWidth="1"/>
    <col min="16" max="16" width="12.140625" bestFit="1" customWidth="1"/>
    <col min="17" max="17" width="8.85546875" bestFit="1" customWidth="1"/>
    <col min="18" max="18" width="9" bestFit="1" customWidth="1"/>
    <col min="19" max="19" width="10.5703125" bestFit="1" customWidth="1"/>
    <col min="20" max="20" width="12.140625" bestFit="1" customWidth="1"/>
    <col min="21" max="21" width="8.85546875" bestFit="1" customWidth="1"/>
  </cols>
  <sheetData>
    <row r="1" spans="1:25" x14ac:dyDescent="0.25">
      <c r="A1" t="s">
        <v>0</v>
      </c>
      <c r="C1" s="2" t="s">
        <v>14</v>
      </c>
      <c r="D1" s="2"/>
      <c r="E1" s="2"/>
      <c r="F1" s="2"/>
      <c r="G1" s="2" t="s">
        <v>15</v>
      </c>
      <c r="H1" s="2"/>
      <c r="I1" s="2"/>
      <c r="J1" s="2"/>
      <c r="K1" s="2" t="s">
        <v>16</v>
      </c>
      <c r="L1" s="2"/>
      <c r="M1" s="2"/>
      <c r="N1" s="2"/>
      <c r="O1" s="2" t="s">
        <v>17</v>
      </c>
      <c r="P1" s="2"/>
      <c r="Q1" s="2"/>
      <c r="R1" s="2"/>
      <c r="S1" s="2" t="s">
        <v>18</v>
      </c>
      <c r="T1" s="2"/>
      <c r="U1" s="2"/>
      <c r="V1" s="2"/>
    </row>
    <row r="2" spans="1:25" x14ac:dyDescent="0.25">
      <c r="C2" t="s">
        <v>19</v>
      </c>
      <c r="D2" t="s">
        <v>20</v>
      </c>
      <c r="E2" t="s">
        <v>21</v>
      </c>
      <c r="F2" t="s">
        <v>22</v>
      </c>
      <c r="G2" t="s">
        <v>19</v>
      </c>
      <c r="H2" t="s">
        <v>20</v>
      </c>
      <c r="I2" t="s">
        <v>21</v>
      </c>
      <c r="J2" t="s">
        <v>22</v>
      </c>
      <c r="K2" t="s">
        <v>19</v>
      </c>
      <c r="L2" t="s">
        <v>20</v>
      </c>
      <c r="M2" t="s">
        <v>21</v>
      </c>
      <c r="N2" t="s">
        <v>22</v>
      </c>
      <c r="O2" t="s">
        <v>19</v>
      </c>
      <c r="P2" t="s">
        <v>20</v>
      </c>
      <c r="Q2" t="s">
        <v>21</v>
      </c>
      <c r="R2" t="s">
        <v>22</v>
      </c>
      <c r="S2" t="s">
        <v>19</v>
      </c>
      <c r="T2" t="s">
        <v>20</v>
      </c>
      <c r="U2" t="s">
        <v>21</v>
      </c>
      <c r="V2" t="s">
        <v>22</v>
      </c>
    </row>
    <row r="3" spans="1:25" x14ac:dyDescent="0.25">
      <c r="A3" t="s">
        <v>7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</row>
    <row r="4" spans="1:25" x14ac:dyDescent="0.25">
      <c r="W4" t="s">
        <v>7</v>
      </c>
      <c r="X4" t="s">
        <v>11</v>
      </c>
      <c r="Y4" t="s">
        <v>9</v>
      </c>
    </row>
    <row r="5" spans="1:25" x14ac:dyDescent="0.25">
      <c r="A5" t="s">
        <v>11</v>
      </c>
      <c r="C5">
        <v>37.700000000000003</v>
      </c>
      <c r="D5">
        <v>43.4</v>
      </c>
      <c r="E5">
        <v>33.299999999999997</v>
      </c>
      <c r="F5">
        <v>29.2</v>
      </c>
      <c r="G5">
        <v>23.9</v>
      </c>
      <c r="H5">
        <v>33.1</v>
      </c>
      <c r="I5">
        <v>28.5</v>
      </c>
      <c r="J5">
        <v>26.4</v>
      </c>
      <c r="K5">
        <v>33.799999999999997</v>
      </c>
      <c r="L5">
        <v>42.2</v>
      </c>
      <c r="M5">
        <v>38.9</v>
      </c>
      <c r="N5">
        <v>29.6</v>
      </c>
      <c r="O5">
        <v>37</v>
      </c>
      <c r="P5">
        <v>34.700000000000003</v>
      </c>
      <c r="Q5">
        <v>30.4</v>
      </c>
      <c r="R5">
        <v>28.5</v>
      </c>
      <c r="S5">
        <v>35.4</v>
      </c>
      <c r="T5">
        <v>41.8</v>
      </c>
      <c r="U5">
        <v>33.6</v>
      </c>
      <c r="V5">
        <v>31.1</v>
      </c>
      <c r="W5">
        <f>C5*C3+D5*D3+E5*E3+F5*F3+G5*G3+H5*H3+I5*I3+J5*J3+K5*K3+L5*L3+M5*M3+N5*N3+O5*O3+P5*P3+Q5*Q3+R5*R3+S5*S3+T5*T3+U5*U3+V5*V3</f>
        <v>121.4</v>
      </c>
      <c r="X5" t="s">
        <v>10</v>
      </c>
    </row>
    <row r="6" spans="1:25" x14ac:dyDescent="0.25">
      <c r="X6" s="1"/>
    </row>
    <row r="7" spans="1:25" x14ac:dyDescent="0.25">
      <c r="A7" t="s">
        <v>12</v>
      </c>
      <c r="C7">
        <f>C$3</f>
        <v>0</v>
      </c>
      <c r="D7">
        <f>D$3</f>
        <v>0</v>
      </c>
      <c r="E7">
        <f>E$3</f>
        <v>0</v>
      </c>
      <c r="F7">
        <f>F$3</f>
        <v>1</v>
      </c>
      <c r="W7">
        <f>C7+D7+E7+F7</f>
        <v>1</v>
      </c>
      <c r="X7" s="1" t="s">
        <v>24</v>
      </c>
      <c r="Y7">
        <v>1</v>
      </c>
    </row>
    <row r="8" spans="1:25" x14ac:dyDescent="0.25">
      <c r="G8">
        <f>G$3</f>
        <v>1</v>
      </c>
      <c r="H8">
        <f>H$3</f>
        <v>0</v>
      </c>
      <c r="I8">
        <f>I$3</f>
        <v>0</v>
      </c>
      <c r="J8">
        <f>J$3</f>
        <v>0</v>
      </c>
      <c r="W8">
        <f>G8+H8+I8+J8</f>
        <v>1</v>
      </c>
      <c r="X8" s="1" t="s">
        <v>24</v>
      </c>
      <c r="Y8">
        <v>1</v>
      </c>
    </row>
    <row r="9" spans="1:25" x14ac:dyDescent="0.25">
      <c r="K9">
        <f>K$3</f>
        <v>0</v>
      </c>
      <c r="L9">
        <f>L$3</f>
        <v>0</v>
      </c>
      <c r="M9">
        <f>M$3</f>
        <v>0</v>
      </c>
      <c r="N9">
        <f>N$3</f>
        <v>0</v>
      </c>
      <c r="W9">
        <f>K9+L9+M9+N9</f>
        <v>0</v>
      </c>
      <c r="X9" s="1" t="s">
        <v>24</v>
      </c>
      <c r="Y9">
        <v>1</v>
      </c>
    </row>
    <row r="10" spans="1:25" x14ac:dyDescent="0.25">
      <c r="O10">
        <f>O$3</f>
        <v>0</v>
      </c>
      <c r="P10">
        <f>P$3</f>
        <v>1</v>
      </c>
      <c r="Q10">
        <f>Q$3</f>
        <v>0</v>
      </c>
      <c r="R10">
        <f>R$3</f>
        <v>0</v>
      </c>
      <c r="W10">
        <f>O10+P10+Q10+R10</f>
        <v>1</v>
      </c>
      <c r="X10" s="1" t="s">
        <v>24</v>
      </c>
      <c r="Y10">
        <v>1</v>
      </c>
    </row>
    <row r="11" spans="1:25" x14ac:dyDescent="0.25">
      <c r="S11">
        <f>S$3</f>
        <v>0</v>
      </c>
      <c r="T11">
        <f>T$3</f>
        <v>0</v>
      </c>
      <c r="U11">
        <f>U$3</f>
        <v>1</v>
      </c>
      <c r="V11">
        <f>V$3</f>
        <v>0</v>
      </c>
      <c r="W11">
        <f>S11+T11+U11+V11</f>
        <v>1</v>
      </c>
      <c r="X11" s="1" t="s">
        <v>24</v>
      </c>
      <c r="Y11">
        <v>1</v>
      </c>
    </row>
    <row r="12" spans="1:25" x14ac:dyDescent="0.25">
      <c r="C12">
        <f>C$3</f>
        <v>0</v>
      </c>
      <c r="D12">
        <f>D$3</f>
        <v>0</v>
      </c>
      <c r="E12">
        <f>E$3</f>
        <v>0</v>
      </c>
      <c r="F12">
        <f>F$3</f>
        <v>1</v>
      </c>
      <c r="G12">
        <f t="shared" ref="G12:V17" si="0">G$3</f>
        <v>1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1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1</v>
      </c>
      <c r="V12">
        <f t="shared" si="0"/>
        <v>0</v>
      </c>
      <c r="W12">
        <f>C12+D12+E12+F12+G12+H12+I12+J12+K12+L12+M12+N12+O12+P12+Q12+R12+S12+T12+U12+V12</f>
        <v>4</v>
      </c>
      <c r="X12" s="1" t="s">
        <v>13</v>
      </c>
      <c r="Y12">
        <v>4</v>
      </c>
    </row>
    <row r="13" spans="1:25" x14ac:dyDescent="0.25">
      <c r="C13">
        <f t="shared" ref="C13:G17" si="1">C$3</f>
        <v>0</v>
      </c>
      <c r="G13">
        <f t="shared" si="0"/>
        <v>1</v>
      </c>
      <c r="K13">
        <f t="shared" si="0"/>
        <v>0</v>
      </c>
      <c r="O13">
        <f t="shared" si="0"/>
        <v>0</v>
      </c>
      <c r="S13">
        <f t="shared" si="0"/>
        <v>0</v>
      </c>
      <c r="W13">
        <f>C13+G13+K13+O13+S13</f>
        <v>1</v>
      </c>
      <c r="X13" s="1" t="s">
        <v>13</v>
      </c>
      <c r="Y13">
        <v>1</v>
      </c>
    </row>
    <row r="14" spans="1:25" x14ac:dyDescent="0.25">
      <c r="D14">
        <f t="shared" si="1"/>
        <v>0</v>
      </c>
      <c r="H14">
        <f t="shared" si="0"/>
        <v>0</v>
      </c>
      <c r="L14">
        <f t="shared" si="0"/>
        <v>0</v>
      </c>
      <c r="P14">
        <f t="shared" si="0"/>
        <v>1</v>
      </c>
      <c r="T14">
        <f t="shared" si="0"/>
        <v>0</v>
      </c>
      <c r="W14">
        <f>D14+H14+L14+P14+T14</f>
        <v>1</v>
      </c>
      <c r="X14" s="1" t="s">
        <v>13</v>
      </c>
      <c r="Y14">
        <v>1</v>
      </c>
    </row>
    <row r="15" spans="1:25" x14ac:dyDescent="0.25">
      <c r="E15">
        <f t="shared" si="1"/>
        <v>0</v>
      </c>
      <c r="I15">
        <f t="shared" si="0"/>
        <v>0</v>
      </c>
      <c r="M15">
        <f t="shared" si="0"/>
        <v>0</v>
      </c>
      <c r="Q15">
        <f t="shared" si="0"/>
        <v>0</v>
      </c>
      <c r="U15">
        <f t="shared" si="0"/>
        <v>1</v>
      </c>
      <c r="W15">
        <f>E15+I15+M15+Q15+U15</f>
        <v>1</v>
      </c>
      <c r="X15" s="1" t="s">
        <v>13</v>
      </c>
      <c r="Y15">
        <v>1</v>
      </c>
    </row>
    <row r="16" spans="1:25" x14ac:dyDescent="0.25">
      <c r="F16">
        <f t="shared" si="1"/>
        <v>1</v>
      </c>
      <c r="J16">
        <f t="shared" si="0"/>
        <v>0</v>
      </c>
      <c r="N16">
        <f t="shared" si="0"/>
        <v>0</v>
      </c>
      <c r="R16">
        <f t="shared" si="0"/>
        <v>0</v>
      </c>
      <c r="V16">
        <f t="shared" si="0"/>
        <v>0</v>
      </c>
      <c r="W16">
        <f>F16+J16+N16+R16+V16</f>
        <v>1</v>
      </c>
      <c r="X16" s="1" t="s">
        <v>13</v>
      </c>
      <c r="Y16">
        <v>1</v>
      </c>
    </row>
    <row r="17" spans="24:24" x14ac:dyDescent="0.25">
      <c r="X17" s="1"/>
    </row>
    <row r="18" spans="24:24" x14ac:dyDescent="0.25">
      <c r="X18" s="1"/>
    </row>
  </sheetData>
  <mergeCells count="5">
    <mergeCell ref="C1:F1"/>
    <mergeCell ref="G1:J1"/>
    <mergeCell ref="K1:N1"/>
    <mergeCell ref="O1:R1"/>
    <mergeCell ref="S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D188-08EB-4221-817A-BC9C79869D99}">
  <dimension ref="A1:I13"/>
  <sheetViews>
    <sheetView workbookViewId="0">
      <selection activeCell="G4" sqref="G4"/>
    </sheetView>
  </sheetViews>
  <sheetFormatPr defaultRowHeight="15" x14ac:dyDescent="0.25"/>
  <sheetData>
    <row r="1" spans="1:9" x14ac:dyDescent="0.25">
      <c r="A1" t="s">
        <v>0</v>
      </c>
      <c r="C1">
        <v>1</v>
      </c>
      <c r="D1">
        <v>2</v>
      </c>
      <c r="E1">
        <v>3</v>
      </c>
      <c r="F1">
        <v>4</v>
      </c>
    </row>
    <row r="2" spans="1:9" x14ac:dyDescent="0.25">
      <c r="A2" t="s">
        <v>25</v>
      </c>
      <c r="C2">
        <v>0</v>
      </c>
      <c r="D2">
        <v>6666</v>
      </c>
      <c r="E2">
        <v>6667</v>
      </c>
      <c r="F2">
        <v>0</v>
      </c>
    </row>
    <row r="3" spans="1:9" x14ac:dyDescent="0.25">
      <c r="G3" t="s">
        <v>7</v>
      </c>
      <c r="H3" t="s">
        <v>8</v>
      </c>
      <c r="I3" t="s">
        <v>9</v>
      </c>
    </row>
    <row r="4" spans="1:9" x14ac:dyDescent="0.25">
      <c r="A4" t="s">
        <v>11</v>
      </c>
      <c r="C4">
        <v>70</v>
      </c>
      <c r="D4">
        <v>60</v>
      </c>
      <c r="E4">
        <v>90</v>
      </c>
      <c r="F4">
        <v>80</v>
      </c>
      <c r="G4">
        <f>C4*C2+D4*D2+E4*E2+F4*F2-C6*50000-D6*40000-E6*70000-F6*60000</f>
        <v>889990</v>
      </c>
      <c r="H4" t="s">
        <v>26</v>
      </c>
    </row>
    <row r="6" spans="1:9" x14ac:dyDescent="0.25">
      <c r="A6" t="s">
        <v>12</v>
      </c>
      <c r="C6">
        <v>0</v>
      </c>
      <c r="D6">
        <v>1</v>
      </c>
      <c r="E6">
        <v>1</v>
      </c>
      <c r="F6">
        <v>0</v>
      </c>
      <c r="G6">
        <f>C6+D6+E6+F6</f>
        <v>2</v>
      </c>
      <c r="H6" t="s">
        <v>24</v>
      </c>
      <c r="I6">
        <v>2</v>
      </c>
    </row>
    <row r="7" spans="1:9" x14ac:dyDescent="0.25">
      <c r="C7">
        <f>1000000*C$6</f>
        <v>0</v>
      </c>
      <c r="G7">
        <f>C7</f>
        <v>0</v>
      </c>
      <c r="H7" t="s">
        <v>23</v>
      </c>
      <c r="I7">
        <f>C2</f>
        <v>0</v>
      </c>
    </row>
    <row r="8" spans="1:9" x14ac:dyDescent="0.25">
      <c r="D8">
        <f>1000000*D$6</f>
        <v>1000000</v>
      </c>
      <c r="G8">
        <f>D8</f>
        <v>1000000</v>
      </c>
      <c r="H8" t="s">
        <v>23</v>
      </c>
      <c r="I8">
        <f>D2</f>
        <v>6666</v>
      </c>
    </row>
    <row r="9" spans="1:9" x14ac:dyDescent="0.25">
      <c r="E9">
        <f>1000000*E$6</f>
        <v>1000000</v>
      </c>
      <c r="G9">
        <f>E9</f>
        <v>1000000</v>
      </c>
      <c r="H9" t="s">
        <v>23</v>
      </c>
      <c r="I9">
        <f>E2</f>
        <v>6667</v>
      </c>
    </row>
    <row r="10" spans="1:9" x14ac:dyDescent="0.25">
      <c r="F10">
        <f>1000000*F$6</f>
        <v>0</v>
      </c>
      <c r="G10">
        <f>F10</f>
        <v>0</v>
      </c>
      <c r="H10" t="s">
        <v>23</v>
      </c>
      <c r="I10">
        <f>F2</f>
        <v>0</v>
      </c>
    </row>
    <row r="11" spans="1:9" x14ac:dyDescent="0.25">
      <c r="C11">
        <f>C6</f>
        <v>0</v>
      </c>
      <c r="D11">
        <f>D6</f>
        <v>1</v>
      </c>
      <c r="E11">
        <f>E6</f>
        <v>1</v>
      </c>
      <c r="F11">
        <f>F6</f>
        <v>0</v>
      </c>
      <c r="G11">
        <f>C11+D11-E11-F11</f>
        <v>0</v>
      </c>
      <c r="H11" t="s">
        <v>23</v>
      </c>
      <c r="I11">
        <v>0</v>
      </c>
    </row>
    <row r="12" spans="1:9" x14ac:dyDescent="0.25">
      <c r="C12">
        <v>5</v>
      </c>
      <c r="D12">
        <v>3</v>
      </c>
      <c r="E12">
        <v>6</v>
      </c>
      <c r="F12">
        <v>4</v>
      </c>
      <c r="G12">
        <f>C12*C2+D12*D2+E12*E2+F12*F2</f>
        <v>60000</v>
      </c>
      <c r="H12" t="s">
        <v>24</v>
      </c>
      <c r="I12">
        <v>60000</v>
      </c>
    </row>
    <row r="13" spans="1:9" x14ac:dyDescent="0.25">
      <c r="C13">
        <v>4</v>
      </c>
      <c r="D13">
        <v>6</v>
      </c>
      <c r="E13">
        <v>3</v>
      </c>
      <c r="F13">
        <v>5</v>
      </c>
      <c r="G13">
        <f>C13*C2+D13*D2+E13*E2+F13*F2</f>
        <v>59997</v>
      </c>
      <c r="H13" t="s">
        <v>24</v>
      </c>
      <c r="I13">
        <v>60000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9B28-92E4-43D1-AA2D-FBDE6DB1D1E9}">
  <dimension ref="A1:U11"/>
  <sheetViews>
    <sheetView tabSelected="1" topLeftCell="F1" zoomScaleNormal="100" workbookViewId="0">
      <selection activeCell="Y8" sqref="Y8"/>
    </sheetView>
  </sheetViews>
  <sheetFormatPr defaultRowHeight="15" x14ac:dyDescent="0.25"/>
  <sheetData>
    <row r="1" spans="1:21" x14ac:dyDescent="0.25">
      <c r="A1" t="s">
        <v>0</v>
      </c>
      <c r="C1" s="2" t="s">
        <v>27</v>
      </c>
      <c r="D1" s="2"/>
      <c r="E1" s="2"/>
      <c r="F1" s="2"/>
      <c r="G1" s="2" t="s">
        <v>28</v>
      </c>
      <c r="H1" s="2"/>
      <c r="I1" s="2"/>
      <c r="J1" s="2"/>
      <c r="K1" s="2" t="s">
        <v>29</v>
      </c>
      <c r="L1" s="2"/>
      <c r="M1" s="2"/>
      <c r="N1" s="2"/>
      <c r="O1" s="2" t="s">
        <v>30</v>
      </c>
      <c r="P1" s="2"/>
      <c r="Q1" s="2"/>
      <c r="R1" s="2"/>
    </row>
    <row r="2" spans="1:21" x14ac:dyDescent="0.25">
      <c r="C2">
        <v>1</v>
      </c>
      <c r="D2">
        <v>2</v>
      </c>
      <c r="E2">
        <v>3</v>
      </c>
      <c r="F2">
        <v>4</v>
      </c>
      <c r="G2">
        <v>1</v>
      </c>
      <c r="H2">
        <v>2</v>
      </c>
      <c r="I2">
        <v>3</v>
      </c>
      <c r="J2">
        <v>4</v>
      </c>
      <c r="K2">
        <v>1</v>
      </c>
      <c r="L2">
        <v>2</v>
      </c>
      <c r="M2">
        <v>3</v>
      </c>
      <c r="N2">
        <v>4</v>
      </c>
      <c r="O2">
        <v>1</v>
      </c>
      <c r="P2">
        <v>2</v>
      </c>
      <c r="Q2">
        <v>3</v>
      </c>
      <c r="R2">
        <v>4</v>
      </c>
    </row>
    <row r="3" spans="1:21" x14ac:dyDescent="0.25">
      <c r="A3" t="s">
        <v>25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</row>
    <row r="4" spans="1:21" x14ac:dyDescent="0.25">
      <c r="S4" t="s">
        <v>7</v>
      </c>
      <c r="T4" t="s">
        <v>11</v>
      </c>
      <c r="U4" t="s">
        <v>9</v>
      </c>
    </row>
    <row r="5" spans="1:21" x14ac:dyDescent="0.25">
      <c r="A5" t="s">
        <v>31</v>
      </c>
      <c r="C5">
        <v>70</v>
      </c>
      <c r="D5">
        <v>90</v>
      </c>
      <c r="E5">
        <v>120</v>
      </c>
      <c r="F5">
        <v>160</v>
      </c>
      <c r="G5">
        <v>55</v>
      </c>
      <c r="H5">
        <v>80</v>
      </c>
      <c r="I5">
        <v>110</v>
      </c>
      <c r="J5">
        <v>150</v>
      </c>
      <c r="K5">
        <v>80</v>
      </c>
      <c r="L5">
        <v>100</v>
      </c>
      <c r="M5">
        <v>140</v>
      </c>
      <c r="N5">
        <v>180</v>
      </c>
      <c r="O5">
        <v>4</v>
      </c>
      <c r="P5">
        <v>70</v>
      </c>
      <c r="Q5">
        <v>90</v>
      </c>
      <c r="R5">
        <v>110</v>
      </c>
      <c r="S5">
        <f>C5*C3+D5*D3+E5*E3+F5*F3+G5*G3+H5*H3+I5*I3+J5*J3+K5*K3+L5*L3+M5*M3+N5*N3+O5*O3+P5*P3+Q5*Q3+R5*R3</f>
        <v>344</v>
      </c>
    </row>
    <row r="7" spans="1:21" x14ac:dyDescent="0.25">
      <c r="A7" t="s">
        <v>12</v>
      </c>
      <c r="C7">
        <f>C$3</f>
        <v>0</v>
      </c>
      <c r="D7">
        <f>D$3</f>
        <v>1</v>
      </c>
      <c r="E7">
        <f>E$3</f>
        <v>0</v>
      </c>
      <c r="F7">
        <f>F$3</f>
        <v>0</v>
      </c>
      <c r="S7">
        <f>C7+D7+E7+F7</f>
        <v>1</v>
      </c>
      <c r="T7" s="1" t="s">
        <v>24</v>
      </c>
      <c r="U7">
        <v>1</v>
      </c>
    </row>
    <row r="8" spans="1:21" x14ac:dyDescent="0.25">
      <c r="G8">
        <f>G$3</f>
        <v>0</v>
      </c>
      <c r="H8">
        <f>H$3</f>
        <v>0</v>
      </c>
      <c r="I8">
        <f>I$3</f>
        <v>0</v>
      </c>
      <c r="J8">
        <f>J$3</f>
        <v>1</v>
      </c>
      <c r="S8">
        <f>G8+H8+I8+J8</f>
        <v>1</v>
      </c>
      <c r="T8" s="1" t="s">
        <v>24</v>
      </c>
      <c r="U8">
        <v>1</v>
      </c>
    </row>
    <row r="9" spans="1:21" x14ac:dyDescent="0.25">
      <c r="K9">
        <f>K$3</f>
        <v>0</v>
      </c>
      <c r="L9">
        <f>L$3</f>
        <v>1</v>
      </c>
      <c r="M9">
        <f>M$3</f>
        <v>0</v>
      </c>
      <c r="N9">
        <f>N$3</f>
        <v>0</v>
      </c>
      <c r="S9">
        <f>K9+L9+M9+N9</f>
        <v>1</v>
      </c>
      <c r="T9" s="1" t="s">
        <v>24</v>
      </c>
      <c r="U9">
        <v>1</v>
      </c>
    </row>
    <row r="10" spans="1:21" x14ac:dyDescent="0.25">
      <c r="O10">
        <f>O$3</f>
        <v>1</v>
      </c>
      <c r="P10">
        <f>P$3</f>
        <v>0</v>
      </c>
      <c r="Q10">
        <f>Q$3</f>
        <v>0</v>
      </c>
      <c r="R10">
        <f>R$3</f>
        <v>0</v>
      </c>
      <c r="S10">
        <f>O10+P10+Q10+R10</f>
        <v>1</v>
      </c>
      <c r="T10" s="1" t="s">
        <v>24</v>
      </c>
      <c r="U10">
        <v>1</v>
      </c>
    </row>
    <row r="11" spans="1:21" x14ac:dyDescent="0.25">
      <c r="C11">
        <f>C$3*75</f>
        <v>0</v>
      </c>
      <c r="D11">
        <f>D$3*120</f>
        <v>120</v>
      </c>
      <c r="E11">
        <f>E$3*150</f>
        <v>0</v>
      </c>
      <c r="F11">
        <f>F$3*205</f>
        <v>0</v>
      </c>
      <c r="G11">
        <f>G$3*60</f>
        <v>0</v>
      </c>
      <c r="H11">
        <f>H$3*100</f>
        <v>0</v>
      </c>
      <c r="I11">
        <f>I$3*135</f>
        <v>0</v>
      </c>
      <c r="J11">
        <f>J$3*190</f>
        <v>190</v>
      </c>
      <c r="K11">
        <f>K$3*90</f>
        <v>0</v>
      </c>
      <c r="L11">
        <f>L$3*140</f>
        <v>140</v>
      </c>
      <c r="M11">
        <f>M$3*175</f>
        <v>0</v>
      </c>
      <c r="N11">
        <f>N$3*225</f>
        <v>0</v>
      </c>
      <c r="O11">
        <f>O$3*50</f>
        <v>50</v>
      </c>
      <c r="P11">
        <f>P$3*90</f>
        <v>0</v>
      </c>
      <c r="Q11">
        <f>Q$3*110</f>
        <v>0</v>
      </c>
      <c r="R11">
        <f>R$3*150</f>
        <v>0</v>
      </c>
      <c r="S11">
        <f>C11+D11+E11+F11+G11+H11+I11+J11+K11+L11+M11+N11+O11+P11+Q11+R11</f>
        <v>500</v>
      </c>
      <c r="T11" t="s">
        <v>23</v>
      </c>
      <c r="U11">
        <v>500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68D5-C657-45E5-9C71-8DD5D11BBF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Feng</dc:creator>
  <cp:lastModifiedBy>Jeffrey Feng</cp:lastModifiedBy>
  <dcterms:created xsi:type="dcterms:W3CDTF">2020-02-20T22:57:07Z</dcterms:created>
  <dcterms:modified xsi:type="dcterms:W3CDTF">2020-02-21T23:47:29Z</dcterms:modified>
</cp:coreProperties>
</file>