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MATH 208W\group_project\"/>
    </mc:Choice>
  </mc:AlternateContent>
  <xr:revisionPtr revIDLastSave="0" documentId="13_ncr:1_{460BF7AB-4105-4CE8-AD3F-4FE513878F73}" xr6:coauthVersionLast="44" xr6:coauthVersionMax="44" xr10:uidLastSave="{00000000-0000-0000-0000-000000000000}"/>
  <bookViews>
    <workbookView xWindow="21615" yWindow="8115" windowWidth="21600" windowHeight="11385" xr2:uid="{948E93D6-A6EA-46B1-A074-FEC3A3620897}"/>
  </bookViews>
  <sheets>
    <sheet name="Sheet1" sheetId="1" r:id="rId1"/>
  </sheets>
  <definedNames>
    <definedName name="solver_adj" localSheetId="0" hidden="1">Sheet1!$C$2:$T$2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Sheet1!$C$2:$T$2</definedName>
    <definedName name="solver_lhs10" localSheetId="0" hidden="1">Sheet1!$W$30</definedName>
    <definedName name="solver_lhs11" localSheetId="0" hidden="1">Sheet1!$W$30</definedName>
    <definedName name="solver_lhs12" localSheetId="0" hidden="1">Sheet1!$W$30</definedName>
    <definedName name="solver_lhs13" localSheetId="0" hidden="1">Sheet1!$W$30</definedName>
    <definedName name="solver_lhs14" localSheetId="0" hidden="1">Sheet1!$W$30</definedName>
    <definedName name="solver_lhs15" localSheetId="0" hidden="1">Sheet1!$W$30</definedName>
    <definedName name="solver_lhs16" localSheetId="0" hidden="1">Sheet1!$W$30</definedName>
    <definedName name="solver_lhs17" localSheetId="0" hidden="1">Sheet1!$W$30</definedName>
    <definedName name="solver_lhs18" localSheetId="0" hidden="1">Sheet1!$W$30</definedName>
    <definedName name="solver_lhs19" localSheetId="0" hidden="1">Sheet1!$W$30</definedName>
    <definedName name="solver_lhs2" localSheetId="0" hidden="1">Sheet1!$W$14</definedName>
    <definedName name="solver_lhs20" localSheetId="0" hidden="1">Sheet1!$W$31</definedName>
    <definedName name="solver_lhs21" localSheetId="0" hidden="1">Sheet1!$W$31</definedName>
    <definedName name="solver_lhs22" localSheetId="0" hidden="1">Sheet1!$W$29</definedName>
    <definedName name="solver_lhs23" localSheetId="0" hidden="1">Sheet1!$W$35</definedName>
    <definedName name="solver_lhs24" localSheetId="0" hidden="1">Sheet1!$W$36</definedName>
    <definedName name="solver_lhs25" localSheetId="0" hidden="1">Sheet1!$W$37</definedName>
    <definedName name="solver_lhs26" localSheetId="0" hidden="1">Sheet1!$W$38</definedName>
    <definedName name="solver_lhs27" localSheetId="0" hidden="1">Sheet1!$W$39</definedName>
    <definedName name="solver_lhs28" localSheetId="0" hidden="1">Sheet1!$W$40</definedName>
    <definedName name="solver_lhs29" localSheetId="0" hidden="1">Sheet1!$W$44</definedName>
    <definedName name="solver_lhs3" localSheetId="0" hidden="1">Sheet1!$W$15</definedName>
    <definedName name="solver_lhs30" localSheetId="0" hidden="1">Sheet1!$W$45</definedName>
    <definedName name="solver_lhs31" localSheetId="0" hidden="1">Sheet1!$W$46</definedName>
    <definedName name="solver_lhs32" localSheetId="0" hidden="1">Sheet1!$W$45</definedName>
    <definedName name="solver_lhs33" localSheetId="0" hidden="1">Sheet1!$W$47</definedName>
    <definedName name="solver_lhs34" localSheetId="0" hidden="1">Sheet1!$W$47</definedName>
    <definedName name="solver_lhs35" localSheetId="0" hidden="1">Sheet1!$W$49</definedName>
    <definedName name="solver_lhs36" localSheetId="0" hidden="1">Sheet1!$W$50</definedName>
    <definedName name="solver_lhs37" localSheetId="0" hidden="1">Sheet1!$W$52</definedName>
    <definedName name="solver_lhs38" localSheetId="0" hidden="1">Sheet1!$W$52</definedName>
    <definedName name="solver_lhs39" localSheetId="0" hidden="1">Sheet1!$W$52</definedName>
    <definedName name="solver_lhs4" localSheetId="0" hidden="1">Sheet1!$W$16</definedName>
    <definedName name="solver_lhs40" localSheetId="0" hidden="1">Sheet1!$W$52</definedName>
    <definedName name="solver_lhs41" localSheetId="0" hidden="1">Sheet1!$W$53</definedName>
    <definedName name="solver_lhs42" localSheetId="0" hidden="1">Sheet1!$W$52</definedName>
    <definedName name="solver_lhs43" localSheetId="0" hidden="1">Sheet1!$W$53</definedName>
    <definedName name="solver_lhs44" localSheetId="0" hidden="1">Sheet1!$W$57</definedName>
    <definedName name="solver_lhs45" localSheetId="0" hidden="1">Sheet1!$W$57</definedName>
    <definedName name="solver_lhs46" localSheetId="0" hidden="1">Sheet1!$C$2:$S$2</definedName>
    <definedName name="solver_lhs47" localSheetId="0" hidden="1">Sheet1!$C$2:$S$2</definedName>
    <definedName name="solver_lhs5" localSheetId="0" hidden="1">Sheet1!$W$17</definedName>
    <definedName name="solver_lhs6" localSheetId="0" hidden="1">Sheet1!$W$19</definedName>
    <definedName name="solver_lhs7" localSheetId="0" hidden="1">Sheet1!$W$20</definedName>
    <definedName name="solver_lhs8" localSheetId="0" hidden="1">Sheet1!$W$23</definedName>
    <definedName name="solver_lhs9" localSheetId="0" hidden="1">Sheet1!$W$30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Sheet1!$W$12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2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3</definedName>
    <definedName name="solver_rel24" localSheetId="0" hidden="1">3</definedName>
    <definedName name="solver_rel25" localSheetId="0" hidden="1">3</definedName>
    <definedName name="solver_rel26" localSheetId="0" hidden="1">3</definedName>
    <definedName name="solver_rel27" localSheetId="0" hidden="1">3</definedName>
    <definedName name="solver_rel28" localSheetId="0" hidden="1">3</definedName>
    <definedName name="solver_rel29" localSheetId="0" hidden="1">3</definedName>
    <definedName name="solver_rel3" localSheetId="0" hidden="1">2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33" localSheetId="0" hidden="1">3</definedName>
    <definedName name="solver_rel34" localSheetId="0" hidden="1">3</definedName>
    <definedName name="solver_rel35" localSheetId="0" hidden="1">3</definedName>
    <definedName name="solver_rel36" localSheetId="0" hidden="1">3</definedName>
    <definedName name="solver_rel37" localSheetId="0" hidden="1">3</definedName>
    <definedName name="solver_rel38" localSheetId="0" hidden="1">3</definedName>
    <definedName name="solver_rel39" localSheetId="0" hidden="1">3</definedName>
    <definedName name="solver_rel4" localSheetId="0" hidden="1">2</definedName>
    <definedName name="solver_rel40" localSheetId="0" hidden="1">3</definedName>
    <definedName name="solver_rel41" localSheetId="0" hidden="1">3</definedName>
    <definedName name="solver_rel42" localSheetId="0" hidden="1">3</definedName>
    <definedName name="solver_rel43" localSheetId="0" hidden="1">3</definedName>
    <definedName name="solver_rel44" localSheetId="0" hidden="1">2</definedName>
    <definedName name="solver_rel45" localSheetId="0" hidden="1">2</definedName>
    <definedName name="solver_rel46" localSheetId="0" hidden="1">5</definedName>
    <definedName name="solver_rel47" localSheetId="0" hidden="1">5</definedName>
    <definedName name="solver_rel5" localSheetId="0" hidden="1">2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binary</definedName>
    <definedName name="solver_rhs10" localSheetId="0" hidden="1">Sheet1!$Y$30</definedName>
    <definedName name="solver_rhs11" localSheetId="0" hidden="1">Sheet1!$Y$30</definedName>
    <definedName name="solver_rhs12" localSheetId="0" hidden="1">Sheet1!$Y$30</definedName>
    <definedName name="solver_rhs13" localSheetId="0" hidden="1">Sheet1!$Y$30</definedName>
    <definedName name="solver_rhs14" localSheetId="0" hidden="1">Sheet1!$Y$30</definedName>
    <definedName name="solver_rhs15" localSheetId="0" hidden="1">Sheet1!$Y$30</definedName>
    <definedName name="solver_rhs16" localSheetId="0" hidden="1">Sheet1!$Y$30</definedName>
    <definedName name="solver_rhs17" localSheetId="0" hidden="1">Sheet1!$Y$30</definedName>
    <definedName name="solver_rhs18" localSheetId="0" hidden="1">Sheet1!$Y$30</definedName>
    <definedName name="solver_rhs19" localSheetId="0" hidden="1">Sheet1!$Y$30</definedName>
    <definedName name="solver_rhs2" localSheetId="0" hidden="1">Sheet1!$Y$14</definedName>
    <definedName name="solver_rhs20" localSheetId="0" hidden="1">Sheet1!$Y$31</definedName>
    <definedName name="solver_rhs21" localSheetId="0" hidden="1">Sheet1!$Y$31</definedName>
    <definedName name="solver_rhs22" localSheetId="0" hidden="1">Sheet1!$Y$29</definedName>
    <definedName name="solver_rhs23" localSheetId="0" hidden="1">Sheet1!$Y$35</definedName>
    <definedName name="solver_rhs24" localSheetId="0" hidden="1">Sheet1!$Y$36</definedName>
    <definedName name="solver_rhs25" localSheetId="0" hidden="1">Sheet1!$Y$37</definedName>
    <definedName name="solver_rhs26" localSheetId="0" hidden="1">Sheet1!$Y$38</definedName>
    <definedName name="solver_rhs27" localSheetId="0" hidden="1">Sheet1!$Y$39</definedName>
    <definedName name="solver_rhs28" localSheetId="0" hidden="1">Sheet1!$Y$40</definedName>
    <definedName name="solver_rhs29" localSheetId="0" hidden="1">Sheet1!$Y$44</definedName>
    <definedName name="solver_rhs3" localSheetId="0" hidden="1">Sheet1!$Y$15</definedName>
    <definedName name="solver_rhs30" localSheetId="0" hidden="1">Sheet1!$Y$45</definedName>
    <definedName name="solver_rhs31" localSheetId="0" hidden="1">Sheet1!$Y$46</definedName>
    <definedName name="solver_rhs32" localSheetId="0" hidden="1">Sheet1!$Y$45</definedName>
    <definedName name="solver_rhs33" localSheetId="0" hidden="1">Sheet1!$Y$47</definedName>
    <definedName name="solver_rhs34" localSheetId="0" hidden="1">Sheet1!$Y$47</definedName>
    <definedName name="solver_rhs35" localSheetId="0" hidden="1">Sheet1!$Y$49</definedName>
    <definedName name="solver_rhs36" localSheetId="0" hidden="1">Sheet1!$Y$50</definedName>
    <definedName name="solver_rhs37" localSheetId="0" hidden="1">Sheet1!$Y$52</definedName>
    <definedName name="solver_rhs38" localSheetId="0" hidden="1">Sheet1!$Y$52</definedName>
    <definedName name="solver_rhs39" localSheetId="0" hidden="1">Sheet1!$Y$52</definedName>
    <definedName name="solver_rhs4" localSheetId="0" hidden="1">Sheet1!$Y$16</definedName>
    <definedName name="solver_rhs40" localSheetId="0" hidden="1">Sheet1!$Y$52</definedName>
    <definedName name="solver_rhs41" localSheetId="0" hidden="1">Sheet1!$Y$53</definedName>
    <definedName name="solver_rhs42" localSheetId="0" hidden="1">Sheet1!$Y$52</definedName>
    <definedName name="solver_rhs43" localSheetId="0" hidden="1">Sheet1!$Y$53</definedName>
    <definedName name="solver_rhs44" localSheetId="0" hidden="1">Sheet1!$Y$57</definedName>
    <definedName name="solver_rhs45" localSheetId="0" hidden="1">Sheet1!$Y$57</definedName>
    <definedName name="solver_rhs46" localSheetId="0" hidden="1">binary</definedName>
    <definedName name="solver_rhs47" localSheetId="0" hidden="1">binary</definedName>
    <definedName name="solver_rhs5" localSheetId="0" hidden="1">Sheet1!$Y$17</definedName>
    <definedName name="solver_rhs6" localSheetId="0" hidden="1">Sheet1!$Y$19</definedName>
    <definedName name="solver_rhs7" localSheetId="0" hidden="1">Sheet1!$Y$20</definedName>
    <definedName name="solver_rhs8" localSheetId="0" hidden="1">Sheet1!$Y$23</definedName>
    <definedName name="solver_rhs9" localSheetId="0" hidden="1">Sheet1!$Y$30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C9" i="1"/>
  <c r="T9" i="1" l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T10" i="1" l="1"/>
  <c r="T12" i="1" s="1"/>
  <c r="S10" i="1"/>
  <c r="S12" i="1" s="1"/>
  <c r="R10" i="1"/>
  <c r="R12" i="1" s="1"/>
  <c r="Q10" i="1"/>
  <c r="Q12" i="1" s="1"/>
  <c r="P10" i="1"/>
  <c r="P12" i="1" s="1"/>
  <c r="O10" i="1"/>
  <c r="O12" i="1" s="1"/>
  <c r="N10" i="1"/>
  <c r="N12" i="1" s="1"/>
  <c r="M10" i="1"/>
  <c r="M12" i="1" s="1"/>
  <c r="L10" i="1"/>
  <c r="L12" i="1" s="1"/>
  <c r="K10" i="1"/>
  <c r="K12" i="1" s="1"/>
  <c r="J10" i="1"/>
  <c r="J12" i="1" s="1"/>
  <c r="I10" i="1"/>
  <c r="I12" i="1" s="1"/>
  <c r="H10" i="1"/>
  <c r="H12" i="1" s="1"/>
  <c r="G10" i="1"/>
  <c r="G12" i="1" s="1"/>
  <c r="F10" i="1"/>
  <c r="F12" i="1" s="1"/>
  <c r="E10" i="1"/>
  <c r="E12" i="1" s="1"/>
  <c r="D12" i="1"/>
  <c r="C10" i="1"/>
  <c r="C12" i="1" s="1"/>
  <c r="T16" i="1"/>
  <c r="S16" i="1"/>
  <c r="R16" i="1"/>
  <c r="Q16" i="1"/>
  <c r="P15" i="1"/>
  <c r="O15" i="1"/>
  <c r="N15" i="1"/>
  <c r="M15" i="1"/>
  <c r="L15" i="1"/>
  <c r="I14" i="1"/>
  <c r="J14" i="1"/>
  <c r="K14" i="1"/>
  <c r="H14" i="1"/>
  <c r="G14" i="1"/>
  <c r="F14" i="1"/>
  <c r="E14" i="1"/>
  <c r="D14" i="1"/>
  <c r="K17" i="1"/>
  <c r="E17" i="1"/>
  <c r="D17" i="1"/>
  <c r="T7" i="1"/>
  <c r="W12" i="1" l="1"/>
  <c r="W17" i="1"/>
  <c r="C14" i="1"/>
  <c r="W15" i="1" l="1"/>
  <c r="W16" i="1"/>
  <c r="W14" i="1"/>
</calcChain>
</file>

<file path=xl/sharedStrings.xml><?xml version="1.0" encoding="utf-8"?>
<sst xmlns="http://schemas.openxmlformats.org/spreadsheetml/2006/main" count="39" uniqueCount="35">
  <si>
    <t>140 St</t>
  </si>
  <si>
    <t>144 St</t>
  </si>
  <si>
    <t>148 St</t>
  </si>
  <si>
    <t>152 St</t>
  </si>
  <si>
    <t>156 St</t>
  </si>
  <si>
    <t>160 St</t>
  </si>
  <si>
    <t>164 St</t>
  </si>
  <si>
    <t>168 St</t>
  </si>
  <si>
    <t>176 St</t>
  </si>
  <si>
    <t>184 St</t>
  </si>
  <si>
    <t>188 St</t>
  </si>
  <si>
    <t>196 St</t>
  </si>
  <si>
    <t>200 St</t>
  </si>
  <si>
    <t>203 St</t>
  </si>
  <si>
    <t>204 St</t>
  </si>
  <si>
    <t>206 St</t>
  </si>
  <si>
    <t>value</t>
  </si>
  <si>
    <t>zoning</t>
  </si>
  <si>
    <t>population density</t>
  </si>
  <si>
    <t>distance between stations(meters)</t>
  </si>
  <si>
    <t>type</t>
  </si>
  <si>
    <t>goal</t>
  </si>
  <si>
    <t>maximize</t>
  </si>
  <si>
    <t>Objective Function:</t>
  </si>
  <si>
    <t>=</t>
  </si>
  <si>
    <t>208 St</t>
  </si>
  <si>
    <t>192 St</t>
  </si>
  <si>
    <t>station value</t>
  </si>
  <si>
    <t>adjusted station value</t>
  </si>
  <si>
    <t>Data:</t>
  </si>
  <si>
    <t>Variables:</t>
  </si>
  <si>
    <t>bus stop</t>
  </si>
  <si>
    <t>max station constraints:</t>
  </si>
  <si>
    <t xml:space="preserve">zonning constraint: </t>
  </si>
  <si>
    <t>xi(((0.5*busstop+zoning+1)*population density)-((0.5*busstop+zoning+1)*population density)*(xi-1+xi+1)*(0.3))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</si>
</sst>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E836-CC25-4591-84BB-1A501DB6E010}">
  <dimension ref="A1:Y57"/>
  <sheetViews>
    <sheetView tabSelected="1" zoomScaleNormal="100" workbookViewId="0">
      <selection activeCell="E7" sqref="E7"/>
    </sheetView>
  </sheetViews>
  <sheetFormatPr defaultRowHeight="15" x14ac:dyDescent="0.25"/>
  <cols>
    <col min="1" max="1" width="32.7109375" bestFit="1" customWidth="1"/>
  </cols>
  <sheetData>
    <row r="1" spans="1:25" ht="15" customHeight="1" thickBot="1" x14ac:dyDescent="0.3">
      <c r="A1" t="s">
        <v>30</v>
      </c>
      <c r="C1" s="8" t="s">
        <v>0</v>
      </c>
      <c r="D1" t="s">
        <v>1</v>
      </c>
      <c r="E1" t="s">
        <v>2</v>
      </c>
      <c r="F1" s="8" t="s">
        <v>3</v>
      </c>
      <c r="G1" t="s">
        <v>4</v>
      </c>
      <c r="H1" s="8" t="s">
        <v>5</v>
      </c>
      <c r="I1" s="6" t="s">
        <v>6</v>
      </c>
      <c r="J1" s="3" t="s">
        <v>7</v>
      </c>
      <c r="K1" t="s">
        <v>8</v>
      </c>
      <c r="L1" s="8" t="s">
        <v>9</v>
      </c>
      <c r="M1" s="7" t="s">
        <v>10</v>
      </c>
      <c r="N1" s="5" t="s">
        <v>26</v>
      </c>
      <c r="O1" s="8" t="s">
        <v>11</v>
      </c>
      <c r="P1" t="s">
        <v>12</v>
      </c>
      <c r="Q1" s="8" t="s">
        <v>13</v>
      </c>
      <c r="R1" t="s">
        <v>14</v>
      </c>
      <c r="S1" t="s">
        <v>15</v>
      </c>
      <c r="T1" t="s">
        <v>25</v>
      </c>
    </row>
    <row r="2" spans="1:25" ht="15" customHeight="1" x14ac:dyDescent="0.25">
      <c r="A2" t="s">
        <v>16</v>
      </c>
      <c r="C2">
        <v>1</v>
      </c>
      <c r="D2">
        <v>0</v>
      </c>
      <c r="E2">
        <v>0</v>
      </c>
      <c r="F2">
        <v>1</v>
      </c>
      <c r="G2">
        <v>0</v>
      </c>
      <c r="H2">
        <v>1</v>
      </c>
      <c r="I2" s="4">
        <v>0</v>
      </c>
      <c r="J2">
        <v>1</v>
      </c>
      <c r="K2">
        <v>0</v>
      </c>
      <c r="L2">
        <v>1</v>
      </c>
      <c r="M2" s="4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</row>
    <row r="3" spans="1:25" ht="15" customHeight="1" x14ac:dyDescent="0.25"/>
    <row r="4" spans="1:25" ht="15" customHeight="1" x14ac:dyDescent="0.25">
      <c r="A4" t="s">
        <v>29</v>
      </c>
    </row>
    <row r="5" spans="1:25" ht="15" customHeight="1" x14ac:dyDescent="0.25">
      <c r="A5" t="s">
        <v>31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1</v>
      </c>
    </row>
    <row r="6" spans="1:25" ht="15" customHeight="1" x14ac:dyDescent="0.25">
      <c r="A6" t="s">
        <v>17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5" ht="15" customHeight="1" x14ac:dyDescent="0.25">
      <c r="A7" t="s">
        <v>18</v>
      </c>
      <c r="C7">
        <v>721.04</v>
      </c>
      <c r="D7">
        <v>0.11</v>
      </c>
      <c r="E7">
        <v>793.19</v>
      </c>
      <c r="F7">
        <v>748.48</v>
      </c>
      <c r="G7">
        <v>1153.0999999999999</v>
      </c>
      <c r="H7">
        <v>1000.05</v>
      </c>
      <c r="I7">
        <v>596.52</v>
      </c>
      <c r="J7">
        <v>611.75</v>
      </c>
      <c r="K7">
        <v>28.88</v>
      </c>
      <c r="L7">
        <v>1041.6199999999999</v>
      </c>
      <c r="M7">
        <v>1909.94</v>
      </c>
      <c r="N7">
        <v>624.62</v>
      </c>
      <c r="O7">
        <v>450.8</v>
      </c>
      <c r="P7">
        <v>212.76</v>
      </c>
      <c r="Q7">
        <v>1138.8599999999999</v>
      </c>
      <c r="R7">
        <v>1032.5999999999999</v>
      </c>
      <c r="S7">
        <v>890.56</v>
      </c>
      <c r="T7">
        <f>128.2+70.38+68.34+46.53+40.07+40.42+41.74+39.76+39.91+36.78+33.15+29.71+28.26+27.41+18.83+14.82+10.51+9.04+6.84+6.7+4.22+1.02+2.24+3.05</f>
        <v>747.93</v>
      </c>
    </row>
    <row r="8" spans="1:25" ht="15" customHeight="1" x14ac:dyDescent="0.25">
      <c r="A8" t="s">
        <v>19</v>
      </c>
      <c r="C8">
        <v>1000</v>
      </c>
      <c r="D8">
        <v>1000</v>
      </c>
      <c r="E8">
        <v>1000</v>
      </c>
      <c r="F8">
        <v>1000</v>
      </c>
      <c r="G8">
        <v>950</v>
      </c>
      <c r="H8">
        <v>1000</v>
      </c>
      <c r="I8">
        <v>950</v>
      </c>
      <c r="J8">
        <v>950</v>
      </c>
      <c r="K8">
        <v>2000</v>
      </c>
      <c r="L8">
        <v>2000</v>
      </c>
      <c r="M8">
        <v>950</v>
      </c>
      <c r="N8">
        <v>900</v>
      </c>
      <c r="O8">
        <v>1000</v>
      </c>
      <c r="P8">
        <v>1000</v>
      </c>
      <c r="Q8">
        <v>750</v>
      </c>
      <c r="R8">
        <v>300</v>
      </c>
      <c r="S8">
        <v>400</v>
      </c>
      <c r="T8">
        <v>650</v>
      </c>
    </row>
    <row r="9" spans="1:25" ht="15" customHeight="1" x14ac:dyDescent="0.25">
      <c r="A9" t="s">
        <v>27</v>
      </c>
      <c r="C9">
        <f>((0.5*C5+C6+1)*C7)</f>
        <v>1802.6</v>
      </c>
      <c r="D9">
        <f t="shared" ref="D9:T9" si="0">((0.5*D5+D6+1)*D7)</f>
        <v>0.11</v>
      </c>
      <c r="E9">
        <f t="shared" si="0"/>
        <v>1189.7850000000001</v>
      </c>
      <c r="F9">
        <f t="shared" si="0"/>
        <v>1871.2</v>
      </c>
      <c r="G9">
        <f t="shared" si="0"/>
        <v>2882.75</v>
      </c>
      <c r="H9">
        <f t="shared" si="0"/>
        <v>2500.125</v>
      </c>
      <c r="I9">
        <f t="shared" si="0"/>
        <v>894.78</v>
      </c>
      <c r="J9">
        <f t="shared" si="0"/>
        <v>917.625</v>
      </c>
      <c r="K9">
        <f t="shared" si="0"/>
        <v>43.32</v>
      </c>
      <c r="L9">
        <f t="shared" si="0"/>
        <v>1562.4299999999998</v>
      </c>
      <c r="M9">
        <f t="shared" si="0"/>
        <v>4774.8500000000004</v>
      </c>
      <c r="N9">
        <f t="shared" si="0"/>
        <v>936.93000000000006</v>
      </c>
      <c r="O9">
        <f t="shared" si="0"/>
        <v>1127</v>
      </c>
      <c r="P9">
        <f t="shared" si="0"/>
        <v>531.9</v>
      </c>
      <c r="Q9">
        <f t="shared" si="0"/>
        <v>2847.1499999999996</v>
      </c>
      <c r="R9">
        <f t="shared" si="0"/>
        <v>2065.1999999999998</v>
      </c>
      <c r="S9">
        <f t="shared" si="0"/>
        <v>1781.12</v>
      </c>
      <c r="T9">
        <f t="shared" si="0"/>
        <v>1869.8249999999998</v>
      </c>
    </row>
    <row r="10" spans="1:25" ht="15" customHeight="1" x14ac:dyDescent="0.25">
      <c r="A10" t="s">
        <v>28</v>
      </c>
      <c r="C10">
        <f>(C9-C9*D2*0.3)</f>
        <v>1802.6</v>
      </c>
      <c r="D10">
        <f>(D9-D9*(C2+E2)*0.3)</f>
        <v>7.6999999999999999E-2</v>
      </c>
      <c r="E10">
        <f t="shared" ref="D10:S10" si="1">(E9-E9*(D2+F2)*0.3)</f>
        <v>832.84950000000003</v>
      </c>
      <c r="F10">
        <f t="shared" si="1"/>
        <v>1871.2</v>
      </c>
      <c r="G10">
        <f t="shared" si="1"/>
        <v>1153.1000000000001</v>
      </c>
      <c r="H10">
        <f t="shared" si="1"/>
        <v>2500.125</v>
      </c>
      <c r="I10">
        <f t="shared" si="1"/>
        <v>357.91200000000003</v>
      </c>
      <c r="J10">
        <f t="shared" si="1"/>
        <v>917.625</v>
      </c>
      <c r="K10">
        <f t="shared" si="1"/>
        <v>17.327999999999999</v>
      </c>
      <c r="L10">
        <f t="shared" si="1"/>
        <v>1093.701</v>
      </c>
      <c r="M10">
        <f t="shared" si="1"/>
        <v>3342.3950000000004</v>
      </c>
      <c r="N10">
        <f t="shared" si="1"/>
        <v>374.77200000000005</v>
      </c>
      <c r="O10">
        <f t="shared" si="1"/>
        <v>1127</v>
      </c>
      <c r="P10">
        <f t="shared" si="1"/>
        <v>212.76</v>
      </c>
      <c r="Q10">
        <f t="shared" si="1"/>
        <v>2847.1499999999996</v>
      </c>
      <c r="R10">
        <f t="shared" si="1"/>
        <v>1445.6399999999999</v>
      </c>
      <c r="S10">
        <f t="shared" si="1"/>
        <v>1781.12</v>
      </c>
      <c r="T10">
        <f>(T9-T9*S2*0.3)</f>
        <v>1869.8249999999998</v>
      </c>
    </row>
    <row r="11" spans="1:25" ht="15" customHeight="1" x14ac:dyDescent="0.25">
      <c r="W11" t="s">
        <v>16</v>
      </c>
      <c r="X11" t="s">
        <v>20</v>
      </c>
      <c r="Y11" t="s">
        <v>21</v>
      </c>
    </row>
    <row r="12" spans="1:25" ht="15" customHeight="1" x14ac:dyDescent="0.25">
      <c r="A12" t="s">
        <v>23</v>
      </c>
      <c r="C12">
        <f t="shared" ref="C12:T12" si="2">C10*C2</f>
        <v>1802.6</v>
      </c>
      <c r="D12">
        <f t="shared" si="2"/>
        <v>0</v>
      </c>
      <c r="E12">
        <f t="shared" si="2"/>
        <v>0</v>
      </c>
      <c r="F12">
        <f t="shared" si="2"/>
        <v>1871.2</v>
      </c>
      <c r="G12">
        <f t="shared" si="2"/>
        <v>0</v>
      </c>
      <c r="H12">
        <f t="shared" si="2"/>
        <v>2500.125</v>
      </c>
      <c r="I12">
        <f t="shared" si="2"/>
        <v>0</v>
      </c>
      <c r="J12">
        <f t="shared" si="2"/>
        <v>917.625</v>
      </c>
      <c r="K12">
        <f t="shared" si="2"/>
        <v>0</v>
      </c>
      <c r="L12">
        <f t="shared" si="2"/>
        <v>1093.701</v>
      </c>
      <c r="M12">
        <f t="shared" si="2"/>
        <v>3342.3950000000004</v>
      </c>
      <c r="N12">
        <f t="shared" si="2"/>
        <v>0</v>
      </c>
      <c r="O12">
        <f t="shared" si="2"/>
        <v>1127</v>
      </c>
      <c r="P12">
        <f t="shared" si="2"/>
        <v>0</v>
      </c>
      <c r="Q12">
        <f t="shared" si="2"/>
        <v>2847.1499999999996</v>
      </c>
      <c r="R12">
        <f t="shared" si="2"/>
        <v>0</v>
      </c>
      <c r="S12">
        <f t="shared" si="2"/>
        <v>0</v>
      </c>
      <c r="T12">
        <f t="shared" si="2"/>
        <v>0</v>
      </c>
      <c r="W12">
        <f>C12+D12+E12+F12+G12+H12+I12+J12+K12+L12+M12+N12+O12+P12+Q12+R12+S12+T12</f>
        <v>15501.796</v>
      </c>
      <c r="X12" t="s">
        <v>22</v>
      </c>
    </row>
    <row r="14" spans="1:25" x14ac:dyDescent="0.25">
      <c r="A14" t="s">
        <v>32</v>
      </c>
      <c r="C14">
        <f t="shared" ref="C14:K14" si="3">C$2</f>
        <v>1</v>
      </c>
      <c r="D14">
        <f t="shared" si="3"/>
        <v>0</v>
      </c>
      <c r="E14">
        <f t="shared" si="3"/>
        <v>0</v>
      </c>
      <c r="F14">
        <f t="shared" si="3"/>
        <v>1</v>
      </c>
      <c r="G14">
        <f t="shared" si="3"/>
        <v>0</v>
      </c>
      <c r="H14">
        <f t="shared" si="3"/>
        <v>1</v>
      </c>
      <c r="I14">
        <f t="shared" si="3"/>
        <v>0</v>
      </c>
      <c r="J14">
        <f t="shared" si="3"/>
        <v>1</v>
      </c>
      <c r="K14">
        <f t="shared" si="3"/>
        <v>0</v>
      </c>
      <c r="W14">
        <f>C14+D14+E14+F14+G14+H14+I14+J14+K14+L14+M14+N14+O14+P14+Q14+R14+S14+T14</f>
        <v>4</v>
      </c>
      <c r="X14" s="1" t="s">
        <v>24</v>
      </c>
      <c r="Y14">
        <v>4</v>
      </c>
    </row>
    <row r="15" spans="1:25" x14ac:dyDescent="0.25">
      <c r="L15">
        <f>L$2</f>
        <v>1</v>
      </c>
      <c r="M15">
        <f>M$2</f>
        <v>1</v>
      </c>
      <c r="N15">
        <f>N$2</f>
        <v>0</v>
      </c>
      <c r="O15">
        <f>O$2</f>
        <v>1</v>
      </c>
      <c r="P15">
        <f>P$2</f>
        <v>0</v>
      </c>
      <c r="W15">
        <f>C15+D15+E15+F15+G15+H15+I15+J15+K15+L15+M15+N15+O15+P15+Q15+R15+S15+T15</f>
        <v>3</v>
      </c>
      <c r="X15" s="1" t="s">
        <v>24</v>
      </c>
      <c r="Y15">
        <v>3</v>
      </c>
    </row>
    <row r="16" spans="1:25" x14ac:dyDescent="0.25">
      <c r="Q16">
        <f>Q$2</f>
        <v>1</v>
      </c>
      <c r="R16">
        <f>R$2</f>
        <v>0</v>
      </c>
      <c r="S16">
        <f>S$2</f>
        <v>0</v>
      </c>
      <c r="T16">
        <f>T$2</f>
        <v>0</v>
      </c>
      <c r="W16">
        <f>C16+D16+E16+F16+G16+H16+I16+J16+K16+L16+M16+N16+O16+P16+Q16+R16+S16+T16</f>
        <v>1</v>
      </c>
      <c r="X16" s="1" t="s">
        <v>24</v>
      </c>
      <c r="Y16">
        <v>1</v>
      </c>
    </row>
    <row r="17" spans="1:25" x14ac:dyDescent="0.25">
      <c r="A17" t="s">
        <v>33</v>
      </c>
      <c r="D17">
        <f>D$2</f>
        <v>0</v>
      </c>
      <c r="E17">
        <f>E$2</f>
        <v>0</v>
      </c>
      <c r="K17">
        <f>K$2</f>
        <v>0</v>
      </c>
      <c r="W17">
        <f>C17+D17+E17+F17+G17+H17+I17+J17+K17+L17+M17+N17+O17+P17+Q17+R17+S17+T17</f>
        <v>0</v>
      </c>
      <c r="X17" s="1" t="s">
        <v>24</v>
      </c>
      <c r="Y17">
        <v>0</v>
      </c>
    </row>
    <row r="19" spans="1:25" x14ac:dyDescent="0.25">
      <c r="X19" s="1"/>
    </row>
    <row r="20" spans="1:25" x14ac:dyDescent="0.25">
      <c r="X20" s="1"/>
    </row>
    <row r="21" spans="1:25" x14ac:dyDescent="0.25">
      <c r="C21" t="s">
        <v>34</v>
      </c>
      <c r="X21" s="1"/>
    </row>
    <row r="22" spans="1:25" x14ac:dyDescent="0.25">
      <c r="X22" s="1"/>
    </row>
    <row r="23" spans="1:25" x14ac:dyDescent="0.25">
      <c r="X23" s="1"/>
    </row>
    <row r="24" spans="1:25" x14ac:dyDescent="0.25">
      <c r="X24" s="1"/>
    </row>
    <row r="25" spans="1:25" x14ac:dyDescent="0.25">
      <c r="X25" s="1"/>
    </row>
    <row r="26" spans="1:25" x14ac:dyDescent="0.25">
      <c r="H26" s="2"/>
      <c r="X26" s="1"/>
    </row>
    <row r="27" spans="1:25" x14ac:dyDescent="0.25">
      <c r="X27" s="1"/>
    </row>
    <row r="28" spans="1:25" x14ac:dyDescent="0.25">
      <c r="X28" s="1"/>
    </row>
    <row r="29" spans="1:25" x14ac:dyDescent="0.25">
      <c r="X29" s="1"/>
    </row>
    <row r="30" spans="1:25" x14ac:dyDescent="0.25">
      <c r="X30" s="1"/>
    </row>
    <row r="31" spans="1:25" x14ac:dyDescent="0.25">
      <c r="X31" s="1"/>
    </row>
    <row r="32" spans="1:25" x14ac:dyDescent="0.25">
      <c r="X32" s="1"/>
    </row>
    <row r="33" spans="24:24" x14ac:dyDescent="0.25">
      <c r="X33" s="1"/>
    </row>
    <row r="34" spans="24:24" x14ac:dyDescent="0.25">
      <c r="X34" s="1"/>
    </row>
    <row r="35" spans="24:24" x14ac:dyDescent="0.25">
      <c r="X35" s="1"/>
    </row>
    <row r="36" spans="24:24" x14ac:dyDescent="0.25">
      <c r="X36" s="1"/>
    </row>
    <row r="37" spans="24:24" x14ac:dyDescent="0.25">
      <c r="X37" s="1"/>
    </row>
    <row r="38" spans="24:24" x14ac:dyDescent="0.25">
      <c r="X38" s="1"/>
    </row>
    <row r="39" spans="24:24" x14ac:dyDescent="0.25">
      <c r="X39" s="1"/>
    </row>
    <row r="40" spans="24:24" x14ac:dyDescent="0.25">
      <c r="X40" s="1"/>
    </row>
    <row r="41" spans="24:24" x14ac:dyDescent="0.25">
      <c r="X41" s="1"/>
    </row>
    <row r="42" spans="24:24" x14ac:dyDescent="0.25">
      <c r="X42" s="1"/>
    </row>
    <row r="43" spans="24:24" x14ac:dyDescent="0.25">
      <c r="X43" s="1"/>
    </row>
    <row r="44" spans="24:24" x14ac:dyDescent="0.25">
      <c r="X44" s="1"/>
    </row>
    <row r="45" spans="24:24" x14ac:dyDescent="0.25">
      <c r="X45" s="1"/>
    </row>
    <row r="46" spans="24:24" x14ac:dyDescent="0.25">
      <c r="X46" s="1"/>
    </row>
    <row r="47" spans="24:24" x14ac:dyDescent="0.25">
      <c r="X47" s="1"/>
    </row>
    <row r="49" spans="24:24" x14ac:dyDescent="0.25">
      <c r="X49" s="1"/>
    </row>
    <row r="50" spans="24:24" x14ac:dyDescent="0.25">
      <c r="X50" s="1"/>
    </row>
    <row r="51" spans="24:24" x14ac:dyDescent="0.25">
      <c r="X51" s="1"/>
    </row>
    <row r="52" spans="24:24" x14ac:dyDescent="0.25">
      <c r="X52" s="1"/>
    </row>
    <row r="53" spans="24:24" x14ac:dyDescent="0.25">
      <c r="X53" s="1"/>
    </row>
    <row r="57" spans="24:24" x14ac:dyDescent="0.25">
      <c r="X5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Feng</dc:creator>
  <cp:lastModifiedBy>Jeffrey Feng</cp:lastModifiedBy>
  <dcterms:created xsi:type="dcterms:W3CDTF">2020-04-04T00:36:45Z</dcterms:created>
  <dcterms:modified xsi:type="dcterms:W3CDTF">2020-04-21T00:46:34Z</dcterms:modified>
</cp:coreProperties>
</file>