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自定义估算" sheetId="2" r:id="rId1"/>
    <sheet name="原有预期收益率估算" sheetId="3" r:id="rId2"/>
  </sheets>
  <calcPr calcId="144525"/>
</workbook>
</file>

<file path=xl/sharedStrings.xml><?xml version="1.0" encoding="utf-8"?>
<sst xmlns="http://schemas.openxmlformats.org/spreadsheetml/2006/main" count="117" uniqueCount="85">
  <si>
    <t>淡蓝色部分需要填写</t>
  </si>
  <si>
    <t>公司名称</t>
  </si>
  <si>
    <t>立昂微</t>
  </si>
  <si>
    <t>杉杉股份</t>
  </si>
  <si>
    <t>天赐材料</t>
  </si>
  <si>
    <t>新疆天业</t>
  </si>
  <si>
    <t>复星医药</t>
  </si>
  <si>
    <t>三七互娱</t>
  </si>
  <si>
    <t>买入股价（元）</t>
  </si>
  <si>
    <t>所属行业</t>
  </si>
  <si>
    <t>饲料</t>
  </si>
  <si>
    <t>电池</t>
  </si>
  <si>
    <t>材料</t>
  </si>
  <si>
    <t>医药</t>
  </si>
  <si>
    <t>娱乐</t>
  </si>
  <si>
    <t>股票类型</t>
  </si>
  <si>
    <t>成长股</t>
  </si>
  <si>
    <t>估值方式</t>
  </si>
  <si>
    <t>pe</t>
  </si>
  <si>
    <t>基础值</t>
  </si>
  <si>
    <t>每股收益</t>
  </si>
  <si>
    <t>止损位</t>
  </si>
  <si>
    <t>每股基础值数值</t>
  </si>
  <si>
    <t>时间区间（3年）</t>
  </si>
  <si>
    <t>增速（注：大于30%的取30%）</t>
  </si>
  <si>
    <t>预计倍数（如pe、pb、ps）</t>
  </si>
  <si>
    <t>保守倍数</t>
  </si>
  <si>
    <t>乐观倍数</t>
  </si>
  <si>
    <t>中位数</t>
  </si>
  <si>
    <t>价格</t>
  </si>
  <si>
    <t>保守</t>
  </si>
  <si>
    <t>乐观</t>
  </si>
  <si>
    <t>中位</t>
  </si>
  <si>
    <t>复合收益率</t>
  </si>
  <si>
    <t>益损比
（N﹥2买入，N﹤1.5卖出）</t>
  </si>
  <si>
    <t>备注</t>
  </si>
  <si>
    <t>是否增加折扣对冲风险？目前评估的值都是比较低的，可以不用。</t>
  </si>
  <si>
    <t>日期：2019.8.5</t>
  </si>
  <si>
    <t>洋河股份</t>
  </si>
  <si>
    <t>东方雨虹</t>
  </si>
  <si>
    <t>贵州茅台</t>
  </si>
  <si>
    <t>劲嘉股份</t>
  </si>
  <si>
    <t>格力电器</t>
  </si>
  <si>
    <t>美的集团</t>
  </si>
  <si>
    <t>海康威视</t>
  </si>
  <si>
    <t>伊利股份</t>
  </si>
  <si>
    <t>华东医药</t>
  </si>
  <si>
    <t>当前股价（元）</t>
  </si>
  <si>
    <t>行业排名</t>
  </si>
  <si>
    <t>3/42</t>
  </si>
  <si>
    <t>1/42</t>
  </si>
  <si>
    <t>1/37</t>
  </si>
  <si>
    <t>2/49</t>
  </si>
  <si>
    <t>1/49</t>
  </si>
  <si>
    <t>1/60</t>
  </si>
  <si>
    <t>2/52</t>
  </si>
  <si>
    <t>2/103</t>
  </si>
  <si>
    <t>PE</t>
  </si>
  <si>
    <t>当前PE（小于合理PE）</t>
  </si>
  <si>
    <t>PE分位点（小于50%）</t>
  </si>
  <si>
    <t>PB</t>
  </si>
  <si>
    <t>当前PB（小于8）</t>
  </si>
  <si>
    <t>PB分位点（小于50%）</t>
  </si>
  <si>
    <r>
      <rPr>
        <b/>
        <sz val="11"/>
        <color theme="1"/>
        <rFont val="宋体"/>
        <charset val="134"/>
        <scheme val="minor"/>
      </rPr>
      <t>合理PE</t>
    </r>
    <r>
      <rPr>
        <sz val="11"/>
        <color theme="1"/>
        <rFont val="宋体"/>
        <charset val="134"/>
        <scheme val="minor"/>
      </rPr>
      <t>（PE估值法）：A、B中较小值</t>
    </r>
  </si>
  <si>
    <t>所属小队（PE取值区间）</t>
  </si>
  <si>
    <t>白银小队</t>
  </si>
  <si>
    <t>黄金小队</t>
  </si>
  <si>
    <t>A1-合理PE（保守）</t>
  </si>
  <si>
    <t>A2-合理PE（乐观）</t>
  </si>
  <si>
    <t>B-十年PE中位数</t>
  </si>
  <si>
    <r>
      <rPr>
        <b/>
        <sz val="11"/>
        <color theme="1"/>
        <rFont val="宋体"/>
        <charset val="134"/>
        <scheme val="minor"/>
      </rPr>
      <t>X（PE增速）</t>
    </r>
    <r>
      <rPr>
        <sz val="11"/>
        <color theme="1"/>
        <rFont val="宋体"/>
        <charset val="134"/>
        <scheme val="minor"/>
      </rPr>
      <t>=（合理PE/当前PE）∧（1/3）-1</t>
    </r>
  </si>
  <si>
    <t>PE增速-保守</t>
  </si>
  <si>
    <t>PE增速-乐观</t>
  </si>
  <si>
    <t>Y（净利润增速）
（注：大于30%的取30%）</t>
  </si>
  <si>
    <t>近2年净利润增速平均值*0.6</t>
  </si>
  <si>
    <r>
      <rPr>
        <b/>
        <sz val="11"/>
        <color theme="1"/>
        <rFont val="宋体"/>
        <charset val="134"/>
        <scheme val="minor"/>
      </rPr>
      <t>Z（股息率）</t>
    </r>
    <r>
      <rPr>
        <sz val="11"/>
        <color theme="1"/>
        <rFont val="宋体"/>
        <charset val="134"/>
        <scheme val="minor"/>
      </rPr>
      <t>（结合分红率来看，高股息率且分红稳定的公司更有吸引力，能保持30%以上的公司就算有稳定的分红率）</t>
    </r>
  </si>
  <si>
    <t>股息率（越高越好）</t>
  </si>
  <si>
    <r>
      <rPr>
        <b/>
        <sz val="11"/>
        <color theme="1"/>
        <rFont val="宋体"/>
        <charset val="134"/>
        <scheme val="minor"/>
      </rPr>
      <t>N（预期收益率）</t>
    </r>
    <r>
      <rPr>
        <sz val="11"/>
        <color theme="1"/>
        <rFont val="宋体"/>
        <charset val="134"/>
        <scheme val="minor"/>
      </rPr>
      <t>=（1+X）*（1+Y）+Z-1
（N﹥20%买入，N﹤10%卖出）</t>
    </r>
  </si>
  <si>
    <t>N（保守）</t>
  </si>
  <si>
    <t>N（乐观）</t>
  </si>
  <si>
    <t>2008-2012年较稳定，2013-2017年逐年下降，2018年有所回升</t>
  </si>
  <si>
    <t>2008-2010年分红率非常高，2011年开始下降，2012年未分红，2013年开始逐步恢复</t>
  </si>
  <si>
    <t>2017年未分红</t>
  </si>
  <si>
    <t>2010-2012年未分红，2016年至今分红率逐年下降</t>
  </si>
  <si>
    <t>PE合理取值：黄金小队25-30；白银小队15-25；青铜小队10-15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</si>
</sst>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1" borderId="15" applyNumberFormat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18" fillId="22" borderId="1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0" fontId="0" fillId="1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0" fontId="0" fillId="11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0" fontId="0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I9" sqref="I9"/>
    </sheetView>
  </sheetViews>
  <sheetFormatPr defaultColWidth="9" defaultRowHeight="13.5"/>
  <cols>
    <col min="1" max="1" width="15.5" customWidth="1"/>
    <col min="2" max="2" width="14.375" customWidth="1"/>
    <col min="3" max="3" width="12.625" customWidth="1"/>
    <col min="4" max="4" width="13.5" customWidth="1"/>
    <col min="5" max="5" width="15" customWidth="1"/>
    <col min="6" max="6" width="13.5" customWidth="1"/>
    <col min="7" max="7" width="13.875" customWidth="1"/>
    <col min="8" max="8" width="13.375" customWidth="1"/>
    <col min="9" max="9" width="11.125" customWidth="1"/>
    <col min="10" max="10" width="14.5" customWidth="1"/>
    <col min="11" max="11" width="13.875" customWidth="1"/>
  </cols>
  <sheetData>
    <row r="1" ht="24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" customHeight="1" spans="1:11">
      <c r="A2" s="27"/>
      <c r="B2" s="27"/>
      <c r="C2" s="27" t="s">
        <v>1</v>
      </c>
      <c r="D2" s="27"/>
      <c r="E2" s="27"/>
      <c r="F2" s="27"/>
      <c r="G2" s="27"/>
      <c r="H2" s="27"/>
      <c r="I2" s="27"/>
      <c r="J2" s="27"/>
      <c r="K2" s="27"/>
    </row>
    <row r="3" ht="21" customHeight="1" spans="1:11">
      <c r="A3" s="27"/>
      <c r="B3" s="27"/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/>
      <c r="J3" s="28"/>
      <c r="K3" s="28"/>
    </row>
    <row r="4" ht="27" customHeight="1" spans="1:11">
      <c r="A4" s="27" t="s">
        <v>8</v>
      </c>
      <c r="B4" s="27"/>
      <c r="C4" s="29">
        <v>48.5</v>
      </c>
      <c r="D4" s="29">
        <v>24</v>
      </c>
      <c r="E4" s="29">
        <v>47.59</v>
      </c>
      <c r="F4" s="29">
        <v>5.89</v>
      </c>
      <c r="G4" s="29">
        <v>29.79</v>
      </c>
      <c r="H4" s="29">
        <v>18.015</v>
      </c>
      <c r="I4" s="29"/>
      <c r="J4" s="29"/>
      <c r="K4" s="29"/>
    </row>
    <row r="5" ht="27" customHeight="1" spans="1:11">
      <c r="A5" s="30" t="s">
        <v>9</v>
      </c>
      <c r="B5" s="31"/>
      <c r="C5" s="29" t="s">
        <v>10</v>
      </c>
      <c r="D5" s="29" t="s">
        <v>11</v>
      </c>
      <c r="E5" s="29" t="s">
        <v>12</v>
      </c>
      <c r="F5" s="29" t="s">
        <v>12</v>
      </c>
      <c r="G5" s="29" t="s">
        <v>13</v>
      </c>
      <c r="H5" s="29" t="s">
        <v>14</v>
      </c>
      <c r="I5" s="29"/>
      <c r="J5" s="29"/>
      <c r="K5" s="29"/>
    </row>
    <row r="6" ht="27" customHeight="1" spans="1:11">
      <c r="A6" s="30" t="s">
        <v>15</v>
      </c>
      <c r="B6" s="31"/>
      <c r="C6" s="29" t="s">
        <v>16</v>
      </c>
      <c r="D6" s="29" t="s">
        <v>16</v>
      </c>
      <c r="E6" s="29" t="s">
        <v>16</v>
      </c>
      <c r="F6" s="29" t="s">
        <v>16</v>
      </c>
      <c r="G6" s="29" t="s">
        <v>16</v>
      </c>
      <c r="H6" s="29" t="s">
        <v>16</v>
      </c>
      <c r="I6" s="29"/>
      <c r="J6" s="29"/>
      <c r="K6" s="29"/>
    </row>
    <row r="7" ht="27" customHeight="1" spans="1:11">
      <c r="A7" s="30" t="s">
        <v>17</v>
      </c>
      <c r="B7" s="31"/>
      <c r="C7" s="29" t="s">
        <v>18</v>
      </c>
      <c r="D7" s="29" t="s">
        <v>18</v>
      </c>
      <c r="E7" s="29" t="s">
        <v>18</v>
      </c>
      <c r="F7" s="29" t="s">
        <v>18</v>
      </c>
      <c r="G7" s="29" t="s">
        <v>18</v>
      </c>
      <c r="H7" s="29" t="s">
        <v>18</v>
      </c>
      <c r="I7" s="29"/>
      <c r="J7" s="29"/>
      <c r="K7" s="29"/>
    </row>
    <row r="8" ht="27" customHeight="1" spans="1:11">
      <c r="A8" s="30" t="s">
        <v>19</v>
      </c>
      <c r="B8" s="31"/>
      <c r="C8" s="29" t="s">
        <v>20</v>
      </c>
      <c r="D8" s="29" t="s">
        <v>20</v>
      </c>
      <c r="E8" s="29" t="s">
        <v>20</v>
      </c>
      <c r="F8" s="29" t="s">
        <v>20</v>
      </c>
      <c r="G8" s="29" t="s">
        <v>20</v>
      </c>
      <c r="H8" s="29" t="s">
        <v>20</v>
      </c>
      <c r="I8" s="29"/>
      <c r="J8" s="29"/>
      <c r="K8" s="29"/>
    </row>
    <row r="9" ht="27" customHeight="1" spans="1:11">
      <c r="A9" s="30" t="s">
        <v>21</v>
      </c>
      <c r="B9" s="31"/>
      <c r="C9" s="29">
        <v>40.52</v>
      </c>
      <c r="D9" s="29">
        <v>18.97</v>
      </c>
      <c r="E9" s="29">
        <v>32.44</v>
      </c>
      <c r="F9" s="29">
        <v>5.4</v>
      </c>
      <c r="G9" s="29">
        <v>26</v>
      </c>
      <c r="H9" s="29">
        <v>10</v>
      </c>
      <c r="I9" s="29"/>
      <c r="J9" s="29"/>
      <c r="K9" s="29"/>
    </row>
    <row r="10" ht="27" customHeight="1" spans="1:11">
      <c r="A10" s="30" t="s">
        <v>22</v>
      </c>
      <c r="B10" s="31"/>
      <c r="C10" s="29">
        <v>0.95</v>
      </c>
      <c r="D10" s="29">
        <v>0.774</v>
      </c>
      <c r="E10" s="29">
        <v>2.28</v>
      </c>
      <c r="F10" s="29">
        <v>0.43</v>
      </c>
      <c r="G10" s="29">
        <v>0.6</v>
      </c>
      <c r="H10" s="29">
        <v>1.5</v>
      </c>
      <c r="I10" s="29"/>
      <c r="J10" s="29"/>
      <c r="K10" s="29"/>
    </row>
    <row r="11" ht="27" customHeight="1" spans="1:11">
      <c r="A11" s="30" t="s">
        <v>23</v>
      </c>
      <c r="B11" s="31"/>
      <c r="C11" s="29">
        <v>3</v>
      </c>
      <c r="D11" s="29">
        <v>3</v>
      </c>
      <c r="E11" s="29">
        <v>3</v>
      </c>
      <c r="F11" s="29">
        <v>3</v>
      </c>
      <c r="G11" s="29">
        <v>3</v>
      </c>
      <c r="H11" s="29">
        <v>3</v>
      </c>
      <c r="I11" s="29"/>
      <c r="J11" s="29"/>
      <c r="K11" s="29"/>
    </row>
    <row r="12" ht="27" customHeight="1" spans="1:11">
      <c r="A12" s="27" t="s">
        <v>24</v>
      </c>
      <c r="B12" s="27"/>
      <c r="C12" s="29">
        <v>30</v>
      </c>
      <c r="D12" s="29">
        <v>15</v>
      </c>
      <c r="E12" s="29">
        <v>30</v>
      </c>
      <c r="F12" s="29">
        <v>30</v>
      </c>
      <c r="G12" s="29">
        <v>30</v>
      </c>
      <c r="H12" s="29">
        <v>30</v>
      </c>
      <c r="I12" s="29"/>
      <c r="J12" s="29"/>
      <c r="K12" s="29"/>
    </row>
    <row r="13" ht="27" customHeight="1" spans="1:11">
      <c r="A13" s="32" t="s">
        <v>25</v>
      </c>
      <c r="B13" s="33" t="s">
        <v>26</v>
      </c>
      <c r="C13" s="34">
        <v>40</v>
      </c>
      <c r="D13" s="34">
        <v>20</v>
      </c>
      <c r="E13" s="34">
        <v>20</v>
      </c>
      <c r="F13" s="34">
        <v>12.39</v>
      </c>
      <c r="G13" s="34">
        <v>39.95</v>
      </c>
      <c r="H13" s="34">
        <v>15</v>
      </c>
      <c r="I13" s="58"/>
      <c r="J13" s="58"/>
      <c r="K13" s="58"/>
    </row>
    <row r="14" ht="31" customHeight="1" spans="1:11">
      <c r="A14" s="35"/>
      <c r="B14" s="33" t="s">
        <v>27</v>
      </c>
      <c r="C14" s="36">
        <v>50</v>
      </c>
      <c r="D14" s="36">
        <v>30</v>
      </c>
      <c r="E14" s="36">
        <v>35</v>
      </c>
      <c r="F14" s="36">
        <v>15</v>
      </c>
      <c r="G14" s="36">
        <v>35.12</v>
      </c>
      <c r="H14" s="36">
        <v>33.17</v>
      </c>
      <c r="I14" s="36"/>
      <c r="J14" s="36"/>
      <c r="K14" s="36"/>
    </row>
    <row r="15" ht="27" customHeight="1" spans="1:11">
      <c r="A15" s="37"/>
      <c r="B15" s="38" t="s">
        <v>28</v>
      </c>
      <c r="C15" s="36">
        <f>(C13+C14)/2</f>
        <v>45</v>
      </c>
      <c r="D15" s="36">
        <f t="shared" ref="D15:K15" si="0">(D13+D14)/2</f>
        <v>25</v>
      </c>
      <c r="E15" s="36">
        <f t="shared" si="0"/>
        <v>27.5</v>
      </c>
      <c r="F15" s="36">
        <f t="shared" si="0"/>
        <v>13.695</v>
      </c>
      <c r="G15" s="36">
        <f t="shared" si="0"/>
        <v>37.535</v>
      </c>
      <c r="H15" s="36">
        <f t="shared" si="0"/>
        <v>24.085</v>
      </c>
      <c r="I15" s="36">
        <f t="shared" si="0"/>
        <v>0</v>
      </c>
      <c r="J15" s="36">
        <f t="shared" si="0"/>
        <v>0</v>
      </c>
      <c r="K15" s="36">
        <f t="shared" si="0"/>
        <v>0</v>
      </c>
    </row>
    <row r="16" ht="30" customHeight="1" spans="1:11">
      <c r="A16" s="39" t="s">
        <v>29</v>
      </c>
      <c r="B16" s="33" t="s">
        <v>30</v>
      </c>
      <c r="C16" s="40">
        <f>C10*(1+C12/100)^C11*C13</f>
        <v>83.486</v>
      </c>
      <c r="D16" s="40">
        <f t="shared" ref="D16:K16" si="1">D10*(1+D12/100)^D11*D13</f>
        <v>23.543145</v>
      </c>
      <c r="E16" s="40">
        <f t="shared" si="1"/>
        <v>100.1832</v>
      </c>
      <c r="F16" s="40">
        <f t="shared" si="1"/>
        <v>11.7049569</v>
      </c>
      <c r="G16" s="40">
        <f t="shared" si="1"/>
        <v>52.66209</v>
      </c>
      <c r="H16" s="40">
        <f t="shared" si="1"/>
        <v>49.4325</v>
      </c>
      <c r="I16" s="40">
        <f t="shared" si="1"/>
        <v>0</v>
      </c>
      <c r="J16" s="40">
        <f t="shared" si="1"/>
        <v>0</v>
      </c>
      <c r="K16" s="40">
        <f t="shared" si="1"/>
        <v>0</v>
      </c>
    </row>
    <row r="17" ht="28" customHeight="1" spans="1:11">
      <c r="A17" s="41"/>
      <c r="B17" s="33" t="s">
        <v>31</v>
      </c>
      <c r="C17" s="40">
        <f>C10*(1+C12/100)^C11*C14</f>
        <v>104.3575</v>
      </c>
      <c r="D17" s="40">
        <f t="shared" ref="D17:K17" si="2">D10*(1+D12/100)^D11*D14</f>
        <v>35.3147175</v>
      </c>
      <c r="E17" s="40">
        <f t="shared" si="2"/>
        <v>175.3206</v>
      </c>
      <c r="F17" s="40">
        <f t="shared" si="2"/>
        <v>14.17065</v>
      </c>
      <c r="G17" s="40">
        <f t="shared" si="2"/>
        <v>46.295184</v>
      </c>
      <c r="H17" s="40">
        <f t="shared" si="2"/>
        <v>109.311735</v>
      </c>
      <c r="I17" s="40">
        <f t="shared" si="2"/>
        <v>0</v>
      </c>
      <c r="J17" s="40">
        <f t="shared" si="2"/>
        <v>0</v>
      </c>
      <c r="K17" s="40">
        <f t="shared" si="2"/>
        <v>0</v>
      </c>
    </row>
    <row r="18" ht="27" customHeight="1" spans="1:11">
      <c r="A18" s="42"/>
      <c r="B18" s="38" t="s">
        <v>32</v>
      </c>
      <c r="C18" s="40">
        <f>C10*(1+C12/100)^C11*C15</f>
        <v>93.92175</v>
      </c>
      <c r="D18" s="40">
        <f t="shared" ref="D18:K18" si="3">D10*(1+D12/100)^D11*D15</f>
        <v>29.42893125</v>
      </c>
      <c r="E18" s="40">
        <f t="shared" si="3"/>
        <v>137.7519</v>
      </c>
      <c r="F18" s="40">
        <f t="shared" si="3"/>
        <v>12.93780345</v>
      </c>
      <c r="G18" s="40">
        <f t="shared" si="3"/>
        <v>49.478637</v>
      </c>
      <c r="H18" s="40">
        <f t="shared" si="3"/>
        <v>79.3721175</v>
      </c>
      <c r="I18" s="40">
        <f t="shared" si="3"/>
        <v>0</v>
      </c>
      <c r="J18" s="40">
        <f t="shared" si="3"/>
        <v>0</v>
      </c>
      <c r="K18" s="40">
        <f t="shared" si="3"/>
        <v>0</v>
      </c>
    </row>
    <row r="19" ht="27" customHeight="1" spans="1:11">
      <c r="A19" s="39" t="s">
        <v>33</v>
      </c>
      <c r="B19" s="43" t="s">
        <v>30</v>
      </c>
      <c r="C19" s="44">
        <f>POWER(C16-C4,1/C11)</f>
        <v>3.27063010984868</v>
      </c>
      <c r="D19" s="44">
        <f t="shared" ref="D19:K19" si="4">POWER(D16-D4,1/D11)</f>
        <v>-0.770180988545423</v>
      </c>
      <c r="E19" s="44">
        <f t="shared" si="4"/>
        <v>3.74665063899516</v>
      </c>
      <c r="F19" s="44">
        <f t="shared" si="4"/>
        <v>1.79824488385494</v>
      </c>
      <c r="G19" s="44">
        <f t="shared" si="4"/>
        <v>2.83858530678729</v>
      </c>
      <c r="H19" s="44">
        <f t="shared" si="4"/>
        <v>3.15542024719762</v>
      </c>
      <c r="I19" s="44" t="e">
        <f t="shared" si="4"/>
        <v>#DIV/0!</v>
      </c>
      <c r="J19" s="44" t="e">
        <f t="shared" si="4"/>
        <v>#DIV/0!</v>
      </c>
      <c r="K19" s="44" t="e">
        <f t="shared" si="4"/>
        <v>#DIV/0!</v>
      </c>
    </row>
    <row r="20" ht="32" customHeight="1" spans="1:11">
      <c r="A20" s="41"/>
      <c r="B20" s="45" t="s">
        <v>31</v>
      </c>
      <c r="C20" s="46">
        <f>POWER(C17-C4,1/C11)</f>
        <v>3.8226144579497</v>
      </c>
      <c r="D20" s="46">
        <f t="shared" ref="D20:K20" si="5">POWER(D17-D4,1/D11)</f>
        <v>2.24499083168793</v>
      </c>
      <c r="E20" s="46">
        <f t="shared" si="5"/>
        <v>5.03614606274692</v>
      </c>
      <c r="F20" s="46">
        <f t="shared" si="5"/>
        <v>2.02311922104365</v>
      </c>
      <c r="G20" s="46">
        <f t="shared" si="5"/>
        <v>2.54608827387445</v>
      </c>
      <c r="H20" s="46">
        <f t="shared" si="5"/>
        <v>4.50282513956162</v>
      </c>
      <c r="I20" s="46" t="e">
        <f t="shared" si="5"/>
        <v>#DIV/0!</v>
      </c>
      <c r="J20" s="46" t="e">
        <f t="shared" si="5"/>
        <v>#DIV/0!</v>
      </c>
      <c r="K20" s="46" t="e">
        <f t="shared" si="5"/>
        <v>#DIV/0!</v>
      </c>
    </row>
    <row r="21" ht="27" customHeight="1" spans="1:11">
      <c r="A21" s="42"/>
      <c r="B21" s="38" t="s">
        <v>32</v>
      </c>
      <c r="C21" s="47">
        <f>POWER(C18-C4,1/C11)</f>
        <v>3.56797076757204</v>
      </c>
      <c r="D21" s="47">
        <f t="shared" ref="D21:K21" si="6">POWER(D18-D4,1/D11)</f>
        <v>1.75753823029462</v>
      </c>
      <c r="E21" s="47">
        <f t="shared" si="6"/>
        <v>4.48409031991937</v>
      </c>
      <c r="F21" s="47">
        <f t="shared" si="6"/>
        <v>1.91727581780647</v>
      </c>
      <c r="G21" s="47">
        <f t="shared" si="6"/>
        <v>2.70025772574121</v>
      </c>
      <c r="H21" s="47">
        <f t="shared" si="6"/>
        <v>3.94416416436612</v>
      </c>
      <c r="I21" s="47" t="e">
        <f t="shared" si="6"/>
        <v>#DIV/0!</v>
      </c>
      <c r="J21" s="47" t="e">
        <f t="shared" si="6"/>
        <v>#DIV/0!</v>
      </c>
      <c r="K21" s="47" t="e">
        <f t="shared" si="6"/>
        <v>#DIV/0!</v>
      </c>
    </row>
    <row r="22" s="26" customFormat="1" ht="27" customHeight="1" spans="1:11">
      <c r="A22" s="48" t="s">
        <v>34</v>
      </c>
      <c r="B22" s="49" t="s">
        <v>30</v>
      </c>
      <c r="C22" s="50">
        <f>(C16-C4)/(C4-C9)</f>
        <v>4.38421052631579</v>
      </c>
      <c r="D22" s="50">
        <f t="shared" ref="D22:K22" si="7">(D16-D4)/(D4-D9)</f>
        <v>-0.0908260437375754</v>
      </c>
      <c r="E22" s="50">
        <f t="shared" si="7"/>
        <v>3.47149834983498</v>
      </c>
      <c r="F22" s="50">
        <f t="shared" si="7"/>
        <v>11.8672589795919</v>
      </c>
      <c r="G22" s="50">
        <f t="shared" si="7"/>
        <v>6.03485224274407</v>
      </c>
      <c r="H22" s="50">
        <f t="shared" si="7"/>
        <v>3.91983780411728</v>
      </c>
      <c r="I22" s="50" t="e">
        <f t="shared" si="7"/>
        <v>#DIV/0!</v>
      </c>
      <c r="J22" s="50" t="e">
        <f t="shared" si="7"/>
        <v>#DIV/0!</v>
      </c>
      <c r="K22" s="50" t="e">
        <f t="shared" si="7"/>
        <v>#DIV/0!</v>
      </c>
    </row>
    <row r="23" s="26" customFormat="1" ht="24" customHeight="1" spans="1:11">
      <c r="A23" s="51"/>
      <c r="B23" s="52" t="s">
        <v>31</v>
      </c>
      <c r="C23" s="53">
        <f>(C17-C4)/(C4-C9)</f>
        <v>6.99968671679198</v>
      </c>
      <c r="D23" s="53">
        <f t="shared" ref="D23:K23" si="8">(D17-D4)/(D4-D9)</f>
        <v>2.24944681908548</v>
      </c>
      <c r="E23" s="53">
        <f t="shared" si="8"/>
        <v>8.43106270627062</v>
      </c>
      <c r="F23" s="53">
        <f t="shared" si="8"/>
        <v>16.8992857142857</v>
      </c>
      <c r="G23" s="53">
        <f t="shared" si="8"/>
        <v>4.35492981530343</v>
      </c>
      <c r="H23" s="53">
        <f t="shared" si="8"/>
        <v>11.3907342482845</v>
      </c>
      <c r="I23" s="53" t="e">
        <f t="shared" si="8"/>
        <v>#DIV/0!</v>
      </c>
      <c r="J23" s="53" t="e">
        <f t="shared" si="8"/>
        <v>#DIV/0!</v>
      </c>
      <c r="K23" s="53" t="e">
        <f t="shared" si="8"/>
        <v>#DIV/0!</v>
      </c>
    </row>
    <row r="24" ht="27" customHeight="1" spans="1:11">
      <c r="A24" s="54"/>
      <c r="B24" s="38" t="s">
        <v>32</v>
      </c>
      <c r="C24" s="47">
        <f>(C18-C4)/(C4-C9)</f>
        <v>5.69194862155389</v>
      </c>
      <c r="D24" s="47">
        <f t="shared" ref="D24:K24" si="9">(D18-D4)/(D4-D9)</f>
        <v>1.07931038767395</v>
      </c>
      <c r="E24" s="47">
        <f t="shared" si="9"/>
        <v>5.9512805280528</v>
      </c>
      <c r="F24" s="47">
        <f t="shared" si="9"/>
        <v>14.3832723469388</v>
      </c>
      <c r="G24" s="47">
        <f t="shared" si="9"/>
        <v>5.19489102902375</v>
      </c>
      <c r="H24" s="47">
        <f t="shared" si="9"/>
        <v>7.65528602620087</v>
      </c>
      <c r="I24" s="47" t="e">
        <f t="shared" si="9"/>
        <v>#DIV/0!</v>
      </c>
      <c r="J24" s="47" t="e">
        <f t="shared" si="9"/>
        <v>#DIV/0!</v>
      </c>
      <c r="K24" s="47" t="e">
        <f t="shared" si="9"/>
        <v>#DIV/0!</v>
      </c>
    </row>
    <row r="25" ht="105" customHeight="1" spans="1:11">
      <c r="A25" s="55" t="s">
        <v>35</v>
      </c>
      <c r="B25" s="38"/>
      <c r="C25" s="38"/>
      <c r="D25" s="56"/>
      <c r="E25" s="38"/>
      <c r="F25" s="56"/>
      <c r="G25" s="38"/>
      <c r="H25" s="38"/>
      <c r="I25" s="38"/>
      <c r="J25" s="38"/>
      <c r="K25" s="56"/>
    </row>
    <row r="29" spans="1:11">
      <c r="A29" s="57" t="s">
        <v>36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</sheetData>
  <mergeCells count="17">
    <mergeCell ref="A1:K1"/>
    <mergeCell ref="C2:K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A15"/>
    <mergeCell ref="A16:A18"/>
    <mergeCell ref="A19:A21"/>
    <mergeCell ref="A22:A24"/>
    <mergeCell ref="A2:B3"/>
    <mergeCell ref="A29:K3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E14" sqref="E14"/>
    </sheetView>
  </sheetViews>
  <sheetFormatPr defaultColWidth="9" defaultRowHeight="13.5"/>
  <cols>
    <col min="1" max="1" width="27.375" customWidth="1"/>
    <col min="2" max="2" width="28.125" style="1" customWidth="1"/>
    <col min="3" max="11" width="12.375" customWidth="1"/>
  </cols>
  <sheetData>
    <row r="1" ht="21.75" customHeight="1" spans="1:11">
      <c r="A1" s="2" t="s">
        <v>37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</row>
    <row r="2" ht="21.75" customHeight="1" spans="1:11">
      <c r="A2" s="2"/>
      <c r="B2" s="2"/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</row>
    <row r="3" ht="21.75" customHeight="1" spans="1:11">
      <c r="A3" s="2" t="s">
        <v>47</v>
      </c>
      <c r="B3" s="2"/>
      <c r="C3" s="3">
        <v>105</v>
      </c>
      <c r="D3" s="3">
        <v>22.34</v>
      </c>
      <c r="E3" s="3">
        <v>942.43</v>
      </c>
      <c r="F3" s="3">
        <v>11.72</v>
      </c>
      <c r="G3" s="3">
        <v>52.98</v>
      </c>
      <c r="H3" s="3">
        <v>51.6</v>
      </c>
      <c r="I3" s="3">
        <v>28.71</v>
      </c>
      <c r="J3" s="3">
        <v>30.81</v>
      </c>
      <c r="K3" s="3">
        <v>26</v>
      </c>
    </row>
    <row r="4" ht="21.75" customHeight="1" spans="1:11">
      <c r="A4" s="2" t="s">
        <v>48</v>
      </c>
      <c r="B4" s="2"/>
      <c r="C4" s="4" t="s">
        <v>49</v>
      </c>
      <c r="D4" s="4" t="s">
        <v>50</v>
      </c>
      <c r="E4" s="4" t="s">
        <v>50</v>
      </c>
      <c r="F4" s="4" t="s">
        <v>51</v>
      </c>
      <c r="G4" s="4" t="s">
        <v>52</v>
      </c>
      <c r="H4" s="4" t="s">
        <v>53</v>
      </c>
      <c r="I4" s="4" t="s">
        <v>54</v>
      </c>
      <c r="J4" s="4" t="s">
        <v>55</v>
      </c>
      <c r="K4" s="4" t="s">
        <v>56</v>
      </c>
    </row>
    <row r="5" ht="22.5" customHeight="1" spans="1:11">
      <c r="A5" s="5" t="s">
        <v>57</v>
      </c>
      <c r="B5" s="4" t="s">
        <v>58</v>
      </c>
      <c r="C5" s="3">
        <v>20.17</v>
      </c>
      <c r="D5" s="3">
        <v>24.62</v>
      </c>
      <c r="E5" s="3">
        <v>29.8</v>
      </c>
      <c r="F5" s="3">
        <v>23.29</v>
      </c>
      <c r="G5" s="3">
        <v>12.02</v>
      </c>
      <c r="H5" s="3">
        <v>17.03</v>
      </c>
      <c r="I5" s="3">
        <v>24.19</v>
      </c>
      <c r="J5" s="3">
        <v>30.99</v>
      </c>
      <c r="K5" s="3">
        <v>18.68</v>
      </c>
    </row>
    <row r="6" ht="22.5" customHeight="1" spans="1:11">
      <c r="A6" s="5"/>
      <c r="B6" s="4" t="s">
        <v>59</v>
      </c>
      <c r="C6" s="6">
        <v>0.3422</v>
      </c>
      <c r="D6" s="7">
        <v>0.236</v>
      </c>
      <c r="E6" s="7">
        <v>0.6528</v>
      </c>
      <c r="F6" s="8">
        <v>0.6263</v>
      </c>
      <c r="G6" s="8">
        <v>0.5102</v>
      </c>
      <c r="H6" s="8">
        <v>0.637</v>
      </c>
      <c r="I6" s="7">
        <v>0.2059</v>
      </c>
      <c r="J6" s="8">
        <v>0.561</v>
      </c>
      <c r="K6" s="7">
        <v>0.0143</v>
      </c>
    </row>
    <row r="7" ht="22.5" customHeight="1" spans="1:11">
      <c r="A7" s="5" t="s">
        <v>60</v>
      </c>
      <c r="B7" s="4" t="s">
        <v>61</v>
      </c>
      <c r="C7" s="4">
        <v>4.84</v>
      </c>
      <c r="D7" s="4">
        <v>4.67</v>
      </c>
      <c r="E7" s="9">
        <v>10.32</v>
      </c>
      <c r="F7" s="4">
        <v>3.23</v>
      </c>
      <c r="G7" s="4">
        <v>3.41</v>
      </c>
      <c r="H7" s="4">
        <v>6.79</v>
      </c>
      <c r="I7" s="4">
        <v>7.4</v>
      </c>
      <c r="J7" s="4">
        <v>7.14</v>
      </c>
      <c r="K7" s="4">
        <v>5.13</v>
      </c>
    </row>
    <row r="8" ht="22.5" customHeight="1" spans="1:11">
      <c r="A8" s="5"/>
      <c r="B8" s="4" t="s">
        <v>62</v>
      </c>
      <c r="C8" s="10">
        <v>0.4067</v>
      </c>
      <c r="D8" s="10">
        <v>0.4308</v>
      </c>
      <c r="E8" s="8">
        <v>0.8421</v>
      </c>
      <c r="F8" s="7">
        <v>0.4309</v>
      </c>
      <c r="G8" s="8">
        <v>0.5234</v>
      </c>
      <c r="H8" s="8">
        <v>0.7524</v>
      </c>
      <c r="I8" s="7">
        <v>0.3297</v>
      </c>
      <c r="J8" s="8">
        <v>0.8181</v>
      </c>
      <c r="K8" s="7">
        <v>0.0953</v>
      </c>
    </row>
    <row r="9" ht="22.5" customHeight="1" spans="1:11">
      <c r="A9" s="11" t="s">
        <v>63</v>
      </c>
      <c r="B9" s="4" t="s">
        <v>64</v>
      </c>
      <c r="C9" s="4" t="s">
        <v>65</v>
      </c>
      <c r="D9" s="4" t="s">
        <v>66</v>
      </c>
      <c r="E9" s="4" t="s">
        <v>66</v>
      </c>
      <c r="F9" s="4" t="s">
        <v>65</v>
      </c>
      <c r="G9" s="4" t="s">
        <v>65</v>
      </c>
      <c r="H9" s="4" t="s">
        <v>65</v>
      </c>
      <c r="I9" s="4" t="s">
        <v>66</v>
      </c>
      <c r="J9" s="4" t="s">
        <v>66</v>
      </c>
      <c r="K9" s="4" t="s">
        <v>65</v>
      </c>
    </row>
    <row r="10" ht="22.5" customHeight="1" spans="1:11">
      <c r="A10" s="12"/>
      <c r="B10" s="4" t="s">
        <v>67</v>
      </c>
      <c r="C10" s="4">
        <v>20</v>
      </c>
      <c r="D10" s="4">
        <v>18</v>
      </c>
      <c r="E10" s="4">
        <v>25</v>
      </c>
      <c r="F10" s="4">
        <v>15</v>
      </c>
      <c r="G10" s="4">
        <v>10</v>
      </c>
      <c r="H10" s="4">
        <v>12</v>
      </c>
      <c r="I10" s="4">
        <v>20</v>
      </c>
      <c r="J10" s="4">
        <v>20</v>
      </c>
      <c r="K10" s="4">
        <v>20</v>
      </c>
    </row>
    <row r="11" ht="22.5" customHeight="1" spans="1:11">
      <c r="A11" s="12"/>
      <c r="B11" s="4" t="s">
        <v>68</v>
      </c>
      <c r="C11" s="4">
        <v>22</v>
      </c>
      <c r="D11" s="4">
        <v>20</v>
      </c>
      <c r="E11" s="4">
        <v>30</v>
      </c>
      <c r="F11" s="4">
        <v>18</v>
      </c>
      <c r="G11" s="4">
        <v>15</v>
      </c>
      <c r="H11" s="4">
        <v>15</v>
      </c>
      <c r="I11" s="4">
        <v>25</v>
      </c>
      <c r="J11" s="4">
        <v>25</v>
      </c>
      <c r="K11" s="4">
        <v>22</v>
      </c>
    </row>
    <row r="12" ht="22.5" customHeight="1" spans="1:11">
      <c r="A12" s="12"/>
      <c r="B12" s="4" t="s">
        <v>69</v>
      </c>
      <c r="C12" s="4">
        <v>22.77</v>
      </c>
      <c r="D12" s="4">
        <v>32.64</v>
      </c>
      <c r="E12" s="4">
        <v>25.96</v>
      </c>
      <c r="F12" s="4">
        <v>20.72</v>
      </c>
      <c r="G12" s="4">
        <v>11.95</v>
      </c>
      <c r="H12" s="4">
        <v>15.41</v>
      </c>
      <c r="I12" s="4">
        <v>32.96</v>
      </c>
      <c r="J12" s="4">
        <v>29.09</v>
      </c>
      <c r="K12" s="4">
        <v>32.37</v>
      </c>
    </row>
    <row r="13" ht="22.5" customHeight="1" spans="1:11">
      <c r="A13" s="13" t="s">
        <v>70</v>
      </c>
      <c r="B13" s="4" t="s">
        <v>71</v>
      </c>
      <c r="C13" s="7">
        <f t="shared" ref="C13:K13" si="0">(C10/C5)^(1/3)-1</f>
        <v>-0.00281738317647584</v>
      </c>
      <c r="D13" s="7">
        <f t="shared" si="0"/>
        <v>-0.0991313258162017</v>
      </c>
      <c r="E13" s="7">
        <f t="shared" si="0"/>
        <v>-0.0568634372993292</v>
      </c>
      <c r="F13" s="7">
        <f t="shared" si="0"/>
        <v>-0.136410691811219</v>
      </c>
      <c r="G13" s="7">
        <f t="shared" si="0"/>
        <v>-0.0594861887783134</v>
      </c>
      <c r="H13" s="7">
        <f t="shared" si="0"/>
        <v>-0.110138946667931</v>
      </c>
      <c r="I13" s="7">
        <f t="shared" si="0"/>
        <v>-0.0614342345611323</v>
      </c>
      <c r="J13" s="7">
        <f t="shared" si="0"/>
        <v>-0.13582279493113</v>
      </c>
      <c r="K13" s="7">
        <f t="shared" si="0"/>
        <v>0.0230205897342859</v>
      </c>
    </row>
    <row r="14" ht="22.5" customHeight="1" spans="1:11">
      <c r="A14" s="14"/>
      <c r="B14" s="4" t="s">
        <v>72</v>
      </c>
      <c r="C14" s="7">
        <f t="shared" ref="C14:F14" si="1">(C11/C5)^(1/3)-1</f>
        <v>0.0293717868256698</v>
      </c>
      <c r="D14" s="7">
        <f t="shared" si="1"/>
        <v>-0.0669305239935153</v>
      </c>
      <c r="E14" s="7">
        <f>(E12/E5)^(1/3)-1</f>
        <v>-0.0449425983728137</v>
      </c>
      <c r="F14" s="7">
        <f t="shared" si="1"/>
        <v>-0.082299421398709</v>
      </c>
      <c r="G14" s="7">
        <f>(G12/G5)^(1/3)-1</f>
        <v>-0.00194498962798217</v>
      </c>
      <c r="H14" s="7">
        <f t="shared" ref="H14:K14" si="2">(H11/H5)^(1/3)-1</f>
        <v>-0.0414262386965395</v>
      </c>
      <c r="I14" s="7">
        <f t="shared" si="2"/>
        <v>0.0110393219689122</v>
      </c>
      <c r="J14" s="7">
        <f t="shared" si="2"/>
        <v>-0.0690933255324152</v>
      </c>
      <c r="K14" s="7">
        <f t="shared" si="2"/>
        <v>0.0560438124851494</v>
      </c>
    </row>
    <row r="15" ht="39.75" customHeight="1" spans="1:11">
      <c r="A15" s="5" t="s">
        <v>73</v>
      </c>
      <c r="B15" s="4" t="s">
        <v>74</v>
      </c>
      <c r="C15" s="15">
        <v>0.108</v>
      </c>
      <c r="D15" s="15">
        <v>0.1265</v>
      </c>
      <c r="E15" s="15">
        <v>0.2759</v>
      </c>
      <c r="F15" s="15">
        <v>0.0808</v>
      </c>
      <c r="G15" s="15">
        <v>0.1855</v>
      </c>
      <c r="H15" s="15">
        <v>0.10425</v>
      </c>
      <c r="I15" s="15">
        <v>0.1422</v>
      </c>
      <c r="J15" s="15">
        <v>0.0399</v>
      </c>
      <c r="K15" s="15">
        <v>0.151</v>
      </c>
    </row>
    <row r="16" ht="64.5" customHeight="1" spans="1:11">
      <c r="A16" s="13" t="s">
        <v>75</v>
      </c>
      <c r="B16" s="4" t="s">
        <v>76</v>
      </c>
      <c r="C16" s="16">
        <v>0.0305</v>
      </c>
      <c r="D16" s="17">
        <v>0.0134</v>
      </c>
      <c r="E16" s="16">
        <v>0.0154</v>
      </c>
      <c r="F16" s="17">
        <v>0.0256</v>
      </c>
      <c r="G16" s="17">
        <v>0.0396</v>
      </c>
      <c r="H16" s="16">
        <v>0.024</v>
      </c>
      <c r="I16" s="16">
        <v>0.0209</v>
      </c>
      <c r="J16" s="16">
        <v>0.0226</v>
      </c>
      <c r="K16" s="17">
        <v>0.0106</v>
      </c>
    </row>
    <row r="17" ht="32.25" customHeight="1" spans="1:11">
      <c r="A17" s="13" t="s">
        <v>77</v>
      </c>
      <c r="B17" s="18" t="s">
        <v>78</v>
      </c>
      <c r="C17" s="19">
        <f t="shared" ref="C17:J17" si="3">(1+C13)*(1+C15)+C16-1</f>
        <v>0.135378339440465</v>
      </c>
      <c r="D17" s="19">
        <f t="shared" ref="D17:G17" si="4">(1+D13)*(1+D15)-1</f>
        <v>0.0148285614680488</v>
      </c>
      <c r="E17" s="19">
        <f t="shared" si="3"/>
        <v>0.218747940349786</v>
      </c>
      <c r="F17" s="19">
        <f t="shared" si="4"/>
        <v>-0.0666326757095655</v>
      </c>
      <c r="G17" s="19">
        <f t="shared" si="4"/>
        <v>0.114979123203309</v>
      </c>
      <c r="H17" s="19">
        <f t="shared" si="3"/>
        <v>0.00662906814193698</v>
      </c>
      <c r="I17" s="19">
        <f t="shared" si="3"/>
        <v>0.0929298172842745</v>
      </c>
      <c r="J17" s="19">
        <f t="shared" si="3"/>
        <v>-0.0787421244488826</v>
      </c>
      <c r="K17" s="19">
        <f>(1+K13)*(1+K15)-1</f>
        <v>0.177496698784163</v>
      </c>
    </row>
    <row r="18" ht="32.25" customHeight="1" spans="1:11">
      <c r="A18" s="14"/>
      <c r="B18" s="20" t="s">
        <v>79</v>
      </c>
      <c r="C18" s="21">
        <f t="shared" ref="C18:J18" si="5">(1+C14)*(1+C15)+C16-1</f>
        <v>0.171043939802842</v>
      </c>
      <c r="D18" s="21">
        <f t="shared" ref="D18:G18" si="6">(1+D14)*(1+D15)-1</f>
        <v>0.0511027647213051</v>
      </c>
      <c r="E18" s="21">
        <f t="shared" si="5"/>
        <v>0.233957738736127</v>
      </c>
      <c r="F18" s="21">
        <f t="shared" si="6"/>
        <v>-0.00814921464772478</v>
      </c>
      <c r="G18" s="21">
        <f t="shared" si="6"/>
        <v>0.183194214796027</v>
      </c>
      <c r="H18" s="21">
        <f t="shared" si="5"/>
        <v>0.0825050759193462</v>
      </c>
      <c r="I18" s="21">
        <f t="shared" si="5"/>
        <v>0.175709113552891</v>
      </c>
      <c r="J18" s="21">
        <f t="shared" si="5"/>
        <v>-0.00935014922115862</v>
      </c>
      <c r="K18" s="21">
        <f>(1+K14)*(1+K15)-1</f>
        <v>0.215506428170407</v>
      </c>
    </row>
    <row r="19" ht="99.75" customHeight="1" spans="1:11">
      <c r="A19" s="22" t="s">
        <v>35</v>
      </c>
      <c r="B19" s="23"/>
      <c r="C19" s="23"/>
      <c r="D19" s="24" t="s">
        <v>80</v>
      </c>
      <c r="E19" s="23"/>
      <c r="F19" s="24" t="s">
        <v>81</v>
      </c>
      <c r="G19" s="23" t="s">
        <v>82</v>
      </c>
      <c r="H19" s="23"/>
      <c r="I19" s="23"/>
      <c r="J19" s="23"/>
      <c r="K19" s="24" t="s">
        <v>83</v>
      </c>
    </row>
    <row r="20" ht="23.25" customHeight="1" spans="1:11">
      <c r="A20" s="25" t="s">
        <v>84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</row>
  </sheetData>
  <mergeCells count="10">
    <mergeCell ref="C1:K1"/>
    <mergeCell ref="A3:B3"/>
    <mergeCell ref="A4:B4"/>
    <mergeCell ref="A20:K20"/>
    <mergeCell ref="A5:A6"/>
    <mergeCell ref="A7:A8"/>
    <mergeCell ref="A9:A12"/>
    <mergeCell ref="A13:A14"/>
    <mergeCell ref="A17:A18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自定义估算</vt:lpstr>
      <vt:lpstr>原有预期收益率估算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骨头君.Wilson</cp:lastModifiedBy>
  <dcterms:created xsi:type="dcterms:W3CDTF">2022-09-29T08:05:00Z</dcterms:created>
  <dcterms:modified xsi:type="dcterms:W3CDTF">2022-11-18T06:10:41Z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F1972E95ABD04477B8906418A4B013E9</vt:lpwstr>
  </property>
  <property fmtid="{D5CDD505-2E9C-101B-9397-08002B2CF9AE}" pid="3" name="KSOProductBuildVer">
    <vt:lpwstr>2052-11.1.0.12763</vt:lpwstr>
  </property>
</Properties>
</file>