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Makrók\tanfolyam\"/>
    </mc:Choice>
  </mc:AlternateContent>
  <bookViews>
    <workbookView xWindow="0" yWindow="0" windowWidth="28800" windowHeight="12420" activeTab="3"/>
  </bookViews>
  <sheets>
    <sheet name="Adóalanyok" sheetId="4" r:id="rId1"/>
    <sheet name="Végrehajtások" sheetId="5" r:id="rId2"/>
    <sheet name="Somogyi adadtok" sheetId="3" r:id="rId3"/>
    <sheet name="bevételek" sheetId="8" r:id="rId4"/>
    <sheet name="névsor" sheetId="6" r:id="rId5"/>
    <sheet name="Valuta" sheetId="7" r:id="rId6"/>
    <sheet name="forrás adatok" sheetId="1" r:id="rId7"/>
    <sheet name="beviteli mezők" sheetId="2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31" i="4" s="1"/>
  <c r="C28" i="4"/>
  <c r="E28" i="4" s="1"/>
  <c r="C27" i="4"/>
  <c r="C29" i="4" s="1"/>
  <c r="E25" i="4"/>
  <c r="C25" i="4"/>
  <c r="D25" i="4" s="1"/>
  <c r="C24" i="4"/>
  <c r="E24" i="4" s="1"/>
  <c r="D23" i="4"/>
  <c r="C23" i="4"/>
  <c r="C22" i="4"/>
  <c r="E22" i="4" s="1"/>
  <c r="C21" i="4"/>
  <c r="E21" i="4" s="1"/>
  <c r="C20" i="4"/>
  <c r="E20" i="4" s="1"/>
  <c r="B19" i="4"/>
  <c r="B30" i="4" s="1"/>
  <c r="E18" i="4"/>
  <c r="C18" i="4"/>
  <c r="D18" i="4" s="1"/>
  <c r="C17" i="4"/>
  <c r="E17" i="4" s="1"/>
  <c r="B16" i="4"/>
  <c r="C15" i="4"/>
  <c r="E15" i="4" s="1"/>
  <c r="C14" i="4"/>
  <c r="E14" i="4" s="1"/>
  <c r="E13" i="4"/>
  <c r="C13" i="4"/>
  <c r="D13" i="4" s="1"/>
  <c r="C12" i="4"/>
  <c r="E12" i="4" s="1"/>
  <c r="C11" i="4"/>
  <c r="E11" i="4" s="1"/>
  <c r="C10" i="4"/>
  <c r="E10" i="4" s="1"/>
  <c r="C9" i="4"/>
  <c r="D9" i="4" s="1"/>
  <c r="D8" i="4"/>
  <c r="C8" i="4"/>
  <c r="E8" i="4" s="1"/>
  <c r="C7" i="4"/>
  <c r="E7" i="4" s="1"/>
  <c r="C6" i="4"/>
  <c r="E6" i="4" s="1"/>
  <c r="E9" i="4" l="1"/>
  <c r="D12" i="4"/>
  <c r="D17" i="4"/>
  <c r="D22" i="4"/>
  <c r="C26" i="4"/>
  <c r="E29" i="4"/>
  <c r="D29" i="4"/>
  <c r="E26" i="4"/>
  <c r="D26" i="4"/>
  <c r="C16" i="4"/>
  <c r="D15" i="4"/>
  <c r="D21" i="4"/>
  <c r="D24" i="4"/>
  <c r="D28" i="4"/>
  <c r="D7" i="4"/>
  <c r="D11" i="4"/>
  <c r="D6" i="4"/>
  <c r="D10" i="4"/>
  <c r="D14" i="4"/>
  <c r="D20" i="4"/>
  <c r="D27" i="4"/>
  <c r="E27" i="4"/>
  <c r="C19" i="4" l="1"/>
  <c r="E16" i="4"/>
  <c r="D16" i="4"/>
  <c r="C30" i="4" l="1"/>
  <c r="E19" i="4"/>
  <c r="D19" i="4"/>
  <c r="C31" i="4"/>
  <c r="E30" i="4" l="1"/>
  <c r="D30" i="4"/>
  <c r="H4" i="2" l="1"/>
  <c r="F4" i="2"/>
  <c r="E4" i="2"/>
  <c r="B4" i="2"/>
  <c r="G4" i="2"/>
  <c r="A4" i="2"/>
  <c r="A7" i="2" l="1"/>
</calcChain>
</file>

<file path=xl/sharedStrings.xml><?xml version="1.0" encoding="utf-8"?>
<sst xmlns="http://schemas.openxmlformats.org/spreadsheetml/2006/main" count="322" uniqueCount="254">
  <si>
    <t>október</t>
  </si>
  <si>
    <t>Bevezető szöveg</t>
  </si>
  <si>
    <t>indok</t>
  </si>
  <si>
    <t>felismerte inkognitóban dolgozó kollégánkat</t>
  </si>
  <si>
    <t>elfogulatlansággal vádolta kollégánkat</t>
  </si>
  <si>
    <t>gázolajon próbált sütni és nem étolajjal autózni</t>
  </si>
  <si>
    <t>ismétlődően zavarba ejtette kollégánkat jómodorával</t>
  </si>
  <si>
    <t>indok nélkül átszaladt egy  ellenőrzést végző Pénzügyőr előtt</t>
  </si>
  <si>
    <t>gyanúsan nem próbálta lefizetni kollégáinkat</t>
  </si>
  <si>
    <t>névtelen feljelentéseiben túlságosan akkurátus</t>
  </si>
  <si>
    <t>szándékosan kerüli a NAV ügyfélszolgálatait</t>
  </si>
  <si>
    <t>nem fizette be a felhalmozódott káromkodási illetéket</t>
  </si>
  <si>
    <t>Besorolhatatlan léggitárra termékre licitált a Vaterán</t>
  </si>
  <si>
    <t>szó szerint véve a "jövedelem adó" kifejezést, kérte a jövedelmét</t>
  </si>
  <si>
    <t>okozat</t>
  </si>
  <si>
    <t xml:space="preserve">, ezért </t>
  </si>
  <si>
    <t>időtartam</t>
  </si>
  <si>
    <t>büntetés</t>
  </si>
  <si>
    <t>némaságra</t>
  </si>
  <si>
    <t>anyós hallgatásra</t>
  </si>
  <si>
    <t>tévétlenségre</t>
  </si>
  <si>
    <t>internet megvonásra</t>
  </si>
  <si>
    <t>léböjt kúrára</t>
  </si>
  <si>
    <t>hangya számlálásra</t>
  </si>
  <si>
    <t>építőtáborra</t>
  </si>
  <si>
    <t>mák lyukasztásra</t>
  </si>
  <si>
    <t>idő mértéke</t>
  </si>
  <si>
    <t>befejező szöveg</t>
  </si>
  <si>
    <t>van</t>
  </si>
  <si>
    <t>nincs</t>
  </si>
  <si>
    <t>.</t>
  </si>
  <si>
    <t xml:space="preserve"> nap </t>
  </si>
  <si>
    <t xml:space="preserve"> hét </t>
  </si>
  <si>
    <t xml:space="preserve"> hónap </t>
  </si>
  <si>
    <t xml:space="preserve"> év </t>
  </si>
  <si>
    <t xml:space="preserve"> ítélem. Az ítélet ellen fellebbezésnek helye </t>
  </si>
  <si>
    <t xml:space="preserve">A NAV illetékes hatósága megállapította, hogy Ön </t>
  </si>
  <si>
    <t xml:space="preserve"> ,ezért </t>
  </si>
  <si>
    <t>fellebbezés</t>
  </si>
  <si>
    <t>adó (mrd/hó)</t>
  </si>
  <si>
    <t>Kaposvár</t>
  </si>
  <si>
    <t>Siófok</t>
  </si>
  <si>
    <t>Nagyatád</t>
  </si>
  <si>
    <t>Lad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</si>
  <si>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</si>
  <si>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</si>
  <si>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</si>
  <si>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</si>
  <si>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</si>
  <si>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</si>
  <si>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</si>
  <si>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</si>
  <si>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</si>
  <si>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november</t>
  </si>
  <si>
    <t>december</t>
  </si>
  <si>
    <t>Adóalanyok számának alakulása</t>
  </si>
  <si>
    <t>Somogy megye</t>
  </si>
  <si>
    <t>darab; fő</t>
  </si>
  <si>
    <t>2020.09.hó</t>
  </si>
  <si>
    <t>2021.09.hó</t>
  </si>
  <si>
    <t>Különbség                       (db;fő)</t>
  </si>
  <si>
    <t>Index                (%)</t>
  </si>
  <si>
    <t>2021.-2020.</t>
  </si>
  <si>
    <t>2021/2020</t>
  </si>
  <si>
    <t>1.Gazdasági társaságok (jogi szem. és jogi szem.nélk.)</t>
  </si>
  <si>
    <t>Ebből:  Kft.</t>
  </si>
  <si>
    <t xml:space="preserve">              Rt.</t>
  </si>
  <si>
    <t xml:space="preserve">              Bt.</t>
  </si>
  <si>
    <t>2. Egyéb szervezetek</t>
  </si>
  <si>
    <t>ebből:költségvetési szervek</t>
  </si>
  <si>
    <t xml:space="preserve">          nonprofit és egyéb nem nyereségérd. szervezet</t>
  </si>
  <si>
    <t xml:space="preserve">          egyéb gazdasági szervezet</t>
  </si>
  <si>
    <t xml:space="preserve">          egyéb adózók</t>
  </si>
  <si>
    <t>3. Technikai adószámmal rendelkezők</t>
  </si>
  <si>
    <t>I. Gazdálkodó szervezetek  (SBANK) (1+2)</t>
  </si>
  <si>
    <t>4. Egyéni vállalkozók</t>
  </si>
  <si>
    <t>5.Önálló tev.-et végző adószámos magánszemélyek</t>
  </si>
  <si>
    <t>II. Működő adóalany összesen (1+2+3+4)</t>
  </si>
  <si>
    <t>Ebből:  KATA-s vállalkozók</t>
  </si>
  <si>
    <t xml:space="preserve">              KIVA-s vállalkozók</t>
  </si>
  <si>
    <t xml:space="preserve">             áfa alanyok száma</t>
  </si>
  <si>
    <t>6. Csődeljárás alatt</t>
  </si>
  <si>
    <t>7. Felszámolás alatt</t>
  </si>
  <si>
    <t>8. Végelszámolás alatt</t>
  </si>
  <si>
    <t>III.Csőd, felszám., végelsz. összesen (5+6+7)</t>
  </si>
  <si>
    <t>9.Technikai megszűntek "S" BANK</t>
  </si>
  <si>
    <t>10.Technikai megszűntek "E" Bank</t>
  </si>
  <si>
    <t>IV.Technikai megszűntek összesen (8+9)</t>
  </si>
  <si>
    <t>V. Adóalanyok együtt*      (II-III+IV)</t>
  </si>
  <si>
    <t>Technikai megszüntek működőkhöz viszonyított         aránya   (%)</t>
  </si>
  <si>
    <t xml:space="preserve">Végrehajtási cselekmények  alakulása Somogy megyében </t>
  </si>
  <si>
    <t>Cselekmények megnevezése</t>
  </si>
  <si>
    <t>2020.01-09. hó</t>
  </si>
  <si>
    <t>2021.01-09. hó</t>
  </si>
  <si>
    <t>Index (%)</t>
  </si>
  <si>
    <t xml:space="preserve">darab </t>
  </si>
  <si>
    <t>értékösszeg (becsérték) (millió Ft)</t>
  </si>
  <si>
    <t>1.</t>
  </si>
  <si>
    <t>Kiadott fizetési értesítések (EFF001)</t>
  </si>
  <si>
    <t>2.</t>
  </si>
  <si>
    <t>Kiadott fizetési felhívások (EFF002)</t>
  </si>
  <si>
    <t>3.</t>
  </si>
  <si>
    <t>eAmbk fizetési felhívások (EFF003)</t>
  </si>
  <si>
    <t>Végrehajtási cselekmények (saját és megkereső szervek ügyében együtt)                                                                                                                                                                       (db=tételszám)</t>
  </si>
  <si>
    <t>4.</t>
  </si>
  <si>
    <t xml:space="preserve">Kibocsátott inkasszók (L1) </t>
  </si>
  <si>
    <t>5.</t>
  </si>
  <si>
    <t xml:space="preserve">Jövedelemletiltások (L2) </t>
  </si>
  <si>
    <t>6.</t>
  </si>
  <si>
    <t>Gépkocsi foglalások (L71+L72)</t>
  </si>
  <si>
    <t>7.</t>
  </si>
  <si>
    <t>Ingó foglalás (gépkocsi nélkül) (L4)</t>
  </si>
  <si>
    <t>8.</t>
  </si>
  <si>
    <t>Készpénz foglalás (L5)</t>
  </si>
  <si>
    <t>9.</t>
  </si>
  <si>
    <t>Követelésfoglalások (L3)</t>
  </si>
  <si>
    <t>10.</t>
  </si>
  <si>
    <t>Üzletrészfoglalások (L6)</t>
  </si>
  <si>
    <t>-</t>
  </si>
  <si>
    <t>11.</t>
  </si>
  <si>
    <t>Ingatlan végrehajtások (L8)</t>
  </si>
  <si>
    <t>12.</t>
  </si>
  <si>
    <t>Átvezetések (EHA001, EHA002)</t>
  </si>
  <si>
    <t>13.</t>
  </si>
  <si>
    <t>Gépkocsi árverezés (L73+L74+L80+L81)</t>
  </si>
  <si>
    <t>14.</t>
  </si>
  <si>
    <t xml:space="preserve">                              ebből: elektronikus</t>
  </si>
  <si>
    <t>15.</t>
  </si>
  <si>
    <t>Ingóárverés (gépkocsi nélkül) (L12+L79)</t>
  </si>
  <si>
    <t>16.</t>
  </si>
  <si>
    <t>17.</t>
  </si>
  <si>
    <t>Gépkocsi árverésen kívül, árverés hatályával értékesítés (L84+L85)</t>
  </si>
  <si>
    <t>18.</t>
  </si>
  <si>
    <t>Ingóság  árverésen kívül, árverés hatályával értékesítés (L83)</t>
  </si>
  <si>
    <t>19.</t>
  </si>
  <si>
    <t xml:space="preserve">Ingatlan árverés  (L13+L82)  </t>
  </si>
  <si>
    <t>20.</t>
  </si>
  <si>
    <t xml:space="preserve">                               ebből: elektronikus</t>
  </si>
  <si>
    <t>21.</t>
  </si>
  <si>
    <t>Ingatlan árverésen kívül, árverés hatályával értékesítés (L86)</t>
  </si>
  <si>
    <t>22.</t>
  </si>
  <si>
    <t>Üzletrész árverés (L61+L87)</t>
  </si>
  <si>
    <t>23.</t>
  </si>
  <si>
    <t>Sorszám</t>
  </si>
  <si>
    <t>Munkáltató szervezet</t>
  </si>
  <si>
    <t>Név</t>
  </si>
  <si>
    <t>TASZ</t>
  </si>
  <si>
    <t>Rendfokozat</t>
  </si>
  <si>
    <t>Munkavégzés helye 
(város)</t>
  </si>
  <si>
    <t>Szakterület megjelölése</t>
  </si>
  <si>
    <t>BEV</t>
  </si>
  <si>
    <t>Bóka István</t>
  </si>
  <si>
    <t>519078</t>
  </si>
  <si>
    <t>őrnagy</t>
  </si>
  <si>
    <t>Nyíregyháza</t>
  </si>
  <si>
    <t>rendészet</t>
  </si>
  <si>
    <t>BFIG</t>
  </si>
  <si>
    <t>Gerócs Ferenc</t>
  </si>
  <si>
    <t>318442</t>
  </si>
  <si>
    <t>Budapest</t>
  </si>
  <si>
    <t>bűnügyi</t>
  </si>
  <si>
    <t>Szűcs János László</t>
  </si>
  <si>
    <t>554397</t>
  </si>
  <si>
    <t>bűnügy</t>
  </si>
  <si>
    <t>BKMAV</t>
  </si>
  <si>
    <t>Kanizsai Gabriella</t>
  </si>
  <si>
    <t>316681</t>
  </si>
  <si>
    <t>Kecskemét</t>
  </si>
  <si>
    <t>működtetés</t>
  </si>
  <si>
    <t>Nagy Anikó</t>
  </si>
  <si>
    <t>131275</t>
  </si>
  <si>
    <t>DBPAV</t>
  </si>
  <si>
    <t>Horváth Alexandra</t>
  </si>
  <si>
    <t>233310</t>
  </si>
  <si>
    <t>adóügy</t>
  </si>
  <si>
    <t>ÉBPAV</t>
  </si>
  <si>
    <t>Borbás Anna</t>
  </si>
  <si>
    <t>233994</t>
  </si>
  <si>
    <t>Utólagos Ellenőrzési O. 8.</t>
  </si>
  <si>
    <t>GYMSMAV</t>
  </si>
  <si>
    <t>Pintérné Szalai Zsuzsanna</t>
  </si>
  <si>
    <t>280279</t>
  </si>
  <si>
    <t>Szombathely</t>
  </si>
  <si>
    <t>Tervezési és Elemzési Oszt.</t>
  </si>
  <si>
    <t>Takács Győző</t>
  </si>
  <si>
    <t>316355</t>
  </si>
  <si>
    <t>Győr</t>
  </si>
  <si>
    <t>HBMAV</t>
  </si>
  <si>
    <t>Kassai Ágnes</t>
  </si>
  <si>
    <t>191098</t>
  </si>
  <si>
    <t>Debrecen</t>
  </si>
  <si>
    <t>INIT</t>
  </si>
  <si>
    <t>Lipták Péter</t>
  </si>
  <si>
    <t>516598</t>
  </si>
  <si>
    <t>főtörzszászlós</t>
  </si>
  <si>
    <t>Integrált Törzsadat-kapcsolati és Kommunikációs Folyamatokat Támogató Osztály</t>
  </si>
  <si>
    <t>Pogány Ádám Géza</t>
  </si>
  <si>
    <t>554710</t>
  </si>
  <si>
    <t/>
  </si>
  <si>
    <t>Budapesti Informatikai Osztály</t>
  </si>
  <si>
    <t>KAV</t>
  </si>
  <si>
    <t>Tompa Klára</t>
  </si>
  <si>
    <t>231664</t>
  </si>
  <si>
    <t>ellenőrzési</t>
  </si>
  <si>
    <t>KBPAV</t>
  </si>
  <si>
    <t>Széles Tamás</t>
  </si>
  <si>
    <t>235770</t>
  </si>
  <si>
    <t>Nyilvántartási Osztály 5.</t>
  </si>
  <si>
    <t>KEKI</t>
  </si>
  <si>
    <t>Kropok Tamás</t>
  </si>
  <si>
    <t>520255</t>
  </si>
  <si>
    <t>főhadnagy</t>
  </si>
  <si>
    <t>Képzési</t>
  </si>
  <si>
    <t>KEMAV</t>
  </si>
  <si>
    <t>Matyi Ákos</t>
  </si>
  <si>
    <t>210260</t>
  </si>
  <si>
    <t>Tatabánya</t>
  </si>
  <si>
    <t>Működés</t>
  </si>
  <si>
    <t>KI</t>
  </si>
  <si>
    <t>Hegedűs Anikó</t>
  </si>
  <si>
    <t>552199</t>
  </si>
  <si>
    <t>Gazdálkodási Főo</t>
  </si>
  <si>
    <t>Kovácsné Sinka Terézia</t>
  </si>
  <si>
    <t>315467</t>
  </si>
  <si>
    <t>Beszerzés Előkészítő és Projekt Főosztály</t>
  </si>
  <si>
    <t>Egy-</t>
  </si>
  <si>
    <t>Valuta</t>
  </si>
  <si>
    <t>ség</t>
  </si>
  <si>
    <t>Közép</t>
  </si>
  <si>
    <t>Vételi</t>
  </si>
  <si>
    <t>Eladási</t>
  </si>
  <si>
    <t>GBP</t>
  </si>
  <si>
    <t>EUR</t>
  </si>
  <si>
    <t>USD</t>
  </si>
  <si>
    <t>CHF</t>
  </si>
  <si>
    <t>AUD</t>
  </si>
  <si>
    <t>NOK</t>
  </si>
  <si>
    <t>SEK</t>
  </si>
  <si>
    <t>CAD</t>
  </si>
  <si>
    <t>CZK</t>
  </si>
  <si>
    <t>CSD</t>
  </si>
  <si>
    <t>DKK</t>
  </si>
  <si>
    <t>PLN</t>
  </si>
  <si>
    <t>BGN</t>
  </si>
  <si>
    <t>HRK</t>
  </si>
  <si>
    <t>JPY</t>
  </si>
  <si>
    <t>SKK</t>
  </si>
  <si>
    <t>A Kereskedő Kft. üzleteinek havi bevételei 2015-ben</t>
  </si>
  <si>
    <t>A üzlet</t>
  </si>
  <si>
    <t>B üzlet</t>
  </si>
  <si>
    <t>C üzlet</t>
  </si>
  <si>
    <t>D üzlet</t>
  </si>
  <si>
    <t>E üzlet</t>
  </si>
  <si>
    <t>F üzlet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</si>
</sst>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Ft&quot;_-;\-* #,##0.00\ &quot;Ft&quot;_-;_-* &quot;-&quot;??\ &quot;Ft&quot;_-;_-@_-"/>
    <numFmt numFmtId="164" formatCode="#,##0.0"/>
    <numFmt numFmtId="165" formatCode="0.0"/>
    <numFmt numFmtId="166" formatCode="#,##0&quot; &quot;"/>
    <numFmt numFmtId="167" formatCode="_-* #,##0\ &quot;Ft&quot;_-;\-* #,##0\ &quot;Ft&quot;_-;_-* &quot;-&quot;??\ &quot;Ft&quot;_-;_-@_-"/>
  </numFmts>
  <fonts count="22" x14ac:knownFonts="1">
    <font>
      <sz val="12"/>
      <color theme="1"/>
      <name val="Times New Roman"/>
      <family val="2"/>
      <charset val="238"/>
    </font>
    <font>
      <b/>
      <sz val="1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sz val="12"/>
      <name val="Times New Roman CE"/>
      <charset val="238"/>
    </font>
    <font>
      <b/>
      <sz val="12"/>
      <color theme="0"/>
      <name val="Calibri"/>
      <family val="2"/>
      <charset val="238"/>
      <scheme val="minor"/>
    </font>
    <font>
      <sz val="10"/>
      <name val="Arial CE"/>
      <charset val="238"/>
    </font>
    <font>
      <b/>
      <sz val="10"/>
      <color theme="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8"/>
      <color rgb="FF000000"/>
      <name val="Segoe UI"/>
      <family val="2"/>
      <charset val="238"/>
    </font>
    <font>
      <sz val="12"/>
      <color theme="1"/>
      <name val="Times New Roman"/>
      <family val="2"/>
      <charset val="238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  <charset val="238"/>
    </font>
    <font>
      <sz val="9"/>
      <color theme="1"/>
      <name val="Times New Roman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2" tint="-9.9978637043366805E-2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44" fontId="17" fillId="0" borderId="0" applyFont="0" applyFill="0" applyBorder="0" applyAlignment="0" applyProtection="0"/>
  </cellStyleXfs>
  <cellXfs count="100">
    <xf numFmtId="0" fontId="0" fillId="0" borderId="0" xfId="0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3" fontId="3" fillId="3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3" fontId="5" fillId="9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3" fontId="4" fillId="9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0" fontId="9" fillId="11" borderId="1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3" fontId="10" fillId="0" borderId="3" xfId="1" applyNumberFormat="1" applyFont="1" applyFill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/>
    </xf>
    <xf numFmtId="165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vertical="center" wrapText="1"/>
    </xf>
    <xf numFmtId="0" fontId="12" fillId="9" borderId="12" xfId="5" applyFont="1" applyFill="1" applyBorder="1" applyAlignment="1" applyProtection="1">
      <alignment horizontal="center" vertical="center" wrapText="1"/>
      <protection locked="0"/>
    </xf>
    <xf numFmtId="0" fontId="12" fillId="0" borderId="12" xfId="5" applyFont="1" applyFill="1" applyBorder="1" applyAlignment="1" applyProtection="1">
      <alignment horizontal="center" vertical="center" wrapText="1"/>
      <protection locked="0"/>
    </xf>
    <xf numFmtId="0" fontId="12" fillId="12" borderId="12" xfId="5" applyFont="1" applyFill="1" applyBorder="1" applyAlignment="1" applyProtection="1">
      <alignment horizontal="center" vertical="center" wrapText="1"/>
      <protection locked="0"/>
    </xf>
    <xf numFmtId="1" fontId="13" fillId="0" borderId="3" xfId="5" applyNumberFormat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 wrapText="1"/>
      <protection locked="0"/>
    </xf>
    <xf numFmtId="1" fontId="13" fillId="0" borderId="1" xfId="5" applyNumberFormat="1" applyFont="1" applyBorder="1" applyAlignment="1" applyProtection="1">
      <alignment horizontal="center" vertical="center" wrapText="1"/>
      <protection locked="0"/>
    </xf>
    <xf numFmtId="0" fontId="15" fillId="0" borderId="1" xfId="6" applyFont="1" applyFill="1" applyBorder="1" applyAlignment="1" applyProtection="1">
      <alignment horizontal="center" vertical="center" wrapText="1"/>
      <protection locked="0"/>
    </xf>
    <xf numFmtId="49" fontId="15" fillId="0" borderId="1" xfId="6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7" fillId="11" borderId="4" xfId="1" applyFont="1" applyFill="1" applyBorder="1" applyAlignment="1">
      <alignment horizontal="center" vertical="center"/>
    </xf>
    <xf numFmtId="0" fontId="9" fillId="11" borderId="5" xfId="2" applyFont="1" applyFill="1" applyBorder="1" applyAlignment="1">
      <alignment horizontal="center" vertical="center" wrapText="1"/>
    </xf>
    <xf numFmtId="0" fontId="9" fillId="11" borderId="6" xfId="2" applyFont="1" applyFill="1" applyBorder="1" applyAlignment="1">
      <alignment horizontal="center" vertical="center" wrapText="1"/>
    </xf>
    <xf numFmtId="0" fontId="9" fillId="11" borderId="7" xfId="2" applyFont="1" applyFill="1" applyBorder="1" applyAlignment="1">
      <alignment horizontal="center" vertical="center" wrapText="1"/>
    </xf>
    <xf numFmtId="0" fontId="9" fillId="11" borderId="8" xfId="2" applyFont="1" applyFill="1" applyBorder="1" applyAlignment="1">
      <alignment horizontal="center" vertical="center" wrapText="1"/>
    </xf>
    <xf numFmtId="0" fontId="9" fillId="11" borderId="1" xfId="3" applyFont="1" applyFill="1" applyBorder="1" applyAlignment="1">
      <alignment horizontal="center" vertical="center" wrapText="1"/>
    </xf>
    <xf numFmtId="0" fontId="9" fillId="11" borderId="1" xfId="4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wrapText="1"/>
    </xf>
    <xf numFmtId="0" fontId="19" fillId="14" borderId="0" xfId="0" applyFont="1" applyFill="1" applyAlignment="1">
      <alignment horizontal="left" wrapText="1"/>
    </xf>
    <xf numFmtId="0" fontId="18" fillId="14" borderId="0" xfId="0" applyFont="1" applyFill="1" applyAlignment="1">
      <alignment horizontal="right" wrapText="1"/>
    </xf>
    <xf numFmtId="2" fontId="18" fillId="14" borderId="0" xfId="0" applyNumberFormat="1" applyFont="1" applyFill="1" applyAlignment="1">
      <alignment horizontal="right" wrapText="1"/>
    </xf>
    <xf numFmtId="0" fontId="19" fillId="13" borderId="0" xfId="0" applyFont="1" applyFill="1" applyAlignment="1">
      <alignment horizontal="left" wrapText="1"/>
    </xf>
    <xf numFmtId="0" fontId="18" fillId="13" borderId="0" xfId="0" applyFont="1" applyFill="1" applyAlignment="1">
      <alignment horizontal="right" wrapText="1"/>
    </xf>
    <xf numFmtId="2" fontId="18" fillId="13" borderId="0" xfId="0" applyNumberFormat="1" applyFont="1" applyFill="1" applyAlignment="1">
      <alignment horizontal="right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1" fillId="0" borderId="0" xfId="0" applyFont="1"/>
    <xf numFmtId="0" fontId="21" fillId="0" borderId="16" xfId="0" applyFont="1" applyBorder="1"/>
    <xf numFmtId="0" fontId="21" fillId="15" borderId="17" xfId="0" applyFont="1" applyFill="1" applyBorder="1"/>
    <xf numFmtId="0" fontId="21" fillId="15" borderId="18" xfId="0" applyFont="1" applyFill="1" applyBorder="1"/>
    <xf numFmtId="0" fontId="21" fillId="15" borderId="19" xfId="0" applyFont="1" applyFill="1" applyBorder="1"/>
    <xf numFmtId="167" fontId="21" fillId="16" borderId="8" xfId="7" applyNumberFormat="1" applyFont="1" applyFill="1" applyBorder="1"/>
    <xf numFmtId="167" fontId="21" fillId="16" borderId="3" xfId="7" applyNumberFormat="1" applyFont="1" applyFill="1" applyBorder="1"/>
    <xf numFmtId="167" fontId="21" fillId="16" borderId="21" xfId="7" applyNumberFormat="1" applyFont="1" applyFill="1" applyBorder="1"/>
    <xf numFmtId="167" fontId="21" fillId="16" borderId="11" xfId="7" applyNumberFormat="1" applyFont="1" applyFill="1" applyBorder="1"/>
    <xf numFmtId="167" fontId="21" fillId="16" borderId="1" xfId="7" applyNumberFormat="1" applyFont="1" applyFill="1" applyBorder="1"/>
    <xf numFmtId="167" fontId="21" fillId="16" borderId="23" xfId="7" applyNumberFormat="1" applyFont="1" applyFill="1" applyBorder="1"/>
    <xf numFmtId="167" fontId="21" fillId="16" borderId="25" xfId="7" applyNumberFormat="1" applyFont="1" applyFill="1" applyBorder="1"/>
    <xf numFmtId="167" fontId="21" fillId="16" borderId="12" xfId="7" applyNumberFormat="1" applyFont="1" applyFill="1" applyBorder="1"/>
    <xf numFmtId="167" fontId="21" fillId="16" borderId="26" xfId="7" applyNumberFormat="1" applyFont="1" applyFill="1" applyBorder="1"/>
    <xf numFmtId="0" fontId="21" fillId="17" borderId="20" xfId="0" applyFont="1" applyFill="1" applyBorder="1"/>
    <xf numFmtId="0" fontId="21" fillId="17" borderId="22" xfId="0" applyFont="1" applyFill="1" applyBorder="1"/>
    <xf numFmtId="0" fontId="21" fillId="17" borderId="24" xfId="0" applyFont="1" applyFill="1" applyBorder="1"/>
  </cellXfs>
  <cellStyles count="8">
    <cellStyle name="Normál" xfId="0" builtinId="0"/>
    <cellStyle name="Normál 3" xfId="6"/>
    <cellStyle name="Normál_12_tábla_nem jóII" xfId="2"/>
    <cellStyle name="Normál_12_tábla_nem jóII 2" xfId="3"/>
    <cellStyle name="Normál_2010. jelentkezési lap" xfId="5"/>
    <cellStyle name="Normál_evesEARkontrollingtablakBEVETELadougyVH" xfId="4"/>
    <cellStyle name="Normál_Végrehajtás_KMRI" xfId="1"/>
    <cellStyle name="Pénznem" xfId="7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Radio" firstButton="1" fmlaLink="$P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Drop" dropStyle="combo" dx="16" fmlaLink="$B$3" fmlaRange="'forrás adatok'!$B$3:$B$13" noThreeD="1" sel="6" val="3"/>
</file>

<file path=xl/ctrlProps/ctrlProp5.xml><?xml version="1.0" encoding="utf-8"?>
<formControlPr xmlns="http://schemas.microsoft.com/office/spreadsheetml/2009/9/main" objectType="Spin" dx="22" fmlaLink="$D$4" max="50" min="1" page="10" val="5"/>
</file>

<file path=xl/ctrlProps/ctrlProp6.xml><?xml version="1.0" encoding="utf-8"?>
<formControlPr xmlns="http://schemas.microsoft.com/office/spreadsheetml/2009/9/main" objectType="List" dx="22" fmlaLink="$E$3" fmlaRange="'forrás adatok'!$D$3:$D$6" noThreeD="1" sel="2" val="0"/>
</file>

<file path=xl/ctrlProps/ctrlProp7.xml><?xml version="1.0" encoding="utf-8"?>
<formControlPr xmlns="http://schemas.microsoft.com/office/spreadsheetml/2009/9/main" objectType="Drop" dropStyle="combo" dx="16" fmlaLink="$F$3" fmlaRange="'forrás adatok'!$E$3:$E$10" noThreeD="1" sel="3" val="0"/>
</file>

<file path=xl/ctrlProps/ctrlProp8.xml><?xml version="1.0" encoding="utf-8"?>
<formControlPr xmlns="http://schemas.microsoft.com/office/spreadsheetml/2009/9/main" objectType="Radio" firstButton="1" fmlaLink="$H$3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</xdr:row>
          <xdr:rowOff>638175</xdr:rowOff>
        </xdr:from>
        <xdr:to>
          <xdr:col>15</xdr:col>
          <xdr:colOff>323850</xdr:colOff>
          <xdr:row>4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hu-H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Választógomb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66675</xdr:rowOff>
        </xdr:from>
        <xdr:to>
          <xdr:col>15</xdr:col>
          <xdr:colOff>323850</xdr:colOff>
          <xdr:row>4</xdr:row>
          <xdr:rowOff>76200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hu-H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Választógomb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4</xdr:row>
          <xdr:rowOff>66675</xdr:rowOff>
        </xdr:from>
        <xdr:to>
          <xdr:col>15</xdr:col>
          <xdr:colOff>323850</xdr:colOff>
          <xdr:row>5</xdr:row>
          <xdr:rowOff>76200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hu-H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Választógomb 5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1</xdr:col>
          <xdr:colOff>3971925</xdr:colOff>
          <xdr:row>1</xdr:row>
          <xdr:rowOff>219075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676275</xdr:colOff>
          <xdr:row>1</xdr:row>
          <xdr:rowOff>0</xdr:rowOff>
        </xdr:from>
        <xdr:to>
          <xdr:col>4</xdr:col>
          <xdr:colOff>9525</xdr:colOff>
          <xdr:row>2</xdr:row>
          <xdr:rowOff>9525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9525</xdr:rowOff>
        </xdr:from>
        <xdr:to>
          <xdr:col>4</xdr:col>
          <xdr:colOff>752475</xdr:colOff>
          <xdr:row>2</xdr:row>
          <xdr:rowOff>9525</xdr:rowOff>
        </xdr:to>
        <xdr:sp macro="" textlink="">
          <xdr:nvSpPr>
            <xdr:cNvPr id="2051" name="List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0</xdr:rowOff>
        </xdr:from>
        <xdr:to>
          <xdr:col>5</xdr:col>
          <xdr:colOff>1866900</xdr:colOff>
          <xdr:row>1</xdr:row>
          <xdr:rowOff>238125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</xdr:row>
          <xdr:rowOff>66675</xdr:rowOff>
        </xdr:from>
        <xdr:to>
          <xdr:col>8</xdr:col>
          <xdr:colOff>390525</xdr:colOff>
          <xdr:row>1</xdr:row>
          <xdr:rowOff>276225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hu-H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</xdr:row>
          <xdr:rowOff>209550</xdr:rowOff>
        </xdr:from>
        <xdr:to>
          <xdr:col>8</xdr:col>
          <xdr:colOff>390525</xdr:colOff>
          <xdr:row>2</xdr:row>
          <xdr:rowOff>38100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hu-H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nincs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470004\AppData\Local\Microsoft\Windows\INetCache\Content.Outlook\JDQRLE52\Ad&#243;alanyok%20sz&#225;m&#225;nak%20alakul&#225;sa%20Somogy%20(09.h&#24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óalany "/>
      <sheetName val="Munka1"/>
    </sheetNames>
    <sheetDataSet>
      <sheetData sheetId="0"/>
      <sheetData sheetId="1">
        <row r="7">
          <cell r="D7">
            <v>10121</v>
          </cell>
        </row>
        <row r="8">
          <cell r="D8">
            <v>7412</v>
          </cell>
        </row>
        <row r="9">
          <cell r="D9">
            <v>113</v>
          </cell>
        </row>
        <row r="10">
          <cell r="D10">
            <v>2237</v>
          </cell>
        </row>
        <row r="12">
          <cell r="D12">
            <v>23</v>
          </cell>
        </row>
        <row r="14">
          <cell r="D14">
            <v>5015</v>
          </cell>
        </row>
        <row r="15">
          <cell r="D15">
            <v>717</v>
          </cell>
        </row>
        <row r="16">
          <cell r="D16">
            <v>4151</v>
          </cell>
        </row>
        <row r="17">
          <cell r="D17">
            <v>3</v>
          </cell>
        </row>
        <row r="20">
          <cell r="D20">
            <v>144</v>
          </cell>
        </row>
        <row r="21">
          <cell r="D21">
            <v>56</v>
          </cell>
        </row>
        <row r="25">
          <cell r="D25">
            <v>17168</v>
          </cell>
        </row>
        <row r="28">
          <cell r="D28">
            <v>28975</v>
          </cell>
        </row>
        <row r="37">
          <cell r="D37">
            <v>12056</v>
          </cell>
        </row>
        <row r="40">
          <cell r="D40">
            <v>1331</v>
          </cell>
        </row>
        <row r="51">
          <cell r="D51">
            <v>11634</v>
          </cell>
        </row>
        <row r="64">
          <cell r="D64">
            <v>0</v>
          </cell>
        </row>
        <row r="65">
          <cell r="D65">
            <v>104</v>
          </cell>
        </row>
        <row r="66">
          <cell r="D66">
            <v>251</v>
          </cell>
        </row>
        <row r="68">
          <cell r="D68">
            <v>1058</v>
          </cell>
        </row>
        <row r="69">
          <cell r="D69">
            <v>3048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E31"/>
  <sheetViews>
    <sheetView workbookViewId="0">
      <selection activeCell="E43" sqref="E43"/>
    </sheetView>
  </sheetViews>
  <sheetFormatPr defaultRowHeight="15.75" x14ac:dyDescent="0.25"/>
  <cols>
    <col min="1" max="1" width="16.875" customWidth="1"/>
  </cols>
  <sheetData>
    <row r="1" spans="1:5" x14ac:dyDescent="0.25">
      <c r="A1" s="58" t="s">
        <v>55</v>
      </c>
      <c r="B1" s="58"/>
      <c r="C1" s="58"/>
      <c r="D1" s="58"/>
      <c r="E1" s="58"/>
    </row>
    <row r="2" spans="1:5" x14ac:dyDescent="0.25">
      <c r="A2" s="58" t="s">
        <v>56</v>
      </c>
      <c r="B2" s="58"/>
      <c r="C2" s="58"/>
      <c r="D2" s="58"/>
      <c r="E2" s="58"/>
    </row>
    <row r="3" spans="1:5" x14ac:dyDescent="0.25">
      <c r="A3" s="8"/>
      <c r="B3" s="9"/>
      <c r="C3" s="9"/>
      <c r="D3" s="9"/>
      <c r="E3" s="10" t="s">
        <v>57</v>
      </c>
    </row>
    <row r="4" spans="1:5" ht="42.75" x14ac:dyDescent="0.25">
      <c r="A4" s="59"/>
      <c r="B4" s="61" t="s">
        <v>58</v>
      </c>
      <c r="C4" s="61" t="s">
        <v>59</v>
      </c>
      <c r="D4" s="11" t="s">
        <v>60</v>
      </c>
      <c r="E4" s="11" t="s">
        <v>61</v>
      </c>
    </row>
    <row r="5" spans="1:5" ht="28.5" x14ac:dyDescent="0.25">
      <c r="A5" s="60"/>
      <c r="B5" s="62"/>
      <c r="C5" s="62"/>
      <c r="D5" s="11" t="s">
        <v>62</v>
      </c>
      <c r="E5" s="12" t="s">
        <v>63</v>
      </c>
    </row>
    <row r="6" spans="1:5" ht="60" x14ac:dyDescent="0.25">
      <c r="A6" s="13" t="s">
        <v>64</v>
      </c>
      <c r="B6" s="14">
        <v>9606</v>
      </c>
      <c r="C6" s="14">
        <f>[1]Munka1!D7+[1]Munka1!D12</f>
        <v>10144</v>
      </c>
      <c r="D6" s="14">
        <f>C6-B6</f>
        <v>538</v>
      </c>
      <c r="E6" s="15">
        <f>C6/B6*100</f>
        <v>105.60066625026026</v>
      </c>
    </row>
    <row r="7" spans="1:5" x14ac:dyDescent="0.25">
      <c r="A7" s="16" t="s">
        <v>65</v>
      </c>
      <c r="B7" s="17">
        <v>6844</v>
      </c>
      <c r="C7" s="17">
        <f>[1]Munka1!D8</f>
        <v>7412</v>
      </c>
      <c r="D7" s="17">
        <f t="shared" ref="D7:D18" si="0">C7-B7</f>
        <v>568</v>
      </c>
      <c r="E7" s="18">
        <f t="shared" ref="E7:E18" si="1">C7/B7*100</f>
        <v>108.29924021040327</v>
      </c>
    </row>
    <row r="8" spans="1:5" x14ac:dyDescent="0.25">
      <c r="A8" s="16" t="s">
        <v>66</v>
      </c>
      <c r="B8" s="17">
        <v>110</v>
      </c>
      <c r="C8" s="17">
        <f>[1]Munka1!D9</f>
        <v>113</v>
      </c>
      <c r="D8" s="17">
        <f t="shared" si="0"/>
        <v>3</v>
      </c>
      <c r="E8" s="18">
        <f t="shared" si="1"/>
        <v>102.72727272727273</v>
      </c>
    </row>
    <row r="9" spans="1:5" x14ac:dyDescent="0.25">
      <c r="A9" s="16" t="s">
        <v>67</v>
      </c>
      <c r="B9" s="17">
        <v>2265</v>
      </c>
      <c r="C9" s="17">
        <f>[1]Munka1!D10</f>
        <v>2237</v>
      </c>
      <c r="D9" s="17">
        <f t="shared" si="0"/>
        <v>-28</v>
      </c>
      <c r="E9" s="18">
        <f t="shared" si="1"/>
        <v>98.763796909492271</v>
      </c>
    </row>
    <row r="10" spans="1:5" x14ac:dyDescent="0.25">
      <c r="A10" s="19" t="s">
        <v>68</v>
      </c>
      <c r="B10" s="14">
        <v>4915</v>
      </c>
      <c r="C10" s="14">
        <f>[1]Munka1!D14</f>
        <v>5015</v>
      </c>
      <c r="D10" s="14">
        <f t="shared" si="0"/>
        <v>100</v>
      </c>
      <c r="E10" s="15">
        <f t="shared" si="1"/>
        <v>102.03458799593082</v>
      </c>
    </row>
    <row r="11" spans="1:5" x14ac:dyDescent="0.25">
      <c r="A11" s="16" t="s">
        <v>69</v>
      </c>
      <c r="B11" s="17">
        <v>717</v>
      </c>
      <c r="C11" s="17">
        <f>[1]Munka1!D15</f>
        <v>717</v>
      </c>
      <c r="D11" s="17">
        <f t="shared" si="0"/>
        <v>0</v>
      </c>
      <c r="E11" s="18">
        <f t="shared" si="1"/>
        <v>100</v>
      </c>
    </row>
    <row r="12" spans="1:5" x14ac:dyDescent="0.25">
      <c r="A12" s="16" t="s">
        <v>70</v>
      </c>
      <c r="B12" s="17">
        <v>4055</v>
      </c>
      <c r="C12" s="17">
        <f>[1]Munka1!D16</f>
        <v>4151</v>
      </c>
      <c r="D12" s="17">
        <f t="shared" si="0"/>
        <v>96</v>
      </c>
      <c r="E12" s="18">
        <f t="shared" si="1"/>
        <v>102.36744759556105</v>
      </c>
    </row>
    <row r="13" spans="1:5" x14ac:dyDescent="0.25">
      <c r="A13" s="16" t="s">
        <v>71</v>
      </c>
      <c r="B13" s="17">
        <v>3</v>
      </c>
      <c r="C13" s="17">
        <f>[1]Munka1!D17</f>
        <v>3</v>
      </c>
      <c r="D13" s="17">
        <f t="shared" si="0"/>
        <v>0</v>
      </c>
      <c r="E13" s="18">
        <f t="shared" si="1"/>
        <v>100</v>
      </c>
    </row>
    <row r="14" spans="1:5" x14ac:dyDescent="0.25">
      <c r="A14" s="16" t="s">
        <v>72</v>
      </c>
      <c r="B14" s="17">
        <v>140</v>
      </c>
      <c r="C14" s="17">
        <f>[1]Munka1!D20</f>
        <v>144</v>
      </c>
      <c r="D14" s="17">
        <f t="shared" si="0"/>
        <v>4</v>
      </c>
      <c r="E14" s="18">
        <f t="shared" si="1"/>
        <v>102.85714285714285</v>
      </c>
    </row>
    <row r="15" spans="1:5" x14ac:dyDescent="0.25">
      <c r="A15" s="16" t="s">
        <v>73</v>
      </c>
      <c r="B15" s="17">
        <v>59</v>
      </c>
      <c r="C15" s="17">
        <f>[1]Munka1!D21</f>
        <v>56</v>
      </c>
      <c r="D15" s="17">
        <f t="shared" si="0"/>
        <v>-3</v>
      </c>
      <c r="E15" s="18">
        <f t="shared" si="1"/>
        <v>94.915254237288138</v>
      </c>
    </row>
    <row r="16" spans="1:5" x14ac:dyDescent="0.25">
      <c r="A16" s="20" t="s">
        <v>74</v>
      </c>
      <c r="B16" s="21">
        <f>B6+B10+B15</f>
        <v>14580</v>
      </c>
      <c r="C16" s="21">
        <f>C6+C10+C15</f>
        <v>15215</v>
      </c>
      <c r="D16" s="21">
        <f t="shared" si="0"/>
        <v>635</v>
      </c>
      <c r="E16" s="22">
        <f t="shared" si="1"/>
        <v>104.35528120713306</v>
      </c>
    </row>
    <row r="17" spans="1:5" x14ac:dyDescent="0.25">
      <c r="A17" s="20" t="s">
        <v>75</v>
      </c>
      <c r="B17" s="21">
        <v>16538</v>
      </c>
      <c r="C17" s="21">
        <f>[1]Munka1!D25</f>
        <v>17168</v>
      </c>
      <c r="D17" s="21">
        <f t="shared" si="0"/>
        <v>630</v>
      </c>
      <c r="E17" s="22">
        <f t="shared" si="1"/>
        <v>103.80940863465958</v>
      </c>
    </row>
    <row r="18" spans="1:5" x14ac:dyDescent="0.25">
      <c r="A18" s="20" t="s">
        <v>76</v>
      </c>
      <c r="B18" s="21">
        <v>29270</v>
      </c>
      <c r="C18" s="21">
        <f>[1]Munka1!D28</f>
        <v>28975</v>
      </c>
      <c r="D18" s="21">
        <f t="shared" si="0"/>
        <v>-295</v>
      </c>
      <c r="E18" s="22">
        <f t="shared" si="1"/>
        <v>98.992142125042704</v>
      </c>
    </row>
    <row r="19" spans="1:5" x14ac:dyDescent="0.25">
      <c r="A19" s="23" t="s">
        <v>77</v>
      </c>
      <c r="B19" s="24">
        <f>B16+B17+B18</f>
        <v>60388</v>
      </c>
      <c r="C19" s="24">
        <f>C16+C17+C18</f>
        <v>61358</v>
      </c>
      <c r="D19" s="24">
        <f>C19-B19</f>
        <v>970</v>
      </c>
      <c r="E19" s="25">
        <f>C19/B19*100</f>
        <v>101.60627939325695</v>
      </c>
    </row>
    <row r="20" spans="1:5" x14ac:dyDescent="0.25">
      <c r="A20" s="26" t="s">
        <v>78</v>
      </c>
      <c r="B20" s="27">
        <v>11415</v>
      </c>
      <c r="C20" s="27">
        <f>[1]Munka1!D37</f>
        <v>12056</v>
      </c>
      <c r="D20" s="27">
        <f>C20-B20</f>
        <v>641</v>
      </c>
      <c r="E20" s="18">
        <f t="shared" ref="E20:E22" si="2">C20/B20*100</f>
        <v>105.61541830924222</v>
      </c>
    </row>
    <row r="21" spans="1:5" x14ac:dyDescent="0.25">
      <c r="A21" s="26" t="s">
        <v>79</v>
      </c>
      <c r="B21" s="27">
        <v>1057</v>
      </c>
      <c r="C21" s="27">
        <f>[1]Munka1!D40</f>
        <v>1331</v>
      </c>
      <c r="D21" s="27">
        <f t="shared" ref="D21:D28" si="3">C21-B21</f>
        <v>274</v>
      </c>
      <c r="E21" s="18">
        <f t="shared" si="2"/>
        <v>125.92242194891202</v>
      </c>
    </row>
    <row r="22" spans="1:5" x14ac:dyDescent="0.25">
      <c r="A22" s="26" t="s">
        <v>80</v>
      </c>
      <c r="B22" s="27">
        <v>11275</v>
      </c>
      <c r="C22" s="27">
        <f>[1]Munka1!D51</f>
        <v>11634</v>
      </c>
      <c r="D22" s="27">
        <f t="shared" si="3"/>
        <v>359</v>
      </c>
      <c r="E22" s="18">
        <f t="shared" si="2"/>
        <v>103.18403547671839</v>
      </c>
    </row>
    <row r="23" spans="1:5" x14ac:dyDescent="0.25">
      <c r="A23" s="19" t="s">
        <v>81</v>
      </c>
      <c r="B23" s="14">
        <v>1</v>
      </c>
      <c r="C23" s="14">
        <f>[1]Munka1!D64</f>
        <v>0</v>
      </c>
      <c r="D23" s="27">
        <f t="shared" si="3"/>
        <v>-1</v>
      </c>
      <c r="E23" s="18"/>
    </row>
    <row r="24" spans="1:5" x14ac:dyDescent="0.25">
      <c r="A24" s="19" t="s">
        <v>82</v>
      </c>
      <c r="B24" s="14">
        <v>119</v>
      </c>
      <c r="C24" s="14">
        <f>[1]Munka1!D65</f>
        <v>104</v>
      </c>
      <c r="D24" s="27">
        <f t="shared" si="3"/>
        <v>-15</v>
      </c>
      <c r="E24" s="15">
        <f t="shared" ref="E24:E30" si="4">C24/B24*100</f>
        <v>87.394957983193279</v>
      </c>
    </row>
    <row r="25" spans="1:5" x14ac:dyDescent="0.25">
      <c r="A25" s="19" t="s">
        <v>83</v>
      </c>
      <c r="B25" s="14">
        <v>269</v>
      </c>
      <c r="C25" s="14">
        <f>[1]Munka1!D66</f>
        <v>251</v>
      </c>
      <c r="D25" s="27">
        <f t="shared" si="3"/>
        <v>-18</v>
      </c>
      <c r="E25" s="15">
        <f t="shared" si="4"/>
        <v>93.3085501858736</v>
      </c>
    </row>
    <row r="26" spans="1:5" x14ac:dyDescent="0.25">
      <c r="A26" s="28" t="s">
        <v>84</v>
      </c>
      <c r="B26" s="29">
        <v>389</v>
      </c>
      <c r="C26" s="29">
        <f>SUM(C23:C25)</f>
        <v>355</v>
      </c>
      <c r="D26" s="27">
        <f t="shared" si="3"/>
        <v>-34</v>
      </c>
      <c r="E26" s="15">
        <f t="shared" si="4"/>
        <v>91.25964010282776</v>
      </c>
    </row>
    <row r="27" spans="1:5" x14ac:dyDescent="0.25">
      <c r="A27" s="30" t="s">
        <v>85</v>
      </c>
      <c r="B27" s="31">
        <v>1076</v>
      </c>
      <c r="C27" s="31">
        <f>[1]Munka1!D68</f>
        <v>1058</v>
      </c>
      <c r="D27" s="27">
        <f t="shared" si="3"/>
        <v>-18</v>
      </c>
      <c r="E27" s="32">
        <f t="shared" si="4"/>
        <v>98.327137546468407</v>
      </c>
    </row>
    <row r="28" spans="1:5" x14ac:dyDescent="0.25">
      <c r="A28" s="30" t="s">
        <v>86</v>
      </c>
      <c r="B28" s="31">
        <v>2366</v>
      </c>
      <c r="C28" s="31">
        <f>[1]Munka1!D69</f>
        <v>3048</v>
      </c>
      <c r="D28" s="27">
        <f t="shared" si="3"/>
        <v>682</v>
      </c>
      <c r="E28" s="32">
        <f t="shared" si="4"/>
        <v>128.82502113271343</v>
      </c>
    </row>
    <row r="29" spans="1:5" x14ac:dyDescent="0.25">
      <c r="A29" s="23" t="s">
        <v>87</v>
      </c>
      <c r="B29" s="24">
        <f>B27+B28</f>
        <v>3442</v>
      </c>
      <c r="C29" s="24">
        <f t="shared" ref="C29" si="5">C27+C28</f>
        <v>4106</v>
      </c>
      <c r="D29" s="24">
        <f>C29-B29</f>
        <v>664</v>
      </c>
      <c r="E29" s="25">
        <f t="shared" si="4"/>
        <v>119.29110981987216</v>
      </c>
    </row>
    <row r="30" spans="1:5" x14ac:dyDescent="0.25">
      <c r="A30" s="20" t="s">
        <v>88</v>
      </c>
      <c r="B30" s="21">
        <f>B19+B26+B29</f>
        <v>64219</v>
      </c>
      <c r="C30" s="21">
        <f>C19+C26+C29</f>
        <v>65819</v>
      </c>
      <c r="D30" s="21">
        <f>C30-B30</f>
        <v>1600</v>
      </c>
      <c r="E30" s="22">
        <f t="shared" si="4"/>
        <v>102.49147448574409</v>
      </c>
    </row>
    <row r="31" spans="1:5" ht="71.25" x14ac:dyDescent="0.25">
      <c r="A31" s="33" t="s">
        <v>89</v>
      </c>
      <c r="B31" s="34">
        <f>B29/B19*100</f>
        <v>5.699807908856064</v>
      </c>
      <c r="C31" s="34">
        <f>C29/C19*100</f>
        <v>6.6918739202711945</v>
      </c>
      <c r="D31" s="35"/>
      <c r="E31" s="35"/>
    </row>
  </sheetData>
  <mergeCells count="5">
    <mergeCell ref="A1:E1"/>
    <mergeCell ref="A2:E2"/>
    <mergeCell ref="A4:A5"/>
    <mergeCell ref="B4:B5"/>
    <mergeCell ref="C4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:H27"/>
  <sheetViews>
    <sheetView workbookViewId="0">
      <selection activeCell="L27" sqref="L27"/>
    </sheetView>
  </sheetViews>
  <sheetFormatPr defaultRowHeight="15.75" x14ac:dyDescent="0.25"/>
  <sheetData>
    <row r="1" spans="1:8" x14ac:dyDescent="0.25">
      <c r="A1" s="63" t="s">
        <v>90</v>
      </c>
      <c r="B1" s="63"/>
      <c r="C1" s="63"/>
      <c r="D1" s="63"/>
      <c r="E1" s="63"/>
      <c r="F1" s="63"/>
      <c r="G1" s="63"/>
      <c r="H1" s="63"/>
    </row>
    <row r="2" spans="1:8" x14ac:dyDescent="0.25">
      <c r="A2" s="64" t="s">
        <v>91</v>
      </c>
      <c r="B2" s="65"/>
      <c r="C2" s="68" t="s">
        <v>92</v>
      </c>
      <c r="D2" s="68"/>
      <c r="E2" s="68" t="s">
        <v>93</v>
      </c>
      <c r="F2" s="68"/>
      <c r="G2" s="69" t="s">
        <v>94</v>
      </c>
      <c r="H2" s="69"/>
    </row>
    <row r="3" spans="1:8" ht="38.25" x14ac:dyDescent="0.25">
      <c r="A3" s="66"/>
      <c r="B3" s="67"/>
      <c r="C3" s="36" t="s">
        <v>95</v>
      </c>
      <c r="D3" s="36" t="s">
        <v>96</v>
      </c>
      <c r="E3" s="36" t="s">
        <v>95</v>
      </c>
      <c r="F3" s="36" t="s">
        <v>96</v>
      </c>
      <c r="G3" s="36" t="s">
        <v>95</v>
      </c>
      <c r="H3" s="36" t="s">
        <v>96</v>
      </c>
    </row>
    <row r="4" spans="1:8" x14ac:dyDescent="0.25">
      <c r="A4" s="37" t="s">
        <v>97</v>
      </c>
      <c r="B4" s="38" t="s">
        <v>98</v>
      </c>
      <c r="C4" s="39">
        <v>6138</v>
      </c>
      <c r="D4" s="39">
        <v>3776.136321</v>
      </c>
      <c r="E4" s="40">
        <v>6902</v>
      </c>
      <c r="F4" s="40">
        <v>4310.7993479999996</v>
      </c>
      <c r="G4" s="41">
        <v>112.44705115672858</v>
      </c>
      <c r="H4" s="41">
        <v>114.15899696275822</v>
      </c>
    </row>
    <row r="5" spans="1:8" x14ac:dyDescent="0.25">
      <c r="A5" s="37" t="s">
        <v>99</v>
      </c>
      <c r="B5" s="38" t="s">
        <v>100</v>
      </c>
      <c r="C5" s="39">
        <v>2664</v>
      </c>
      <c r="D5" s="39">
        <v>932.88154799999995</v>
      </c>
      <c r="E5" s="40">
        <v>3865</v>
      </c>
      <c r="F5" s="40">
        <v>1577.4360349999999</v>
      </c>
      <c r="G5" s="41">
        <v>145.08258258258257</v>
      </c>
      <c r="H5" s="41">
        <v>169.09285411227793</v>
      </c>
    </row>
    <row r="6" spans="1:8" x14ac:dyDescent="0.25">
      <c r="A6" s="37" t="s">
        <v>101</v>
      </c>
      <c r="B6" s="38" t="s">
        <v>102</v>
      </c>
      <c r="C6" s="39">
        <v>5679</v>
      </c>
      <c r="D6" s="39">
        <v>851.89074000000005</v>
      </c>
      <c r="E6" s="40">
        <v>7007</v>
      </c>
      <c r="F6" s="40">
        <v>825.73841100000004</v>
      </c>
      <c r="G6" s="41">
        <v>123.38439866173623</v>
      </c>
      <c r="H6" s="41">
        <v>96.930084132620109</v>
      </c>
    </row>
    <row r="7" spans="1:8" x14ac:dyDescent="0.25">
      <c r="A7" s="70" t="s">
        <v>103</v>
      </c>
      <c r="B7" s="71"/>
      <c r="C7" s="71"/>
      <c r="D7" s="71"/>
      <c r="E7" s="71"/>
      <c r="F7" s="71"/>
      <c r="G7" s="71"/>
      <c r="H7" s="72"/>
    </row>
    <row r="8" spans="1:8" x14ac:dyDescent="0.25">
      <c r="A8" s="37" t="s">
        <v>104</v>
      </c>
      <c r="B8" s="42" t="s">
        <v>105</v>
      </c>
      <c r="C8" s="43">
        <v>4841</v>
      </c>
      <c r="D8" s="43">
        <v>6399.4066350000003</v>
      </c>
      <c r="E8" s="43">
        <v>6512</v>
      </c>
      <c r="F8" s="43">
        <v>26026.075126</v>
      </c>
      <c r="G8" s="41">
        <v>134.517661640157</v>
      </c>
      <c r="H8" s="41">
        <v>406.69512988370985</v>
      </c>
    </row>
    <row r="9" spans="1:8" x14ac:dyDescent="0.25">
      <c r="A9" s="37" t="s">
        <v>106</v>
      </c>
      <c r="B9" s="42" t="s">
        <v>107</v>
      </c>
      <c r="C9" s="43">
        <v>701</v>
      </c>
      <c r="D9" s="43">
        <v>1008.318009</v>
      </c>
      <c r="E9" s="43">
        <v>982</v>
      </c>
      <c r="F9" s="43">
        <v>2357.2402029999998</v>
      </c>
      <c r="G9" s="41">
        <v>140.08559201141227</v>
      </c>
      <c r="H9" s="41">
        <v>233.77944080734952</v>
      </c>
    </row>
    <row r="10" spans="1:8" x14ac:dyDescent="0.25">
      <c r="A10" s="37" t="s">
        <v>108</v>
      </c>
      <c r="B10" s="42" t="s">
        <v>109</v>
      </c>
      <c r="C10" s="43">
        <v>117</v>
      </c>
      <c r="D10" s="43">
        <v>11.662487</v>
      </c>
      <c r="E10" s="43">
        <v>134</v>
      </c>
      <c r="F10" s="43">
        <v>8.1686610000000002</v>
      </c>
      <c r="G10" s="41">
        <v>114.52991452991452</v>
      </c>
      <c r="H10" s="41">
        <v>70.042187399651539</v>
      </c>
    </row>
    <row r="11" spans="1:8" x14ac:dyDescent="0.25">
      <c r="A11" s="37" t="s">
        <v>110</v>
      </c>
      <c r="B11" s="42" t="s">
        <v>111</v>
      </c>
      <c r="C11" s="43">
        <v>16</v>
      </c>
      <c r="D11" s="43">
        <v>24.975482</v>
      </c>
      <c r="E11" s="43">
        <v>6</v>
      </c>
      <c r="F11" s="43">
        <v>16.307241000000001</v>
      </c>
      <c r="G11" s="41">
        <v>37.5</v>
      </c>
      <c r="H11" s="41">
        <v>65.292998149144836</v>
      </c>
    </row>
    <row r="12" spans="1:8" x14ac:dyDescent="0.25">
      <c r="A12" s="37" t="s">
        <v>112</v>
      </c>
      <c r="B12" s="42" t="s">
        <v>113</v>
      </c>
      <c r="C12" s="43">
        <v>118</v>
      </c>
      <c r="D12" s="43">
        <v>4.4609819999999996</v>
      </c>
      <c r="E12" s="43">
        <v>19</v>
      </c>
      <c r="F12" s="43">
        <v>7.8319919999999996</v>
      </c>
      <c r="G12" s="41">
        <v>16.101694915254235</v>
      </c>
      <c r="H12" s="41">
        <v>175.56654566191929</v>
      </c>
    </row>
    <row r="13" spans="1:8" x14ac:dyDescent="0.25">
      <c r="A13" s="37" t="s">
        <v>114</v>
      </c>
      <c r="B13" s="42" t="s">
        <v>115</v>
      </c>
      <c r="C13" s="43">
        <v>30</v>
      </c>
      <c r="D13" s="43">
        <v>38.899231</v>
      </c>
      <c r="E13" s="43">
        <v>25</v>
      </c>
      <c r="F13" s="43">
        <v>79.818674999999999</v>
      </c>
      <c r="G13" s="41">
        <v>83.333333333333343</v>
      </c>
      <c r="H13" s="41">
        <v>205.1934522818716</v>
      </c>
    </row>
    <row r="14" spans="1:8" x14ac:dyDescent="0.25">
      <c r="A14" s="37" t="s">
        <v>116</v>
      </c>
      <c r="B14" s="42" t="s">
        <v>117</v>
      </c>
      <c r="C14" s="43">
        <v>0</v>
      </c>
      <c r="D14" s="43">
        <v>0</v>
      </c>
      <c r="E14" s="43">
        <v>4</v>
      </c>
      <c r="F14" s="43">
        <v>0</v>
      </c>
      <c r="G14" s="41" t="s">
        <v>118</v>
      </c>
      <c r="H14" s="41" t="s">
        <v>118</v>
      </c>
    </row>
    <row r="15" spans="1:8" x14ac:dyDescent="0.25">
      <c r="A15" s="37" t="s">
        <v>119</v>
      </c>
      <c r="B15" s="42" t="s">
        <v>120</v>
      </c>
      <c r="C15" s="43">
        <v>179</v>
      </c>
      <c r="D15" s="43">
        <v>648.01524500000005</v>
      </c>
      <c r="E15" s="43">
        <v>266</v>
      </c>
      <c r="F15" s="43">
        <v>127.929118</v>
      </c>
      <c r="G15" s="41">
        <v>148.60335195530726</v>
      </c>
      <c r="H15" s="41">
        <v>19.741683392031923</v>
      </c>
    </row>
    <row r="16" spans="1:8" x14ac:dyDescent="0.25">
      <c r="A16" s="37" t="s">
        <v>121</v>
      </c>
      <c r="B16" s="42" t="s">
        <v>122</v>
      </c>
      <c r="C16" s="43">
        <v>3432</v>
      </c>
      <c r="D16" s="43">
        <v>597.93241699999999</v>
      </c>
      <c r="E16" s="43">
        <v>4795</v>
      </c>
      <c r="F16" s="43">
        <v>596.67654200000004</v>
      </c>
      <c r="G16" s="41">
        <v>139.71445221445222</v>
      </c>
      <c r="H16" s="41">
        <v>99.789963720933372</v>
      </c>
    </row>
    <row r="17" spans="1:8" x14ac:dyDescent="0.25">
      <c r="A17" s="37" t="s">
        <v>123</v>
      </c>
      <c r="B17" s="42" t="s">
        <v>124</v>
      </c>
      <c r="C17" s="43">
        <v>3</v>
      </c>
      <c r="D17" s="43">
        <v>1.2</v>
      </c>
      <c r="E17" s="43">
        <v>6</v>
      </c>
      <c r="F17" s="43">
        <v>10.685</v>
      </c>
      <c r="G17" s="41">
        <v>200</v>
      </c>
      <c r="H17" s="41">
        <v>890.41666666666663</v>
      </c>
    </row>
    <row r="18" spans="1:8" x14ac:dyDescent="0.25">
      <c r="A18" s="37" t="s">
        <v>125</v>
      </c>
      <c r="B18" s="42" t="s">
        <v>126</v>
      </c>
      <c r="C18" s="43">
        <v>3</v>
      </c>
      <c r="D18" s="43">
        <v>1.2</v>
      </c>
      <c r="E18" s="43">
        <v>2</v>
      </c>
      <c r="F18" s="43">
        <v>10.19</v>
      </c>
      <c r="G18" s="41">
        <v>66.666666666666657</v>
      </c>
      <c r="H18" s="41">
        <v>849.16666666666674</v>
      </c>
    </row>
    <row r="19" spans="1:8" x14ac:dyDescent="0.25">
      <c r="A19" s="37" t="s">
        <v>127</v>
      </c>
      <c r="B19" s="42" t="s">
        <v>128</v>
      </c>
      <c r="C19" s="43">
        <v>205</v>
      </c>
      <c r="D19" s="43">
        <v>18.542000000000002</v>
      </c>
      <c r="E19" s="43">
        <v>173</v>
      </c>
      <c r="F19" s="43">
        <v>14.257999999999999</v>
      </c>
      <c r="G19" s="41">
        <v>84.390243902439025</v>
      </c>
      <c r="H19" s="41">
        <v>76.895696257145929</v>
      </c>
    </row>
    <row r="20" spans="1:8" x14ac:dyDescent="0.25">
      <c r="A20" s="37" t="s">
        <v>129</v>
      </c>
      <c r="B20" s="42" t="s">
        <v>126</v>
      </c>
      <c r="C20" s="43">
        <v>205</v>
      </c>
      <c r="D20" s="43">
        <v>18.542000000000002</v>
      </c>
      <c r="E20" s="43">
        <v>173</v>
      </c>
      <c r="F20" s="43">
        <v>14.257999999999999</v>
      </c>
      <c r="G20" s="41">
        <v>84.390243902439025</v>
      </c>
      <c r="H20" s="41">
        <v>76.895696257145929</v>
      </c>
    </row>
    <row r="21" spans="1:8" x14ac:dyDescent="0.25">
      <c r="A21" s="37" t="s">
        <v>130</v>
      </c>
      <c r="B21" s="42" t="s">
        <v>131</v>
      </c>
      <c r="C21" s="43">
        <v>0</v>
      </c>
      <c r="D21" s="43">
        <v>0</v>
      </c>
      <c r="E21" s="43">
        <v>1</v>
      </c>
      <c r="F21" s="43">
        <v>0.3</v>
      </c>
      <c r="G21" s="41" t="s">
        <v>118</v>
      </c>
      <c r="H21" s="41" t="s">
        <v>118</v>
      </c>
    </row>
    <row r="22" spans="1:8" x14ac:dyDescent="0.25">
      <c r="A22" s="37" t="s">
        <v>132</v>
      </c>
      <c r="B22" s="42" t="s">
        <v>133</v>
      </c>
      <c r="C22" s="43">
        <v>0</v>
      </c>
      <c r="D22" s="43">
        <v>0</v>
      </c>
      <c r="E22" s="43">
        <v>1</v>
      </c>
      <c r="F22" s="43">
        <v>0.16</v>
      </c>
      <c r="G22" s="41" t="s">
        <v>118</v>
      </c>
      <c r="H22" s="41" t="s">
        <v>118</v>
      </c>
    </row>
    <row r="23" spans="1:8" ht="38.25" x14ac:dyDescent="0.25">
      <c r="A23" s="37" t="s">
        <v>134</v>
      </c>
      <c r="B23" s="44" t="s">
        <v>135</v>
      </c>
      <c r="C23" s="43">
        <v>24</v>
      </c>
      <c r="D23" s="43">
        <v>4747.1360000000004</v>
      </c>
      <c r="E23" s="43">
        <v>4</v>
      </c>
      <c r="F23" s="43">
        <v>2255.855</v>
      </c>
      <c r="G23" s="41">
        <v>16.666666666666664</v>
      </c>
      <c r="H23" s="41">
        <v>47.520336472348795</v>
      </c>
    </row>
    <row r="24" spans="1:8" x14ac:dyDescent="0.25">
      <c r="A24" s="37" t="s">
        <v>136</v>
      </c>
      <c r="B24" s="42" t="s">
        <v>137</v>
      </c>
      <c r="C24" s="43">
        <v>24</v>
      </c>
      <c r="D24" s="43">
        <v>4747.1360000000004</v>
      </c>
      <c r="E24" s="43">
        <v>4</v>
      </c>
      <c r="F24" s="43">
        <v>2255.855</v>
      </c>
      <c r="G24" s="41">
        <v>16.666666666666664</v>
      </c>
      <c r="H24" s="41">
        <v>47.520336472348795</v>
      </c>
    </row>
    <row r="25" spans="1:8" x14ac:dyDescent="0.25">
      <c r="A25" s="37" t="s">
        <v>138</v>
      </c>
      <c r="B25" s="42" t="s">
        <v>139</v>
      </c>
      <c r="C25" s="43">
        <v>1</v>
      </c>
      <c r="D25" s="43">
        <v>1.5</v>
      </c>
      <c r="E25" s="43">
        <v>0</v>
      </c>
      <c r="F25" s="43">
        <v>0</v>
      </c>
      <c r="G25" s="41">
        <v>0</v>
      </c>
      <c r="H25" s="41">
        <v>0</v>
      </c>
    </row>
    <row r="26" spans="1:8" x14ac:dyDescent="0.25">
      <c r="A26" s="37" t="s">
        <v>140</v>
      </c>
      <c r="B26" s="42" t="s">
        <v>141</v>
      </c>
      <c r="C26" s="43">
        <v>1</v>
      </c>
      <c r="D26" s="43">
        <v>12</v>
      </c>
      <c r="E26" s="43">
        <v>2</v>
      </c>
      <c r="F26" s="43">
        <v>4.7919999999999998</v>
      </c>
      <c r="G26" s="41">
        <v>200</v>
      </c>
      <c r="H26" s="41">
        <v>39.93333333333333</v>
      </c>
    </row>
    <row r="27" spans="1:8" x14ac:dyDescent="0.25">
      <c r="A27" s="37" t="s">
        <v>142</v>
      </c>
      <c r="B27" s="42" t="s">
        <v>137</v>
      </c>
      <c r="C27" s="43">
        <v>1</v>
      </c>
      <c r="D27" s="43">
        <v>12</v>
      </c>
      <c r="E27" s="43">
        <v>2</v>
      </c>
      <c r="F27" s="43">
        <v>4.7919999999999998</v>
      </c>
      <c r="G27" s="41">
        <v>200</v>
      </c>
      <c r="H27" s="41">
        <v>39.93333333333333</v>
      </c>
    </row>
  </sheetData>
  <mergeCells count="6">
    <mergeCell ref="A7:H7"/>
    <mergeCell ref="A1:H1"/>
    <mergeCell ref="A2:B3"/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E13"/>
  <sheetViews>
    <sheetView workbookViewId="0">
      <selection sqref="A1:E13"/>
    </sheetView>
  </sheetViews>
  <sheetFormatPr defaultRowHeight="15.75" x14ac:dyDescent="0.25"/>
  <sheetData>
    <row r="1" spans="1:5" x14ac:dyDescent="0.25">
      <c r="A1" s="3" t="s">
        <v>39</v>
      </c>
      <c r="B1" s="4" t="s">
        <v>40</v>
      </c>
      <c r="C1" s="5" t="s">
        <v>41</v>
      </c>
      <c r="D1" s="6" t="s">
        <v>42</v>
      </c>
      <c r="E1" s="7" t="s">
        <v>43</v>
      </c>
    </row>
    <row r="2" spans="1:5" x14ac:dyDescent="0.25">
      <c r="A2" s="3" t="s">
        <v>44</v>
      </c>
      <c r="B2" s="4">
        <v>2.2999999999999998</v>
      </c>
      <c r="C2" s="5">
        <v>0.5</v>
      </c>
      <c r="D2" s="6">
        <v>0.3</v>
      </c>
      <c r="E2" s="7">
        <v>0.1</v>
      </c>
    </row>
    <row r="3" spans="1:5" x14ac:dyDescent="0.25">
      <c r="A3" s="3" t="s">
        <v>45</v>
      </c>
      <c r="B3" s="4">
        <v>2.1</v>
      </c>
      <c r="C3" s="5">
        <v>0.4</v>
      </c>
      <c r="D3" s="6">
        <v>0.7</v>
      </c>
      <c r="E3" s="7">
        <v>0.1</v>
      </c>
    </row>
    <row r="4" spans="1:5" x14ac:dyDescent="0.25">
      <c r="A4" s="3" t="s">
        <v>46</v>
      </c>
      <c r="B4" s="4">
        <v>3</v>
      </c>
      <c r="C4" s="5">
        <v>0.7</v>
      </c>
      <c r="D4" s="6">
        <v>1.1000000000000001</v>
      </c>
      <c r="E4" s="7">
        <v>0.2</v>
      </c>
    </row>
    <row r="5" spans="1:5" x14ac:dyDescent="0.25">
      <c r="A5" s="3" t="s">
        <v>47</v>
      </c>
      <c r="B5" s="4">
        <v>3.4</v>
      </c>
      <c r="C5" s="5">
        <v>1.1000000000000001</v>
      </c>
      <c r="D5" s="6">
        <v>1.2</v>
      </c>
      <c r="E5" s="7">
        <v>0.3</v>
      </c>
    </row>
    <row r="6" spans="1:5" x14ac:dyDescent="0.25">
      <c r="A6" s="3" t="s">
        <v>48</v>
      </c>
      <c r="B6" s="4">
        <v>4</v>
      </c>
      <c r="C6" s="5">
        <v>3.9</v>
      </c>
      <c r="D6" s="6">
        <v>1.7</v>
      </c>
      <c r="E6" s="7">
        <v>0.5</v>
      </c>
    </row>
    <row r="7" spans="1:5" x14ac:dyDescent="0.25">
      <c r="A7" s="3" t="s">
        <v>49</v>
      </c>
      <c r="B7" s="4">
        <v>4.0999999999999996</v>
      </c>
      <c r="C7" s="5">
        <v>5.9</v>
      </c>
      <c r="D7" s="6">
        <v>2</v>
      </c>
      <c r="E7" s="7">
        <v>1.1000000000000001</v>
      </c>
    </row>
    <row r="8" spans="1:5" x14ac:dyDescent="0.25">
      <c r="A8" s="3" t="s">
        <v>50</v>
      </c>
      <c r="B8" s="4">
        <v>4.4000000000000004</v>
      </c>
      <c r="C8" s="5">
        <v>5.4</v>
      </c>
      <c r="D8" s="6">
        <v>1.9</v>
      </c>
      <c r="E8" s="7">
        <v>1.3</v>
      </c>
    </row>
    <row r="9" spans="1:5" x14ac:dyDescent="0.25">
      <c r="A9" s="3" t="s">
        <v>51</v>
      </c>
      <c r="B9" s="4">
        <v>4.5</v>
      </c>
      <c r="C9" s="5">
        <v>6.3</v>
      </c>
      <c r="D9" s="6">
        <v>2.1</v>
      </c>
      <c r="E9" s="7">
        <v>1.2</v>
      </c>
    </row>
    <row r="10" spans="1:5" x14ac:dyDescent="0.25">
      <c r="A10" s="3" t="s">
        <v>52</v>
      </c>
      <c r="B10" s="4">
        <v>3.6</v>
      </c>
      <c r="C10" s="5">
        <v>3.1</v>
      </c>
      <c r="D10" s="6">
        <v>2.7</v>
      </c>
      <c r="E10" s="7">
        <v>1.4</v>
      </c>
    </row>
    <row r="11" spans="1:5" x14ac:dyDescent="0.25">
      <c r="A11" s="3" t="s">
        <v>0</v>
      </c>
      <c r="B11" s="4">
        <v>2.8</v>
      </c>
      <c r="C11" s="5">
        <v>1.5</v>
      </c>
      <c r="D11" s="6">
        <v>3</v>
      </c>
      <c r="E11" s="7">
        <v>1.1000000000000001</v>
      </c>
    </row>
    <row r="12" spans="1:5" x14ac:dyDescent="0.25">
      <c r="A12" s="3" t="s">
        <v>53</v>
      </c>
      <c r="B12" s="4">
        <v>1.9</v>
      </c>
      <c r="C12" s="5">
        <v>0.8</v>
      </c>
      <c r="D12" s="6">
        <v>1.6</v>
      </c>
      <c r="E12" s="7">
        <v>0.4</v>
      </c>
    </row>
    <row r="13" spans="1:5" x14ac:dyDescent="0.25">
      <c r="A13" s="3" t="s">
        <v>54</v>
      </c>
      <c r="B13" s="4">
        <v>4.7</v>
      </c>
      <c r="C13" s="5">
        <v>1.5</v>
      </c>
      <c r="D13" s="6">
        <v>0.4</v>
      </c>
      <c r="E13" s="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8"/>
  <dimension ref="A1:M9"/>
  <sheetViews>
    <sheetView tabSelected="1" workbookViewId="0">
      <selection activeCell="G29" sqref="G29"/>
    </sheetView>
  </sheetViews>
  <sheetFormatPr defaultRowHeight="15.75" x14ac:dyDescent="0.25"/>
  <cols>
    <col min="2" max="13" width="10.375" bestFit="1" customWidth="1"/>
  </cols>
  <sheetData>
    <row r="1" spans="1:13" ht="16.5" thickBot="1" x14ac:dyDescent="0.3">
      <c r="A1" s="80" t="s">
        <v>247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ht="16.5" thickBo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ht="16.5" thickBot="1" x14ac:dyDescent="0.3">
      <c r="A3" s="84"/>
      <c r="B3" s="85" t="s">
        <v>44</v>
      </c>
      <c r="C3" s="86" t="s">
        <v>45</v>
      </c>
      <c r="D3" s="86" t="s">
        <v>46</v>
      </c>
      <c r="E3" s="86" t="s">
        <v>47</v>
      </c>
      <c r="F3" s="86" t="s">
        <v>48</v>
      </c>
      <c r="G3" s="86" t="s">
        <v>49</v>
      </c>
      <c r="H3" s="86" t="s">
        <v>50</v>
      </c>
      <c r="I3" s="86" t="s">
        <v>51</v>
      </c>
      <c r="J3" s="86" t="s">
        <v>52</v>
      </c>
      <c r="K3" s="86" t="s">
        <v>0</v>
      </c>
      <c r="L3" s="86" t="s">
        <v>53</v>
      </c>
      <c r="M3" s="87" t="s">
        <v>54</v>
      </c>
    </row>
    <row r="4" spans="1:13" x14ac:dyDescent="0.25">
      <c r="A4" s="97" t="s">
        <v>248</v>
      </c>
      <c r="B4" s="88">
        <v>22256000</v>
      </c>
      <c r="C4" s="89">
        <v>53291000</v>
      </c>
      <c r="D4" s="89">
        <v>34271000</v>
      </c>
      <c r="E4" s="89">
        <v>35509000</v>
      </c>
      <c r="F4" s="89">
        <v>41352000</v>
      </c>
      <c r="G4" s="89">
        <v>25287000</v>
      </c>
      <c r="H4" s="89">
        <v>58051000</v>
      </c>
      <c r="I4" s="89">
        <v>28943000</v>
      </c>
      <c r="J4" s="89">
        <v>61665000</v>
      </c>
      <c r="K4" s="89">
        <v>68030000</v>
      </c>
      <c r="L4" s="89">
        <v>28335000</v>
      </c>
      <c r="M4" s="90">
        <v>38473000</v>
      </c>
    </row>
    <row r="5" spans="1:13" x14ac:dyDescent="0.25">
      <c r="A5" s="98" t="s">
        <v>249</v>
      </c>
      <c r="B5" s="91">
        <v>47680000</v>
      </c>
      <c r="C5" s="92">
        <v>55749000</v>
      </c>
      <c r="D5" s="92">
        <v>71406000</v>
      </c>
      <c r="E5" s="92">
        <v>89674000</v>
      </c>
      <c r="F5" s="92">
        <v>44752000</v>
      </c>
      <c r="G5" s="92">
        <v>65770000</v>
      </c>
      <c r="H5" s="92">
        <v>40139000</v>
      </c>
      <c r="I5" s="92">
        <v>70109000</v>
      </c>
      <c r="J5" s="92">
        <v>47635000</v>
      </c>
      <c r="K5" s="92">
        <v>79383000</v>
      </c>
      <c r="L5" s="92">
        <v>77036000</v>
      </c>
      <c r="M5" s="93">
        <v>76279000</v>
      </c>
    </row>
    <row r="6" spans="1:13" x14ac:dyDescent="0.25">
      <c r="A6" s="98" t="s">
        <v>250</v>
      </c>
      <c r="B6" s="91">
        <v>43614000</v>
      </c>
      <c r="C6" s="92">
        <v>48846000</v>
      </c>
      <c r="D6" s="92">
        <v>30194000</v>
      </c>
      <c r="E6" s="92">
        <v>36598000</v>
      </c>
      <c r="F6" s="92">
        <v>73122000</v>
      </c>
      <c r="G6" s="92">
        <v>27988000</v>
      </c>
      <c r="H6" s="92">
        <v>79761000</v>
      </c>
      <c r="I6" s="92">
        <v>58265000</v>
      </c>
      <c r="J6" s="92">
        <v>65832000</v>
      </c>
      <c r="K6" s="92">
        <v>41874000</v>
      </c>
      <c r="L6" s="92">
        <v>16127000</v>
      </c>
      <c r="M6" s="93">
        <v>68042000</v>
      </c>
    </row>
    <row r="7" spans="1:13" x14ac:dyDescent="0.25">
      <c r="A7" s="98" t="s">
        <v>251</v>
      </c>
      <c r="B7" s="91">
        <v>29764000</v>
      </c>
      <c r="C7" s="92">
        <v>29122000</v>
      </c>
      <c r="D7" s="92">
        <v>31500000</v>
      </c>
      <c r="E7" s="92">
        <v>43152000</v>
      </c>
      <c r="F7" s="92">
        <v>30784000</v>
      </c>
      <c r="G7" s="92">
        <v>32890000</v>
      </c>
      <c r="H7" s="92">
        <v>46026000</v>
      </c>
      <c r="I7" s="92">
        <v>25354000</v>
      </c>
      <c r="J7" s="92">
        <v>43177000</v>
      </c>
      <c r="K7" s="92">
        <v>36724000</v>
      </c>
      <c r="L7" s="92">
        <v>26019000</v>
      </c>
      <c r="M7" s="93">
        <v>34333000</v>
      </c>
    </row>
    <row r="8" spans="1:13" x14ac:dyDescent="0.25">
      <c r="A8" s="98" t="s">
        <v>252</v>
      </c>
      <c r="B8" s="91">
        <v>43345000</v>
      </c>
      <c r="C8" s="92">
        <v>55088000</v>
      </c>
      <c r="D8" s="92">
        <v>26499000</v>
      </c>
      <c r="E8" s="92">
        <v>58921000</v>
      </c>
      <c r="F8" s="92">
        <v>22913000</v>
      </c>
      <c r="G8" s="92">
        <v>35775000</v>
      </c>
      <c r="H8" s="92">
        <v>53285000</v>
      </c>
      <c r="I8" s="92">
        <v>24979000</v>
      </c>
      <c r="J8" s="92">
        <v>27780000</v>
      </c>
      <c r="K8" s="92">
        <v>39393000</v>
      </c>
      <c r="L8" s="92">
        <v>40769000</v>
      </c>
      <c r="M8" s="93">
        <v>49537000</v>
      </c>
    </row>
    <row r="9" spans="1:13" ht="16.5" thickBot="1" x14ac:dyDescent="0.3">
      <c r="A9" s="99" t="s">
        <v>253</v>
      </c>
      <c r="B9" s="94">
        <v>54369000</v>
      </c>
      <c r="C9" s="95">
        <v>65372000</v>
      </c>
      <c r="D9" s="95">
        <v>25021000</v>
      </c>
      <c r="E9" s="95">
        <v>37109000</v>
      </c>
      <c r="F9" s="95">
        <v>62863000</v>
      </c>
      <c r="G9" s="95">
        <v>34539000</v>
      </c>
      <c r="H9" s="95">
        <v>21761000</v>
      </c>
      <c r="I9" s="95">
        <v>21803000</v>
      </c>
      <c r="J9" s="95">
        <v>40848000</v>
      </c>
      <c r="K9" s="95">
        <v>27475000</v>
      </c>
      <c r="L9" s="95">
        <v>38048000</v>
      </c>
      <c r="M9" s="96">
        <v>30128000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4"/>
  <dimension ref="A1:G19"/>
  <sheetViews>
    <sheetView workbookViewId="0">
      <selection activeCell="F29" sqref="F29"/>
    </sheetView>
  </sheetViews>
  <sheetFormatPr defaultRowHeight="15.75" x14ac:dyDescent="0.25"/>
  <cols>
    <col min="2" max="2" width="22.5" customWidth="1"/>
    <col min="3" max="3" width="25.5" customWidth="1"/>
    <col min="5" max="5" width="18.125" customWidth="1"/>
    <col min="6" max="6" width="14.25" customWidth="1"/>
    <col min="7" max="7" width="65.25" customWidth="1"/>
  </cols>
  <sheetData>
    <row r="1" spans="1:7" ht="39" thickBot="1" x14ac:dyDescent="0.3">
      <c r="A1" s="45" t="s">
        <v>143</v>
      </c>
      <c r="B1" s="45" t="s">
        <v>144</v>
      </c>
      <c r="C1" s="45" t="s">
        <v>145</v>
      </c>
      <c r="D1" s="45" t="s">
        <v>146</v>
      </c>
      <c r="E1" s="45" t="s">
        <v>147</v>
      </c>
      <c r="F1" s="46" t="s">
        <v>148</v>
      </c>
      <c r="G1" s="47" t="s">
        <v>149</v>
      </c>
    </row>
    <row r="2" spans="1:7" x14ac:dyDescent="0.25">
      <c r="A2" s="48" t="s">
        <v>97</v>
      </c>
      <c r="B2" s="48" t="s">
        <v>150</v>
      </c>
      <c r="C2" s="49" t="s">
        <v>151</v>
      </c>
      <c r="D2" s="50" t="s">
        <v>152</v>
      </c>
      <c r="E2" s="49" t="s">
        <v>153</v>
      </c>
      <c r="F2" s="51" t="s">
        <v>154</v>
      </c>
      <c r="G2" s="52" t="s">
        <v>155</v>
      </c>
    </row>
    <row r="3" spans="1:7" x14ac:dyDescent="0.25">
      <c r="A3" s="53" t="s">
        <v>99</v>
      </c>
      <c r="B3" s="53" t="s">
        <v>156</v>
      </c>
      <c r="C3" s="49" t="s">
        <v>157</v>
      </c>
      <c r="D3" s="50" t="s">
        <v>158</v>
      </c>
      <c r="E3" s="49"/>
      <c r="F3" s="51" t="s">
        <v>159</v>
      </c>
      <c r="G3" s="52" t="s">
        <v>160</v>
      </c>
    </row>
    <row r="4" spans="1:7" x14ac:dyDescent="0.25">
      <c r="A4" s="53" t="s">
        <v>101</v>
      </c>
      <c r="B4" s="53" t="s">
        <v>156</v>
      </c>
      <c r="C4" s="49" t="s">
        <v>161</v>
      </c>
      <c r="D4" s="50" t="s">
        <v>162</v>
      </c>
      <c r="E4" s="49"/>
      <c r="F4" s="51" t="s">
        <v>154</v>
      </c>
      <c r="G4" s="52" t="s">
        <v>163</v>
      </c>
    </row>
    <row r="5" spans="1:7" x14ac:dyDescent="0.25">
      <c r="A5" s="53" t="s">
        <v>104</v>
      </c>
      <c r="B5" s="53" t="s">
        <v>164</v>
      </c>
      <c r="C5" s="49" t="s">
        <v>165</v>
      </c>
      <c r="D5" s="50" t="s">
        <v>166</v>
      </c>
      <c r="E5" s="49"/>
      <c r="F5" s="51" t="s">
        <v>167</v>
      </c>
      <c r="G5" s="52" t="s">
        <v>168</v>
      </c>
    </row>
    <row r="6" spans="1:7" x14ac:dyDescent="0.25">
      <c r="A6" s="53" t="s">
        <v>106</v>
      </c>
      <c r="B6" s="53" t="s">
        <v>164</v>
      </c>
      <c r="C6" s="49" t="s">
        <v>169</v>
      </c>
      <c r="D6" s="50" t="s">
        <v>170</v>
      </c>
      <c r="E6" s="49"/>
      <c r="F6" s="51" t="s">
        <v>167</v>
      </c>
      <c r="G6" s="52" t="s">
        <v>168</v>
      </c>
    </row>
    <row r="7" spans="1:7" x14ac:dyDescent="0.25">
      <c r="A7" s="53" t="s">
        <v>108</v>
      </c>
      <c r="B7" s="53" t="s">
        <v>171</v>
      </c>
      <c r="C7" s="49" t="s">
        <v>172</v>
      </c>
      <c r="D7" s="50" t="s">
        <v>173</v>
      </c>
      <c r="E7" s="49"/>
      <c r="F7" s="51" t="s">
        <v>159</v>
      </c>
      <c r="G7" s="52" t="s">
        <v>174</v>
      </c>
    </row>
    <row r="8" spans="1:7" x14ac:dyDescent="0.25">
      <c r="A8" s="53" t="s">
        <v>110</v>
      </c>
      <c r="B8" s="53" t="s">
        <v>175</v>
      </c>
      <c r="C8" s="49" t="s">
        <v>176</v>
      </c>
      <c r="D8" s="50" t="s">
        <v>177</v>
      </c>
      <c r="E8" s="49"/>
      <c r="F8" s="51" t="s">
        <v>159</v>
      </c>
      <c r="G8" s="52" t="s">
        <v>178</v>
      </c>
    </row>
    <row r="9" spans="1:7" x14ac:dyDescent="0.25">
      <c r="A9" s="53" t="s">
        <v>112</v>
      </c>
      <c r="B9" s="53" t="s">
        <v>179</v>
      </c>
      <c r="C9" s="49" t="s">
        <v>180</v>
      </c>
      <c r="D9" s="50" t="s">
        <v>181</v>
      </c>
      <c r="E9" s="49"/>
      <c r="F9" s="51" t="s">
        <v>182</v>
      </c>
      <c r="G9" s="52" t="s">
        <v>183</v>
      </c>
    </row>
    <row r="10" spans="1:7" x14ac:dyDescent="0.25">
      <c r="A10" s="53" t="s">
        <v>114</v>
      </c>
      <c r="B10" s="53" t="s">
        <v>179</v>
      </c>
      <c r="C10" s="49" t="s">
        <v>184</v>
      </c>
      <c r="D10" s="50" t="s">
        <v>185</v>
      </c>
      <c r="E10" s="49"/>
      <c r="F10" s="51" t="s">
        <v>186</v>
      </c>
      <c r="G10" s="52" t="s">
        <v>183</v>
      </c>
    </row>
    <row r="11" spans="1:7" x14ac:dyDescent="0.25">
      <c r="A11" s="53" t="s">
        <v>116</v>
      </c>
      <c r="B11" s="53" t="s">
        <v>187</v>
      </c>
      <c r="C11" s="49" t="s">
        <v>188</v>
      </c>
      <c r="D11" s="50" t="s">
        <v>189</v>
      </c>
      <c r="E11" s="49"/>
      <c r="F11" s="51" t="s">
        <v>190</v>
      </c>
      <c r="G11" s="52" t="s">
        <v>174</v>
      </c>
    </row>
    <row r="12" spans="1:7" x14ac:dyDescent="0.25">
      <c r="A12" s="53" t="s">
        <v>119</v>
      </c>
      <c r="B12" s="53" t="s">
        <v>191</v>
      </c>
      <c r="C12" s="49" t="s">
        <v>192</v>
      </c>
      <c r="D12" s="50" t="s">
        <v>193</v>
      </c>
      <c r="E12" s="49" t="s">
        <v>194</v>
      </c>
      <c r="F12" s="51" t="s">
        <v>159</v>
      </c>
      <c r="G12" s="52" t="s">
        <v>195</v>
      </c>
    </row>
    <row r="13" spans="1:7" x14ac:dyDescent="0.25">
      <c r="A13" s="53" t="s">
        <v>121</v>
      </c>
      <c r="B13" s="53" t="s">
        <v>191</v>
      </c>
      <c r="C13" s="54" t="s">
        <v>196</v>
      </c>
      <c r="D13" s="55" t="s">
        <v>197</v>
      </c>
      <c r="E13" s="55" t="s">
        <v>198</v>
      </c>
      <c r="F13" s="51" t="s">
        <v>159</v>
      </c>
      <c r="G13" s="52" t="s">
        <v>199</v>
      </c>
    </row>
    <row r="14" spans="1:7" x14ac:dyDescent="0.25">
      <c r="A14" s="53" t="s">
        <v>123</v>
      </c>
      <c r="B14" s="53" t="s">
        <v>200</v>
      </c>
      <c r="C14" s="54" t="s">
        <v>201</v>
      </c>
      <c r="D14" s="55" t="s">
        <v>202</v>
      </c>
      <c r="E14" s="55"/>
      <c r="F14" s="51" t="s">
        <v>159</v>
      </c>
      <c r="G14" s="52" t="s">
        <v>203</v>
      </c>
    </row>
    <row r="15" spans="1:7" x14ac:dyDescent="0.25">
      <c r="A15" s="53" t="s">
        <v>125</v>
      </c>
      <c r="B15" s="53" t="s">
        <v>204</v>
      </c>
      <c r="C15" s="54" t="s">
        <v>205</v>
      </c>
      <c r="D15" s="55" t="s">
        <v>206</v>
      </c>
      <c r="E15" s="55"/>
      <c r="F15" s="51" t="s">
        <v>159</v>
      </c>
      <c r="G15" s="52" t="s">
        <v>207</v>
      </c>
    </row>
    <row r="16" spans="1:7" x14ac:dyDescent="0.25">
      <c r="A16" s="53" t="s">
        <v>127</v>
      </c>
      <c r="B16" s="53" t="s">
        <v>208</v>
      </c>
      <c r="C16" s="54" t="s">
        <v>209</v>
      </c>
      <c r="D16" s="55" t="s">
        <v>210</v>
      </c>
      <c r="E16" s="55" t="s">
        <v>211</v>
      </c>
      <c r="F16" s="51" t="s">
        <v>159</v>
      </c>
      <c r="G16" s="52" t="s">
        <v>212</v>
      </c>
    </row>
    <row r="17" spans="1:7" x14ac:dyDescent="0.25">
      <c r="A17" s="53" t="s">
        <v>129</v>
      </c>
      <c r="B17" s="53" t="s">
        <v>213</v>
      </c>
      <c r="C17" s="54" t="s">
        <v>214</v>
      </c>
      <c r="D17" s="55" t="s">
        <v>215</v>
      </c>
      <c r="E17" s="55"/>
      <c r="F17" s="51" t="s">
        <v>216</v>
      </c>
      <c r="G17" s="52" t="s">
        <v>217</v>
      </c>
    </row>
    <row r="18" spans="1:7" x14ac:dyDescent="0.25">
      <c r="A18" s="53" t="s">
        <v>130</v>
      </c>
      <c r="B18" s="56" t="s">
        <v>218</v>
      </c>
      <c r="C18" s="57" t="s">
        <v>219</v>
      </c>
      <c r="D18" s="51" t="s">
        <v>220</v>
      </c>
      <c r="E18" s="57"/>
      <c r="F18" s="51" t="s">
        <v>159</v>
      </c>
      <c r="G18" s="52" t="s">
        <v>221</v>
      </c>
    </row>
    <row r="19" spans="1:7" x14ac:dyDescent="0.25">
      <c r="A19" s="53" t="s">
        <v>132</v>
      </c>
      <c r="B19" s="53" t="s">
        <v>218</v>
      </c>
      <c r="C19" s="54" t="s">
        <v>222</v>
      </c>
      <c r="D19" s="55" t="s">
        <v>223</v>
      </c>
      <c r="E19" s="55"/>
      <c r="F19" s="51" t="s">
        <v>159</v>
      </c>
      <c r="G19" s="52" t="s">
        <v>224</v>
      </c>
    </row>
  </sheetData>
  <dataValidations count="4">
    <dataValidation type="list" showInputMessage="1" showErrorMessage="1" sqref="E18">
      <formula1>#REF!</formula1>
    </dataValidation>
    <dataValidation type="list" showInputMessage="1" showErrorMessage="1" sqref="E2">
      <formula1>#REF!</formula1>
    </dataValidation>
    <dataValidation type="list" allowBlank="1" showInputMessage="1" showErrorMessage="1" sqref="B18">
      <formula1>#REF!</formula1>
    </dataValidation>
    <dataValidation type="list" allowBlank="1" showInputMessage="1" showErrorMessage="1" sqref="B2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7"/>
  <dimension ref="A1:E18"/>
  <sheetViews>
    <sheetView workbookViewId="0">
      <selection activeCell="I29" sqref="I29"/>
    </sheetView>
  </sheetViews>
  <sheetFormatPr defaultRowHeight="15.75" x14ac:dyDescent="0.25"/>
  <sheetData>
    <row r="1" spans="1:5" x14ac:dyDescent="0.25">
      <c r="A1" s="73"/>
      <c r="B1" s="73" t="s">
        <v>225</v>
      </c>
      <c r="C1" s="73" t="s">
        <v>226</v>
      </c>
      <c r="D1" s="73" t="s">
        <v>226</v>
      </c>
      <c r="E1" s="73" t="s">
        <v>226</v>
      </c>
    </row>
    <row r="2" spans="1:5" x14ac:dyDescent="0.25">
      <c r="A2" s="73"/>
      <c r="B2" s="73" t="s">
        <v>227</v>
      </c>
      <c r="C2" s="73" t="s">
        <v>228</v>
      </c>
      <c r="D2" s="73" t="s">
        <v>229</v>
      </c>
      <c r="E2" s="73" t="s">
        <v>230</v>
      </c>
    </row>
    <row r="3" spans="1:5" x14ac:dyDescent="0.25">
      <c r="A3" s="74" t="s">
        <v>231</v>
      </c>
      <c r="B3" s="75">
        <v>1</v>
      </c>
      <c r="C3" s="76">
        <v>262.01</v>
      </c>
      <c r="D3" s="76">
        <v>252.96</v>
      </c>
      <c r="E3" s="76">
        <v>271.06</v>
      </c>
    </row>
    <row r="4" spans="1:5" x14ac:dyDescent="0.25">
      <c r="A4" s="77" t="s">
        <v>232</v>
      </c>
      <c r="B4" s="78">
        <v>1</v>
      </c>
      <c r="C4" s="79">
        <v>246.93</v>
      </c>
      <c r="D4" s="79">
        <v>240.76</v>
      </c>
      <c r="E4" s="79">
        <v>253.1</v>
      </c>
    </row>
    <row r="5" spans="1:5" x14ac:dyDescent="0.25">
      <c r="A5" s="74" t="s">
        <v>233</v>
      </c>
      <c r="B5" s="75">
        <v>1</v>
      </c>
      <c r="C5" s="76">
        <v>202.79</v>
      </c>
      <c r="D5" s="76">
        <v>197.72</v>
      </c>
      <c r="E5" s="76">
        <v>207.86</v>
      </c>
    </row>
    <row r="6" spans="1:5" x14ac:dyDescent="0.25">
      <c r="A6" s="77" t="s">
        <v>234</v>
      </c>
      <c r="B6" s="78">
        <v>1</v>
      </c>
      <c r="C6" s="79">
        <v>159.33000000000001</v>
      </c>
      <c r="D6" s="79">
        <v>154.55000000000001</v>
      </c>
      <c r="E6" s="79">
        <v>164.11</v>
      </c>
    </row>
    <row r="7" spans="1:5" x14ac:dyDescent="0.25">
      <c r="A7" s="74" t="s">
        <v>235</v>
      </c>
      <c r="B7" s="75">
        <v>1</v>
      </c>
      <c r="C7" s="76">
        <v>141.88</v>
      </c>
      <c r="D7" s="76">
        <v>137.62</v>
      </c>
      <c r="E7" s="76">
        <v>146.13999999999999</v>
      </c>
    </row>
    <row r="8" spans="1:5" x14ac:dyDescent="0.25">
      <c r="A8" s="77" t="s">
        <v>236</v>
      </c>
      <c r="B8" s="78">
        <v>1</v>
      </c>
      <c r="C8" s="79">
        <v>29.42</v>
      </c>
      <c r="D8" s="79">
        <v>28.54</v>
      </c>
      <c r="E8" s="79">
        <v>30.3</v>
      </c>
    </row>
    <row r="9" spans="1:5" x14ac:dyDescent="0.25">
      <c r="A9" s="74" t="s">
        <v>237</v>
      </c>
      <c r="B9" s="75">
        <v>1</v>
      </c>
      <c r="C9" s="76">
        <v>27.25</v>
      </c>
      <c r="D9" s="76">
        <v>26.43</v>
      </c>
      <c r="E9" s="76">
        <v>28.07</v>
      </c>
    </row>
    <row r="10" spans="1:5" x14ac:dyDescent="0.25">
      <c r="A10" s="77" t="s">
        <v>238</v>
      </c>
      <c r="B10" s="78">
        <v>1</v>
      </c>
      <c r="C10" s="79">
        <v>156.58000000000001</v>
      </c>
      <c r="D10" s="79">
        <v>151.88</v>
      </c>
      <c r="E10" s="79">
        <v>161.28</v>
      </c>
    </row>
    <row r="11" spans="1:5" x14ac:dyDescent="0.25">
      <c r="A11" s="74" t="s">
        <v>239</v>
      </c>
      <c r="B11" s="75">
        <v>1</v>
      </c>
      <c r="C11" s="76">
        <v>7.87</v>
      </c>
      <c r="D11" s="76">
        <v>7.48</v>
      </c>
      <c r="E11" s="76">
        <v>8.26</v>
      </c>
    </row>
    <row r="12" spans="1:5" x14ac:dyDescent="0.25">
      <c r="A12" s="77" t="s">
        <v>240</v>
      </c>
      <c r="B12" s="78">
        <v>1</v>
      </c>
      <c r="C12" s="79">
        <v>3.34</v>
      </c>
      <c r="D12" s="79">
        <v>3.17</v>
      </c>
      <c r="E12" s="79">
        <v>3.51</v>
      </c>
    </row>
    <row r="13" spans="1:5" x14ac:dyDescent="0.25">
      <c r="A13" s="74" t="s">
        <v>241</v>
      </c>
      <c r="B13" s="75">
        <v>1</v>
      </c>
      <c r="C13" s="76">
        <v>33.200000000000003</v>
      </c>
      <c r="D13" s="76">
        <v>32.200000000000003</v>
      </c>
      <c r="E13" s="76">
        <v>34.200000000000003</v>
      </c>
    </row>
    <row r="14" spans="1:5" x14ac:dyDescent="0.25">
      <c r="A14" s="77" t="s">
        <v>242</v>
      </c>
      <c r="B14" s="78">
        <v>1</v>
      </c>
      <c r="C14" s="79">
        <v>57.32</v>
      </c>
      <c r="D14" s="79">
        <v>55.313799999999986</v>
      </c>
      <c r="E14" s="79">
        <v>59.33</v>
      </c>
    </row>
    <row r="15" spans="1:5" x14ac:dyDescent="0.25">
      <c r="A15" s="74" t="s">
        <v>243</v>
      </c>
      <c r="B15" s="75">
        <v>1</v>
      </c>
      <c r="C15" s="76">
        <v>126.27</v>
      </c>
      <c r="D15" s="76">
        <v>121.21920000000003</v>
      </c>
      <c r="E15" s="76">
        <v>131.32</v>
      </c>
    </row>
    <row r="16" spans="1:5" x14ac:dyDescent="0.25">
      <c r="A16" s="77" t="s">
        <v>244</v>
      </c>
      <c r="B16" s="78">
        <v>1</v>
      </c>
      <c r="C16" s="79">
        <v>33.35</v>
      </c>
      <c r="D16" s="79">
        <v>31.68</v>
      </c>
      <c r="E16" s="79">
        <v>35.020000000000003</v>
      </c>
    </row>
    <row r="17" spans="1:5" x14ac:dyDescent="0.25">
      <c r="A17" s="74" t="s">
        <v>245</v>
      </c>
      <c r="B17" s="75">
        <v>100</v>
      </c>
      <c r="C17" s="76">
        <v>185.15</v>
      </c>
      <c r="D17" s="76">
        <v>178.63</v>
      </c>
      <c r="E17" s="76">
        <v>189.67</v>
      </c>
    </row>
    <row r="18" spans="1:5" x14ac:dyDescent="0.25">
      <c r="A18" s="77" t="s">
        <v>246</v>
      </c>
      <c r="B18" s="78">
        <v>1</v>
      </c>
      <c r="C18" s="79">
        <v>6.18</v>
      </c>
      <c r="D18" s="79">
        <v>5.87</v>
      </c>
      <c r="E18" s="79">
        <v>6.49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5"/>
  <dimension ref="A1:P13"/>
  <sheetViews>
    <sheetView workbookViewId="0">
      <selection activeCell="A31" sqref="A31"/>
    </sheetView>
  </sheetViews>
  <sheetFormatPr defaultRowHeight="15.75" x14ac:dyDescent="0.25"/>
  <cols>
    <col min="1" max="1" width="39.25" customWidth="1"/>
    <col min="2" max="2" width="49.375" customWidth="1"/>
    <col min="3" max="3" width="7" customWidth="1"/>
    <col min="4" max="4" width="15.25" customWidth="1"/>
    <col min="5" max="5" width="19.25" customWidth="1"/>
    <col min="6" max="6" width="33" customWidth="1"/>
  </cols>
  <sheetData>
    <row r="1" spans="1:16" ht="63" customHeight="1" x14ac:dyDescent="0.25"/>
    <row r="2" spans="1:16" x14ac:dyDescent="0.25">
      <c r="A2" s="1" t="s">
        <v>1</v>
      </c>
      <c r="B2" s="1" t="s">
        <v>2</v>
      </c>
      <c r="C2" s="1" t="s">
        <v>14</v>
      </c>
      <c r="D2" s="1" t="s">
        <v>16</v>
      </c>
      <c r="E2" s="1" t="s">
        <v>17</v>
      </c>
      <c r="F2" s="1" t="s">
        <v>27</v>
      </c>
      <c r="G2" s="1" t="s">
        <v>38</v>
      </c>
      <c r="P2">
        <v>3</v>
      </c>
    </row>
    <row r="3" spans="1:16" ht="16.5" customHeight="1" x14ac:dyDescent="0.25">
      <c r="A3" t="s">
        <v>36</v>
      </c>
      <c r="B3" t="s">
        <v>13</v>
      </c>
      <c r="C3" t="s">
        <v>15</v>
      </c>
      <c r="D3" t="s">
        <v>31</v>
      </c>
      <c r="E3" t="s">
        <v>18</v>
      </c>
      <c r="F3" t="s">
        <v>35</v>
      </c>
      <c r="G3" t="s">
        <v>28</v>
      </c>
    </row>
    <row r="4" spans="1:16" x14ac:dyDescent="0.25">
      <c r="B4" t="s">
        <v>4</v>
      </c>
      <c r="D4" t="s">
        <v>32</v>
      </c>
      <c r="E4" t="s">
        <v>19</v>
      </c>
      <c r="G4" t="s">
        <v>29</v>
      </c>
    </row>
    <row r="5" spans="1:16" x14ac:dyDescent="0.25">
      <c r="B5" t="s">
        <v>5</v>
      </c>
      <c r="D5" t="s">
        <v>33</v>
      </c>
      <c r="E5" t="s">
        <v>20</v>
      </c>
    </row>
    <row r="6" spans="1:16" x14ac:dyDescent="0.25">
      <c r="B6" t="s">
        <v>6</v>
      </c>
      <c r="D6" t="s">
        <v>34</v>
      </c>
      <c r="E6" t="s">
        <v>21</v>
      </c>
    </row>
    <row r="7" spans="1:16" x14ac:dyDescent="0.25">
      <c r="B7" t="s">
        <v>7</v>
      </c>
      <c r="E7" t="s">
        <v>22</v>
      </c>
    </row>
    <row r="8" spans="1:16" x14ac:dyDescent="0.25">
      <c r="B8" t="s">
        <v>8</v>
      </c>
      <c r="E8" t="s">
        <v>23</v>
      </c>
    </row>
    <row r="9" spans="1:16" x14ac:dyDescent="0.25">
      <c r="B9" t="s">
        <v>9</v>
      </c>
      <c r="E9" t="s">
        <v>24</v>
      </c>
    </row>
    <row r="10" spans="1:16" x14ac:dyDescent="0.25">
      <c r="B10" t="s">
        <v>10</v>
      </c>
      <c r="E10" t="s">
        <v>25</v>
      </c>
    </row>
    <row r="11" spans="1:16" x14ac:dyDescent="0.25">
      <c r="B11" t="s">
        <v>11</v>
      </c>
    </row>
    <row r="12" spans="1:16" x14ac:dyDescent="0.25">
      <c r="B12" t="s">
        <v>12</v>
      </c>
    </row>
    <row r="13" spans="1:16" x14ac:dyDescent="0.25">
      <c r="B13" t="s">
        <v>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14</xdr:col>
                    <xdr:colOff>9525</xdr:colOff>
                    <xdr:row>2</xdr:row>
                    <xdr:rowOff>638175</xdr:rowOff>
                  </from>
                  <to>
                    <xdr:col>15</xdr:col>
                    <xdr:colOff>323850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14</xdr:col>
                    <xdr:colOff>9525</xdr:colOff>
                    <xdr:row>3</xdr:row>
                    <xdr:rowOff>66675</xdr:rowOff>
                  </from>
                  <to>
                    <xdr:col>15</xdr:col>
                    <xdr:colOff>323850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14</xdr:col>
                    <xdr:colOff>9525</xdr:colOff>
                    <xdr:row>4</xdr:row>
                    <xdr:rowOff>66675</xdr:rowOff>
                  </from>
                  <to>
                    <xdr:col>15</xdr:col>
                    <xdr:colOff>323850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6"/>
  <dimension ref="A1:I7"/>
  <sheetViews>
    <sheetView workbookViewId="0">
      <selection activeCell="G21" sqref="G21"/>
    </sheetView>
  </sheetViews>
  <sheetFormatPr defaultRowHeight="15.75" x14ac:dyDescent="0.25"/>
  <cols>
    <col min="1" max="1" width="39" customWidth="1"/>
    <col min="2" max="2" width="52.625" customWidth="1"/>
    <col min="3" max="3" width="6" customWidth="1"/>
    <col min="4" max="4" width="7.875" customWidth="1"/>
    <col min="5" max="5" width="10.125" customWidth="1"/>
    <col min="6" max="6" width="24.625" customWidth="1"/>
    <col min="7" max="7" width="33.5" customWidth="1"/>
  </cols>
  <sheetData>
    <row r="1" spans="1:9" x14ac:dyDescent="0.25">
      <c r="A1" s="1" t="s">
        <v>1</v>
      </c>
      <c r="B1" s="1" t="s">
        <v>2</v>
      </c>
      <c r="C1" s="1" t="s">
        <v>14</v>
      </c>
      <c r="D1" s="1" t="s">
        <v>16</v>
      </c>
      <c r="E1" s="1" t="s">
        <v>26</v>
      </c>
      <c r="F1" s="1" t="s">
        <v>17</v>
      </c>
      <c r="G1" s="1" t="s">
        <v>27</v>
      </c>
    </row>
    <row r="2" spans="1:9" ht="30" customHeight="1" x14ac:dyDescent="0.25"/>
    <row r="3" spans="1:9" x14ac:dyDescent="0.25">
      <c r="B3">
        <v>6</v>
      </c>
      <c r="E3">
        <v>2</v>
      </c>
      <c r="F3">
        <v>3</v>
      </c>
      <c r="H3">
        <v>2</v>
      </c>
    </row>
    <row r="4" spans="1:9" x14ac:dyDescent="0.25">
      <c r="A4" t="str">
        <f>'forrás adatok'!A3</f>
        <v xml:space="preserve">A NAV illetékes hatósága megállapította, hogy Ön </v>
      </c>
      <c r="B4" t="str">
        <f>INDEX('forrás adatok'!B3:B13,B3,1)</f>
        <v>gyanúsan nem próbálta lefizetni kollégáinkat</v>
      </c>
      <c r="C4" t="s">
        <v>37</v>
      </c>
      <c r="D4">
        <v>5</v>
      </c>
      <c r="E4" t="str">
        <f>INDEX('forrás adatok'!D3:D6,'beviteli mezők'!E3,1)</f>
        <v xml:space="preserve"> hét </v>
      </c>
      <c r="F4" t="str">
        <f>INDEX('forrás adatok'!E3:E10,'beviteli mezők'!F3,1)</f>
        <v>tévétlenségre</v>
      </c>
      <c r="G4" t="str">
        <f>'forrás adatok'!F3</f>
        <v xml:space="preserve"> ítélem. Az ítélet ellen fellebbezésnek helye </v>
      </c>
      <c r="H4" t="str">
        <f>INDEX('forrás adatok'!G3:G4,'beviteli mezők'!H3,1)</f>
        <v>nincs</v>
      </c>
      <c r="I4" t="s">
        <v>30</v>
      </c>
    </row>
    <row r="7" spans="1:9" ht="24.75" customHeight="1" x14ac:dyDescent="0.25">
      <c r="A7" s="2" t="str">
        <f>CONCATENATE(A4,B4,C4,D4,E4,F4,G4,H4,I4," ")</f>
        <v xml:space="preserve">A NAV illetékes hatósága megállapította, hogy Ön gyanúsan nem próbálta lefizetni kollégáinkat ,ezért 5 hét tévétlenségre ítélem. Az ítélet ellen fellebbezésnek helye nincs. 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1</xdr:row>
                    <xdr:rowOff>0</xdr:rowOff>
                  </from>
                  <to>
                    <xdr:col>1</xdr:col>
                    <xdr:colOff>3971925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2</xdr:col>
                    <xdr:colOff>676275</xdr:colOff>
                    <xdr:row>1</xdr:row>
                    <xdr:rowOff>0</xdr:rowOff>
                  </from>
                  <to>
                    <xdr:col>4</xdr:col>
                    <xdr:colOff>9525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List Box 3">
              <controlPr defaultSize="0" autoLine="0" autoPict="0">
                <anchor moveWithCells="1">
                  <from>
                    <xdr:col>4</xdr:col>
                    <xdr:colOff>9525</xdr:colOff>
                    <xdr:row>1</xdr:row>
                    <xdr:rowOff>9525</xdr:rowOff>
                  </from>
                  <to>
                    <xdr:col>4</xdr:col>
                    <xdr:colOff>752475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defaultSize="0" autoLine="0" autoPict="0">
                <anchor moveWithCells="1">
                  <from>
                    <xdr:col>5</xdr:col>
                    <xdr:colOff>9525</xdr:colOff>
                    <xdr:row>1</xdr:row>
                    <xdr:rowOff>0</xdr:rowOff>
                  </from>
                  <to>
                    <xdr:col>5</xdr:col>
                    <xdr:colOff>1866900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Option Button 5">
              <controlPr defaultSize="0" autoFill="0" autoLine="0" autoPict="0">
                <anchor moveWithCells="1">
                  <from>
                    <xdr:col>7</xdr:col>
                    <xdr:colOff>76200</xdr:colOff>
                    <xdr:row>1</xdr:row>
                    <xdr:rowOff>66675</xdr:rowOff>
                  </from>
                  <to>
                    <xdr:col>8</xdr:col>
                    <xdr:colOff>390525</xdr:colOff>
                    <xdr:row>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Option Button 6">
              <controlPr defaultSize="0" print="0" autoFill="0" autoLine="0" autoPict="0">
                <anchor moveWithCells="1">
                  <from>
                    <xdr:col>7</xdr:col>
                    <xdr:colOff>76200</xdr:colOff>
                    <xdr:row>1</xdr:row>
                    <xdr:rowOff>209550</xdr:rowOff>
                  </from>
                  <to>
                    <xdr:col>8</xdr:col>
                    <xdr:colOff>390525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Adóalanyok</vt:lpstr>
      <vt:lpstr>Végrehajtások</vt:lpstr>
      <vt:lpstr>Somogyi adadtok</vt:lpstr>
      <vt:lpstr>bevételek</vt:lpstr>
      <vt:lpstr>névsor</vt:lpstr>
      <vt:lpstr>Valuta</vt:lpstr>
      <vt:lpstr>forrás adatok</vt:lpstr>
      <vt:lpstr>beviteli mezők</vt:lpstr>
    </vt:vector>
  </TitlesOfParts>
  <Company>Nemzeti Adó- és Vámhivatal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Barcza Péter</dc:creator>
  <cp:lastModifiedBy>Barcza Péter</cp:lastModifiedBy>
  <dcterms:created xsi:type="dcterms:W3CDTF">2021-10-04T09:04:59Z</dcterms:created>
  <dcterms:modified xsi:type="dcterms:W3CDTF">2021-10-06T08:29:19Z</dcterms:modified>
</cp:coreProperties>
</file>