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\Downloads\spring 2022\spring 2022\me461\Week 16\03 May 2022 Github schema\03 - Excel files\"/>
    </mc:Choice>
  </mc:AlternateContent>
  <xr:revisionPtr revIDLastSave="0" documentId="13_ncr:1_{FDC14408-46A2-4CB5-9AE5-6B06F51B5F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ibration for Solute #1" sheetId="1" r:id="rId1"/>
    <sheet name="Detecting Concentrations for So" sheetId="2" r:id="rId2"/>
    <sheet name="EXAMPLE Calibration for Solute " sheetId="3" r:id="rId3"/>
    <sheet name="EXAMPLE Detecting Concentr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" i="4" l="1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T15" i="4"/>
  <c r="P28" i="4" s="1"/>
  <c r="Q28" i="4" s="1"/>
  <c r="R28" i="4" s="1"/>
  <c r="L28" i="4" s="1"/>
  <c r="O15" i="4"/>
  <c r="O14" i="4"/>
  <c r="O13" i="4"/>
  <c r="T12" i="4"/>
  <c r="O12" i="4"/>
  <c r="O11" i="4"/>
  <c r="O10" i="4"/>
  <c r="T9" i="4"/>
  <c r="O9" i="4"/>
  <c r="P8" i="4"/>
  <c r="Q8" i="4" s="1"/>
  <c r="R8" i="4" s="1"/>
  <c r="L8" i="4" s="1"/>
  <c r="O8" i="4"/>
  <c r="O7" i="4"/>
  <c r="T6" i="4"/>
  <c r="O6" i="4"/>
  <c r="P5" i="4"/>
  <c r="Q5" i="4" s="1"/>
  <c r="R5" i="4" s="1"/>
  <c r="L5" i="4" s="1"/>
  <c r="O5" i="4"/>
  <c r="H40" i="3"/>
  <c r="H39" i="3"/>
  <c r="H38" i="3"/>
  <c r="H37" i="3"/>
  <c r="H36" i="3"/>
  <c r="H35" i="3"/>
  <c r="H34" i="3"/>
  <c r="H33" i="3"/>
  <c r="H32" i="3"/>
  <c r="H31" i="3"/>
  <c r="H30" i="3"/>
  <c r="L29" i="3"/>
  <c r="H29" i="3"/>
  <c r="H28" i="3"/>
  <c r="H27" i="3"/>
  <c r="L26" i="3"/>
  <c r="H26" i="3"/>
  <c r="H25" i="3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T9" i="2"/>
  <c r="O9" i="2"/>
  <c r="O8" i="2"/>
  <c r="O7" i="2"/>
  <c r="T6" i="2"/>
  <c r="O6" i="2"/>
  <c r="O5" i="2"/>
  <c r="H40" i="1"/>
  <c r="H39" i="1"/>
  <c r="H38" i="1"/>
  <c r="H37" i="1"/>
  <c r="H36" i="1"/>
  <c r="H35" i="1"/>
  <c r="H34" i="1"/>
  <c r="H33" i="1"/>
  <c r="H32" i="1"/>
  <c r="H31" i="1"/>
  <c r="H30" i="1"/>
  <c r="L29" i="1"/>
  <c r="T15" i="2" s="1"/>
  <c r="H29" i="1"/>
  <c r="H28" i="1"/>
  <c r="H27" i="1"/>
  <c r="L26" i="1"/>
  <c r="T12" i="2" s="1"/>
  <c r="H26" i="1"/>
  <c r="H2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P32" i="2" l="1"/>
  <c r="Q32" i="2" s="1"/>
  <c r="R32" i="2" s="1"/>
  <c r="L32" i="2" s="1"/>
  <c r="P24" i="2"/>
  <c r="Q24" i="2" s="1"/>
  <c r="R24" i="2" s="1"/>
  <c r="L24" i="2" s="1"/>
  <c r="P16" i="2"/>
  <c r="Q16" i="2" s="1"/>
  <c r="R16" i="2" s="1"/>
  <c r="L16" i="2" s="1"/>
  <c r="P13" i="2"/>
  <c r="Q13" i="2" s="1"/>
  <c r="R13" i="2" s="1"/>
  <c r="L13" i="2" s="1"/>
  <c r="P10" i="2"/>
  <c r="Q10" i="2" s="1"/>
  <c r="R10" i="2" s="1"/>
  <c r="L10" i="2" s="1"/>
  <c r="P7" i="2"/>
  <c r="Q7" i="2" s="1"/>
  <c r="R7" i="2" s="1"/>
  <c r="L7" i="2" s="1"/>
  <c r="P28" i="2"/>
  <c r="Q28" i="2" s="1"/>
  <c r="R28" i="2" s="1"/>
  <c r="L28" i="2" s="1"/>
  <c r="P20" i="2"/>
  <c r="Q20" i="2" s="1"/>
  <c r="R20" i="2" s="1"/>
  <c r="L20" i="2" s="1"/>
  <c r="P27" i="2"/>
  <c r="Q27" i="2" s="1"/>
  <c r="R27" i="2" s="1"/>
  <c r="L27" i="2" s="1"/>
  <c r="P19" i="2"/>
  <c r="Q19" i="2" s="1"/>
  <c r="R19" i="2" s="1"/>
  <c r="L19" i="2" s="1"/>
  <c r="P34" i="2"/>
  <c r="Q34" i="2" s="1"/>
  <c r="R34" i="2" s="1"/>
  <c r="L34" i="2" s="1"/>
  <c r="P18" i="2"/>
  <c r="Q18" i="2" s="1"/>
  <c r="R18" i="2" s="1"/>
  <c r="L18" i="2" s="1"/>
  <c r="P9" i="2"/>
  <c r="Q9" i="2" s="1"/>
  <c r="R9" i="2" s="1"/>
  <c r="L9" i="2" s="1"/>
  <c r="P30" i="2"/>
  <c r="Q30" i="2" s="1"/>
  <c r="R30" i="2" s="1"/>
  <c r="L30" i="2" s="1"/>
  <c r="P22" i="2"/>
  <c r="Q22" i="2" s="1"/>
  <c r="R22" i="2" s="1"/>
  <c r="L22" i="2" s="1"/>
  <c r="P31" i="2"/>
  <c r="Q31" i="2" s="1"/>
  <c r="R31" i="2" s="1"/>
  <c r="L31" i="2" s="1"/>
  <c r="P23" i="2"/>
  <c r="Q23" i="2" s="1"/>
  <c r="R23" i="2" s="1"/>
  <c r="L23" i="2" s="1"/>
  <c r="P6" i="2"/>
  <c r="Q6" i="2" s="1"/>
  <c r="R6" i="2" s="1"/>
  <c r="L6" i="2" s="1"/>
  <c r="P21" i="2"/>
  <c r="Q21" i="2" s="1"/>
  <c r="R21" i="2" s="1"/>
  <c r="L21" i="2" s="1"/>
  <c r="P33" i="2"/>
  <c r="Q33" i="2" s="1"/>
  <c r="R33" i="2" s="1"/>
  <c r="L33" i="2" s="1"/>
  <c r="P25" i="2"/>
  <c r="Q25" i="2" s="1"/>
  <c r="R25" i="2" s="1"/>
  <c r="L25" i="2" s="1"/>
  <c r="P17" i="2"/>
  <c r="Q17" i="2" s="1"/>
  <c r="R17" i="2" s="1"/>
  <c r="L17" i="2" s="1"/>
  <c r="P14" i="2"/>
  <c r="Q14" i="2" s="1"/>
  <c r="R14" i="2" s="1"/>
  <c r="L14" i="2" s="1"/>
  <c r="P11" i="2"/>
  <c r="Q11" i="2" s="1"/>
  <c r="R11" i="2" s="1"/>
  <c r="L11" i="2" s="1"/>
  <c r="P8" i="2"/>
  <c r="Q8" i="2" s="1"/>
  <c r="R8" i="2" s="1"/>
  <c r="L8" i="2" s="1"/>
  <c r="P5" i="2"/>
  <c r="Q5" i="2" s="1"/>
  <c r="R5" i="2" s="1"/>
  <c r="L5" i="2" s="1"/>
  <c r="P26" i="2"/>
  <c r="Q26" i="2" s="1"/>
  <c r="R26" i="2" s="1"/>
  <c r="L26" i="2" s="1"/>
  <c r="P15" i="2"/>
  <c r="Q15" i="2" s="1"/>
  <c r="R15" i="2" s="1"/>
  <c r="L15" i="2" s="1"/>
  <c r="P12" i="2"/>
  <c r="Q12" i="2" s="1"/>
  <c r="R12" i="2" s="1"/>
  <c r="L12" i="2" s="1"/>
  <c r="P29" i="2"/>
  <c r="Q29" i="2" s="1"/>
  <c r="R29" i="2" s="1"/>
  <c r="L29" i="2" s="1"/>
  <c r="P33" i="4"/>
  <c r="Q33" i="4" s="1"/>
  <c r="R33" i="4" s="1"/>
  <c r="L33" i="4" s="1"/>
  <c r="P19" i="4"/>
  <c r="Q19" i="4" s="1"/>
  <c r="R19" i="4" s="1"/>
  <c r="L19" i="4" s="1"/>
  <c r="P27" i="4"/>
  <c r="Q27" i="4" s="1"/>
  <c r="R27" i="4" s="1"/>
  <c r="L27" i="4" s="1"/>
  <c r="P32" i="4"/>
  <c r="Q32" i="4" s="1"/>
  <c r="R32" i="4" s="1"/>
  <c r="L32" i="4" s="1"/>
  <c r="P21" i="4"/>
  <c r="Q21" i="4" s="1"/>
  <c r="R21" i="4" s="1"/>
  <c r="L21" i="4" s="1"/>
  <c r="P29" i="4"/>
  <c r="Q29" i="4" s="1"/>
  <c r="R29" i="4" s="1"/>
  <c r="L29" i="4" s="1"/>
  <c r="P11" i="4"/>
  <c r="Q11" i="4" s="1"/>
  <c r="R11" i="4" s="1"/>
  <c r="L11" i="4" s="1"/>
  <c r="P14" i="4"/>
  <c r="Q14" i="4" s="1"/>
  <c r="R14" i="4" s="1"/>
  <c r="L14" i="4" s="1"/>
  <c r="P17" i="4"/>
  <c r="Q17" i="4" s="1"/>
  <c r="R17" i="4" s="1"/>
  <c r="L17" i="4" s="1"/>
  <c r="P25" i="4"/>
  <c r="Q25" i="4" s="1"/>
  <c r="R25" i="4" s="1"/>
  <c r="L25" i="4" s="1"/>
  <c r="P22" i="4"/>
  <c r="Q22" i="4" s="1"/>
  <c r="R22" i="4" s="1"/>
  <c r="L22" i="4" s="1"/>
  <c r="P7" i="4"/>
  <c r="Q7" i="4" s="1"/>
  <c r="R7" i="4" s="1"/>
  <c r="L7" i="4" s="1"/>
  <c r="P24" i="4"/>
  <c r="Q24" i="4" s="1"/>
  <c r="R24" i="4" s="1"/>
  <c r="L24" i="4" s="1"/>
  <c r="P6" i="4"/>
  <c r="Q6" i="4" s="1"/>
  <c r="R6" i="4" s="1"/>
  <c r="L6" i="4" s="1"/>
  <c r="P9" i="4"/>
  <c r="Q9" i="4" s="1"/>
  <c r="R9" i="4" s="1"/>
  <c r="L9" i="4" s="1"/>
  <c r="P12" i="4"/>
  <c r="Q12" i="4" s="1"/>
  <c r="R12" i="4" s="1"/>
  <c r="L12" i="4" s="1"/>
  <c r="P15" i="4"/>
  <c r="Q15" i="4" s="1"/>
  <c r="R15" i="4" s="1"/>
  <c r="L15" i="4" s="1"/>
  <c r="P18" i="4"/>
  <c r="Q18" i="4" s="1"/>
  <c r="R18" i="4" s="1"/>
  <c r="L18" i="4" s="1"/>
  <c r="P26" i="4"/>
  <c r="Q26" i="4" s="1"/>
  <c r="R26" i="4" s="1"/>
  <c r="L26" i="4" s="1"/>
  <c r="P34" i="4"/>
  <c r="Q34" i="4" s="1"/>
  <c r="R34" i="4" s="1"/>
  <c r="L34" i="4" s="1"/>
  <c r="P30" i="4"/>
  <c r="Q30" i="4" s="1"/>
  <c r="R30" i="4" s="1"/>
  <c r="L30" i="4" s="1"/>
  <c r="P23" i="4"/>
  <c r="Q23" i="4" s="1"/>
  <c r="R23" i="4" s="1"/>
  <c r="L23" i="4" s="1"/>
  <c r="P31" i="4"/>
  <c r="Q31" i="4" s="1"/>
  <c r="R31" i="4" s="1"/>
  <c r="L31" i="4" s="1"/>
  <c r="P10" i="4"/>
  <c r="Q10" i="4" s="1"/>
  <c r="R10" i="4" s="1"/>
  <c r="L10" i="4" s="1"/>
  <c r="P13" i="4"/>
  <c r="Q13" i="4" s="1"/>
  <c r="R13" i="4" s="1"/>
  <c r="L13" i="4" s="1"/>
  <c r="P16" i="4"/>
  <c r="Q16" i="4" s="1"/>
  <c r="R16" i="4" s="1"/>
  <c r="L16" i="4" s="1"/>
  <c r="P20" i="4"/>
  <c r="Q20" i="4" s="1"/>
  <c r="R20" i="4" s="1"/>
  <c r="L20" i="4" s="1"/>
</calcChain>
</file>

<file path=xl/sharedStrings.xml><?xml version="1.0" encoding="utf-8"?>
<sst xmlns="http://schemas.openxmlformats.org/spreadsheetml/2006/main" count="135" uniqueCount="54">
  <si>
    <t>Table 1</t>
  </si>
  <si>
    <t>Sperm Cells / mL</t>
  </si>
  <si>
    <t>Step 1: Calibrate Device for Solute</t>
  </si>
  <si>
    <t>Concentration #</t>
  </si>
  <si>
    <t>Known Concentration</t>
  </si>
  <si>
    <t>Max Buffer Peak</t>
  </si>
  <si>
    <t>Max Sample Peak</t>
  </si>
  <si>
    <t>Date</t>
  </si>
  <si>
    <t>Time</t>
  </si>
  <si>
    <t>Use solute that you seek to determine concentration of in future use of device (ex. powdered milk, specific species)</t>
  </si>
  <si>
    <t>1. Use up to 16 known sample concentrations to calibrate device. More known concentrations = better calibration</t>
  </si>
  <si>
    <t>2. Collect each sample concentration with seperate capillary tubes and put in numbered slots on holding tray</t>
  </si>
  <si>
    <t>All 14</t>
  </si>
  <si>
    <t>3. Collect buffer or solvent in a capillary tube and put in "buffer" slot on test drawer</t>
  </si>
  <si>
    <t>4. Place sample concentration #1 into sample slot on test drawer</t>
  </si>
  <si>
    <t>5. Start Serial Monitor. Data will automatically output after the drawer is inserted and retracted.</t>
  </si>
  <si>
    <t>6. Slowly insert drawer, and then retract drawer. Should take at least 10 seconds for each.</t>
  </si>
  <si>
    <r>
      <rPr>
        <b/>
        <sz val="12"/>
        <color rgb="FF000000"/>
        <rFont val="Calibri"/>
        <family val="2"/>
      </rPr>
      <t xml:space="preserve">7. Record "max buffer peak" and "max sample peak" in respective columns in </t>
    </r>
    <r>
      <rPr>
        <b/>
        <sz val="12"/>
        <color rgb="FFEA4335"/>
        <rFont val="Calibri"/>
        <family val="2"/>
      </rPr>
      <t>Table 1</t>
    </r>
    <r>
      <rPr>
        <b/>
        <sz val="12"/>
        <color rgb="FF000000"/>
        <rFont val="Calibri"/>
        <family val="2"/>
      </rPr>
      <t xml:space="preserve"> to the right</t>
    </r>
  </si>
  <si>
    <t>8. Record data and time value in respective columns with key commands "ctrl + ;" for data and "ctrl + ' + shift" for time</t>
  </si>
  <si>
    <t>Table 2</t>
  </si>
  <si>
    <t>DON'T CHANGE</t>
  </si>
  <si>
    <t>Table 3</t>
  </si>
  <si>
    <r>
      <rPr>
        <b/>
        <sz val="12"/>
        <color rgb="FF000000"/>
        <rFont val="Calibri"/>
        <family val="2"/>
      </rPr>
      <t xml:space="preserve">9. See </t>
    </r>
    <r>
      <rPr>
        <b/>
        <sz val="12"/>
        <color rgb="FFEA4335"/>
        <rFont val="Calibri"/>
        <family val="2"/>
      </rPr>
      <t>Plot 1</t>
    </r>
    <r>
      <rPr>
        <b/>
        <sz val="12"/>
        <color rgb="FF000000"/>
        <rFont val="Calibri"/>
        <family val="2"/>
      </rPr>
      <t xml:space="preserve"> for graph of absorbance values as well as </t>
    </r>
    <r>
      <rPr>
        <b/>
        <sz val="12"/>
        <color rgb="FF4285F4"/>
        <rFont val="Calibri"/>
        <family val="2"/>
      </rPr>
      <t>logarithmic fit equation</t>
    </r>
    <r>
      <rPr>
        <b/>
        <sz val="12"/>
        <color rgb="FF000000"/>
        <rFont val="Calibri"/>
        <family val="2"/>
      </rPr>
      <t>. Concentration axis has log scale</t>
    </r>
  </si>
  <si>
    <t>Absorbance</t>
  </si>
  <si>
    <t>Offset</t>
  </si>
  <si>
    <r>
      <rPr>
        <b/>
        <sz val="12"/>
        <color rgb="FF000000"/>
        <rFont val="Calibri"/>
        <family val="2"/>
      </rPr>
      <t xml:space="preserve">Ex. log equation:      </t>
    </r>
    <r>
      <rPr>
        <b/>
        <sz val="12"/>
        <color rgb="FF34A853"/>
        <rFont val="Calibri"/>
        <family val="2"/>
      </rPr>
      <t>0.274</t>
    </r>
    <r>
      <rPr>
        <b/>
        <sz val="12"/>
        <color rgb="FF000000"/>
        <rFont val="Calibri"/>
        <family val="2"/>
      </rPr>
      <t xml:space="preserve"> + </t>
    </r>
    <r>
      <rPr>
        <b/>
        <sz val="12"/>
        <color rgb="FFFF6D01"/>
        <rFont val="Calibri"/>
        <family val="2"/>
      </rPr>
      <t>0.053</t>
    </r>
    <r>
      <rPr>
        <b/>
        <sz val="12"/>
        <color rgb="FF000000"/>
        <rFont val="Calibri"/>
        <family val="2"/>
      </rPr>
      <t>*ln(x)</t>
    </r>
  </si>
  <si>
    <t>Offset / Sensitivity</t>
  </si>
  <si>
    <r>
      <rPr>
        <b/>
        <sz val="12"/>
        <color rgb="FF000000"/>
        <rFont val="Calibri"/>
        <family val="2"/>
      </rPr>
      <t xml:space="preserve">10. In </t>
    </r>
    <r>
      <rPr>
        <b/>
        <sz val="12"/>
        <color rgb="FFEA4335"/>
        <rFont val="Calibri"/>
        <family val="2"/>
      </rPr>
      <t>Table 2</t>
    </r>
    <r>
      <rPr>
        <b/>
        <sz val="12"/>
        <color rgb="FF000000"/>
        <rFont val="Calibri"/>
        <family val="2"/>
      </rPr>
      <t xml:space="preserve">, enter </t>
    </r>
    <r>
      <rPr>
        <b/>
        <sz val="12"/>
        <color rgb="FF34A853"/>
        <rFont val="Calibri"/>
        <family val="2"/>
      </rPr>
      <t xml:space="preserve">offset </t>
    </r>
    <r>
      <rPr>
        <b/>
        <sz val="12"/>
        <color rgb="FF000000"/>
        <rFont val="Calibri"/>
        <family val="2"/>
      </rPr>
      <t xml:space="preserve">in offset box and </t>
    </r>
    <r>
      <rPr>
        <b/>
        <sz val="12"/>
        <color rgb="FFFF6D01"/>
        <rFont val="Calibri"/>
        <family val="2"/>
      </rPr>
      <t xml:space="preserve">sensitivity </t>
    </r>
    <r>
      <rPr>
        <b/>
        <sz val="12"/>
        <color rgb="FF000000"/>
        <rFont val="Calibri"/>
        <family val="2"/>
      </rPr>
      <t>in sensitivity offset box. See above for example</t>
    </r>
  </si>
  <si>
    <t>Sensitivity</t>
  </si>
  <si>
    <t>1 / Sensitivity</t>
  </si>
  <si>
    <t xml:space="preserve">Device is now calibrated for solute and you may go to Detecting Concentrations sheet for specific solute </t>
  </si>
  <si>
    <t>Step 2: Detect Concentrations for Solute</t>
  </si>
  <si>
    <t>Calculated Concentration</t>
  </si>
  <si>
    <t>Absorbance * (1/Sensitivity)</t>
  </si>
  <si>
    <t>(Abs * (1/Sens)) -  (Off / Sens)</t>
  </si>
  <si>
    <t>Concentration</t>
  </si>
  <si>
    <t>This sheet takes calibration data from the Calibration sheet for this specific solute</t>
  </si>
  <si>
    <t>You many now insert samples of unknown concentrations and let the device calculate the concentration for you</t>
  </si>
  <si>
    <t>1. Collect same buffer or solvent used with calibration into a capililary tube and place in "buffer" slot on test drawer</t>
  </si>
  <si>
    <t>2. Collect test sample of unkown concentration into a capillary tube and place in "sample" slot on test drawer</t>
  </si>
  <si>
    <r>
      <rPr>
        <b/>
        <sz val="12"/>
        <color rgb="FF000000"/>
        <rFont val="Calibri"/>
        <family val="2"/>
      </rPr>
      <t xml:space="preserve">5. Record "max buffer peak" and "max sample peak" in respective columbs in </t>
    </r>
    <r>
      <rPr>
        <b/>
        <sz val="12"/>
        <color rgb="FFEA4335"/>
        <rFont val="Calibri"/>
        <family val="2"/>
      </rPr>
      <t>Table 1</t>
    </r>
    <r>
      <rPr>
        <b/>
        <sz val="12"/>
        <color rgb="FF000000"/>
        <rFont val="Calibri"/>
        <family val="2"/>
      </rPr>
      <t xml:space="preserve"> to the right</t>
    </r>
  </si>
  <si>
    <t>6. Record data and time value in respective colums with key commands "ctrl + ;" for data and "ctrl + ' + shift" for time</t>
  </si>
  <si>
    <t>7. Record name of sample if you wish in "Description" column</t>
  </si>
  <si>
    <r>
      <rPr>
        <b/>
        <sz val="12"/>
        <color rgb="FF000000"/>
        <rFont val="Calibri"/>
        <family val="2"/>
      </rPr>
      <t xml:space="preserve">8. See calculation value recorded in "Calculated Concentration" column on </t>
    </r>
    <r>
      <rPr>
        <b/>
        <sz val="12"/>
        <color rgb="FFEA4335"/>
        <rFont val="Calibri"/>
        <family val="2"/>
      </rPr>
      <t>Table 1</t>
    </r>
  </si>
  <si>
    <t>9. See Plot 1 as data points are added</t>
  </si>
  <si>
    <t xml:space="preserve">Device is now detecting concentrations for particular solute </t>
  </si>
  <si>
    <t>grams / mL</t>
  </si>
  <si>
    <r>
      <rPr>
        <b/>
        <sz val="12"/>
        <color rgb="FF000000"/>
        <rFont val="Calibri"/>
        <family val="2"/>
      </rPr>
      <t xml:space="preserve">7. Record "max buffer peak" and "max sample peak" in respective columns in </t>
    </r>
    <r>
      <rPr>
        <b/>
        <sz val="12"/>
        <color rgb="FFEA4335"/>
        <rFont val="Calibri"/>
        <family val="2"/>
      </rPr>
      <t>Table 1</t>
    </r>
    <r>
      <rPr>
        <b/>
        <sz val="12"/>
        <color rgb="FF000000"/>
        <rFont val="Calibri"/>
        <family val="2"/>
      </rPr>
      <t xml:space="preserve"> to the right</t>
    </r>
  </si>
  <si>
    <r>
      <rPr>
        <b/>
        <sz val="12"/>
        <color rgb="FF000000"/>
        <rFont val="Calibri"/>
        <family val="2"/>
      </rPr>
      <t xml:space="preserve">9. See </t>
    </r>
    <r>
      <rPr>
        <b/>
        <sz val="12"/>
        <color rgb="FFEA4335"/>
        <rFont val="Calibri"/>
        <family val="2"/>
      </rPr>
      <t>Plot 1</t>
    </r>
    <r>
      <rPr>
        <b/>
        <sz val="12"/>
        <color rgb="FF000000"/>
        <rFont val="Calibri"/>
        <family val="2"/>
      </rPr>
      <t xml:space="preserve"> for graph of absorbance values as well as </t>
    </r>
    <r>
      <rPr>
        <b/>
        <sz val="12"/>
        <color rgb="FF4285F4"/>
        <rFont val="Calibri"/>
        <family val="2"/>
      </rPr>
      <t>logarithmic fit equation</t>
    </r>
    <r>
      <rPr>
        <b/>
        <sz val="12"/>
        <color rgb="FF000000"/>
        <rFont val="Calibri"/>
        <family val="2"/>
      </rPr>
      <t>. Concentration axis has log scale</t>
    </r>
  </si>
  <si>
    <r>
      <rPr>
        <b/>
        <sz val="12"/>
        <color rgb="FF000000"/>
        <rFont val="Calibri"/>
        <family val="2"/>
      </rPr>
      <t xml:space="preserve">Ex. log equation:      </t>
    </r>
    <r>
      <rPr>
        <b/>
        <sz val="12"/>
        <color rgb="FF34A853"/>
        <rFont val="Calibri"/>
        <family val="2"/>
      </rPr>
      <t>0.274</t>
    </r>
    <r>
      <rPr>
        <b/>
        <sz val="12"/>
        <color rgb="FF000000"/>
        <rFont val="Calibri"/>
        <family val="2"/>
      </rPr>
      <t xml:space="preserve"> + </t>
    </r>
    <r>
      <rPr>
        <b/>
        <sz val="12"/>
        <color rgb="FFFF6D01"/>
        <rFont val="Calibri"/>
        <family val="2"/>
      </rPr>
      <t>0.053</t>
    </r>
    <r>
      <rPr>
        <b/>
        <sz val="12"/>
        <color rgb="FF000000"/>
        <rFont val="Calibri"/>
        <family val="2"/>
      </rPr>
      <t>*ln(x)</t>
    </r>
  </si>
  <si>
    <r>
      <rPr>
        <b/>
        <sz val="12"/>
        <color rgb="FF000000"/>
        <rFont val="Calibri"/>
        <family val="2"/>
      </rPr>
      <t xml:space="preserve">10. In </t>
    </r>
    <r>
      <rPr>
        <b/>
        <sz val="12"/>
        <color rgb="FFEA4335"/>
        <rFont val="Calibri"/>
        <family val="2"/>
      </rPr>
      <t>Table 2</t>
    </r>
    <r>
      <rPr>
        <b/>
        <sz val="12"/>
        <color rgb="FF000000"/>
        <rFont val="Calibri"/>
        <family val="2"/>
      </rPr>
      <t xml:space="preserve">, enter </t>
    </r>
    <r>
      <rPr>
        <b/>
        <sz val="12"/>
        <color rgb="FF34A853"/>
        <rFont val="Calibri"/>
        <family val="2"/>
      </rPr>
      <t xml:space="preserve">offset </t>
    </r>
    <r>
      <rPr>
        <b/>
        <sz val="12"/>
        <color rgb="FF000000"/>
        <rFont val="Calibri"/>
        <family val="2"/>
      </rPr>
      <t xml:space="preserve">in offset box and </t>
    </r>
    <r>
      <rPr>
        <b/>
        <sz val="12"/>
        <color rgb="FFFF6D01"/>
        <rFont val="Calibri"/>
        <family val="2"/>
      </rPr>
      <t xml:space="preserve">sensitivity </t>
    </r>
    <r>
      <rPr>
        <b/>
        <sz val="12"/>
        <color rgb="FF000000"/>
        <rFont val="Calibri"/>
        <family val="2"/>
      </rPr>
      <t>in sensitivity offset box. See above for example</t>
    </r>
  </si>
  <si>
    <t>(Abs * (1/Sens)) -        (Off / Sens)</t>
  </si>
  <si>
    <r>
      <rPr>
        <b/>
        <sz val="12"/>
        <color rgb="FF000000"/>
        <rFont val="Calibri"/>
        <family val="2"/>
      </rPr>
      <t xml:space="preserve">5. Record "max buffer peak" and "max sample peak" in respective columbs in </t>
    </r>
    <r>
      <rPr>
        <b/>
        <sz val="12"/>
        <color rgb="FFEA4335"/>
        <rFont val="Calibri"/>
        <family val="2"/>
      </rPr>
      <t>Table 1</t>
    </r>
    <r>
      <rPr>
        <b/>
        <sz val="12"/>
        <color rgb="FF000000"/>
        <rFont val="Calibri"/>
        <family val="2"/>
      </rPr>
      <t xml:space="preserve"> to the right</t>
    </r>
  </si>
  <si>
    <r>
      <rPr>
        <b/>
        <sz val="12"/>
        <color rgb="FF000000"/>
        <rFont val="Calibri"/>
        <family val="2"/>
      </rPr>
      <t xml:space="preserve">8. See calculation value recorded in "Calculated Concentration" column on </t>
    </r>
    <r>
      <rPr>
        <b/>
        <sz val="12"/>
        <color rgb="FFEA4335"/>
        <rFont val="Calibri"/>
        <family val="2"/>
      </rPr>
      <t>Table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</si>
</sst>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E+00"/>
    <numFmt numFmtId="165" formatCode="0.000"/>
  </numFmts>
  <fonts count="16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2"/>
      <color rgb="FFFFFFFF"/>
      <name val="Calibri"/>
      <family val="2"/>
    </font>
    <font>
      <b/>
      <sz val="10"/>
      <color theme="1"/>
      <name val="Calibri"/>
      <family val="2"/>
    </font>
    <font>
      <b/>
      <sz val="18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EA4335"/>
      <name val="Calibri"/>
      <family val="2"/>
    </font>
    <font>
      <sz val="11"/>
      <color theme="1"/>
      <name val="Calibri"/>
      <family val="2"/>
    </font>
    <font>
      <b/>
      <sz val="12"/>
      <color rgb="FF4285F4"/>
      <name val="Calibri"/>
      <family val="2"/>
    </font>
    <font>
      <b/>
      <sz val="12"/>
      <color rgb="FF34A853"/>
      <name val="Calibri"/>
      <family val="2"/>
    </font>
    <font>
      <b/>
      <sz val="12"/>
      <color rgb="FFFF6D0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34A853"/>
        <bgColor rgb="FF34A853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theme="8"/>
        <bgColor theme="8"/>
      </patternFill>
    </fill>
    <fill>
      <patternFill patternType="solid">
        <fgColor rgb="FFEA4335"/>
        <bgColor rgb="FFEA4335"/>
      </patternFill>
    </fill>
    <fill>
      <patternFill patternType="solid">
        <fgColor rgb="FF4285F4"/>
        <bgColor rgb="FF4285F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4" fontId="8" fillId="7" borderId="7" xfId="0" applyNumberFormat="1" applyFont="1" applyFill="1" applyBorder="1" applyAlignment="1">
      <alignment horizontal="center" vertical="center" wrapText="1"/>
    </xf>
    <xf numFmtId="19" fontId="8" fillId="7" borderId="7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8" borderId="1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8" fillId="8" borderId="10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9" fontId="8" fillId="7" borderId="7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65" fontId="8" fillId="0" borderId="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wrapText="1"/>
    </xf>
    <xf numFmtId="0" fontId="2" fillId="9" borderId="9" xfId="0" applyFont="1" applyFill="1" applyBorder="1" applyAlignment="1">
      <alignment horizont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4" fontId="12" fillId="7" borderId="7" xfId="0" applyNumberFormat="1" applyFont="1" applyFill="1" applyBorder="1" applyAlignment="1">
      <alignment horizontal="center" vertical="center" wrapText="1"/>
    </xf>
    <xf numFmtId="19" fontId="12" fillId="7" borderId="7" xfId="0" applyNumberFormat="1" applyFont="1" applyFill="1" applyBorder="1" applyAlignment="1">
      <alignment horizontal="center" wrapText="1"/>
    </xf>
    <xf numFmtId="11" fontId="8" fillId="0" borderId="7" xfId="0" applyNumberFormat="1" applyFont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165" fontId="8" fillId="0" borderId="4" xfId="0" applyNumberFormat="1" applyFont="1" applyBorder="1" applyAlignment="1">
      <alignment horizontal="center" vertical="center"/>
    </xf>
    <xf numFmtId="11" fontId="8" fillId="0" borderId="4" xfId="0" applyNumberFormat="1" applyFont="1" applyBorder="1" applyAlignment="1">
      <alignment horizontal="center" vertical="center"/>
    </xf>
    <xf numFmtId="19" fontId="12" fillId="7" borderId="7" xfId="0" applyNumberFormat="1" applyFont="1" applyFill="1" applyBorder="1" applyAlignment="1">
      <alignment horizontal="center" wrapText="1"/>
    </xf>
    <xf numFmtId="165" fontId="3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8" borderId="7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65" fontId="8" fillId="0" borderId="7" xfId="0" applyNumberFormat="1" applyFont="1" applyBorder="1" applyAlignment="1">
      <alignment horizont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9" xfId="0" applyFont="1" applyBorder="1"/>
    <xf numFmtId="0" fontId="7" fillId="0" borderId="4" xfId="0" applyFont="1" applyBorder="1"/>
    <xf numFmtId="0" fontId="9" fillId="8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4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15FE428-3002-46F5-829F-6FF5DD734D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chemeClr val="accent2"/>
                </a:solidFill>
                <a:latin typeface="+mn-lt"/>
              </a:defRPr>
            </a:pPr>
            <a:r>
              <a:rPr lang="en-US" sz="2400" b="1">
                <a:solidFill>
                  <a:schemeClr val="accent2"/>
                </a:solidFill>
                <a:latin typeface="+mn-lt"/>
              </a:rPr>
              <a:t>Absorbance vs Concentration (Calibration Plot)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033222591362128"/>
          <c:y val="0.20411061285500748"/>
          <c:w val="0.81546532009864869"/>
          <c:h val="0.64902840059790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for Solute #1'!$H$23:$H$24</c:f>
              <c:strCache>
                <c:ptCount val="2"/>
                <c:pt idx="0">
                  <c:v>Absorbance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for Solute #1'!$H$5:$H$20</c:f>
              <c:numCache>
                <c:formatCode>0.0E+00</c:formatCode>
                <c:ptCount val="16"/>
                <c:pt idx="0">
                  <c:v>4800000000</c:v>
                </c:pt>
                <c:pt idx="1">
                  <c:v>2400000000</c:v>
                </c:pt>
                <c:pt idx="2">
                  <c:v>1200000000</c:v>
                </c:pt>
                <c:pt idx="3">
                  <c:v>600000000</c:v>
                </c:pt>
                <c:pt idx="4">
                  <c:v>300000000</c:v>
                </c:pt>
                <c:pt idx="5">
                  <c:v>150000000</c:v>
                </c:pt>
                <c:pt idx="6">
                  <c:v>75000000</c:v>
                </c:pt>
                <c:pt idx="7">
                  <c:v>37500000</c:v>
                </c:pt>
                <c:pt idx="8">
                  <c:v>18750000</c:v>
                </c:pt>
                <c:pt idx="9">
                  <c:v>9375000</c:v>
                </c:pt>
                <c:pt idx="10">
                  <c:v>4687500</c:v>
                </c:pt>
                <c:pt idx="11">
                  <c:v>2343750</c:v>
                </c:pt>
                <c:pt idx="12">
                  <c:v>1171875</c:v>
                </c:pt>
                <c:pt idx="13">
                  <c:v>585937.5</c:v>
                </c:pt>
              </c:numCache>
            </c:numRef>
          </c:xVal>
          <c:yVal>
            <c:numRef>
              <c:f>'Calibration for Solute #1'!$H$25:$H$40</c:f>
              <c:numCache>
                <c:formatCode>0.000</c:formatCode>
                <c:ptCount val="16"/>
                <c:pt idx="0">
                  <c:v>0.57320325130548866</c:v>
                </c:pt>
                <c:pt idx="1">
                  <c:v>0.44369749923271273</c:v>
                </c:pt>
                <c:pt idx="2">
                  <c:v>0.28696692820056147</c:v>
                </c:pt>
                <c:pt idx="3">
                  <c:v>0.14590480540763145</c:v>
                </c:pt>
                <c:pt idx="4">
                  <c:v>7.1635827644232972E-2</c:v>
                </c:pt>
                <c:pt idx="5">
                  <c:v>5.472246241283945E-2</c:v>
                </c:pt>
                <c:pt idx="6">
                  <c:v>2.2862882959504165E-2</c:v>
                </c:pt>
                <c:pt idx="7">
                  <c:v>2.8544731701909003E-2</c:v>
                </c:pt>
                <c:pt idx="8">
                  <c:v>2.233670920078509E-2</c:v>
                </c:pt>
                <c:pt idx="9">
                  <c:v>1.272325160862427E-2</c:v>
                </c:pt>
                <c:pt idx="10">
                  <c:v>1.1706759533250396E-2</c:v>
                </c:pt>
                <c:pt idx="11">
                  <c:v>2.297859762279527E-3</c:v>
                </c:pt>
                <c:pt idx="12">
                  <c:v>-9.3400262541434038E-3</c:v>
                </c:pt>
                <c:pt idx="13">
                  <c:v>-7.2585725602905115E-3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9-48C7-84DC-6C815A1E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9044"/>
        <c:axId val="1003870708"/>
      </c:scatterChart>
      <c:valAx>
        <c:axId val="159099044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Concentration [sperm cells per mL solution]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870708"/>
        <c:crosses val="autoZero"/>
        <c:crossBetween val="midCat"/>
      </c:valAx>
      <c:valAx>
        <c:axId val="1003870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chemeClr val="dk1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9904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chemeClr val="accent2"/>
                </a:solidFill>
                <a:latin typeface="+mn-lt"/>
              </a:defRPr>
            </a:pPr>
            <a:r>
              <a:rPr lang="en-US" sz="2400" b="1">
                <a:solidFill>
                  <a:schemeClr val="accent2"/>
                </a:solidFill>
                <a:latin typeface="+mn-lt"/>
              </a:rPr>
              <a:t>Absorbance vs Concentration (Calibration Plot)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939550949913641"/>
          <c:y val="0.20291479820627803"/>
          <c:w val="0.8164020365131337"/>
          <c:h val="0.65022421524663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for Solute #1'!$H$23:$H$24</c:f>
              <c:strCache>
                <c:ptCount val="2"/>
                <c:pt idx="0">
                  <c:v>Absorbance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'Calibration for Solute #1'!$H$5:$H$20</c:f>
              <c:numCache>
                <c:formatCode>0.0E+00</c:formatCode>
                <c:ptCount val="16"/>
                <c:pt idx="0">
                  <c:v>4800000000</c:v>
                </c:pt>
                <c:pt idx="1">
                  <c:v>2400000000</c:v>
                </c:pt>
                <c:pt idx="2">
                  <c:v>1200000000</c:v>
                </c:pt>
                <c:pt idx="3">
                  <c:v>600000000</c:v>
                </c:pt>
                <c:pt idx="4">
                  <c:v>300000000</c:v>
                </c:pt>
                <c:pt idx="5">
                  <c:v>150000000</c:v>
                </c:pt>
                <c:pt idx="6">
                  <c:v>75000000</c:v>
                </c:pt>
                <c:pt idx="7">
                  <c:v>37500000</c:v>
                </c:pt>
                <c:pt idx="8">
                  <c:v>18750000</c:v>
                </c:pt>
                <c:pt idx="9">
                  <c:v>9375000</c:v>
                </c:pt>
                <c:pt idx="10">
                  <c:v>4687500</c:v>
                </c:pt>
                <c:pt idx="11">
                  <c:v>2343750</c:v>
                </c:pt>
                <c:pt idx="12">
                  <c:v>1171875</c:v>
                </c:pt>
                <c:pt idx="13">
                  <c:v>585937.5</c:v>
                </c:pt>
              </c:numCache>
            </c:numRef>
          </c:xVal>
          <c:yVal>
            <c:numRef>
              <c:f>'Calibration for Solute #1'!$H$25:$H$40</c:f>
              <c:numCache>
                <c:formatCode>0.000</c:formatCode>
                <c:ptCount val="16"/>
                <c:pt idx="0">
                  <c:v>0.57320325130548866</c:v>
                </c:pt>
                <c:pt idx="1">
                  <c:v>0.44369749923271273</c:v>
                </c:pt>
                <c:pt idx="2">
                  <c:v>0.28696692820056147</c:v>
                </c:pt>
                <c:pt idx="3">
                  <c:v>0.14590480540763145</c:v>
                </c:pt>
                <c:pt idx="4">
                  <c:v>7.1635827644232972E-2</c:v>
                </c:pt>
                <c:pt idx="5">
                  <c:v>5.472246241283945E-2</c:v>
                </c:pt>
                <c:pt idx="6">
                  <c:v>2.2862882959504165E-2</c:v>
                </c:pt>
                <c:pt idx="7">
                  <c:v>2.8544731701909003E-2</c:v>
                </c:pt>
                <c:pt idx="8">
                  <c:v>2.233670920078509E-2</c:v>
                </c:pt>
                <c:pt idx="9">
                  <c:v>1.272325160862427E-2</c:v>
                </c:pt>
                <c:pt idx="10">
                  <c:v>1.1706759533250396E-2</c:v>
                </c:pt>
                <c:pt idx="11">
                  <c:v>2.297859762279527E-3</c:v>
                </c:pt>
                <c:pt idx="12">
                  <c:v>-9.3400262541434038E-3</c:v>
                </c:pt>
                <c:pt idx="13">
                  <c:v>-7.2585725602905115E-3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9-432B-88EF-21E25FB7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88874"/>
        <c:axId val="451828657"/>
      </c:scatterChart>
      <c:valAx>
        <c:axId val="2100788874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Concentration [sperm cells per mL solution]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1828657"/>
        <c:crosses val="autoZero"/>
        <c:crossBetween val="midCat"/>
      </c:valAx>
      <c:valAx>
        <c:axId val="451828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chemeClr val="dk1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78887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000" b="1">
                <a:solidFill>
                  <a:schemeClr val="accent2"/>
                </a:solidFill>
                <a:latin typeface="+mn-lt"/>
              </a:defRPr>
            </a:pPr>
            <a:r>
              <a:rPr lang="en-US" sz="3000" b="1">
                <a:solidFill>
                  <a:schemeClr val="accent2"/>
                </a:solidFill>
                <a:latin typeface="+mn-lt"/>
              </a:rPr>
              <a:t>Absorbance vs Concentration (Calibration Plot for Goldfish)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907869481765835"/>
          <c:y val="0.20411061285500745"/>
          <c:w val="0.8367188511946112"/>
          <c:h val="0.64902840059790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for Solute #1'!$H$23:$H$24</c:f>
              <c:strCache>
                <c:ptCount val="2"/>
                <c:pt idx="0">
                  <c:v>Absorbance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-3 + 0.159 ln x   </c:name>
            <c:spPr>
              <a:ln w="38100">
                <a:solidFill>
                  <a:srgbClr val="000000"/>
                </a:solidFill>
              </a:ln>
            </c:spPr>
            <c:trendlineType val="exp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'Calibration for Solute #1'!$H$5:$H$11</c:f>
              <c:numCache>
                <c:formatCode>0.0E+00</c:formatCode>
                <c:ptCount val="7"/>
                <c:pt idx="0">
                  <c:v>4800000000</c:v>
                </c:pt>
                <c:pt idx="1">
                  <c:v>2400000000</c:v>
                </c:pt>
                <c:pt idx="2">
                  <c:v>1200000000</c:v>
                </c:pt>
                <c:pt idx="3">
                  <c:v>600000000</c:v>
                </c:pt>
                <c:pt idx="4">
                  <c:v>300000000</c:v>
                </c:pt>
                <c:pt idx="5">
                  <c:v>150000000</c:v>
                </c:pt>
                <c:pt idx="6">
                  <c:v>75000000</c:v>
                </c:pt>
              </c:numCache>
            </c:numRef>
          </c:xVal>
          <c:yVal>
            <c:numRef>
              <c:f>'Calibration for Solute #1'!$H$25:$H$31</c:f>
              <c:numCache>
                <c:formatCode>0.000</c:formatCode>
                <c:ptCount val="7"/>
                <c:pt idx="0">
                  <c:v>0.57320325130548866</c:v>
                </c:pt>
                <c:pt idx="1">
                  <c:v>0.44369749923271273</c:v>
                </c:pt>
                <c:pt idx="2">
                  <c:v>0.28696692820056147</c:v>
                </c:pt>
                <c:pt idx="3">
                  <c:v>0.14590480540763145</c:v>
                </c:pt>
                <c:pt idx="4">
                  <c:v>7.1635827644232972E-2</c:v>
                </c:pt>
                <c:pt idx="5">
                  <c:v>5.472246241283945E-2</c:v>
                </c:pt>
                <c:pt idx="6">
                  <c:v>2.2862882959504165E-2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612-B77E-0E2007AA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57971"/>
        <c:axId val="2134260851"/>
      </c:scatterChart>
      <c:valAx>
        <c:axId val="2113557971"/>
        <c:scaling>
          <c:orientation val="minMax"/>
          <c:max val="60000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400" b="1">
                    <a:solidFill>
                      <a:srgbClr val="000000"/>
                    </a:solidFill>
                    <a:latin typeface="+mn-lt"/>
                  </a:rPr>
                  <a:t>Concentration [sperm cells per mL solution]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260851"/>
        <c:crosses val="autoZero"/>
        <c:crossBetween val="midCat"/>
      </c:valAx>
      <c:valAx>
        <c:axId val="2134260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2400" b="1">
                    <a:solidFill>
                      <a:schemeClr val="dk1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557971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lvl="0">
              <a:defRPr sz="2400"/>
            </a:pPr>
            <a:endParaRPr lang="en-US"/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chemeClr val="accent2"/>
                </a:solidFill>
                <a:latin typeface="+mn-lt"/>
              </a:defRPr>
            </a:pPr>
            <a:r>
              <a:rPr lang="en-US" sz="2400" b="1">
                <a:solidFill>
                  <a:schemeClr val="accent2"/>
                </a:solidFill>
                <a:latin typeface="+mn-lt"/>
              </a:rPr>
              <a:t>Absorbance vs Concentration (Calibration Plot)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033222591362128"/>
          <c:y val="0.20411061285500748"/>
          <c:w val="0.81546532009864869"/>
          <c:h val="0.64902840059790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for Solute #1'!$H$23:$H$24</c:f>
              <c:strCache>
                <c:ptCount val="2"/>
                <c:pt idx="0">
                  <c:v>Absorbance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for Solute #1'!$H$5:$H$11</c:f>
              <c:numCache>
                <c:formatCode>0.0E+00</c:formatCode>
                <c:ptCount val="7"/>
                <c:pt idx="0">
                  <c:v>4800000000</c:v>
                </c:pt>
                <c:pt idx="1">
                  <c:v>2400000000</c:v>
                </c:pt>
                <c:pt idx="2">
                  <c:v>1200000000</c:v>
                </c:pt>
                <c:pt idx="3">
                  <c:v>600000000</c:v>
                </c:pt>
                <c:pt idx="4">
                  <c:v>300000000</c:v>
                </c:pt>
                <c:pt idx="5">
                  <c:v>150000000</c:v>
                </c:pt>
                <c:pt idx="6">
                  <c:v>75000000</c:v>
                </c:pt>
              </c:numCache>
            </c:numRef>
          </c:xVal>
          <c:yVal>
            <c:numRef>
              <c:f>'Calibration for Solute #1'!$H$25:$H$31</c:f>
              <c:numCache>
                <c:formatCode>0.000</c:formatCode>
                <c:ptCount val="7"/>
                <c:pt idx="0">
                  <c:v>0.57320325130548866</c:v>
                </c:pt>
                <c:pt idx="1">
                  <c:v>0.44369749923271273</c:v>
                </c:pt>
                <c:pt idx="2">
                  <c:v>0.28696692820056147</c:v>
                </c:pt>
                <c:pt idx="3">
                  <c:v>0.14590480540763145</c:v>
                </c:pt>
                <c:pt idx="4">
                  <c:v>7.1635827644232972E-2</c:v>
                </c:pt>
                <c:pt idx="5">
                  <c:v>5.472246241283945E-2</c:v>
                </c:pt>
                <c:pt idx="6">
                  <c:v>2.2862882959504165E-2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D9-43F7-A0FB-F9980FA4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48731"/>
        <c:axId val="1495030990"/>
      </c:scatterChart>
      <c:valAx>
        <c:axId val="824548731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Concentration [sperm cells per mL solution]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030990"/>
        <c:crosses val="autoZero"/>
        <c:crossBetween val="midCat"/>
      </c:valAx>
      <c:valAx>
        <c:axId val="1495030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chemeClr val="dk1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4548731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chemeClr val="accent2"/>
                </a:solidFill>
                <a:latin typeface="+mn-lt"/>
              </a:defRPr>
            </a:pPr>
            <a:r>
              <a:rPr lang="en-US" sz="2000" b="1">
                <a:solidFill>
                  <a:schemeClr val="accent2"/>
                </a:solidFill>
                <a:latin typeface="+mn-lt"/>
              </a:rPr>
              <a:t>Concentration Calculations from Absorbance Measurements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131868131868131"/>
          <c:y val="0.26710526315789473"/>
          <c:w val="0.78447886469358874"/>
          <c:h val="0.59276020769412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'Detecting Concentrations for So'!$L$3:$L$4</c:f>
              <c:strCache>
                <c:ptCount val="2"/>
                <c:pt idx="0">
                  <c:v>Calculated Concentration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'Detecting Concentrations for So'!$O$5:$O$34</c:f>
              <c:numCache>
                <c:formatCode>0.000</c:formatCode>
                <c:ptCount val="30"/>
                <c:pt idx="0">
                  <c:v>0.10462414978149651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'Detecting Concentrations for So'!$L$5:$L$34</c:f>
              <c:numCache>
                <c:formatCode>0.00E+00</c:formatCode>
                <c:ptCount val="30"/>
                <c:pt idx="0">
                  <c:v>401946914.3244496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4-449B-8A4C-9162BF35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66733"/>
        <c:axId val="1363856097"/>
      </c:scatterChart>
      <c:valAx>
        <c:axId val="17221667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Measured Absorbance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856097"/>
        <c:crosses val="autoZero"/>
        <c:crossBetween val="midCat"/>
      </c:valAx>
      <c:valAx>
        <c:axId val="1363856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chemeClr val="dk1"/>
                    </a:solidFill>
                    <a:latin typeface="+mn-lt"/>
                  </a:rPr>
                  <a:t>Calculated Concentration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2166733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lvl="0">
              <a:defRPr sz="1200"/>
            </a:pPr>
            <a:endParaRPr lang="en-US"/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chemeClr val="accent2"/>
                </a:solidFill>
                <a:latin typeface="+mn-lt"/>
              </a:defRPr>
            </a:pPr>
            <a:r>
              <a:rPr sz="2400" b="1">
                <a:solidFill>
                  <a:schemeClr val="accent2"/>
                </a:solidFill>
                <a:latin typeface="+mn-lt"/>
              </a:rPr>
              <a:t>Absorbance vs Concentration (Calibration Plot)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266871165644173"/>
          <c:y val="0.20411061285500748"/>
          <c:w val="0.8331288343558283"/>
          <c:h val="0.6557548579970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'EXAMPLE Calibration for Solute '!$H$23:$H$24</c:f>
              <c:strCache>
                <c:ptCount val="2"/>
                <c:pt idx="0">
                  <c:v>Absorbance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'EXAMPLE Calibration for Solute '!$H$5:$H$20</c:f>
              <c:numCache>
                <c:formatCode>General</c:formatCode>
                <c:ptCount val="16"/>
                <c:pt idx="0">
                  <c:v>0.214</c:v>
                </c:pt>
                <c:pt idx="1">
                  <c:v>0.107</c:v>
                </c:pt>
                <c:pt idx="2">
                  <c:v>5.3999999999999999E-2</c:v>
                </c:pt>
                <c:pt idx="3">
                  <c:v>2.7E-2</c:v>
                </c:pt>
                <c:pt idx="4">
                  <c:v>0.17899999999999999</c:v>
                </c:pt>
                <c:pt idx="5">
                  <c:v>0.14000000000000001</c:v>
                </c:pt>
                <c:pt idx="6">
                  <c:v>0.11</c:v>
                </c:pt>
                <c:pt idx="7">
                  <c:v>8.6999999999999994E-2</c:v>
                </c:pt>
                <c:pt idx="8">
                  <c:v>7.0999999999999994E-2</c:v>
                </c:pt>
                <c:pt idx="9">
                  <c:v>3.5999999999999997E-2</c:v>
                </c:pt>
                <c:pt idx="10">
                  <c:v>1.7999999999999999E-2</c:v>
                </c:pt>
                <c:pt idx="11">
                  <c:v>8.9999999999999993E-3</c:v>
                </c:pt>
                <c:pt idx="12">
                  <c:v>0.2</c:v>
                </c:pt>
                <c:pt idx="13">
                  <c:v>0.157</c:v>
                </c:pt>
                <c:pt idx="14">
                  <c:v>0.123</c:v>
                </c:pt>
                <c:pt idx="15">
                  <c:v>9.7000000000000003E-2</c:v>
                </c:pt>
              </c:numCache>
            </c:numRef>
          </c:xVal>
          <c:yVal>
            <c:numRef>
              <c:f>'EXAMPLE Calibration for Solute '!$H$25:$H$40</c:f>
              <c:numCache>
                <c:formatCode>0.000</c:formatCode>
                <c:ptCount val="16"/>
                <c:pt idx="0">
                  <c:v>0.17326196903681695</c:v>
                </c:pt>
                <c:pt idx="1">
                  <c:v>0.16179030796077198</c:v>
                </c:pt>
                <c:pt idx="2">
                  <c:v>0.11248842805866238</c:v>
                </c:pt>
                <c:pt idx="3">
                  <c:v>8.4320885700035875E-2</c:v>
                </c:pt>
                <c:pt idx="4">
                  <c:v>0.19791969655135394</c:v>
                </c:pt>
                <c:pt idx="5">
                  <c:v>0.17003665347150465</c:v>
                </c:pt>
                <c:pt idx="6">
                  <c:v>0.16409086057044817</c:v>
                </c:pt>
                <c:pt idx="7">
                  <c:v>0.14937118986323811</c:v>
                </c:pt>
                <c:pt idx="8">
                  <c:v>0.14726493287697517</c:v>
                </c:pt>
                <c:pt idx="9">
                  <c:v>7.9181246047624818E-2</c:v>
                </c:pt>
                <c:pt idx="10">
                  <c:v>4.7209634914964944E-2</c:v>
                </c:pt>
                <c:pt idx="11">
                  <c:v>3.6009183876781904E-2</c:v>
                </c:pt>
                <c:pt idx="12">
                  <c:v>0.18948466131339292</c:v>
                </c:pt>
                <c:pt idx="13">
                  <c:v>0.16001294815000877</c:v>
                </c:pt>
                <c:pt idx="14">
                  <c:v>0.16237804578454459</c:v>
                </c:pt>
                <c:pt idx="15">
                  <c:v>0.16664970282283972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1-410E-AB54-4E6AD516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65698"/>
        <c:axId val="1254383259"/>
      </c:scatterChart>
      <c:valAx>
        <c:axId val="708965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>
                    <a:solidFill>
                      <a:srgbClr val="000000"/>
                    </a:solidFill>
                    <a:latin typeface="+mn-lt"/>
                  </a:rPr>
                  <a:t>Concentration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4383259"/>
        <c:crosses val="autoZero"/>
        <c:crossBetween val="midCat"/>
      </c:valAx>
      <c:valAx>
        <c:axId val="1254383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chemeClr val="dk1"/>
                    </a:solidFill>
                    <a:latin typeface="+mn-lt"/>
                  </a:defRPr>
                </a:pPr>
                <a:r>
                  <a:rPr sz="1400" b="1">
                    <a:solidFill>
                      <a:schemeClr val="dk1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896569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lvl="0">
              <a:defRPr sz="1600"/>
            </a:pPr>
            <a:endParaRPr lang="en-US"/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chemeClr val="accent2"/>
                </a:solidFill>
                <a:latin typeface="+mn-lt"/>
              </a:defRPr>
            </a:pPr>
            <a:r>
              <a:rPr sz="2000" b="1">
                <a:solidFill>
                  <a:schemeClr val="accent2"/>
                </a:solidFill>
                <a:latin typeface="+mn-lt"/>
              </a:rPr>
              <a:t>Concentration Calculations from Absorbance Measurements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8131868131868131"/>
          <c:y val="0.26710526315789473"/>
          <c:w val="0.78447886469358874"/>
          <c:h val="0.59276020769412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'EXAMPLE Detecting Concentration'!$L$3:$L$4</c:f>
              <c:strCache>
                <c:ptCount val="2"/>
                <c:pt idx="0">
                  <c:v>Calculated Concentration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'EXAMPLE Detecting Concentration'!$O$5:$O$34</c:f>
              <c:numCache>
                <c:formatCode>0.000</c:formatCode>
                <c:ptCount val="30"/>
                <c:pt idx="0">
                  <c:v>0.17326196903681695</c:v>
                </c:pt>
                <c:pt idx="1">
                  <c:v>0.16179030796077198</c:v>
                </c:pt>
                <c:pt idx="2">
                  <c:v>0.11248842805866238</c:v>
                </c:pt>
                <c:pt idx="3">
                  <c:v>8.4320885700035875E-2</c:v>
                </c:pt>
                <c:pt idx="4">
                  <c:v>0.19791969655135394</c:v>
                </c:pt>
                <c:pt idx="5">
                  <c:v>0.17003665347150465</c:v>
                </c:pt>
                <c:pt idx="6">
                  <c:v>0.16409086057044817</c:v>
                </c:pt>
                <c:pt idx="7">
                  <c:v>0.14937118986323811</c:v>
                </c:pt>
                <c:pt idx="8">
                  <c:v>0.14726493287697517</c:v>
                </c:pt>
                <c:pt idx="9">
                  <c:v>7.9181246047624818E-2</c:v>
                </c:pt>
                <c:pt idx="10">
                  <c:v>4.7209634914964944E-2</c:v>
                </c:pt>
                <c:pt idx="11">
                  <c:v>3.6009183876781904E-2</c:v>
                </c:pt>
                <c:pt idx="12">
                  <c:v>0.18948466131339292</c:v>
                </c:pt>
                <c:pt idx="13">
                  <c:v>0.16001294815000877</c:v>
                </c:pt>
                <c:pt idx="14">
                  <c:v>0.16237804578454459</c:v>
                </c:pt>
                <c:pt idx="15">
                  <c:v>0.16664970282283972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'EXAMPLE Detecting Concentration'!$L$5:$L$34</c:f>
              <c:numCache>
                <c:formatCode>0.000</c:formatCode>
                <c:ptCount val="30"/>
                <c:pt idx="0">
                  <c:v>0.14946133246230314</c:v>
                </c:pt>
                <c:pt idx="1">
                  <c:v>0.12037252127841078</c:v>
                </c:pt>
                <c:pt idx="2">
                  <c:v>4.748278048191807E-2</c:v>
                </c:pt>
                <c:pt idx="3">
                  <c:v>2.790773989023166E-2</c:v>
                </c:pt>
                <c:pt idx="4">
                  <c:v>0.23800170926294778</c:v>
                </c:pt>
                <c:pt idx="5">
                  <c:v>0.14063708442743375</c:v>
                </c:pt>
                <c:pt idx="6">
                  <c:v>0.12571254745448454</c:v>
                </c:pt>
                <c:pt idx="7">
                  <c:v>9.5227455208777845E-2</c:v>
                </c:pt>
                <c:pt idx="8">
                  <c:v>9.1517260827637004E-2</c:v>
                </c:pt>
                <c:pt idx="9">
                  <c:v>2.5328487051288852E-2</c:v>
                </c:pt>
                <c:pt idx="10">
                  <c:v>1.3855631920132441E-2</c:v>
                </c:pt>
                <c:pt idx="11">
                  <c:v>1.1216237688043036E-2</c:v>
                </c:pt>
                <c:pt idx="12">
                  <c:v>0.20298381507310359</c:v>
                </c:pt>
                <c:pt idx="13">
                  <c:v>0.11640275314579063</c:v>
                </c:pt>
                <c:pt idx="14">
                  <c:v>0.12171480827979167</c:v>
                </c:pt>
                <c:pt idx="15">
                  <c:v>0.13193085686926831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D-4105-9640-9903D596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31069"/>
        <c:axId val="519535451"/>
      </c:scatterChart>
      <c:valAx>
        <c:axId val="1562531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>
                    <a:solidFill>
                      <a:srgbClr val="000000"/>
                    </a:solidFill>
                    <a:latin typeface="+mn-lt"/>
                  </a:rPr>
                  <a:t>Measured Absorbance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9535451"/>
        <c:crosses val="autoZero"/>
        <c:crossBetween val="midCat"/>
      </c:valAx>
      <c:valAx>
        <c:axId val="519535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chemeClr val="dk1"/>
                    </a:solidFill>
                    <a:latin typeface="+mn-lt"/>
                  </a:defRPr>
                </a:pPr>
                <a:r>
                  <a:rPr sz="1400" b="1">
                    <a:solidFill>
                      <a:schemeClr val="dk1"/>
                    </a:solidFill>
                    <a:latin typeface="+mn-lt"/>
                  </a:rPr>
                  <a:t>Calculated Concentration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2531069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lvl="0">
              <a:defRPr sz="1200"/>
            </a:pPr>
            <a:endParaRPr lang="en-US"/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257175</xdr:colOff>
      <xdr:row>2</xdr:row>
      <xdr:rowOff>28575</xdr:rowOff>
    </xdr:from>
    <xdr:ext cx="5734050" cy="4248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790575</xdr:colOff>
      <xdr:row>2</xdr:row>
      <xdr:rowOff>28575</xdr:rowOff>
    </xdr:from>
    <xdr:ext cx="5657850" cy="42481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771525</xdr:colOff>
      <xdr:row>40</xdr:row>
      <xdr:rowOff>219075</xdr:rowOff>
    </xdr:from>
    <xdr:ext cx="9925050" cy="6600825"/>
    <xdr:graphicFrame macro="">
      <xdr:nvGraphicFramePr>
        <xdr:cNvPr id="22" name="Chart 21" title="Char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314325</xdr:colOff>
      <xdr:row>69</xdr:row>
      <xdr:rowOff>95250</xdr:rowOff>
    </xdr:from>
    <xdr:ext cx="5734050" cy="4248150"/>
    <xdr:graphicFrame macro="">
      <xdr:nvGraphicFramePr>
        <xdr:cNvPr id="23" name="Chart 22" title="Char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28</xdr:row>
      <xdr:rowOff>142875</xdr:rowOff>
    </xdr:from>
    <xdr:ext cx="4333875" cy="36195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2</xdr:row>
      <xdr:rowOff>0</xdr:rowOff>
    </xdr:from>
    <xdr:ext cx="6210300" cy="4248150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28</xdr:row>
      <xdr:rowOff>142875</xdr:rowOff>
    </xdr:from>
    <xdr:ext cx="4333875" cy="3619500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V1001"/>
  <sheetViews>
    <sheetView tabSelected="1" workbookViewId="0">
      <selection activeCell="N58" sqref="N58"/>
    </sheetView>
  </sheetViews>
  <sheetFormatPr defaultColWidth="12.6328125" defaultRowHeight="15.75" customHeight="1" x14ac:dyDescent="0.25"/>
  <cols>
    <col min="1" max="1" width="3.7265625" customWidth="1"/>
    <col min="2" max="5" width="13.26953125" customWidth="1"/>
    <col min="6" max="6" width="4.36328125" customWidth="1"/>
    <col min="7" max="7" width="16.90625" customWidth="1"/>
    <col min="8" max="8" width="15.453125" customWidth="1"/>
    <col min="9" max="9" width="11.6328125" customWidth="1"/>
    <col min="10" max="10" width="12.90625" customWidth="1"/>
    <col min="11" max="11" width="13.26953125" customWidth="1"/>
    <col min="12" max="12" width="14.7265625" customWidth="1"/>
    <col min="13" max="14" width="17.26953125" customWidth="1"/>
    <col min="15" max="21" width="16.90625" customWidth="1"/>
    <col min="22" max="22" width="21" customWidth="1"/>
  </cols>
  <sheetData>
    <row r="1" spans="1:22" ht="9" customHeight="1" x14ac:dyDescent="0.25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.75" customHeight="1" x14ac:dyDescent="0.25">
      <c r="A2" s="1"/>
      <c r="B2" s="1"/>
      <c r="C2" s="1"/>
      <c r="D2" s="1"/>
      <c r="E2" s="1"/>
      <c r="F2" s="1"/>
      <c r="G2" s="3" t="s">
        <v>0</v>
      </c>
      <c r="H2" s="4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customHeight="1" x14ac:dyDescent="0.25">
      <c r="A3" s="1"/>
      <c r="B3" s="63" t="s">
        <v>2</v>
      </c>
      <c r="C3" s="64"/>
      <c r="D3" s="64"/>
      <c r="E3" s="64"/>
      <c r="F3" s="1"/>
      <c r="G3" s="55" t="s">
        <v>3</v>
      </c>
      <c r="H3" s="65" t="s">
        <v>4</v>
      </c>
      <c r="I3" s="65" t="s">
        <v>5</v>
      </c>
      <c r="J3" s="65" t="s">
        <v>6</v>
      </c>
      <c r="K3" s="59" t="s">
        <v>7</v>
      </c>
      <c r="L3" s="60" t="s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customHeight="1" x14ac:dyDescent="0.25">
      <c r="A4" s="1"/>
      <c r="B4" s="64"/>
      <c r="C4" s="64"/>
      <c r="D4" s="64"/>
      <c r="E4" s="64"/>
      <c r="F4" s="1"/>
      <c r="G4" s="51"/>
      <c r="H4" s="51"/>
      <c r="I4" s="51"/>
      <c r="J4" s="51"/>
      <c r="K4" s="51"/>
      <c r="L4" s="53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.75" customHeight="1" x14ac:dyDescent="0.35">
      <c r="A5" s="1"/>
      <c r="B5" s="56" t="s">
        <v>9</v>
      </c>
      <c r="C5" s="49"/>
      <c r="D5" s="49"/>
      <c r="E5" s="50"/>
      <c r="F5" s="1"/>
      <c r="G5" s="5">
        <v>1</v>
      </c>
      <c r="H5" s="6">
        <f>4.8 * 10^9</f>
        <v>4800000000</v>
      </c>
      <c r="I5" s="7">
        <v>393</v>
      </c>
      <c r="J5" s="8">
        <v>105</v>
      </c>
      <c r="K5" s="9">
        <v>44685</v>
      </c>
      <c r="L5" s="10">
        <v>0.54376157407407411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customHeight="1" x14ac:dyDescent="0.35">
      <c r="A6" s="1"/>
      <c r="B6" s="51"/>
      <c r="C6" s="52"/>
      <c r="D6" s="52"/>
      <c r="E6" s="53"/>
      <c r="F6" s="1"/>
      <c r="G6" s="5">
        <v>2</v>
      </c>
      <c r="H6" s="6">
        <f t="shared" ref="H6:H18" si="0">H5/2</f>
        <v>2400000000</v>
      </c>
      <c r="I6" s="7">
        <v>375</v>
      </c>
      <c r="J6" s="11">
        <v>135</v>
      </c>
      <c r="K6" s="9">
        <v>44685</v>
      </c>
      <c r="L6" s="10">
        <v>0.56160543981241062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customHeight="1" x14ac:dyDescent="0.35">
      <c r="A7" s="1"/>
      <c r="B7" s="54" t="s">
        <v>10</v>
      </c>
      <c r="C7" s="49"/>
      <c r="D7" s="49"/>
      <c r="E7" s="50"/>
      <c r="F7" s="1"/>
      <c r="G7" s="5">
        <v>3</v>
      </c>
      <c r="H7" s="6">
        <f t="shared" si="0"/>
        <v>1200000000</v>
      </c>
      <c r="I7" s="7">
        <v>395</v>
      </c>
      <c r="J7" s="8">
        <v>204</v>
      </c>
      <c r="K7" s="9">
        <v>44685</v>
      </c>
      <c r="L7" s="10">
        <v>0.56261538194667082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.75" customHeight="1" x14ac:dyDescent="0.35">
      <c r="A8" s="1"/>
      <c r="B8" s="51"/>
      <c r="C8" s="52"/>
      <c r="D8" s="52"/>
      <c r="E8" s="53"/>
      <c r="F8" s="1"/>
      <c r="G8" s="5">
        <v>4</v>
      </c>
      <c r="H8" s="6">
        <f t="shared" si="0"/>
        <v>600000000</v>
      </c>
      <c r="I8" s="7">
        <v>389</v>
      </c>
      <c r="J8" s="11">
        <v>278</v>
      </c>
      <c r="K8" s="9">
        <v>44685</v>
      </c>
      <c r="L8" s="10">
        <v>0.56408059028035495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8.75" customHeight="1" x14ac:dyDescent="0.35">
      <c r="A9" s="1"/>
      <c r="B9" s="57" t="s">
        <v>11</v>
      </c>
      <c r="C9" s="49"/>
      <c r="D9" s="49"/>
      <c r="E9" s="50"/>
      <c r="F9" s="1"/>
      <c r="G9" s="5">
        <v>5</v>
      </c>
      <c r="H9" s="6">
        <f t="shared" si="0"/>
        <v>300000000</v>
      </c>
      <c r="I9" s="7">
        <v>388</v>
      </c>
      <c r="J9" s="8">
        <v>329</v>
      </c>
      <c r="K9" s="9">
        <v>44685</v>
      </c>
      <c r="L9" s="10">
        <v>0.56573048610880505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.75" customHeight="1" x14ac:dyDescent="0.35">
      <c r="A10" s="1"/>
      <c r="B10" s="51"/>
      <c r="C10" s="52"/>
      <c r="D10" s="52"/>
      <c r="E10" s="53"/>
      <c r="F10" s="1"/>
      <c r="G10" s="5">
        <v>6</v>
      </c>
      <c r="H10" s="6">
        <f t="shared" si="0"/>
        <v>150000000</v>
      </c>
      <c r="I10" s="12">
        <v>397</v>
      </c>
      <c r="J10" s="11">
        <v>350</v>
      </c>
      <c r="K10" s="9">
        <v>44685</v>
      </c>
      <c r="L10" s="10">
        <v>0.56613771990669193</v>
      </c>
      <c r="M10" s="1"/>
      <c r="N10" s="1"/>
      <c r="O10" s="1"/>
      <c r="P10" s="1"/>
      <c r="Q10" s="1"/>
      <c r="R10" s="1"/>
      <c r="S10" s="1"/>
      <c r="T10" s="1"/>
      <c r="U10" s="1"/>
      <c r="V10" s="13" t="s">
        <v>12</v>
      </c>
    </row>
    <row r="11" spans="1:22" ht="18.75" customHeight="1" x14ac:dyDescent="0.35">
      <c r="A11" s="1"/>
      <c r="B11" s="54" t="s">
        <v>13</v>
      </c>
      <c r="C11" s="49"/>
      <c r="D11" s="49"/>
      <c r="E11" s="50"/>
      <c r="F11" s="1"/>
      <c r="G11" s="5">
        <v>7</v>
      </c>
      <c r="H11" s="6">
        <f t="shared" si="0"/>
        <v>75000000</v>
      </c>
      <c r="I11" s="12">
        <v>390</v>
      </c>
      <c r="J11" s="11">
        <v>370</v>
      </c>
      <c r="K11" s="9">
        <v>44685</v>
      </c>
      <c r="L11" s="10">
        <v>0.57089320602244698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8.75" customHeight="1" x14ac:dyDescent="0.35">
      <c r="A12" s="1"/>
      <c r="B12" s="51"/>
      <c r="C12" s="52"/>
      <c r="D12" s="52"/>
      <c r="E12" s="53"/>
      <c r="F12" s="1"/>
      <c r="G12" s="5">
        <v>8</v>
      </c>
      <c r="H12" s="6">
        <f t="shared" si="0"/>
        <v>37500000</v>
      </c>
      <c r="I12" s="12">
        <v>393</v>
      </c>
      <c r="J12" s="11">
        <v>368</v>
      </c>
      <c r="K12" s="9">
        <v>44685</v>
      </c>
      <c r="L12" s="10">
        <v>0.57278589119960088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.75" customHeight="1" x14ac:dyDescent="0.35">
      <c r="A13" s="1"/>
      <c r="B13" s="54" t="s">
        <v>14</v>
      </c>
      <c r="C13" s="49"/>
      <c r="D13" s="49"/>
      <c r="E13" s="50"/>
      <c r="F13" s="1"/>
      <c r="G13" s="5">
        <v>9</v>
      </c>
      <c r="H13" s="6">
        <f t="shared" si="0"/>
        <v>18750000</v>
      </c>
      <c r="I13" s="12">
        <v>379</v>
      </c>
      <c r="J13" s="11">
        <v>360</v>
      </c>
      <c r="K13" s="9">
        <v>44685</v>
      </c>
      <c r="L13" s="10">
        <v>0.57429408564348705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.75" customHeight="1" x14ac:dyDescent="0.35">
      <c r="A14" s="1"/>
      <c r="B14" s="51"/>
      <c r="C14" s="52"/>
      <c r="D14" s="52"/>
      <c r="E14" s="53"/>
      <c r="F14" s="1"/>
      <c r="G14" s="5">
        <v>10</v>
      </c>
      <c r="H14" s="6">
        <f t="shared" si="0"/>
        <v>9375000</v>
      </c>
      <c r="I14" s="12">
        <v>381</v>
      </c>
      <c r="J14" s="11">
        <v>370</v>
      </c>
      <c r="K14" s="9">
        <v>44685</v>
      </c>
      <c r="L14" s="10">
        <v>0.57592915509303566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.75" customHeight="1" x14ac:dyDescent="0.35">
      <c r="A15" s="1"/>
      <c r="B15" s="58" t="s">
        <v>15</v>
      </c>
      <c r="C15" s="49"/>
      <c r="D15" s="49"/>
      <c r="E15" s="50"/>
      <c r="F15" s="1"/>
      <c r="G15" s="5">
        <v>11</v>
      </c>
      <c r="H15" s="6">
        <f t="shared" si="0"/>
        <v>4687500</v>
      </c>
      <c r="I15" s="12">
        <v>376</v>
      </c>
      <c r="J15" s="11">
        <v>366</v>
      </c>
      <c r="K15" s="9">
        <v>44685</v>
      </c>
      <c r="L15" s="10">
        <v>0.57707203703466803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.75" customHeight="1" x14ac:dyDescent="0.35">
      <c r="A16" s="1"/>
      <c r="B16" s="51"/>
      <c r="C16" s="52"/>
      <c r="D16" s="52"/>
      <c r="E16" s="53"/>
      <c r="F16" s="1"/>
      <c r="G16" s="5">
        <v>12</v>
      </c>
      <c r="H16" s="6">
        <f t="shared" si="0"/>
        <v>2343750</v>
      </c>
      <c r="I16" s="12">
        <v>379</v>
      </c>
      <c r="J16" s="11">
        <v>377</v>
      </c>
      <c r="K16" s="9">
        <v>44685</v>
      </c>
      <c r="L16" s="10">
        <v>0.57813034721766599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.75" customHeight="1" x14ac:dyDescent="0.35">
      <c r="A17" s="1"/>
      <c r="B17" s="58" t="s">
        <v>16</v>
      </c>
      <c r="C17" s="49"/>
      <c r="D17" s="49"/>
      <c r="E17" s="50"/>
      <c r="F17" s="1"/>
      <c r="G17" s="5">
        <v>13</v>
      </c>
      <c r="H17" s="6">
        <f t="shared" si="0"/>
        <v>1171875</v>
      </c>
      <c r="I17" s="12">
        <v>368</v>
      </c>
      <c r="J17" s="11">
        <v>376</v>
      </c>
      <c r="K17" s="9">
        <v>44685</v>
      </c>
      <c r="L17" s="10">
        <v>0.57934114582894836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.75" customHeight="1" x14ac:dyDescent="0.35">
      <c r="A18" s="1"/>
      <c r="B18" s="51"/>
      <c r="C18" s="52"/>
      <c r="D18" s="52"/>
      <c r="E18" s="53"/>
      <c r="F18" s="1"/>
      <c r="G18" s="5">
        <v>14</v>
      </c>
      <c r="H18" s="6">
        <f t="shared" si="0"/>
        <v>585937.5</v>
      </c>
      <c r="I18" s="12">
        <v>356</v>
      </c>
      <c r="J18" s="11">
        <v>362</v>
      </c>
      <c r="K18" s="9">
        <v>44685</v>
      </c>
      <c r="L18" s="10">
        <v>0.5824690740701044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.75" customHeight="1" x14ac:dyDescent="0.35">
      <c r="A19" s="1"/>
      <c r="B19" s="54" t="s">
        <v>17</v>
      </c>
      <c r="C19" s="49"/>
      <c r="D19" s="49"/>
      <c r="E19" s="50"/>
      <c r="F19" s="1"/>
      <c r="G19" s="5">
        <v>15</v>
      </c>
      <c r="H19" s="6"/>
      <c r="I19" s="14"/>
      <c r="J19" s="15"/>
      <c r="K19" s="9"/>
      <c r="L19" s="16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.75" customHeight="1" x14ac:dyDescent="0.35">
      <c r="A20" s="1"/>
      <c r="B20" s="51"/>
      <c r="C20" s="52"/>
      <c r="D20" s="52"/>
      <c r="E20" s="53"/>
      <c r="F20" s="1"/>
      <c r="G20" s="5">
        <v>16</v>
      </c>
      <c r="H20" s="6"/>
      <c r="I20" s="14"/>
      <c r="J20" s="15"/>
      <c r="K20" s="9"/>
      <c r="L20" s="16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8.75" customHeight="1" x14ac:dyDescent="0.25">
      <c r="A21" s="1"/>
      <c r="B21" s="54" t="s">
        <v>18</v>
      </c>
      <c r="C21" s="49"/>
      <c r="D21" s="49"/>
      <c r="E21" s="50"/>
      <c r="F21" s="1"/>
      <c r="G21" s="17"/>
      <c r="H21" s="18"/>
      <c r="I21" s="18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.75" customHeight="1" x14ac:dyDescent="0.25">
      <c r="A22" s="1"/>
      <c r="B22" s="51"/>
      <c r="C22" s="52"/>
      <c r="D22" s="52"/>
      <c r="E22" s="53"/>
      <c r="F22" s="1"/>
      <c r="G22" s="3" t="s">
        <v>19</v>
      </c>
      <c r="H22" s="19" t="s">
        <v>20</v>
      </c>
      <c r="J22" s="3" t="s">
        <v>21</v>
      </c>
      <c r="K22" s="1"/>
      <c r="L22" s="3" t="s">
        <v>21</v>
      </c>
      <c r="M22" s="2"/>
      <c r="N22" s="1"/>
      <c r="O22" s="1"/>
      <c r="P22" s="1"/>
      <c r="Q22" s="1"/>
      <c r="R22" s="1"/>
      <c r="S22" s="1"/>
      <c r="T22" s="1"/>
      <c r="U22" s="1"/>
      <c r="V22" s="1"/>
    </row>
    <row r="23" spans="1:22" ht="18.75" customHeight="1" x14ac:dyDescent="0.25">
      <c r="A23" s="1"/>
      <c r="B23" s="54" t="s">
        <v>22</v>
      </c>
      <c r="C23" s="49"/>
      <c r="D23" s="49"/>
      <c r="E23" s="50"/>
      <c r="F23" s="1"/>
      <c r="G23" s="55" t="s">
        <v>3</v>
      </c>
      <c r="H23" s="61" t="s">
        <v>23</v>
      </c>
      <c r="L23" s="19" t="s">
        <v>20</v>
      </c>
      <c r="M23" s="2"/>
      <c r="N23" s="2"/>
      <c r="O23" s="2"/>
      <c r="P23" s="1"/>
      <c r="Q23" s="1"/>
      <c r="R23" s="1"/>
      <c r="S23" s="1"/>
      <c r="T23" s="1"/>
      <c r="U23" s="1"/>
      <c r="V23" s="1"/>
    </row>
    <row r="24" spans="1:22" ht="18.75" customHeight="1" x14ac:dyDescent="0.25">
      <c r="A24" s="1"/>
      <c r="B24" s="51"/>
      <c r="C24" s="52"/>
      <c r="D24" s="52"/>
      <c r="E24" s="53"/>
      <c r="F24" s="1"/>
      <c r="G24" s="51"/>
      <c r="H24" s="62"/>
      <c r="J24" s="20" t="s">
        <v>24</v>
      </c>
      <c r="M24" s="2"/>
      <c r="N24" s="2"/>
      <c r="O24" s="2"/>
      <c r="P24" s="1"/>
      <c r="Q24" s="1"/>
      <c r="R24" s="1"/>
      <c r="S24" s="1"/>
      <c r="T24" s="1"/>
      <c r="U24" s="1"/>
      <c r="V24" s="1"/>
    </row>
    <row r="25" spans="1:22" ht="18.75" customHeight="1" x14ac:dyDescent="0.25">
      <c r="A25" s="1"/>
      <c r="B25" s="48" t="s">
        <v>25</v>
      </c>
      <c r="C25" s="49"/>
      <c r="D25" s="49"/>
      <c r="E25" s="50"/>
      <c r="F25" s="1"/>
      <c r="G25" s="5">
        <v>1</v>
      </c>
      <c r="H25" s="21">
        <f t="shared" ref="H25:H40" si="1">LOG10(I5/J5)</f>
        <v>0.57320325130548866</v>
      </c>
      <c r="I25" s="22"/>
      <c r="J25" s="23">
        <v>-3.62</v>
      </c>
      <c r="L25" s="24" t="s">
        <v>26</v>
      </c>
      <c r="M25" s="25"/>
      <c r="N25" s="25"/>
      <c r="O25" s="25"/>
      <c r="P25" s="1"/>
      <c r="Q25" s="1"/>
      <c r="R25" s="1"/>
      <c r="S25" s="1"/>
      <c r="T25" s="1"/>
      <c r="U25" s="1"/>
      <c r="V25" s="1"/>
    </row>
    <row r="26" spans="1:22" ht="18.75" customHeight="1" x14ac:dyDescent="0.25">
      <c r="A26" s="1"/>
      <c r="B26" s="51"/>
      <c r="C26" s="52"/>
      <c r="D26" s="52"/>
      <c r="E26" s="53"/>
      <c r="F26" s="1"/>
      <c r="G26" s="5">
        <v>2</v>
      </c>
      <c r="H26" s="21">
        <f t="shared" si="1"/>
        <v>0.44369749923271273</v>
      </c>
      <c r="I26" s="22"/>
      <c r="K26" s="26"/>
      <c r="L26" s="27">
        <f>J25/J28</f>
        <v>-19.25531914893617</v>
      </c>
      <c r="M26" s="25"/>
      <c r="N26" s="25"/>
      <c r="O26" s="25"/>
      <c r="P26" s="1"/>
      <c r="Q26" s="1"/>
      <c r="R26" s="1"/>
      <c r="S26" s="1"/>
      <c r="T26" s="1"/>
      <c r="U26" s="1"/>
      <c r="V26" s="1"/>
    </row>
    <row r="27" spans="1:22" ht="18.75" customHeight="1" x14ac:dyDescent="0.25">
      <c r="A27" s="1"/>
      <c r="B27" s="54" t="s">
        <v>27</v>
      </c>
      <c r="C27" s="49"/>
      <c r="D27" s="49"/>
      <c r="E27" s="50"/>
      <c r="F27" s="1"/>
      <c r="G27" s="5">
        <v>3</v>
      </c>
      <c r="H27" s="21">
        <f t="shared" si="1"/>
        <v>0.28696692820056147</v>
      </c>
      <c r="I27" s="22"/>
      <c r="J27" s="28" t="s">
        <v>28</v>
      </c>
      <c r="K27" s="26"/>
      <c r="M27" s="25"/>
      <c r="N27" s="25"/>
      <c r="O27" s="25"/>
      <c r="P27" s="1"/>
      <c r="Q27" s="1"/>
      <c r="R27" s="1"/>
      <c r="S27" s="1"/>
      <c r="T27" s="1"/>
      <c r="U27" s="1"/>
      <c r="V27" s="1"/>
    </row>
    <row r="28" spans="1:22" ht="18.75" customHeight="1" x14ac:dyDescent="0.25">
      <c r="A28" s="1"/>
      <c r="B28" s="51"/>
      <c r="C28" s="52"/>
      <c r="D28" s="52"/>
      <c r="E28" s="53"/>
      <c r="F28" s="1"/>
      <c r="G28" s="5">
        <v>4</v>
      </c>
      <c r="H28" s="21">
        <f t="shared" si="1"/>
        <v>0.14590480540763145</v>
      </c>
      <c r="I28" s="22"/>
      <c r="J28" s="29">
        <v>0.188</v>
      </c>
      <c r="K28" s="26"/>
      <c r="L28" s="30" t="s">
        <v>29</v>
      </c>
      <c r="M28" s="25"/>
      <c r="N28" s="25"/>
      <c r="O28" s="25"/>
      <c r="P28" s="1"/>
      <c r="Q28" s="1"/>
      <c r="R28" s="1"/>
      <c r="S28" s="1"/>
      <c r="T28" s="1"/>
      <c r="U28" s="1"/>
      <c r="V28" s="1"/>
    </row>
    <row r="29" spans="1:22" ht="18.75" customHeight="1" x14ac:dyDescent="0.25">
      <c r="A29" s="1"/>
      <c r="B29" s="55" t="s">
        <v>30</v>
      </c>
      <c r="C29" s="49"/>
      <c r="D29" s="49"/>
      <c r="E29" s="50"/>
      <c r="F29" s="1"/>
      <c r="G29" s="5">
        <v>5</v>
      </c>
      <c r="H29" s="21">
        <f t="shared" si="1"/>
        <v>7.1635827644232972E-2</v>
      </c>
      <c r="I29" s="22"/>
      <c r="J29" s="22"/>
      <c r="K29" s="26"/>
      <c r="L29" s="31">
        <f>1/J28</f>
        <v>5.3191489361702127</v>
      </c>
      <c r="M29" s="25"/>
      <c r="N29" s="25"/>
      <c r="O29" s="25"/>
      <c r="P29" s="1"/>
      <c r="Q29" s="1"/>
      <c r="R29" s="1"/>
      <c r="S29" s="1"/>
      <c r="T29" s="1"/>
      <c r="U29" s="1"/>
    </row>
    <row r="30" spans="1:22" ht="18.75" customHeight="1" x14ac:dyDescent="0.25">
      <c r="A30" s="1"/>
      <c r="B30" s="51"/>
      <c r="C30" s="52"/>
      <c r="D30" s="52"/>
      <c r="E30" s="53"/>
      <c r="F30" s="1"/>
      <c r="G30" s="5">
        <v>6</v>
      </c>
      <c r="H30" s="21">
        <f t="shared" si="1"/>
        <v>5.472246241283945E-2</v>
      </c>
      <c r="I30" s="22"/>
      <c r="J30" s="22"/>
      <c r="K30" s="26"/>
      <c r="L30" s="17"/>
      <c r="M30" s="25"/>
      <c r="N30" s="25"/>
      <c r="O30" s="25"/>
      <c r="P30" s="1"/>
      <c r="Q30" s="1"/>
      <c r="R30" s="1"/>
      <c r="S30" s="1"/>
      <c r="T30" s="1"/>
      <c r="U30" s="1"/>
      <c r="V30" s="1"/>
    </row>
    <row r="31" spans="1:22" ht="18.75" customHeight="1" x14ac:dyDescent="0.25">
      <c r="A31" s="1"/>
      <c r="B31" s="1"/>
      <c r="C31" s="1"/>
      <c r="D31" s="1"/>
      <c r="E31" s="1"/>
      <c r="F31" s="1"/>
      <c r="G31" s="5">
        <v>7</v>
      </c>
      <c r="H31" s="21">
        <f t="shared" si="1"/>
        <v>2.2862882959504165E-2</v>
      </c>
      <c r="I31" s="22"/>
      <c r="J31" s="22"/>
      <c r="K31" s="26"/>
      <c r="L31" s="17"/>
      <c r="M31" s="25"/>
      <c r="N31" s="25"/>
      <c r="O31" s="25"/>
      <c r="P31" s="1"/>
      <c r="Q31" s="1"/>
      <c r="R31" s="1"/>
      <c r="S31" s="1"/>
      <c r="T31" s="1"/>
      <c r="U31" s="1"/>
      <c r="V31" s="1"/>
    </row>
    <row r="32" spans="1:22" ht="18.75" customHeight="1" x14ac:dyDescent="0.25">
      <c r="A32" s="1"/>
      <c r="B32" s="1"/>
      <c r="C32" s="1"/>
      <c r="D32" s="1"/>
      <c r="E32" s="1"/>
      <c r="F32" s="1"/>
      <c r="G32" s="5">
        <v>8</v>
      </c>
      <c r="H32" s="21">
        <f t="shared" si="1"/>
        <v>2.8544731701909003E-2</v>
      </c>
      <c r="I32" s="22"/>
      <c r="J32" s="22"/>
      <c r="K32" s="26"/>
      <c r="L32" s="17"/>
      <c r="M32" s="25"/>
      <c r="N32" s="25"/>
      <c r="O32" s="25"/>
      <c r="P32" s="1"/>
      <c r="Q32" s="1"/>
      <c r="R32" s="1"/>
      <c r="S32" s="1"/>
      <c r="T32" s="1"/>
      <c r="U32" s="1"/>
      <c r="V32" s="1"/>
    </row>
    <row r="33" spans="1:22" ht="18.75" customHeight="1" x14ac:dyDescent="0.25">
      <c r="A33" s="1"/>
      <c r="B33" s="1"/>
      <c r="C33" s="1"/>
      <c r="D33" s="1"/>
      <c r="E33" s="1"/>
      <c r="F33" s="1"/>
      <c r="G33" s="5">
        <v>9</v>
      </c>
      <c r="H33" s="21">
        <f t="shared" si="1"/>
        <v>2.233670920078509E-2</v>
      </c>
      <c r="I33" s="22"/>
      <c r="J33" s="22"/>
      <c r="K33" s="26"/>
      <c r="L33" s="17"/>
      <c r="M33" s="25"/>
      <c r="N33" s="25"/>
      <c r="O33" s="25"/>
      <c r="P33" s="1"/>
      <c r="Q33" s="1"/>
      <c r="R33" s="1"/>
      <c r="S33" s="1"/>
      <c r="T33" s="1"/>
      <c r="U33" s="1"/>
      <c r="V33" s="1"/>
    </row>
    <row r="34" spans="1:22" ht="18.75" customHeight="1" x14ac:dyDescent="0.25">
      <c r="A34" s="1"/>
      <c r="B34" s="1"/>
      <c r="C34" s="1"/>
      <c r="D34" s="1"/>
      <c r="E34" s="1"/>
      <c r="F34" s="1"/>
      <c r="G34" s="5">
        <v>10</v>
      </c>
      <c r="H34" s="21">
        <f t="shared" si="1"/>
        <v>1.272325160862427E-2</v>
      </c>
      <c r="I34" s="22"/>
      <c r="J34" s="22"/>
      <c r="K34" s="26"/>
      <c r="L34" s="17"/>
      <c r="M34" s="25"/>
      <c r="N34" s="25"/>
      <c r="O34" s="25"/>
      <c r="P34" s="1"/>
      <c r="Q34" s="1"/>
      <c r="R34" s="1"/>
      <c r="S34" s="1"/>
      <c r="T34" s="1"/>
      <c r="U34" s="1"/>
      <c r="V34" s="1"/>
    </row>
    <row r="35" spans="1:22" ht="18.75" customHeight="1" x14ac:dyDescent="0.25">
      <c r="A35" s="1"/>
      <c r="B35" s="1"/>
      <c r="C35" s="1"/>
      <c r="D35" s="1"/>
      <c r="E35" s="1"/>
      <c r="F35" s="1"/>
      <c r="G35" s="5">
        <v>11</v>
      </c>
      <c r="H35" s="21">
        <f t="shared" si="1"/>
        <v>1.1706759533250396E-2</v>
      </c>
      <c r="I35" s="22"/>
      <c r="J35" s="22"/>
      <c r="K35" s="26"/>
      <c r="L35" s="17"/>
      <c r="M35" s="25"/>
      <c r="N35" s="25"/>
      <c r="O35" s="25"/>
      <c r="P35" s="1"/>
      <c r="Q35" s="1"/>
      <c r="R35" s="1"/>
      <c r="S35" s="1"/>
      <c r="T35" s="1"/>
      <c r="U35" s="1"/>
      <c r="V35" s="1"/>
    </row>
    <row r="36" spans="1:22" ht="18.75" customHeight="1" x14ac:dyDescent="0.25">
      <c r="A36" s="1"/>
      <c r="B36" s="1"/>
      <c r="C36" s="1"/>
      <c r="D36" s="1"/>
      <c r="E36" s="1"/>
      <c r="F36" s="1"/>
      <c r="G36" s="5">
        <v>12</v>
      </c>
      <c r="H36" s="21">
        <f t="shared" si="1"/>
        <v>2.297859762279527E-3</v>
      </c>
      <c r="I36" s="22"/>
      <c r="J36" s="22"/>
      <c r="K36" s="26"/>
      <c r="L36" s="17"/>
      <c r="M36" s="25"/>
      <c r="N36" s="25"/>
      <c r="O36" s="25"/>
      <c r="P36" s="1"/>
      <c r="Q36" s="1"/>
      <c r="R36" s="1"/>
      <c r="S36" s="1"/>
      <c r="T36" s="1"/>
      <c r="U36" s="1"/>
      <c r="V36" s="1"/>
    </row>
    <row r="37" spans="1:22" ht="18.75" customHeight="1" x14ac:dyDescent="0.25">
      <c r="A37" s="1"/>
      <c r="B37" s="1"/>
      <c r="C37" s="1"/>
      <c r="D37" s="1"/>
      <c r="E37" s="1"/>
      <c r="F37" s="1"/>
      <c r="G37" s="5">
        <v>13</v>
      </c>
      <c r="H37" s="21">
        <f t="shared" si="1"/>
        <v>-9.3400262541434038E-3</v>
      </c>
      <c r="I37" s="22"/>
      <c r="J37" s="22"/>
      <c r="K37" s="26"/>
      <c r="L37" s="17"/>
      <c r="M37" s="25"/>
      <c r="N37" s="25"/>
      <c r="O37" s="25"/>
      <c r="P37" s="1"/>
      <c r="Q37" s="1"/>
      <c r="R37" s="1"/>
      <c r="S37" s="1"/>
      <c r="T37" s="1"/>
      <c r="U37" s="1"/>
      <c r="V37" s="1"/>
    </row>
    <row r="38" spans="1:22" ht="18.75" customHeight="1" x14ac:dyDescent="0.25">
      <c r="A38" s="1"/>
      <c r="B38" s="1"/>
      <c r="C38" s="1"/>
      <c r="D38" s="1"/>
      <c r="E38" s="1"/>
      <c r="F38" s="1"/>
      <c r="G38" s="5">
        <v>14</v>
      </c>
      <c r="H38" s="21">
        <f t="shared" si="1"/>
        <v>-7.2585725602905115E-3</v>
      </c>
      <c r="I38" s="22"/>
      <c r="J38" s="22"/>
      <c r="K38" s="26"/>
      <c r="L38" s="17"/>
      <c r="M38" s="25"/>
      <c r="N38" s="25"/>
      <c r="O38" s="25"/>
      <c r="P38" s="1"/>
      <c r="Q38" s="1"/>
      <c r="R38" s="1"/>
      <c r="S38" s="1"/>
      <c r="T38" s="1"/>
      <c r="U38" s="1"/>
      <c r="V38" s="1"/>
    </row>
    <row r="39" spans="1:22" ht="18.75" customHeight="1" x14ac:dyDescent="0.25">
      <c r="A39" s="1"/>
      <c r="B39" s="1"/>
      <c r="C39" s="1"/>
      <c r="D39" s="1"/>
      <c r="E39" s="1"/>
      <c r="F39" s="1"/>
      <c r="G39" s="5">
        <v>15</v>
      </c>
      <c r="H39" s="21" t="e">
        <f t="shared" si="1"/>
        <v>#DIV/0!</v>
      </c>
      <c r="I39" s="22"/>
      <c r="J39" s="22"/>
      <c r="K39" s="26"/>
      <c r="L39" s="17"/>
      <c r="M39" s="25"/>
      <c r="N39" s="25"/>
      <c r="O39" s="25"/>
      <c r="P39" s="1"/>
      <c r="Q39" s="1"/>
      <c r="R39" s="1"/>
      <c r="S39" s="1"/>
      <c r="T39" s="1"/>
      <c r="U39" s="1"/>
      <c r="V39" s="1"/>
    </row>
    <row r="40" spans="1:22" ht="18.75" customHeight="1" x14ac:dyDescent="0.25">
      <c r="A40" s="1"/>
      <c r="B40" s="1"/>
      <c r="C40" s="1"/>
      <c r="D40" s="1"/>
      <c r="E40" s="1"/>
      <c r="F40" s="1"/>
      <c r="G40" s="5">
        <v>16</v>
      </c>
      <c r="H40" s="21" t="e">
        <f t="shared" si="1"/>
        <v>#DIV/0!</v>
      </c>
      <c r="I40" s="22"/>
      <c r="J40" s="22"/>
      <c r="K40" s="26"/>
      <c r="L40" s="17"/>
      <c r="M40" s="25"/>
      <c r="N40" s="25"/>
      <c r="O40" s="25"/>
      <c r="P40" s="1"/>
      <c r="Q40" s="1"/>
      <c r="R40" s="1"/>
      <c r="S40" s="1"/>
      <c r="T40" s="1"/>
      <c r="U40" s="1"/>
      <c r="V40" s="1"/>
    </row>
    <row r="41" spans="1:22" ht="18.75" customHeight="1" x14ac:dyDescent="0.25">
      <c r="A41" s="1"/>
      <c r="B41" s="1"/>
      <c r="C41" s="1"/>
      <c r="D41" s="1"/>
      <c r="E41" s="1"/>
      <c r="F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8.75" customHeight="1" x14ac:dyDescent="0.25">
      <c r="A42" s="1"/>
      <c r="B42" s="1"/>
      <c r="C42" s="1"/>
      <c r="D42" s="1"/>
      <c r="E42" s="1"/>
      <c r="F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8.75" customHeight="1" x14ac:dyDescent="0.25">
      <c r="A43" s="1"/>
      <c r="B43" s="1"/>
      <c r="C43" s="1"/>
      <c r="D43" s="1"/>
      <c r="E43" s="1"/>
      <c r="F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8.75" customHeight="1" x14ac:dyDescent="0.25">
      <c r="A44" s="1"/>
      <c r="B44" s="1"/>
      <c r="C44" s="1"/>
      <c r="D44" s="1"/>
      <c r="E44" s="1"/>
      <c r="F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8.75" customHeight="1" x14ac:dyDescent="0.25">
      <c r="A45" s="1"/>
      <c r="B45" s="1"/>
      <c r="C45" s="1"/>
      <c r="D45" s="1"/>
      <c r="E45" s="1"/>
      <c r="F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8.75" customHeight="1" x14ac:dyDescent="0.25">
      <c r="A46" s="1"/>
      <c r="B46" s="1"/>
      <c r="C46" s="1"/>
      <c r="D46" s="1"/>
      <c r="E46" s="1"/>
      <c r="F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8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2" ht="18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8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8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8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2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2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2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2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2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2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2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8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8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8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8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8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mergeCells count="22">
    <mergeCell ref="K3:K4"/>
    <mergeCell ref="L3:L4"/>
    <mergeCell ref="B19:E20"/>
    <mergeCell ref="B21:E22"/>
    <mergeCell ref="B23:E24"/>
    <mergeCell ref="G23:G24"/>
    <mergeCell ref="H23:H24"/>
    <mergeCell ref="B3:E4"/>
    <mergeCell ref="G3:G4"/>
    <mergeCell ref="H3:H4"/>
    <mergeCell ref="I3:I4"/>
    <mergeCell ref="J3:J4"/>
    <mergeCell ref="B25:E26"/>
    <mergeCell ref="B27:E28"/>
    <mergeCell ref="B29:E30"/>
    <mergeCell ref="B5:E6"/>
    <mergeCell ref="B7:E8"/>
    <mergeCell ref="B9:E10"/>
    <mergeCell ref="B11:E12"/>
    <mergeCell ref="B13:E14"/>
    <mergeCell ref="B15:E16"/>
    <mergeCell ref="B17: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U1001"/>
  <sheetViews>
    <sheetView workbookViewId="0">
      <selection activeCell="U6" sqref="U6"/>
    </sheetView>
  </sheetViews>
  <sheetFormatPr defaultColWidth="12.6328125" defaultRowHeight="15.75" customHeight="1" x14ac:dyDescent="0.25"/>
  <cols>
    <col min="1" max="1" width="3.7265625" customWidth="1"/>
    <col min="2" max="5" width="13.26953125" customWidth="1"/>
    <col min="6" max="6" width="3.6328125" customWidth="1"/>
    <col min="7" max="7" width="13.6328125" customWidth="1"/>
    <col min="8" max="11" width="11.7265625" customWidth="1"/>
    <col min="12" max="12" width="16.6328125" customWidth="1"/>
    <col min="13" max="13" width="5.7265625" customWidth="1"/>
    <col min="14" max="14" width="13.7265625" customWidth="1"/>
    <col min="15" max="15" width="15.6328125" customWidth="1"/>
    <col min="16" max="16" width="15.36328125" customWidth="1"/>
    <col min="17" max="17" width="14.453125" customWidth="1"/>
    <col min="18" max="18" width="14.6328125" customWidth="1"/>
    <col min="19" max="19" width="3.26953125" customWidth="1"/>
    <col min="20" max="21" width="16.90625" customWidth="1"/>
  </cols>
  <sheetData>
    <row r="1" spans="1:21" ht="9" customHeight="1" x14ac:dyDescent="0.25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.75" customHeight="1" x14ac:dyDescent="0.35">
      <c r="A2" s="1"/>
      <c r="B2" s="1"/>
      <c r="C2" s="1"/>
      <c r="D2" s="1"/>
      <c r="E2" s="1"/>
      <c r="F2" s="1"/>
      <c r="G2" s="3" t="s">
        <v>0</v>
      </c>
      <c r="I2" s="1"/>
      <c r="J2" s="1"/>
      <c r="K2" s="1"/>
      <c r="L2" s="4" t="s">
        <v>1</v>
      </c>
      <c r="M2" s="1"/>
      <c r="N2" s="32" t="s">
        <v>19</v>
      </c>
      <c r="O2" s="33" t="s">
        <v>20</v>
      </c>
      <c r="P2" s="1"/>
      <c r="Q2" s="1"/>
      <c r="R2" s="1"/>
      <c r="S2" s="1"/>
      <c r="T2" s="3" t="s">
        <v>21</v>
      </c>
      <c r="U2" s="1"/>
    </row>
    <row r="3" spans="1:21" ht="18.75" customHeight="1" x14ac:dyDescent="0.25">
      <c r="A3" s="1"/>
      <c r="B3" s="63" t="s">
        <v>31</v>
      </c>
      <c r="C3" s="64"/>
      <c r="D3" s="64"/>
      <c r="E3" s="64"/>
      <c r="F3" s="1"/>
      <c r="G3" s="55" t="s">
        <v>3</v>
      </c>
      <c r="H3" s="65" t="s">
        <v>5</v>
      </c>
      <c r="I3" s="65" t="s">
        <v>6</v>
      </c>
      <c r="J3" s="59" t="s">
        <v>7</v>
      </c>
      <c r="K3" s="60" t="s">
        <v>8</v>
      </c>
      <c r="L3" s="60" t="s">
        <v>32</v>
      </c>
      <c r="M3" s="1"/>
      <c r="N3" s="70" t="s">
        <v>3</v>
      </c>
      <c r="O3" s="71" t="s">
        <v>23</v>
      </c>
      <c r="P3" s="71" t="s">
        <v>33</v>
      </c>
      <c r="Q3" s="71" t="s">
        <v>34</v>
      </c>
      <c r="R3" s="71" t="s">
        <v>35</v>
      </c>
      <c r="S3" s="1"/>
      <c r="T3" s="19" t="s">
        <v>20</v>
      </c>
      <c r="U3" s="1"/>
    </row>
    <row r="4" spans="1:21" ht="18.75" customHeight="1" x14ac:dyDescent="0.25">
      <c r="A4" s="1"/>
      <c r="B4" s="64"/>
      <c r="C4" s="64"/>
      <c r="D4" s="64"/>
      <c r="E4" s="64"/>
      <c r="F4" s="1"/>
      <c r="G4" s="51"/>
      <c r="H4" s="51"/>
      <c r="I4" s="51"/>
      <c r="J4" s="51"/>
      <c r="K4" s="53"/>
      <c r="L4" s="53"/>
      <c r="M4" s="1"/>
      <c r="N4" s="62"/>
      <c r="O4" s="53"/>
      <c r="P4" s="53"/>
      <c r="Q4" s="53"/>
      <c r="R4" s="53"/>
      <c r="S4" s="1"/>
      <c r="U4" s="1"/>
    </row>
    <row r="5" spans="1:21" ht="18.75" customHeight="1" x14ac:dyDescent="0.35">
      <c r="A5" s="1"/>
      <c r="B5" s="68" t="s">
        <v>36</v>
      </c>
      <c r="C5" s="49"/>
      <c r="D5" s="49"/>
      <c r="E5" s="50"/>
      <c r="F5" s="1"/>
      <c r="G5" s="5">
        <v>1</v>
      </c>
      <c r="H5" s="34">
        <v>355</v>
      </c>
      <c r="I5" s="35">
        <v>279</v>
      </c>
      <c r="J5" s="36"/>
      <c r="K5" s="37"/>
      <c r="L5" s="38">
        <f t="shared" ref="L5:L34" si="0">R5</f>
        <v>401946914.3244496</v>
      </c>
      <c r="M5" s="1"/>
      <c r="N5" s="39">
        <v>1</v>
      </c>
      <c r="O5" s="40">
        <f t="shared" ref="O5:O34" si="1">LOG10(H5/I5)</f>
        <v>0.10462414978149651</v>
      </c>
      <c r="P5" s="40">
        <f t="shared" ref="P5:P34" si="2">$T$15*O5</f>
        <v>0.55651143500796008</v>
      </c>
      <c r="Q5" s="40">
        <f t="shared" ref="Q5:Q34" si="3">P5-$T$12</f>
        <v>19.811830583944129</v>
      </c>
      <c r="R5" s="41">
        <f t="shared" ref="R5:R34" si="4">EXP(Q5)</f>
        <v>401946914.3244496</v>
      </c>
      <c r="S5" s="1"/>
      <c r="T5" s="20" t="s">
        <v>24</v>
      </c>
      <c r="U5" s="1"/>
    </row>
    <row r="6" spans="1:21" ht="18.75" customHeight="1" x14ac:dyDescent="0.35">
      <c r="A6" s="1"/>
      <c r="B6" s="51"/>
      <c r="C6" s="52"/>
      <c r="D6" s="52"/>
      <c r="E6" s="53"/>
      <c r="F6" s="1"/>
      <c r="G6" s="5">
        <v>2</v>
      </c>
      <c r="H6" s="34"/>
      <c r="I6" s="35"/>
      <c r="J6" s="36"/>
      <c r="K6" s="42"/>
      <c r="L6" s="38" t="e">
        <f t="shared" si="0"/>
        <v>#DIV/0!</v>
      </c>
      <c r="M6" s="1"/>
      <c r="N6" s="39">
        <v>2</v>
      </c>
      <c r="O6" s="40" t="e">
        <f t="shared" si="1"/>
        <v>#DIV/0!</v>
      </c>
      <c r="P6" s="40" t="e">
        <f t="shared" si="2"/>
        <v>#DIV/0!</v>
      </c>
      <c r="Q6" s="40" t="e">
        <f t="shared" si="3"/>
        <v>#DIV/0!</v>
      </c>
      <c r="R6" s="41" t="e">
        <f t="shared" si="4"/>
        <v>#DIV/0!</v>
      </c>
      <c r="S6" s="1"/>
      <c r="T6" s="23">
        <f>'Calibration for Solute #1'!J25</f>
        <v>-3.62</v>
      </c>
      <c r="U6" s="1"/>
    </row>
    <row r="7" spans="1:21" ht="18.75" customHeight="1" x14ac:dyDescent="0.35">
      <c r="A7" s="1"/>
      <c r="B7" s="69" t="s">
        <v>37</v>
      </c>
      <c r="C7" s="49"/>
      <c r="D7" s="49"/>
      <c r="E7" s="50"/>
      <c r="F7" s="1"/>
      <c r="G7" s="5">
        <v>3</v>
      </c>
      <c r="H7" s="34"/>
      <c r="I7" s="35"/>
      <c r="J7" s="36"/>
      <c r="K7" s="42"/>
      <c r="L7" s="38" t="e">
        <f t="shared" si="0"/>
        <v>#DIV/0!</v>
      </c>
      <c r="M7" s="1"/>
      <c r="N7" s="39">
        <v>3</v>
      </c>
      <c r="O7" s="40" t="e">
        <f t="shared" si="1"/>
        <v>#DIV/0!</v>
      </c>
      <c r="P7" s="40" t="e">
        <f t="shared" si="2"/>
        <v>#DIV/0!</v>
      </c>
      <c r="Q7" s="40" t="e">
        <f t="shared" si="3"/>
        <v>#DIV/0!</v>
      </c>
      <c r="R7" s="41" t="e">
        <f t="shared" si="4"/>
        <v>#DIV/0!</v>
      </c>
      <c r="S7" s="1"/>
      <c r="U7" s="1"/>
    </row>
    <row r="8" spans="1:21" ht="18.75" customHeight="1" x14ac:dyDescent="0.35">
      <c r="A8" s="1"/>
      <c r="B8" s="51"/>
      <c r="C8" s="52"/>
      <c r="D8" s="52"/>
      <c r="E8" s="53"/>
      <c r="F8" s="1"/>
      <c r="G8" s="5">
        <v>4</v>
      </c>
      <c r="H8" s="34"/>
      <c r="I8" s="35"/>
      <c r="J8" s="36"/>
      <c r="K8" s="42"/>
      <c r="L8" s="38" t="e">
        <f t="shared" si="0"/>
        <v>#DIV/0!</v>
      </c>
      <c r="M8" s="1"/>
      <c r="N8" s="39">
        <v>4</v>
      </c>
      <c r="O8" s="40" t="e">
        <f t="shared" si="1"/>
        <v>#DIV/0!</v>
      </c>
      <c r="P8" s="40" t="e">
        <f t="shared" si="2"/>
        <v>#DIV/0!</v>
      </c>
      <c r="Q8" s="40" t="e">
        <f t="shared" si="3"/>
        <v>#DIV/0!</v>
      </c>
      <c r="R8" s="41" t="e">
        <f t="shared" si="4"/>
        <v>#DIV/0!</v>
      </c>
      <c r="S8" s="1"/>
      <c r="T8" s="28" t="s">
        <v>28</v>
      </c>
      <c r="U8" s="1"/>
    </row>
    <row r="9" spans="1:21" ht="18.75" customHeight="1" x14ac:dyDescent="0.35">
      <c r="A9" s="1"/>
      <c r="B9" s="54" t="s">
        <v>38</v>
      </c>
      <c r="C9" s="49"/>
      <c r="D9" s="49"/>
      <c r="E9" s="50"/>
      <c r="F9" s="1"/>
      <c r="G9" s="5">
        <v>5</v>
      </c>
      <c r="H9" s="34"/>
      <c r="I9" s="35"/>
      <c r="J9" s="36"/>
      <c r="K9" s="42"/>
      <c r="L9" s="38" t="e">
        <f t="shared" si="0"/>
        <v>#DIV/0!</v>
      </c>
      <c r="M9" s="1"/>
      <c r="N9" s="39">
        <v>5</v>
      </c>
      <c r="O9" s="40" t="e">
        <f t="shared" si="1"/>
        <v>#DIV/0!</v>
      </c>
      <c r="P9" s="40" t="e">
        <f t="shared" si="2"/>
        <v>#DIV/0!</v>
      </c>
      <c r="Q9" s="40" t="e">
        <f t="shared" si="3"/>
        <v>#DIV/0!</v>
      </c>
      <c r="R9" s="41" t="e">
        <f t="shared" si="4"/>
        <v>#DIV/0!</v>
      </c>
      <c r="S9" s="1"/>
      <c r="T9" s="29">
        <f>'Calibration for Solute #1'!J28</f>
        <v>0.188</v>
      </c>
      <c r="U9" s="1"/>
    </row>
    <row r="10" spans="1:21" ht="18.75" customHeight="1" x14ac:dyDescent="0.35">
      <c r="A10" s="1"/>
      <c r="B10" s="51"/>
      <c r="C10" s="52"/>
      <c r="D10" s="52"/>
      <c r="E10" s="53"/>
      <c r="F10" s="1"/>
      <c r="G10" s="5">
        <v>6</v>
      </c>
      <c r="H10" s="34"/>
      <c r="I10" s="35"/>
      <c r="J10" s="36"/>
      <c r="K10" s="42"/>
      <c r="L10" s="38" t="e">
        <f t="shared" si="0"/>
        <v>#DIV/0!</v>
      </c>
      <c r="M10" s="1"/>
      <c r="N10" s="39">
        <v>6</v>
      </c>
      <c r="O10" s="40" t="e">
        <f t="shared" si="1"/>
        <v>#DIV/0!</v>
      </c>
      <c r="P10" s="40" t="e">
        <f t="shared" si="2"/>
        <v>#DIV/0!</v>
      </c>
      <c r="Q10" s="40" t="e">
        <f t="shared" si="3"/>
        <v>#DIV/0!</v>
      </c>
      <c r="R10" s="41" t="e">
        <f t="shared" si="4"/>
        <v>#DIV/0!</v>
      </c>
      <c r="S10" s="1"/>
      <c r="T10" s="1"/>
      <c r="U10" s="1"/>
    </row>
    <row r="11" spans="1:21" ht="18.75" customHeight="1" x14ac:dyDescent="0.35">
      <c r="A11" s="1"/>
      <c r="B11" s="54" t="s">
        <v>39</v>
      </c>
      <c r="C11" s="49"/>
      <c r="D11" s="49"/>
      <c r="E11" s="50"/>
      <c r="F11" s="1"/>
      <c r="G11" s="5">
        <v>7</v>
      </c>
      <c r="H11" s="34"/>
      <c r="I11" s="35"/>
      <c r="J11" s="36"/>
      <c r="K11" s="42"/>
      <c r="L11" s="38" t="e">
        <f t="shared" si="0"/>
        <v>#DIV/0!</v>
      </c>
      <c r="M11" s="1"/>
      <c r="N11" s="39">
        <v>7</v>
      </c>
      <c r="O11" s="40" t="e">
        <f t="shared" si="1"/>
        <v>#DIV/0!</v>
      </c>
      <c r="P11" s="40" t="e">
        <f t="shared" si="2"/>
        <v>#DIV/0!</v>
      </c>
      <c r="Q11" s="40" t="e">
        <f t="shared" si="3"/>
        <v>#DIV/0!</v>
      </c>
      <c r="R11" s="41" t="e">
        <f t="shared" si="4"/>
        <v>#DIV/0!</v>
      </c>
      <c r="S11" s="1"/>
      <c r="T11" s="24" t="s">
        <v>26</v>
      </c>
      <c r="U11" s="1"/>
    </row>
    <row r="12" spans="1:21" ht="18.75" customHeight="1" x14ac:dyDescent="0.35">
      <c r="A12" s="1"/>
      <c r="B12" s="51"/>
      <c r="C12" s="52"/>
      <c r="D12" s="52"/>
      <c r="E12" s="53"/>
      <c r="F12" s="1"/>
      <c r="G12" s="5">
        <v>8</v>
      </c>
      <c r="H12" s="34"/>
      <c r="I12" s="35"/>
      <c r="J12" s="36"/>
      <c r="K12" s="42"/>
      <c r="L12" s="38" t="e">
        <f t="shared" si="0"/>
        <v>#DIV/0!</v>
      </c>
      <c r="M12" s="1"/>
      <c r="N12" s="39">
        <v>8</v>
      </c>
      <c r="O12" s="40" t="e">
        <f t="shared" si="1"/>
        <v>#DIV/0!</v>
      </c>
      <c r="P12" s="40" t="e">
        <f t="shared" si="2"/>
        <v>#DIV/0!</v>
      </c>
      <c r="Q12" s="40" t="e">
        <f t="shared" si="3"/>
        <v>#DIV/0!</v>
      </c>
      <c r="R12" s="41" t="e">
        <f t="shared" si="4"/>
        <v>#DIV/0!</v>
      </c>
      <c r="S12" s="1"/>
      <c r="T12" s="27">
        <f>'Calibration for Solute #1'!L26</f>
        <v>-19.25531914893617</v>
      </c>
      <c r="U12" s="1"/>
    </row>
    <row r="13" spans="1:21" ht="18.75" customHeight="1" x14ac:dyDescent="0.35">
      <c r="A13" s="1"/>
      <c r="B13" s="58" t="s">
        <v>15</v>
      </c>
      <c r="C13" s="49"/>
      <c r="D13" s="49"/>
      <c r="E13" s="50"/>
      <c r="F13" s="1"/>
      <c r="G13" s="5">
        <v>9</v>
      </c>
      <c r="H13" s="34"/>
      <c r="I13" s="35"/>
      <c r="J13" s="36"/>
      <c r="K13" s="42"/>
      <c r="L13" s="38" t="e">
        <f t="shared" si="0"/>
        <v>#DIV/0!</v>
      </c>
      <c r="M13" s="1"/>
      <c r="N13" s="39">
        <v>9</v>
      </c>
      <c r="O13" s="40" t="e">
        <f t="shared" si="1"/>
        <v>#DIV/0!</v>
      </c>
      <c r="P13" s="40" t="e">
        <f t="shared" si="2"/>
        <v>#DIV/0!</v>
      </c>
      <c r="Q13" s="40" t="e">
        <f t="shared" si="3"/>
        <v>#DIV/0!</v>
      </c>
      <c r="R13" s="41" t="e">
        <f t="shared" si="4"/>
        <v>#DIV/0!</v>
      </c>
      <c r="S13" s="1"/>
      <c r="U13" s="1"/>
    </row>
    <row r="14" spans="1:21" ht="18.75" customHeight="1" x14ac:dyDescent="0.35">
      <c r="A14" s="1"/>
      <c r="B14" s="51"/>
      <c r="C14" s="52"/>
      <c r="D14" s="52"/>
      <c r="E14" s="53"/>
      <c r="F14" s="1"/>
      <c r="G14" s="5">
        <v>10</v>
      </c>
      <c r="H14" s="34"/>
      <c r="I14" s="35"/>
      <c r="J14" s="36"/>
      <c r="K14" s="42"/>
      <c r="L14" s="38" t="e">
        <f t="shared" si="0"/>
        <v>#DIV/0!</v>
      </c>
      <c r="M14" s="1"/>
      <c r="N14" s="39">
        <v>10</v>
      </c>
      <c r="O14" s="40" t="e">
        <f t="shared" si="1"/>
        <v>#DIV/0!</v>
      </c>
      <c r="P14" s="40" t="e">
        <f t="shared" si="2"/>
        <v>#DIV/0!</v>
      </c>
      <c r="Q14" s="40" t="e">
        <f t="shared" si="3"/>
        <v>#DIV/0!</v>
      </c>
      <c r="R14" s="41" t="e">
        <f t="shared" si="4"/>
        <v>#DIV/0!</v>
      </c>
      <c r="S14" s="1"/>
      <c r="T14" s="30" t="s">
        <v>29</v>
      </c>
      <c r="U14" s="1"/>
    </row>
    <row r="15" spans="1:21" ht="18.75" customHeight="1" x14ac:dyDescent="0.35">
      <c r="A15" s="1"/>
      <c r="B15" s="58" t="s">
        <v>16</v>
      </c>
      <c r="C15" s="49"/>
      <c r="D15" s="49"/>
      <c r="E15" s="50"/>
      <c r="F15" s="1"/>
      <c r="G15" s="5">
        <v>11</v>
      </c>
      <c r="H15" s="34"/>
      <c r="I15" s="35"/>
      <c r="J15" s="36"/>
      <c r="K15" s="42"/>
      <c r="L15" s="38" t="e">
        <f t="shared" si="0"/>
        <v>#DIV/0!</v>
      </c>
      <c r="M15" s="1"/>
      <c r="N15" s="39">
        <v>11</v>
      </c>
      <c r="O15" s="40" t="e">
        <f t="shared" si="1"/>
        <v>#DIV/0!</v>
      </c>
      <c r="P15" s="40" t="e">
        <f t="shared" si="2"/>
        <v>#DIV/0!</v>
      </c>
      <c r="Q15" s="40" t="e">
        <f t="shared" si="3"/>
        <v>#DIV/0!</v>
      </c>
      <c r="R15" s="41" t="e">
        <f t="shared" si="4"/>
        <v>#DIV/0!</v>
      </c>
      <c r="S15" s="1"/>
      <c r="T15" s="31">
        <f>'Calibration for Solute #1'!L29</f>
        <v>5.3191489361702127</v>
      </c>
      <c r="U15" s="1"/>
    </row>
    <row r="16" spans="1:21" ht="18.75" customHeight="1" x14ac:dyDescent="0.35">
      <c r="A16" s="1"/>
      <c r="B16" s="51"/>
      <c r="C16" s="52"/>
      <c r="D16" s="52"/>
      <c r="E16" s="53"/>
      <c r="F16" s="1"/>
      <c r="G16" s="5">
        <v>12</v>
      </c>
      <c r="H16" s="34"/>
      <c r="I16" s="35"/>
      <c r="J16" s="36"/>
      <c r="K16" s="42"/>
      <c r="L16" s="38" t="e">
        <f t="shared" si="0"/>
        <v>#DIV/0!</v>
      </c>
      <c r="M16" s="1"/>
      <c r="N16" s="39">
        <v>12</v>
      </c>
      <c r="O16" s="40" t="e">
        <f t="shared" si="1"/>
        <v>#DIV/0!</v>
      </c>
      <c r="P16" s="40" t="e">
        <f t="shared" si="2"/>
        <v>#DIV/0!</v>
      </c>
      <c r="Q16" s="40" t="e">
        <f t="shared" si="3"/>
        <v>#DIV/0!</v>
      </c>
      <c r="R16" s="41" t="e">
        <f t="shared" si="4"/>
        <v>#DIV/0!</v>
      </c>
      <c r="S16" s="1"/>
      <c r="T16" s="1"/>
      <c r="U16" s="1"/>
    </row>
    <row r="17" spans="1:21" ht="18.75" customHeight="1" x14ac:dyDescent="0.35">
      <c r="A17" s="1"/>
      <c r="B17" s="54" t="s">
        <v>40</v>
      </c>
      <c r="C17" s="49"/>
      <c r="D17" s="49"/>
      <c r="E17" s="50"/>
      <c r="F17" s="1"/>
      <c r="G17" s="5">
        <v>13</v>
      </c>
      <c r="H17" s="34"/>
      <c r="I17" s="35"/>
      <c r="J17" s="36"/>
      <c r="K17" s="42"/>
      <c r="L17" s="38" t="e">
        <f t="shared" si="0"/>
        <v>#DIV/0!</v>
      </c>
      <c r="M17" s="1"/>
      <c r="N17" s="39">
        <v>13</v>
      </c>
      <c r="O17" s="40" t="e">
        <f t="shared" si="1"/>
        <v>#DIV/0!</v>
      </c>
      <c r="P17" s="40" t="e">
        <f t="shared" si="2"/>
        <v>#DIV/0!</v>
      </c>
      <c r="Q17" s="40" t="e">
        <f t="shared" si="3"/>
        <v>#DIV/0!</v>
      </c>
      <c r="R17" s="41" t="e">
        <f t="shared" si="4"/>
        <v>#DIV/0!</v>
      </c>
      <c r="S17" s="1"/>
      <c r="T17" s="1"/>
      <c r="U17" s="1"/>
    </row>
    <row r="18" spans="1:21" ht="18.75" customHeight="1" x14ac:dyDescent="0.35">
      <c r="A18" s="1"/>
      <c r="B18" s="51"/>
      <c r="C18" s="52"/>
      <c r="D18" s="52"/>
      <c r="E18" s="53"/>
      <c r="F18" s="1"/>
      <c r="G18" s="5">
        <v>14</v>
      </c>
      <c r="H18" s="34"/>
      <c r="I18" s="35"/>
      <c r="J18" s="36"/>
      <c r="K18" s="42"/>
      <c r="L18" s="38" t="e">
        <f t="shared" si="0"/>
        <v>#DIV/0!</v>
      </c>
      <c r="M18" s="1"/>
      <c r="N18" s="39">
        <v>14</v>
      </c>
      <c r="O18" s="40" t="e">
        <f t="shared" si="1"/>
        <v>#DIV/0!</v>
      </c>
      <c r="P18" s="40" t="e">
        <f t="shared" si="2"/>
        <v>#DIV/0!</v>
      </c>
      <c r="Q18" s="40" t="e">
        <f t="shared" si="3"/>
        <v>#DIV/0!</v>
      </c>
      <c r="R18" s="41" t="e">
        <f t="shared" si="4"/>
        <v>#DIV/0!</v>
      </c>
      <c r="S18" s="1"/>
      <c r="T18" s="1"/>
      <c r="U18" s="1"/>
    </row>
    <row r="19" spans="1:21" ht="18.75" customHeight="1" x14ac:dyDescent="0.35">
      <c r="A19" s="1"/>
      <c r="B19" s="54" t="s">
        <v>41</v>
      </c>
      <c r="C19" s="49"/>
      <c r="D19" s="49"/>
      <c r="E19" s="50"/>
      <c r="F19" s="1"/>
      <c r="G19" s="5">
        <v>15</v>
      </c>
      <c r="H19" s="34"/>
      <c r="I19" s="35"/>
      <c r="J19" s="36"/>
      <c r="K19" s="42"/>
      <c r="L19" s="38" t="e">
        <f t="shared" si="0"/>
        <v>#DIV/0!</v>
      </c>
      <c r="M19" s="1"/>
      <c r="N19" s="39">
        <v>15</v>
      </c>
      <c r="O19" s="40" t="e">
        <f t="shared" si="1"/>
        <v>#DIV/0!</v>
      </c>
      <c r="P19" s="40" t="e">
        <f t="shared" si="2"/>
        <v>#DIV/0!</v>
      </c>
      <c r="Q19" s="40" t="e">
        <f t="shared" si="3"/>
        <v>#DIV/0!</v>
      </c>
      <c r="R19" s="41" t="e">
        <f t="shared" si="4"/>
        <v>#DIV/0!</v>
      </c>
      <c r="S19" s="1"/>
      <c r="T19" s="1"/>
      <c r="U19" s="1"/>
    </row>
    <row r="20" spans="1:21" ht="18.75" customHeight="1" x14ac:dyDescent="0.35">
      <c r="A20" s="1"/>
      <c r="B20" s="51"/>
      <c r="C20" s="52"/>
      <c r="D20" s="52"/>
      <c r="E20" s="53"/>
      <c r="F20" s="1"/>
      <c r="G20" s="5">
        <v>16</v>
      </c>
      <c r="H20" s="34"/>
      <c r="I20" s="35"/>
      <c r="J20" s="36"/>
      <c r="K20" s="42"/>
      <c r="L20" s="38" t="e">
        <f t="shared" si="0"/>
        <v>#DIV/0!</v>
      </c>
      <c r="M20" s="1"/>
      <c r="N20" s="39">
        <v>16</v>
      </c>
      <c r="O20" s="40" t="e">
        <f t="shared" si="1"/>
        <v>#DIV/0!</v>
      </c>
      <c r="P20" s="40" t="e">
        <f t="shared" si="2"/>
        <v>#DIV/0!</v>
      </c>
      <c r="Q20" s="40" t="e">
        <f t="shared" si="3"/>
        <v>#DIV/0!</v>
      </c>
      <c r="R20" s="41" t="e">
        <f t="shared" si="4"/>
        <v>#DIV/0!</v>
      </c>
      <c r="S20" s="1"/>
      <c r="T20" s="1"/>
      <c r="U20" s="1"/>
    </row>
    <row r="21" spans="1:21" ht="18.75" customHeight="1" x14ac:dyDescent="0.35">
      <c r="A21" s="1"/>
      <c r="B21" s="54" t="s">
        <v>42</v>
      </c>
      <c r="C21" s="49"/>
      <c r="D21" s="49"/>
      <c r="E21" s="50"/>
      <c r="F21" s="1"/>
      <c r="G21" s="5">
        <v>17</v>
      </c>
      <c r="H21" s="34"/>
      <c r="I21" s="35"/>
      <c r="J21" s="36"/>
      <c r="K21" s="42"/>
      <c r="L21" s="38" t="e">
        <f t="shared" si="0"/>
        <v>#DIV/0!</v>
      </c>
      <c r="M21" s="1"/>
      <c r="N21" s="39">
        <v>17</v>
      </c>
      <c r="O21" s="40" t="e">
        <f t="shared" si="1"/>
        <v>#DIV/0!</v>
      </c>
      <c r="P21" s="40" t="e">
        <f t="shared" si="2"/>
        <v>#DIV/0!</v>
      </c>
      <c r="Q21" s="40" t="e">
        <f t="shared" si="3"/>
        <v>#DIV/0!</v>
      </c>
      <c r="R21" s="41" t="e">
        <f t="shared" si="4"/>
        <v>#DIV/0!</v>
      </c>
      <c r="S21" s="1"/>
      <c r="T21" s="1"/>
      <c r="U21" s="1"/>
    </row>
    <row r="22" spans="1:21" ht="18.75" customHeight="1" x14ac:dyDescent="0.35">
      <c r="A22" s="1"/>
      <c r="B22" s="51"/>
      <c r="C22" s="52"/>
      <c r="D22" s="52"/>
      <c r="E22" s="53"/>
      <c r="F22" s="1"/>
      <c r="G22" s="5">
        <v>18</v>
      </c>
      <c r="H22" s="34"/>
      <c r="I22" s="35"/>
      <c r="J22" s="36"/>
      <c r="K22" s="42"/>
      <c r="L22" s="38" t="e">
        <f t="shared" si="0"/>
        <v>#DIV/0!</v>
      </c>
      <c r="M22" s="1"/>
      <c r="N22" s="39">
        <v>18</v>
      </c>
      <c r="O22" s="40" t="e">
        <f t="shared" si="1"/>
        <v>#DIV/0!</v>
      </c>
      <c r="P22" s="40" t="e">
        <f t="shared" si="2"/>
        <v>#DIV/0!</v>
      </c>
      <c r="Q22" s="40" t="e">
        <f t="shared" si="3"/>
        <v>#DIV/0!</v>
      </c>
      <c r="R22" s="41" t="e">
        <f t="shared" si="4"/>
        <v>#DIV/0!</v>
      </c>
      <c r="S22" s="1"/>
      <c r="T22" s="1"/>
      <c r="U22" s="1"/>
    </row>
    <row r="23" spans="1:21" ht="18.75" customHeight="1" x14ac:dyDescent="0.35">
      <c r="A23" s="1"/>
      <c r="B23" s="54" t="s">
        <v>43</v>
      </c>
      <c r="C23" s="49"/>
      <c r="D23" s="49"/>
      <c r="E23" s="50"/>
      <c r="F23" s="1"/>
      <c r="G23" s="5">
        <v>19</v>
      </c>
      <c r="H23" s="34"/>
      <c r="I23" s="35"/>
      <c r="J23" s="36"/>
      <c r="K23" s="42"/>
      <c r="L23" s="38" t="e">
        <f t="shared" si="0"/>
        <v>#DIV/0!</v>
      </c>
      <c r="M23" s="2"/>
      <c r="N23" s="39">
        <v>19</v>
      </c>
      <c r="O23" s="40" t="e">
        <f t="shared" si="1"/>
        <v>#DIV/0!</v>
      </c>
      <c r="P23" s="40" t="e">
        <f t="shared" si="2"/>
        <v>#DIV/0!</v>
      </c>
      <c r="Q23" s="40" t="e">
        <f t="shared" si="3"/>
        <v>#DIV/0!</v>
      </c>
      <c r="R23" s="41" t="e">
        <f t="shared" si="4"/>
        <v>#DIV/0!</v>
      </c>
      <c r="S23" s="1"/>
      <c r="T23" s="1"/>
      <c r="U23" s="1"/>
    </row>
    <row r="24" spans="1:21" ht="18.75" customHeight="1" x14ac:dyDescent="0.35">
      <c r="A24" s="1"/>
      <c r="B24" s="51"/>
      <c r="C24" s="52"/>
      <c r="D24" s="52"/>
      <c r="E24" s="53"/>
      <c r="F24" s="1"/>
      <c r="G24" s="5">
        <v>20</v>
      </c>
      <c r="H24" s="34"/>
      <c r="I24" s="35"/>
      <c r="J24" s="36"/>
      <c r="K24" s="42"/>
      <c r="L24" s="38" t="e">
        <f t="shared" si="0"/>
        <v>#DIV/0!</v>
      </c>
      <c r="M24" s="2"/>
      <c r="N24" s="39">
        <v>20</v>
      </c>
      <c r="O24" s="40" t="e">
        <f t="shared" si="1"/>
        <v>#DIV/0!</v>
      </c>
      <c r="P24" s="40" t="e">
        <f t="shared" si="2"/>
        <v>#DIV/0!</v>
      </c>
      <c r="Q24" s="40" t="e">
        <f t="shared" si="3"/>
        <v>#DIV/0!</v>
      </c>
      <c r="R24" s="41" t="e">
        <f t="shared" si="4"/>
        <v>#DIV/0!</v>
      </c>
      <c r="S24" s="1"/>
      <c r="T24" s="1"/>
      <c r="U24" s="1"/>
    </row>
    <row r="25" spans="1:21" ht="18.75" customHeight="1" x14ac:dyDescent="0.35">
      <c r="A25" s="1"/>
      <c r="B25" s="54" t="s">
        <v>44</v>
      </c>
      <c r="C25" s="49"/>
      <c r="D25" s="49"/>
      <c r="E25" s="50"/>
      <c r="F25" s="1"/>
      <c r="G25" s="5">
        <v>21</v>
      </c>
      <c r="H25" s="34"/>
      <c r="I25" s="35"/>
      <c r="J25" s="36"/>
      <c r="K25" s="42"/>
      <c r="L25" s="38" t="e">
        <f t="shared" si="0"/>
        <v>#DIV/0!</v>
      </c>
      <c r="M25" s="25"/>
      <c r="N25" s="39">
        <v>21</v>
      </c>
      <c r="O25" s="40" t="e">
        <f t="shared" si="1"/>
        <v>#DIV/0!</v>
      </c>
      <c r="P25" s="40" t="e">
        <f t="shared" si="2"/>
        <v>#DIV/0!</v>
      </c>
      <c r="Q25" s="40" t="e">
        <f t="shared" si="3"/>
        <v>#DIV/0!</v>
      </c>
      <c r="R25" s="41" t="e">
        <f t="shared" si="4"/>
        <v>#DIV/0!</v>
      </c>
      <c r="S25" s="1"/>
      <c r="T25" s="1"/>
      <c r="U25" s="1"/>
    </row>
    <row r="26" spans="1:21" ht="18.75" customHeight="1" x14ac:dyDescent="0.35">
      <c r="A26" s="1"/>
      <c r="B26" s="51"/>
      <c r="C26" s="52"/>
      <c r="D26" s="52"/>
      <c r="E26" s="53"/>
      <c r="F26" s="1"/>
      <c r="G26" s="5">
        <v>22</v>
      </c>
      <c r="H26" s="34"/>
      <c r="I26" s="35"/>
      <c r="J26" s="36"/>
      <c r="K26" s="42"/>
      <c r="L26" s="38" t="e">
        <f t="shared" si="0"/>
        <v>#DIV/0!</v>
      </c>
      <c r="M26" s="25"/>
      <c r="N26" s="39">
        <v>22</v>
      </c>
      <c r="O26" s="40" t="e">
        <f t="shared" si="1"/>
        <v>#DIV/0!</v>
      </c>
      <c r="P26" s="40" t="e">
        <f t="shared" si="2"/>
        <v>#DIV/0!</v>
      </c>
      <c r="Q26" s="40" t="e">
        <f t="shared" si="3"/>
        <v>#DIV/0!</v>
      </c>
      <c r="R26" s="41" t="e">
        <f t="shared" si="4"/>
        <v>#DIV/0!</v>
      </c>
      <c r="S26" s="1"/>
      <c r="T26" s="1"/>
      <c r="U26" s="1"/>
    </row>
    <row r="27" spans="1:21" ht="18.75" customHeight="1" x14ac:dyDescent="0.35">
      <c r="A27" s="1"/>
      <c r="B27" s="65" t="s">
        <v>45</v>
      </c>
      <c r="C27" s="49"/>
      <c r="D27" s="49"/>
      <c r="E27" s="50"/>
      <c r="F27" s="1"/>
      <c r="G27" s="5">
        <v>23</v>
      </c>
      <c r="H27" s="34"/>
      <c r="I27" s="35"/>
      <c r="J27" s="36"/>
      <c r="K27" s="42"/>
      <c r="L27" s="38" t="e">
        <f t="shared" si="0"/>
        <v>#DIV/0!</v>
      </c>
      <c r="M27" s="25"/>
      <c r="N27" s="39">
        <v>23</v>
      </c>
      <c r="O27" s="40" t="e">
        <f t="shared" si="1"/>
        <v>#DIV/0!</v>
      </c>
      <c r="P27" s="40" t="e">
        <f t="shared" si="2"/>
        <v>#DIV/0!</v>
      </c>
      <c r="Q27" s="40" t="e">
        <f t="shared" si="3"/>
        <v>#DIV/0!</v>
      </c>
      <c r="R27" s="41" t="e">
        <f t="shared" si="4"/>
        <v>#DIV/0!</v>
      </c>
      <c r="S27" s="1"/>
      <c r="T27" s="1"/>
      <c r="U27" s="1"/>
    </row>
    <row r="28" spans="1:21" ht="18.75" customHeight="1" x14ac:dyDescent="0.35">
      <c r="A28" s="1"/>
      <c r="B28" s="51"/>
      <c r="C28" s="52"/>
      <c r="D28" s="52"/>
      <c r="E28" s="53"/>
      <c r="F28" s="1"/>
      <c r="G28" s="5">
        <v>24</v>
      </c>
      <c r="H28" s="34"/>
      <c r="I28" s="35"/>
      <c r="J28" s="36"/>
      <c r="K28" s="42"/>
      <c r="L28" s="38" t="e">
        <f t="shared" si="0"/>
        <v>#DIV/0!</v>
      </c>
      <c r="M28" s="25"/>
      <c r="N28" s="39">
        <v>24</v>
      </c>
      <c r="O28" s="40" t="e">
        <f t="shared" si="1"/>
        <v>#DIV/0!</v>
      </c>
      <c r="P28" s="40" t="e">
        <f t="shared" si="2"/>
        <v>#DIV/0!</v>
      </c>
      <c r="Q28" s="40" t="e">
        <f t="shared" si="3"/>
        <v>#DIV/0!</v>
      </c>
      <c r="R28" s="41" t="e">
        <f t="shared" si="4"/>
        <v>#DIV/0!</v>
      </c>
      <c r="S28" s="1"/>
      <c r="T28" s="1"/>
      <c r="U28" s="1"/>
    </row>
    <row r="29" spans="1:21" ht="18.75" customHeight="1" x14ac:dyDescent="0.35">
      <c r="A29" s="1"/>
      <c r="F29" s="1"/>
      <c r="G29" s="5">
        <v>25</v>
      </c>
      <c r="H29" s="34"/>
      <c r="I29" s="35"/>
      <c r="J29" s="36"/>
      <c r="K29" s="42"/>
      <c r="L29" s="38" t="e">
        <f t="shared" si="0"/>
        <v>#DIV/0!</v>
      </c>
      <c r="M29" s="25"/>
      <c r="N29" s="39">
        <v>25</v>
      </c>
      <c r="O29" s="40" t="e">
        <f t="shared" si="1"/>
        <v>#DIV/0!</v>
      </c>
      <c r="P29" s="40" t="e">
        <f t="shared" si="2"/>
        <v>#DIV/0!</v>
      </c>
      <c r="Q29" s="40" t="e">
        <f t="shared" si="3"/>
        <v>#DIV/0!</v>
      </c>
      <c r="R29" s="41" t="e">
        <f t="shared" si="4"/>
        <v>#DIV/0!</v>
      </c>
      <c r="S29" s="1"/>
      <c r="T29" s="1"/>
      <c r="U29" s="1"/>
    </row>
    <row r="30" spans="1:21" ht="18.75" customHeight="1" x14ac:dyDescent="0.35">
      <c r="A30" s="1"/>
      <c r="C30" s="2"/>
      <c r="D30" s="2"/>
      <c r="F30" s="1"/>
      <c r="G30" s="5">
        <v>26</v>
      </c>
      <c r="H30" s="34"/>
      <c r="I30" s="35"/>
      <c r="J30" s="36"/>
      <c r="K30" s="42"/>
      <c r="L30" s="38" t="e">
        <f t="shared" si="0"/>
        <v>#DIV/0!</v>
      </c>
      <c r="M30" s="25"/>
      <c r="N30" s="39">
        <v>26</v>
      </c>
      <c r="O30" s="40" t="e">
        <f t="shared" si="1"/>
        <v>#DIV/0!</v>
      </c>
      <c r="P30" s="40" t="e">
        <f t="shared" si="2"/>
        <v>#DIV/0!</v>
      </c>
      <c r="Q30" s="40" t="e">
        <f t="shared" si="3"/>
        <v>#DIV/0!</v>
      </c>
      <c r="R30" s="41" t="e">
        <f t="shared" si="4"/>
        <v>#DIV/0!</v>
      </c>
      <c r="S30" s="1"/>
      <c r="T30" s="1"/>
      <c r="U30" s="1"/>
    </row>
    <row r="31" spans="1:21" ht="18.75" customHeight="1" x14ac:dyDescent="0.35">
      <c r="A31" s="1"/>
      <c r="C31" s="2"/>
      <c r="D31" s="2"/>
      <c r="F31" s="1"/>
      <c r="G31" s="5">
        <v>27</v>
      </c>
      <c r="H31" s="34"/>
      <c r="I31" s="35"/>
      <c r="J31" s="36"/>
      <c r="K31" s="42"/>
      <c r="L31" s="38" t="e">
        <f t="shared" si="0"/>
        <v>#DIV/0!</v>
      </c>
      <c r="M31" s="25"/>
      <c r="N31" s="39">
        <v>27</v>
      </c>
      <c r="O31" s="40" t="e">
        <f t="shared" si="1"/>
        <v>#DIV/0!</v>
      </c>
      <c r="P31" s="40" t="e">
        <f t="shared" si="2"/>
        <v>#DIV/0!</v>
      </c>
      <c r="Q31" s="40" t="e">
        <f t="shared" si="3"/>
        <v>#DIV/0!</v>
      </c>
      <c r="R31" s="41" t="e">
        <f t="shared" si="4"/>
        <v>#DIV/0!</v>
      </c>
      <c r="S31" s="1"/>
      <c r="T31" s="1"/>
      <c r="U31" s="1"/>
    </row>
    <row r="32" spans="1:21" ht="18.75" customHeight="1" x14ac:dyDescent="0.35">
      <c r="A32" s="1"/>
      <c r="F32" s="1"/>
      <c r="G32" s="5">
        <v>28</v>
      </c>
      <c r="H32" s="34"/>
      <c r="I32" s="35"/>
      <c r="J32" s="36"/>
      <c r="K32" s="42"/>
      <c r="L32" s="38" t="e">
        <f t="shared" si="0"/>
        <v>#DIV/0!</v>
      </c>
      <c r="M32" s="25"/>
      <c r="N32" s="39">
        <v>28</v>
      </c>
      <c r="O32" s="40" t="e">
        <f t="shared" si="1"/>
        <v>#DIV/0!</v>
      </c>
      <c r="P32" s="40" t="e">
        <f t="shared" si="2"/>
        <v>#DIV/0!</v>
      </c>
      <c r="Q32" s="40" t="e">
        <f t="shared" si="3"/>
        <v>#DIV/0!</v>
      </c>
      <c r="R32" s="41" t="e">
        <f t="shared" si="4"/>
        <v>#DIV/0!</v>
      </c>
      <c r="S32" s="1"/>
      <c r="T32" s="1"/>
      <c r="U32" s="1"/>
    </row>
    <row r="33" spans="1:21" ht="18.75" customHeight="1" x14ac:dyDescent="0.35">
      <c r="A33" s="1"/>
      <c r="B33" s="1"/>
      <c r="C33" s="2"/>
      <c r="D33" s="2"/>
      <c r="E33" s="1"/>
      <c r="F33" s="1"/>
      <c r="G33" s="5">
        <v>29</v>
      </c>
      <c r="H33" s="34"/>
      <c r="I33" s="35"/>
      <c r="J33" s="36"/>
      <c r="K33" s="42"/>
      <c r="L33" s="38" t="e">
        <f t="shared" si="0"/>
        <v>#DIV/0!</v>
      </c>
      <c r="M33" s="25"/>
      <c r="N33" s="39">
        <v>29</v>
      </c>
      <c r="O33" s="40" t="e">
        <f t="shared" si="1"/>
        <v>#DIV/0!</v>
      </c>
      <c r="P33" s="40" t="e">
        <f t="shared" si="2"/>
        <v>#DIV/0!</v>
      </c>
      <c r="Q33" s="40" t="e">
        <f t="shared" si="3"/>
        <v>#DIV/0!</v>
      </c>
      <c r="R33" s="41" t="e">
        <f t="shared" si="4"/>
        <v>#DIV/0!</v>
      </c>
      <c r="S33" s="1"/>
      <c r="T33" s="1"/>
      <c r="U33" s="1"/>
    </row>
    <row r="34" spans="1:21" ht="18.75" customHeight="1" x14ac:dyDescent="0.35">
      <c r="A34" s="1"/>
      <c r="B34" s="1"/>
      <c r="C34" s="43"/>
      <c r="D34" s="43"/>
      <c r="E34" s="1"/>
      <c r="F34" s="1"/>
      <c r="G34" s="5">
        <v>30</v>
      </c>
      <c r="H34" s="34"/>
      <c r="I34" s="35"/>
      <c r="J34" s="36"/>
      <c r="K34" s="42"/>
      <c r="L34" s="38" t="e">
        <f t="shared" si="0"/>
        <v>#DIV/0!</v>
      </c>
      <c r="M34" s="25"/>
      <c r="N34" s="39">
        <v>30</v>
      </c>
      <c r="O34" s="40" t="e">
        <f t="shared" si="1"/>
        <v>#DIV/0!</v>
      </c>
      <c r="P34" s="40" t="e">
        <f t="shared" si="2"/>
        <v>#DIV/0!</v>
      </c>
      <c r="Q34" s="40" t="e">
        <f t="shared" si="3"/>
        <v>#DIV/0!</v>
      </c>
      <c r="R34" s="41" t="e">
        <f t="shared" si="4"/>
        <v>#DIV/0!</v>
      </c>
      <c r="S34" s="1"/>
      <c r="T34" s="1"/>
      <c r="U34" s="1"/>
    </row>
    <row r="35" spans="1:21" ht="18.75" customHeight="1" x14ac:dyDescent="0.25">
      <c r="A35" s="1"/>
      <c r="B35" s="1"/>
      <c r="E35" s="1"/>
      <c r="F35" s="1"/>
      <c r="G35" s="17"/>
      <c r="H35" s="22"/>
      <c r="I35" s="22"/>
      <c r="J35" s="26"/>
      <c r="K35" s="17"/>
      <c r="L35" s="25"/>
      <c r="M35" s="25"/>
      <c r="N35" s="25"/>
      <c r="O35" s="1"/>
      <c r="P35" s="1"/>
      <c r="Q35" s="1"/>
      <c r="R35" s="1"/>
      <c r="S35" s="1"/>
      <c r="T35" s="1"/>
      <c r="U35" s="1"/>
    </row>
    <row r="36" spans="1:21" ht="18.75" customHeight="1" x14ac:dyDescent="0.25">
      <c r="A36" s="1"/>
      <c r="B36" s="1"/>
      <c r="C36" s="2"/>
      <c r="D36" s="2"/>
      <c r="E36" s="1"/>
      <c r="F36" s="1"/>
      <c r="G36" s="2"/>
      <c r="H36" s="2"/>
      <c r="I36" s="2"/>
      <c r="J36" s="26"/>
      <c r="K36" s="17"/>
      <c r="L36" s="25"/>
      <c r="M36" s="25"/>
      <c r="N36" s="25"/>
      <c r="O36" s="1"/>
      <c r="P36" s="1"/>
      <c r="Q36" s="1"/>
      <c r="R36" s="1"/>
      <c r="S36" s="1"/>
      <c r="T36" s="1"/>
      <c r="U36" s="1"/>
    </row>
    <row r="37" spans="1:21" ht="18.75" customHeight="1" x14ac:dyDescent="0.25">
      <c r="A37" s="1"/>
      <c r="B37" s="1"/>
      <c r="C37" s="44"/>
      <c r="D37" s="44"/>
      <c r="E37" s="1"/>
      <c r="F37" s="1"/>
      <c r="G37" s="2"/>
      <c r="H37" s="66"/>
      <c r="I37" s="67"/>
      <c r="J37" s="26"/>
      <c r="K37" s="17"/>
      <c r="L37" s="25"/>
      <c r="M37" s="25"/>
      <c r="N37" s="25"/>
      <c r="O37" s="1"/>
      <c r="P37" s="1"/>
      <c r="Q37" s="1"/>
      <c r="R37" s="1"/>
      <c r="S37" s="1"/>
      <c r="T37" s="1"/>
      <c r="U37" s="1"/>
    </row>
    <row r="38" spans="1:21" ht="18.75" customHeight="1" x14ac:dyDescent="0.25">
      <c r="A38" s="1"/>
      <c r="B38" s="1"/>
      <c r="C38" s="1"/>
      <c r="D38" s="1"/>
      <c r="E38" s="1"/>
      <c r="F38" s="1"/>
      <c r="H38" s="64"/>
      <c r="I38" s="64"/>
      <c r="J38" s="26"/>
      <c r="K38" s="17"/>
      <c r="L38" s="25"/>
      <c r="M38" s="25"/>
      <c r="N38" s="25"/>
      <c r="O38" s="1"/>
      <c r="P38" s="1"/>
      <c r="Q38" s="1"/>
      <c r="R38" s="1"/>
      <c r="S38" s="1"/>
      <c r="T38" s="1"/>
      <c r="U38" s="1"/>
    </row>
    <row r="39" spans="1:21" ht="18.75" customHeight="1" x14ac:dyDescent="0.25">
      <c r="A39" s="1"/>
      <c r="B39" s="1"/>
      <c r="C39" s="1"/>
      <c r="D39" s="1"/>
      <c r="E39" s="1"/>
      <c r="F39" s="1"/>
      <c r="G39" s="2"/>
      <c r="H39" s="17"/>
      <c r="I39" s="25"/>
      <c r="J39" s="26"/>
      <c r="K39" s="17"/>
      <c r="L39" s="25"/>
      <c r="M39" s="25"/>
      <c r="N39" s="25"/>
      <c r="O39" s="1"/>
      <c r="P39" s="1"/>
      <c r="Q39" s="1"/>
      <c r="R39" s="1"/>
      <c r="S39" s="1"/>
      <c r="T39" s="1"/>
      <c r="U39" s="1"/>
    </row>
    <row r="40" spans="1:21" ht="18.75" customHeight="1" x14ac:dyDescent="0.25">
      <c r="A40" s="1"/>
      <c r="B40" s="1"/>
      <c r="C40" s="1"/>
      <c r="D40" s="1"/>
      <c r="E40" s="1"/>
      <c r="F40" s="1"/>
      <c r="G40" s="43"/>
      <c r="H40" s="17"/>
      <c r="I40" s="25"/>
      <c r="J40" s="26"/>
      <c r="K40" s="17"/>
      <c r="L40" s="25"/>
      <c r="M40" s="25"/>
      <c r="N40" s="25"/>
      <c r="O40" s="1"/>
      <c r="P40" s="1"/>
      <c r="Q40" s="1"/>
      <c r="R40" s="1"/>
      <c r="S40" s="1"/>
      <c r="T40" s="1"/>
      <c r="U40" s="1"/>
    </row>
    <row r="41" spans="1:21" ht="18.75" customHeight="1" x14ac:dyDescent="0.25">
      <c r="A41" s="1"/>
      <c r="B41" s="1"/>
      <c r="C41" s="1"/>
      <c r="D41" s="1"/>
      <c r="E41" s="1"/>
      <c r="F41" s="1"/>
      <c r="H41" s="17"/>
      <c r="I41" s="2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8.75" customHeight="1" x14ac:dyDescent="0.25">
      <c r="A42" s="1"/>
      <c r="B42" s="1"/>
      <c r="C42" s="1"/>
      <c r="D42" s="1"/>
      <c r="E42" s="1"/>
      <c r="F42" s="1"/>
      <c r="G42" s="2"/>
      <c r="H42" s="17"/>
      <c r="I42" s="2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8.75" customHeight="1" x14ac:dyDescent="0.25">
      <c r="A43" s="1"/>
      <c r="B43" s="1"/>
      <c r="C43" s="1"/>
      <c r="D43" s="1"/>
      <c r="E43" s="1"/>
      <c r="F43" s="1"/>
      <c r="G43" s="44"/>
      <c r="H43" s="17"/>
      <c r="I43" s="2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8.75" customHeight="1" x14ac:dyDescent="0.25">
      <c r="A44" s="1"/>
      <c r="B44" s="1"/>
      <c r="C44" s="1"/>
      <c r="D44" s="1"/>
      <c r="E44" s="1"/>
      <c r="F44" s="1"/>
      <c r="H44" s="17"/>
      <c r="I44" s="2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8.75" customHeight="1" x14ac:dyDescent="0.25">
      <c r="A45" s="1"/>
      <c r="B45" s="1"/>
      <c r="C45" s="1"/>
      <c r="D45" s="1"/>
      <c r="E45" s="1"/>
      <c r="F45" s="1"/>
      <c r="H45" s="17"/>
      <c r="I45" s="2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8.75" customHeight="1" x14ac:dyDescent="0.25">
      <c r="A46" s="1"/>
      <c r="B46" s="1"/>
      <c r="C46" s="1"/>
      <c r="D46" s="1"/>
      <c r="E46" s="1"/>
      <c r="F46" s="1"/>
      <c r="H46" s="17"/>
      <c r="I46" s="2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8.75" customHeight="1" x14ac:dyDescent="0.25">
      <c r="A47" s="1"/>
      <c r="B47" s="1"/>
      <c r="C47" s="1"/>
      <c r="D47" s="1"/>
      <c r="E47" s="1"/>
      <c r="F47" s="1"/>
      <c r="G47" s="1"/>
      <c r="H47" s="17"/>
      <c r="I47" s="2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8.75" customHeight="1" x14ac:dyDescent="0.25">
      <c r="A48" s="1"/>
      <c r="B48" s="1"/>
      <c r="C48" s="1"/>
      <c r="D48" s="1"/>
      <c r="E48" s="1"/>
      <c r="F48" s="1"/>
      <c r="G48" s="1"/>
      <c r="H48" s="17"/>
      <c r="I48" s="2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8.75" customHeight="1" x14ac:dyDescent="0.25">
      <c r="A49" s="1"/>
      <c r="B49" s="1"/>
      <c r="C49" s="1"/>
      <c r="D49" s="1"/>
      <c r="E49" s="1"/>
      <c r="F49" s="1"/>
      <c r="G49" s="1"/>
      <c r="H49" s="17"/>
      <c r="I49" s="2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8.75" customHeight="1" x14ac:dyDescent="0.25">
      <c r="A50" s="1"/>
      <c r="B50" s="1"/>
      <c r="C50" s="1"/>
      <c r="D50" s="1"/>
      <c r="E50" s="1"/>
      <c r="F50" s="1"/>
      <c r="G50" s="1"/>
      <c r="H50" s="17"/>
      <c r="I50" s="2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8.75" customHeight="1" x14ac:dyDescent="0.25">
      <c r="A51" s="1"/>
      <c r="B51" s="1"/>
      <c r="C51" s="1"/>
      <c r="D51" s="1"/>
      <c r="E51" s="1"/>
      <c r="F51" s="1"/>
      <c r="G51" s="1"/>
      <c r="H51" s="17"/>
      <c r="I51" s="2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8.75" customHeight="1" x14ac:dyDescent="0.25">
      <c r="A52" s="1"/>
      <c r="B52" s="1"/>
      <c r="C52" s="1"/>
      <c r="D52" s="1"/>
      <c r="E52" s="1"/>
      <c r="F52" s="1"/>
      <c r="G52" s="1"/>
      <c r="H52" s="17"/>
      <c r="I52" s="2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8.75" customHeight="1" x14ac:dyDescent="0.25">
      <c r="A53" s="1"/>
      <c r="B53" s="1"/>
      <c r="C53" s="1"/>
      <c r="D53" s="1"/>
      <c r="E53" s="1"/>
      <c r="F53" s="1"/>
      <c r="G53" s="1"/>
      <c r="H53" s="17"/>
      <c r="I53" s="2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8.75" customHeight="1" x14ac:dyDescent="0.25">
      <c r="A54" s="1"/>
      <c r="B54" s="1"/>
      <c r="C54" s="1"/>
      <c r="D54" s="1"/>
      <c r="E54" s="1"/>
      <c r="F54" s="1"/>
      <c r="G54" s="1"/>
      <c r="H54" s="17"/>
      <c r="I54" s="2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8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8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8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8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8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</sheetData>
  <mergeCells count="26">
    <mergeCell ref="N3:N4"/>
    <mergeCell ref="O3:O4"/>
    <mergeCell ref="P3:P4"/>
    <mergeCell ref="Q3:Q4"/>
    <mergeCell ref="R3:R4"/>
    <mergeCell ref="K3:K4"/>
    <mergeCell ref="L3:L4"/>
    <mergeCell ref="B19:E20"/>
    <mergeCell ref="B21:E22"/>
    <mergeCell ref="B23:E24"/>
    <mergeCell ref="B3:E4"/>
    <mergeCell ref="G3:G4"/>
    <mergeCell ref="H3:H4"/>
    <mergeCell ref="I3:I4"/>
    <mergeCell ref="J3:J4"/>
    <mergeCell ref="B25:E26"/>
    <mergeCell ref="B27:E28"/>
    <mergeCell ref="H37:H38"/>
    <mergeCell ref="I37:I38"/>
    <mergeCell ref="B5:E6"/>
    <mergeCell ref="B7:E8"/>
    <mergeCell ref="B9:E10"/>
    <mergeCell ref="B11:E12"/>
    <mergeCell ref="B13:E14"/>
    <mergeCell ref="B15:E16"/>
    <mergeCell ref="B17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V1001"/>
  <sheetViews>
    <sheetView workbookViewId="0"/>
  </sheetViews>
  <sheetFormatPr defaultColWidth="12.6328125" defaultRowHeight="15.75" customHeight="1" x14ac:dyDescent="0.25"/>
  <cols>
    <col min="1" max="1" width="3.7265625" customWidth="1"/>
    <col min="2" max="5" width="13.26953125" customWidth="1"/>
    <col min="6" max="6" width="5.6328125" customWidth="1"/>
    <col min="7" max="12" width="16.90625" customWidth="1"/>
    <col min="13" max="14" width="17.26953125" customWidth="1"/>
    <col min="15" max="22" width="16.90625" customWidth="1"/>
  </cols>
  <sheetData>
    <row r="1" spans="1:22" ht="9" customHeight="1" x14ac:dyDescent="0.25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.75" customHeight="1" x14ac:dyDescent="0.25">
      <c r="A2" s="1"/>
      <c r="B2" s="1"/>
      <c r="C2" s="1"/>
      <c r="D2" s="1"/>
      <c r="E2" s="1"/>
      <c r="F2" s="1"/>
      <c r="G2" s="3" t="s">
        <v>0</v>
      </c>
      <c r="H2" s="4" t="s">
        <v>46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 customHeight="1" x14ac:dyDescent="0.25">
      <c r="A3" s="1"/>
      <c r="B3" s="63" t="s">
        <v>2</v>
      </c>
      <c r="C3" s="64"/>
      <c r="D3" s="64"/>
      <c r="E3" s="64"/>
      <c r="F3" s="1"/>
      <c r="G3" s="55" t="s">
        <v>3</v>
      </c>
      <c r="H3" s="65" t="s">
        <v>4</v>
      </c>
      <c r="I3" s="65" t="s">
        <v>5</v>
      </c>
      <c r="J3" s="65" t="s">
        <v>6</v>
      </c>
      <c r="K3" s="59" t="s">
        <v>7</v>
      </c>
      <c r="L3" s="60" t="s">
        <v>8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customHeight="1" x14ac:dyDescent="0.25">
      <c r="A4" s="1"/>
      <c r="B4" s="64"/>
      <c r="C4" s="64"/>
      <c r="D4" s="64"/>
      <c r="E4" s="64"/>
      <c r="F4" s="1"/>
      <c r="G4" s="51"/>
      <c r="H4" s="51"/>
      <c r="I4" s="51"/>
      <c r="J4" s="51"/>
      <c r="K4" s="51"/>
      <c r="L4" s="53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.75" customHeight="1" x14ac:dyDescent="0.35">
      <c r="A5" s="1"/>
      <c r="B5" s="56" t="s">
        <v>9</v>
      </c>
      <c r="C5" s="49"/>
      <c r="D5" s="49"/>
      <c r="E5" s="50"/>
      <c r="F5" s="1"/>
      <c r="G5" s="5">
        <v>1</v>
      </c>
      <c r="H5" s="35">
        <v>0.214</v>
      </c>
      <c r="I5" s="45">
        <v>459</v>
      </c>
      <c r="J5" s="46">
        <v>308</v>
      </c>
      <c r="K5" s="36">
        <v>44683</v>
      </c>
      <c r="L5" s="42">
        <v>0.89906798611627892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customHeight="1" x14ac:dyDescent="0.35">
      <c r="A6" s="1"/>
      <c r="B6" s="51"/>
      <c r="C6" s="52"/>
      <c r="D6" s="52"/>
      <c r="E6" s="53"/>
      <c r="F6" s="1"/>
      <c r="G6" s="5">
        <v>2</v>
      </c>
      <c r="H6" s="35">
        <v>0.107</v>
      </c>
      <c r="I6" s="14">
        <v>463</v>
      </c>
      <c r="J6" s="15">
        <v>319</v>
      </c>
      <c r="K6" s="36">
        <v>44683</v>
      </c>
      <c r="L6" s="42">
        <v>0.89967156249622349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customHeight="1" x14ac:dyDescent="0.35">
      <c r="A7" s="1"/>
      <c r="B7" s="54" t="s">
        <v>10</v>
      </c>
      <c r="C7" s="49"/>
      <c r="D7" s="49"/>
      <c r="E7" s="50"/>
      <c r="F7" s="1"/>
      <c r="G7" s="5">
        <v>3</v>
      </c>
      <c r="H7" s="35">
        <v>5.3999999999999999E-2</v>
      </c>
      <c r="I7" s="14">
        <v>447</v>
      </c>
      <c r="J7" s="15">
        <v>345</v>
      </c>
      <c r="K7" s="36">
        <v>44683</v>
      </c>
      <c r="L7" s="42">
        <v>0.90105221064732177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.75" customHeight="1" x14ac:dyDescent="0.35">
      <c r="A8" s="1"/>
      <c r="B8" s="51"/>
      <c r="C8" s="52"/>
      <c r="D8" s="52"/>
      <c r="E8" s="53"/>
      <c r="F8" s="1"/>
      <c r="G8" s="5">
        <v>4</v>
      </c>
      <c r="H8" s="35">
        <v>2.7E-2</v>
      </c>
      <c r="I8" s="14">
        <v>459</v>
      </c>
      <c r="J8" s="15">
        <v>378</v>
      </c>
      <c r="K8" s="36">
        <v>44683</v>
      </c>
      <c r="L8" s="42">
        <v>0.9017090624984121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8.75" customHeight="1" x14ac:dyDescent="0.35">
      <c r="A9" s="1"/>
      <c r="B9" s="57" t="s">
        <v>11</v>
      </c>
      <c r="C9" s="49"/>
      <c r="D9" s="49"/>
      <c r="E9" s="50"/>
      <c r="F9" s="1"/>
      <c r="G9" s="5">
        <v>5</v>
      </c>
      <c r="H9" s="35">
        <v>0.17899999999999999</v>
      </c>
      <c r="I9" s="14">
        <v>459</v>
      </c>
      <c r="J9" s="15">
        <v>291</v>
      </c>
      <c r="K9" s="36">
        <v>44683</v>
      </c>
      <c r="L9" s="42">
        <v>0.90231998842500616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.75" customHeight="1" x14ac:dyDescent="0.35">
      <c r="A10" s="1"/>
      <c r="B10" s="51"/>
      <c r="C10" s="52"/>
      <c r="D10" s="52"/>
      <c r="E10" s="53"/>
      <c r="F10" s="1"/>
      <c r="G10" s="5">
        <v>6</v>
      </c>
      <c r="H10" s="35">
        <v>0.14000000000000001</v>
      </c>
      <c r="I10" s="14">
        <v>463</v>
      </c>
      <c r="J10" s="15">
        <v>313</v>
      </c>
      <c r="K10" s="36">
        <v>44683</v>
      </c>
      <c r="L10" s="42">
        <v>0.90308351851854241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8.75" customHeight="1" x14ac:dyDescent="0.35">
      <c r="A11" s="1"/>
      <c r="B11" s="54" t="s">
        <v>13</v>
      </c>
      <c r="C11" s="49"/>
      <c r="D11" s="49"/>
      <c r="E11" s="50"/>
      <c r="F11" s="1"/>
      <c r="G11" s="5">
        <v>7</v>
      </c>
      <c r="H11" s="35">
        <v>0.11</v>
      </c>
      <c r="I11" s="14">
        <v>464</v>
      </c>
      <c r="J11" s="15">
        <v>318</v>
      </c>
      <c r="K11" s="36">
        <v>44683</v>
      </c>
      <c r="L11" s="42">
        <v>0.90386466435302282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8.75" customHeight="1" x14ac:dyDescent="0.35">
      <c r="A12" s="1"/>
      <c r="B12" s="51"/>
      <c r="C12" s="52"/>
      <c r="D12" s="52"/>
      <c r="E12" s="53"/>
      <c r="F12" s="1"/>
      <c r="G12" s="5">
        <v>8</v>
      </c>
      <c r="H12" s="35">
        <v>8.6999999999999994E-2</v>
      </c>
      <c r="I12" s="14">
        <v>457</v>
      </c>
      <c r="J12" s="15">
        <v>324</v>
      </c>
      <c r="K12" s="36">
        <v>44683</v>
      </c>
      <c r="L12" s="42">
        <v>0.904976620367961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.75" customHeight="1" x14ac:dyDescent="0.35">
      <c r="A13" s="1"/>
      <c r="B13" s="54" t="s">
        <v>14</v>
      </c>
      <c r="C13" s="49"/>
      <c r="D13" s="49"/>
      <c r="E13" s="50"/>
      <c r="F13" s="1"/>
      <c r="G13" s="5">
        <v>9</v>
      </c>
      <c r="H13" s="35">
        <v>7.0999999999999994E-2</v>
      </c>
      <c r="I13" s="14">
        <v>459</v>
      </c>
      <c r="J13" s="15">
        <v>327</v>
      </c>
      <c r="K13" s="36">
        <v>44683</v>
      </c>
      <c r="L13" s="42">
        <v>0.9058045254641911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.75" customHeight="1" x14ac:dyDescent="0.35">
      <c r="A14" s="1"/>
      <c r="B14" s="51"/>
      <c r="C14" s="52"/>
      <c r="D14" s="52"/>
      <c r="E14" s="53"/>
      <c r="F14" s="1"/>
      <c r="G14" s="5">
        <v>10</v>
      </c>
      <c r="H14" s="35">
        <v>3.5999999999999997E-2</v>
      </c>
      <c r="I14" s="14">
        <v>468</v>
      </c>
      <c r="J14" s="15">
        <v>390</v>
      </c>
      <c r="K14" s="36">
        <v>44683</v>
      </c>
      <c r="L14" s="42">
        <v>0.90666221064748242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.75" customHeight="1" x14ac:dyDescent="0.35">
      <c r="A15" s="1"/>
      <c r="B15" s="58" t="s">
        <v>15</v>
      </c>
      <c r="C15" s="49"/>
      <c r="D15" s="49"/>
      <c r="E15" s="50"/>
      <c r="F15" s="1"/>
      <c r="G15" s="5">
        <v>11</v>
      </c>
      <c r="H15" s="35">
        <v>1.7999999999999999E-2</v>
      </c>
      <c r="I15" s="14">
        <v>466</v>
      </c>
      <c r="J15" s="15">
        <v>418</v>
      </c>
      <c r="K15" s="36">
        <v>44683</v>
      </c>
      <c r="L15" s="42">
        <v>0.90775704861152917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.75" customHeight="1" x14ac:dyDescent="0.35">
      <c r="A16" s="1"/>
      <c r="B16" s="51"/>
      <c r="C16" s="52"/>
      <c r="D16" s="52"/>
      <c r="E16" s="53"/>
      <c r="F16" s="1"/>
      <c r="G16" s="5">
        <v>12</v>
      </c>
      <c r="H16" s="35">
        <v>8.9999999999999993E-3</v>
      </c>
      <c r="I16" s="14">
        <v>465</v>
      </c>
      <c r="J16" s="15">
        <v>428</v>
      </c>
      <c r="K16" s="36">
        <v>44683</v>
      </c>
      <c r="L16" s="42">
        <v>0.90842601851909421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.75" customHeight="1" x14ac:dyDescent="0.35">
      <c r="A17" s="1"/>
      <c r="B17" s="58" t="s">
        <v>16</v>
      </c>
      <c r="C17" s="49"/>
      <c r="D17" s="49"/>
      <c r="E17" s="50"/>
      <c r="F17" s="1"/>
      <c r="G17" s="5">
        <v>13</v>
      </c>
      <c r="H17" s="35">
        <v>0.2</v>
      </c>
      <c r="I17" s="14">
        <v>461</v>
      </c>
      <c r="J17" s="15">
        <v>298</v>
      </c>
      <c r="K17" s="36">
        <v>44683</v>
      </c>
      <c r="L17" s="42">
        <v>0.90927026620192919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.75" customHeight="1" x14ac:dyDescent="0.35">
      <c r="A18" s="1"/>
      <c r="B18" s="51"/>
      <c r="C18" s="52"/>
      <c r="D18" s="52"/>
      <c r="E18" s="53"/>
      <c r="F18" s="1"/>
      <c r="G18" s="5">
        <v>14</v>
      </c>
      <c r="H18" s="35">
        <v>0.157</v>
      </c>
      <c r="I18" s="14">
        <v>464</v>
      </c>
      <c r="J18" s="15">
        <v>321</v>
      </c>
      <c r="K18" s="36">
        <v>44683</v>
      </c>
      <c r="L18" s="42">
        <v>0.91010701388586313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.75" customHeight="1" x14ac:dyDescent="0.35">
      <c r="A19" s="1"/>
      <c r="B19" s="54" t="s">
        <v>47</v>
      </c>
      <c r="C19" s="49"/>
      <c r="D19" s="49"/>
      <c r="E19" s="50"/>
      <c r="F19" s="1"/>
      <c r="G19" s="5">
        <v>15</v>
      </c>
      <c r="H19" s="35">
        <v>0.123</v>
      </c>
      <c r="I19" s="14">
        <v>452</v>
      </c>
      <c r="J19" s="15">
        <v>311</v>
      </c>
      <c r="K19" s="36">
        <v>44683</v>
      </c>
      <c r="L19" s="42">
        <v>0.91086709490627982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.75" customHeight="1" x14ac:dyDescent="0.35">
      <c r="A20" s="1"/>
      <c r="B20" s="51"/>
      <c r="C20" s="52"/>
      <c r="D20" s="52"/>
      <c r="E20" s="53"/>
      <c r="F20" s="1"/>
      <c r="G20" s="5">
        <v>16</v>
      </c>
      <c r="H20" s="35">
        <v>9.7000000000000003E-2</v>
      </c>
      <c r="I20" s="14">
        <v>455</v>
      </c>
      <c r="J20" s="15">
        <v>310</v>
      </c>
      <c r="K20" s="36">
        <v>44683</v>
      </c>
      <c r="L20" s="42">
        <v>0.9115685300930636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8.75" customHeight="1" x14ac:dyDescent="0.25">
      <c r="A21" s="1"/>
      <c r="B21" s="54" t="s">
        <v>18</v>
      </c>
      <c r="C21" s="49"/>
      <c r="D21" s="49"/>
      <c r="E21" s="50"/>
      <c r="F21" s="1"/>
      <c r="G21" s="17"/>
      <c r="H21" s="18"/>
      <c r="I21" s="18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.75" customHeight="1" x14ac:dyDescent="0.25">
      <c r="A22" s="1"/>
      <c r="B22" s="51"/>
      <c r="C22" s="52"/>
      <c r="D22" s="52"/>
      <c r="E22" s="53"/>
      <c r="F22" s="1"/>
      <c r="G22" s="3" t="s">
        <v>19</v>
      </c>
      <c r="H22" s="19" t="s">
        <v>20</v>
      </c>
      <c r="J22" s="3" t="s">
        <v>21</v>
      </c>
      <c r="K22" s="1"/>
      <c r="L22" s="3" t="s">
        <v>21</v>
      </c>
      <c r="M22" s="2"/>
      <c r="N22" s="1"/>
      <c r="O22" s="1"/>
      <c r="P22" s="1"/>
      <c r="Q22" s="1"/>
      <c r="R22" s="1"/>
      <c r="S22" s="1"/>
      <c r="T22" s="1"/>
      <c r="U22" s="1"/>
      <c r="V22" s="1"/>
    </row>
    <row r="23" spans="1:22" ht="18.75" customHeight="1" x14ac:dyDescent="0.25">
      <c r="A23" s="1"/>
      <c r="B23" s="54" t="s">
        <v>48</v>
      </c>
      <c r="C23" s="49"/>
      <c r="D23" s="49"/>
      <c r="E23" s="50"/>
      <c r="F23" s="1"/>
      <c r="G23" s="55" t="s">
        <v>3</v>
      </c>
      <c r="H23" s="61" t="s">
        <v>23</v>
      </c>
      <c r="L23" s="19" t="s">
        <v>20</v>
      </c>
      <c r="M23" s="2"/>
      <c r="N23" s="2"/>
      <c r="O23" s="2"/>
      <c r="P23" s="1"/>
      <c r="Q23" s="1"/>
      <c r="R23" s="1"/>
      <c r="S23" s="1"/>
      <c r="T23" s="1"/>
      <c r="U23" s="1"/>
      <c r="V23" s="1"/>
    </row>
    <row r="24" spans="1:22" ht="18.75" customHeight="1" x14ac:dyDescent="0.25">
      <c r="A24" s="1"/>
      <c r="B24" s="51"/>
      <c r="C24" s="52"/>
      <c r="D24" s="52"/>
      <c r="E24" s="53"/>
      <c r="F24" s="1"/>
      <c r="G24" s="51"/>
      <c r="H24" s="62"/>
      <c r="J24" s="20" t="s">
        <v>24</v>
      </c>
      <c r="M24" s="2"/>
      <c r="N24" s="2"/>
      <c r="O24" s="2"/>
      <c r="P24" s="1"/>
      <c r="Q24" s="1"/>
      <c r="R24" s="1"/>
      <c r="S24" s="1"/>
      <c r="T24" s="1"/>
      <c r="U24" s="1"/>
      <c r="V24" s="1"/>
    </row>
    <row r="25" spans="1:22" ht="18.75" customHeight="1" x14ac:dyDescent="0.25">
      <c r="A25" s="1"/>
      <c r="B25" s="48" t="s">
        <v>49</v>
      </c>
      <c r="C25" s="49"/>
      <c r="D25" s="49"/>
      <c r="E25" s="50"/>
      <c r="F25" s="1"/>
      <c r="G25" s="5">
        <v>1</v>
      </c>
      <c r="H25" s="21">
        <f t="shared" ref="H25:H40" si="0">LOG10(I5/J5)</f>
        <v>0.17326196903681695</v>
      </c>
      <c r="I25" s="22"/>
      <c r="J25" s="23">
        <v>0.27400000000000002</v>
      </c>
      <c r="L25" s="24" t="s">
        <v>26</v>
      </c>
      <c r="M25" s="25"/>
      <c r="N25" s="25"/>
      <c r="O25" s="25"/>
      <c r="P25" s="1"/>
      <c r="Q25" s="1"/>
      <c r="R25" s="1"/>
      <c r="S25" s="1"/>
      <c r="T25" s="1"/>
      <c r="U25" s="1"/>
      <c r="V25" s="1"/>
    </row>
    <row r="26" spans="1:22" ht="18.75" customHeight="1" x14ac:dyDescent="0.25">
      <c r="A26" s="1"/>
      <c r="B26" s="51"/>
      <c r="C26" s="52"/>
      <c r="D26" s="52"/>
      <c r="E26" s="53"/>
      <c r="F26" s="1"/>
      <c r="G26" s="5">
        <v>2</v>
      </c>
      <c r="H26" s="21">
        <f t="shared" si="0"/>
        <v>0.16179030796077198</v>
      </c>
      <c r="I26" s="22"/>
      <c r="K26" s="26"/>
      <c r="L26" s="27">
        <f>J25/J28</f>
        <v>5.1698113207547172</v>
      </c>
      <c r="M26" s="25"/>
      <c r="N26" s="25"/>
      <c r="O26" s="25"/>
      <c r="P26" s="1"/>
      <c r="Q26" s="1"/>
      <c r="R26" s="1"/>
      <c r="S26" s="1"/>
      <c r="T26" s="1"/>
      <c r="U26" s="1"/>
      <c r="V26" s="1"/>
    </row>
    <row r="27" spans="1:22" ht="18.75" customHeight="1" x14ac:dyDescent="0.25">
      <c r="A27" s="1"/>
      <c r="B27" s="54" t="s">
        <v>50</v>
      </c>
      <c r="C27" s="49"/>
      <c r="D27" s="49"/>
      <c r="E27" s="50"/>
      <c r="F27" s="1"/>
      <c r="G27" s="5">
        <v>3</v>
      </c>
      <c r="H27" s="21">
        <f t="shared" si="0"/>
        <v>0.11248842805866238</v>
      </c>
      <c r="I27" s="22"/>
      <c r="J27" s="28" t="s">
        <v>28</v>
      </c>
      <c r="K27" s="26"/>
      <c r="M27" s="25"/>
      <c r="N27" s="25"/>
      <c r="O27" s="25"/>
      <c r="P27" s="1"/>
      <c r="Q27" s="1"/>
      <c r="R27" s="1"/>
      <c r="S27" s="1"/>
      <c r="T27" s="1"/>
      <c r="U27" s="1"/>
      <c r="V27" s="1"/>
    </row>
    <row r="28" spans="1:22" ht="18.75" customHeight="1" x14ac:dyDescent="0.25">
      <c r="A28" s="1"/>
      <c r="B28" s="51"/>
      <c r="C28" s="52"/>
      <c r="D28" s="52"/>
      <c r="E28" s="53"/>
      <c r="F28" s="1"/>
      <c r="G28" s="5">
        <v>4</v>
      </c>
      <c r="H28" s="21">
        <f t="shared" si="0"/>
        <v>8.4320885700035875E-2</v>
      </c>
      <c r="I28" s="22"/>
      <c r="J28" s="29">
        <v>5.2999999999999999E-2</v>
      </c>
      <c r="K28" s="26"/>
      <c r="L28" s="30" t="s">
        <v>29</v>
      </c>
      <c r="M28" s="25"/>
      <c r="N28" s="25"/>
      <c r="O28" s="25"/>
      <c r="P28" s="1"/>
      <c r="Q28" s="1"/>
      <c r="R28" s="1"/>
      <c r="S28" s="1"/>
      <c r="T28" s="1"/>
      <c r="U28" s="1"/>
      <c r="V28" s="1"/>
    </row>
    <row r="29" spans="1:22" ht="18.75" customHeight="1" x14ac:dyDescent="0.25">
      <c r="A29" s="1"/>
      <c r="B29" s="55" t="s">
        <v>30</v>
      </c>
      <c r="C29" s="49"/>
      <c r="D29" s="49"/>
      <c r="E29" s="50"/>
      <c r="F29" s="1"/>
      <c r="G29" s="5">
        <v>5</v>
      </c>
      <c r="H29" s="21">
        <f t="shared" si="0"/>
        <v>0.19791969655135394</v>
      </c>
      <c r="I29" s="22"/>
      <c r="J29" s="22"/>
      <c r="K29" s="26"/>
      <c r="L29" s="31">
        <f>1/J28</f>
        <v>18.867924528301888</v>
      </c>
      <c r="M29" s="25"/>
      <c r="N29" s="25"/>
      <c r="O29" s="25"/>
      <c r="P29" s="1"/>
      <c r="Q29" s="1"/>
      <c r="R29" s="1"/>
      <c r="S29" s="1"/>
      <c r="T29" s="1"/>
      <c r="U29" s="1"/>
      <c r="V29" s="1"/>
    </row>
    <row r="30" spans="1:22" ht="18.75" customHeight="1" x14ac:dyDescent="0.25">
      <c r="A30" s="1"/>
      <c r="B30" s="51"/>
      <c r="C30" s="52"/>
      <c r="D30" s="52"/>
      <c r="E30" s="53"/>
      <c r="F30" s="1"/>
      <c r="G30" s="5">
        <v>6</v>
      </c>
      <c r="H30" s="21">
        <f t="shared" si="0"/>
        <v>0.17003665347150465</v>
      </c>
      <c r="I30" s="22"/>
      <c r="J30" s="22"/>
      <c r="K30" s="26"/>
      <c r="L30" s="17"/>
      <c r="M30" s="25"/>
      <c r="N30" s="25"/>
      <c r="O30" s="25"/>
      <c r="P30" s="1"/>
      <c r="Q30" s="1"/>
      <c r="R30" s="1"/>
      <c r="S30" s="1"/>
      <c r="T30" s="1"/>
      <c r="U30" s="1"/>
      <c r="V30" s="1"/>
    </row>
    <row r="31" spans="1:22" ht="18.75" customHeight="1" x14ac:dyDescent="0.25">
      <c r="A31" s="1"/>
      <c r="B31" s="1"/>
      <c r="C31" s="1"/>
      <c r="D31" s="1"/>
      <c r="E31" s="1"/>
      <c r="F31" s="1"/>
      <c r="G31" s="5">
        <v>7</v>
      </c>
      <c r="H31" s="21">
        <f t="shared" si="0"/>
        <v>0.16409086057044817</v>
      </c>
      <c r="I31" s="22"/>
      <c r="J31" s="22"/>
      <c r="K31" s="26"/>
      <c r="L31" s="17"/>
      <c r="M31" s="25"/>
      <c r="N31" s="25"/>
      <c r="O31" s="25"/>
      <c r="P31" s="1"/>
      <c r="Q31" s="1"/>
      <c r="R31" s="1"/>
      <c r="S31" s="1"/>
      <c r="T31" s="1"/>
      <c r="U31" s="1"/>
      <c r="V31" s="1"/>
    </row>
    <row r="32" spans="1:22" ht="18.75" customHeight="1" x14ac:dyDescent="0.25">
      <c r="A32" s="1"/>
      <c r="B32" s="1"/>
      <c r="C32" s="1"/>
      <c r="D32" s="1"/>
      <c r="E32" s="1"/>
      <c r="F32" s="1"/>
      <c r="G32" s="5">
        <v>8</v>
      </c>
      <c r="H32" s="21">
        <f t="shared" si="0"/>
        <v>0.14937118986323811</v>
      </c>
      <c r="I32" s="22"/>
      <c r="J32" s="22"/>
      <c r="K32" s="26"/>
      <c r="L32" s="17"/>
      <c r="M32" s="25"/>
      <c r="N32" s="25"/>
      <c r="O32" s="25"/>
      <c r="P32" s="1"/>
      <c r="Q32" s="1"/>
      <c r="R32" s="1"/>
      <c r="S32" s="1"/>
      <c r="T32" s="1"/>
      <c r="U32" s="1"/>
      <c r="V32" s="1"/>
    </row>
    <row r="33" spans="1:22" ht="18.75" customHeight="1" x14ac:dyDescent="0.25">
      <c r="A33" s="1"/>
      <c r="B33" s="1"/>
      <c r="C33" s="1"/>
      <c r="D33" s="1"/>
      <c r="E33" s="1"/>
      <c r="F33" s="1"/>
      <c r="G33" s="5">
        <v>9</v>
      </c>
      <c r="H33" s="21">
        <f t="shared" si="0"/>
        <v>0.14726493287697517</v>
      </c>
      <c r="I33" s="22"/>
      <c r="J33" s="22"/>
      <c r="K33" s="26"/>
      <c r="L33" s="17"/>
      <c r="M33" s="25"/>
      <c r="N33" s="25"/>
      <c r="O33" s="25"/>
      <c r="P33" s="1"/>
      <c r="Q33" s="1"/>
      <c r="R33" s="1"/>
      <c r="S33" s="1"/>
      <c r="T33" s="1"/>
      <c r="U33" s="1"/>
      <c r="V33" s="1"/>
    </row>
    <row r="34" spans="1:22" ht="18.75" customHeight="1" x14ac:dyDescent="0.25">
      <c r="A34" s="1"/>
      <c r="B34" s="1"/>
      <c r="C34" s="1"/>
      <c r="D34" s="1"/>
      <c r="E34" s="1"/>
      <c r="F34" s="1"/>
      <c r="G34" s="5">
        <v>10</v>
      </c>
      <c r="H34" s="21">
        <f t="shared" si="0"/>
        <v>7.9181246047624818E-2</v>
      </c>
      <c r="I34" s="22"/>
      <c r="J34" s="22"/>
      <c r="K34" s="26"/>
      <c r="L34" s="17"/>
      <c r="M34" s="25"/>
      <c r="N34" s="25"/>
      <c r="O34" s="25"/>
      <c r="P34" s="1"/>
      <c r="Q34" s="1"/>
      <c r="R34" s="1"/>
      <c r="S34" s="1"/>
      <c r="T34" s="1"/>
      <c r="U34" s="1"/>
      <c r="V34" s="1"/>
    </row>
    <row r="35" spans="1:22" ht="18.75" customHeight="1" x14ac:dyDescent="0.25">
      <c r="A35" s="1"/>
      <c r="B35" s="1"/>
      <c r="C35" s="1"/>
      <c r="D35" s="1"/>
      <c r="E35" s="1"/>
      <c r="F35" s="1"/>
      <c r="G35" s="5">
        <v>11</v>
      </c>
      <c r="H35" s="21">
        <f t="shared" si="0"/>
        <v>4.7209634914964944E-2</v>
      </c>
      <c r="I35" s="22"/>
      <c r="J35" s="22"/>
      <c r="K35" s="26"/>
      <c r="L35" s="17"/>
      <c r="M35" s="25"/>
      <c r="N35" s="25"/>
      <c r="O35" s="25"/>
      <c r="P35" s="1"/>
      <c r="Q35" s="1"/>
      <c r="R35" s="1"/>
      <c r="S35" s="1"/>
      <c r="T35" s="1"/>
      <c r="U35" s="1"/>
      <c r="V35" s="1"/>
    </row>
    <row r="36" spans="1:22" ht="18.75" customHeight="1" x14ac:dyDescent="0.25">
      <c r="A36" s="1"/>
      <c r="B36" s="1"/>
      <c r="C36" s="1"/>
      <c r="D36" s="1"/>
      <c r="E36" s="1"/>
      <c r="F36" s="1"/>
      <c r="G36" s="5">
        <v>12</v>
      </c>
      <c r="H36" s="21">
        <f t="shared" si="0"/>
        <v>3.6009183876781904E-2</v>
      </c>
      <c r="I36" s="22"/>
      <c r="J36" s="22"/>
      <c r="K36" s="26"/>
      <c r="L36" s="17"/>
      <c r="M36" s="25"/>
      <c r="N36" s="25"/>
      <c r="O36" s="25"/>
      <c r="P36" s="1"/>
      <c r="Q36" s="1"/>
      <c r="R36" s="1"/>
      <c r="S36" s="1"/>
      <c r="T36" s="1"/>
      <c r="U36" s="1"/>
      <c r="V36" s="1"/>
    </row>
    <row r="37" spans="1:22" ht="18.75" customHeight="1" x14ac:dyDescent="0.25">
      <c r="A37" s="1"/>
      <c r="B37" s="1"/>
      <c r="C37" s="1"/>
      <c r="D37" s="1"/>
      <c r="E37" s="1"/>
      <c r="F37" s="1"/>
      <c r="G37" s="5">
        <v>13</v>
      </c>
      <c r="H37" s="21">
        <f t="shared" si="0"/>
        <v>0.18948466131339292</v>
      </c>
      <c r="I37" s="22"/>
      <c r="J37" s="22"/>
      <c r="K37" s="26"/>
      <c r="L37" s="17"/>
      <c r="M37" s="25"/>
      <c r="N37" s="25"/>
      <c r="O37" s="25"/>
      <c r="P37" s="1"/>
      <c r="Q37" s="1"/>
      <c r="R37" s="1"/>
      <c r="S37" s="1"/>
      <c r="T37" s="1"/>
      <c r="U37" s="1"/>
      <c r="V37" s="1"/>
    </row>
    <row r="38" spans="1:22" ht="18.75" customHeight="1" x14ac:dyDescent="0.25">
      <c r="A38" s="1"/>
      <c r="B38" s="1"/>
      <c r="C38" s="1"/>
      <c r="D38" s="1"/>
      <c r="E38" s="1"/>
      <c r="F38" s="1"/>
      <c r="G38" s="5">
        <v>14</v>
      </c>
      <c r="H38" s="21">
        <f t="shared" si="0"/>
        <v>0.16001294815000877</v>
      </c>
      <c r="I38" s="22"/>
      <c r="J38" s="22"/>
      <c r="K38" s="26"/>
      <c r="L38" s="17"/>
      <c r="M38" s="25"/>
      <c r="N38" s="25"/>
      <c r="O38" s="25"/>
      <c r="P38" s="1"/>
      <c r="Q38" s="1"/>
      <c r="R38" s="1"/>
      <c r="S38" s="1"/>
      <c r="T38" s="1"/>
      <c r="U38" s="1"/>
      <c r="V38" s="1"/>
    </row>
    <row r="39" spans="1:22" ht="18.75" customHeight="1" x14ac:dyDescent="0.25">
      <c r="A39" s="1"/>
      <c r="B39" s="1"/>
      <c r="C39" s="1"/>
      <c r="D39" s="1"/>
      <c r="E39" s="1"/>
      <c r="F39" s="1"/>
      <c r="G39" s="5">
        <v>15</v>
      </c>
      <c r="H39" s="21">
        <f t="shared" si="0"/>
        <v>0.16237804578454459</v>
      </c>
      <c r="I39" s="22"/>
      <c r="J39" s="22"/>
      <c r="K39" s="26"/>
      <c r="L39" s="17"/>
      <c r="M39" s="25"/>
      <c r="N39" s="25"/>
      <c r="O39" s="25"/>
      <c r="P39" s="1"/>
      <c r="Q39" s="1"/>
      <c r="R39" s="1"/>
      <c r="S39" s="1"/>
      <c r="T39" s="1"/>
      <c r="U39" s="1"/>
      <c r="V39" s="1"/>
    </row>
    <row r="40" spans="1:22" ht="18.75" customHeight="1" x14ac:dyDescent="0.25">
      <c r="A40" s="1"/>
      <c r="B40" s="1"/>
      <c r="C40" s="1"/>
      <c r="D40" s="1"/>
      <c r="E40" s="1"/>
      <c r="F40" s="1"/>
      <c r="G40" s="5">
        <v>16</v>
      </c>
      <c r="H40" s="21">
        <f t="shared" si="0"/>
        <v>0.16664970282283972</v>
      </c>
      <c r="I40" s="22"/>
      <c r="J40" s="22"/>
      <c r="K40" s="26"/>
      <c r="L40" s="17"/>
      <c r="M40" s="25"/>
      <c r="N40" s="25"/>
      <c r="O40" s="25"/>
      <c r="P40" s="1"/>
      <c r="Q40" s="1"/>
      <c r="R40" s="1"/>
      <c r="S40" s="1"/>
      <c r="T40" s="1"/>
      <c r="U40" s="1"/>
      <c r="V40" s="1"/>
    </row>
    <row r="41" spans="1:22" ht="18.75" customHeight="1" x14ac:dyDescent="0.25">
      <c r="A41" s="1"/>
      <c r="B41" s="1"/>
      <c r="C41" s="1"/>
      <c r="D41" s="1"/>
      <c r="E41" s="1"/>
      <c r="F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8.75" customHeight="1" x14ac:dyDescent="0.25">
      <c r="A42" s="1"/>
      <c r="B42" s="1"/>
      <c r="C42" s="1"/>
      <c r="D42" s="1"/>
      <c r="E42" s="1"/>
      <c r="F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8.75" customHeight="1" x14ac:dyDescent="0.25">
      <c r="A43" s="1"/>
      <c r="B43" s="1"/>
      <c r="C43" s="1"/>
      <c r="D43" s="1"/>
      <c r="E43" s="1"/>
      <c r="F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8.75" customHeight="1" x14ac:dyDescent="0.25">
      <c r="A44" s="1"/>
      <c r="B44" s="1"/>
      <c r="C44" s="1"/>
      <c r="D44" s="1"/>
      <c r="E44" s="1"/>
      <c r="F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8.75" customHeight="1" x14ac:dyDescent="0.25">
      <c r="A45" s="1"/>
      <c r="B45" s="1"/>
      <c r="C45" s="1"/>
      <c r="D45" s="1"/>
      <c r="E45" s="1"/>
      <c r="F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8.75" customHeight="1" x14ac:dyDescent="0.25">
      <c r="A46" s="1"/>
      <c r="B46" s="1"/>
      <c r="C46" s="1"/>
      <c r="D46" s="1"/>
      <c r="E46" s="1"/>
      <c r="F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8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8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8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8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8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8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8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8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8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8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mergeCells count="22">
    <mergeCell ref="K3:K4"/>
    <mergeCell ref="L3:L4"/>
    <mergeCell ref="B19:E20"/>
    <mergeCell ref="B21:E22"/>
    <mergeCell ref="B23:E24"/>
    <mergeCell ref="G23:G24"/>
    <mergeCell ref="H23:H24"/>
    <mergeCell ref="B3:E4"/>
    <mergeCell ref="G3:G4"/>
    <mergeCell ref="H3:H4"/>
    <mergeCell ref="I3:I4"/>
    <mergeCell ref="J3:J4"/>
    <mergeCell ref="B25:E26"/>
    <mergeCell ref="B27:E28"/>
    <mergeCell ref="B29:E30"/>
    <mergeCell ref="B5:E6"/>
    <mergeCell ref="B7:E8"/>
    <mergeCell ref="B9:E10"/>
    <mergeCell ref="B11:E12"/>
    <mergeCell ref="B13:E14"/>
    <mergeCell ref="B15:E16"/>
    <mergeCell ref="B17:E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U1001"/>
  <sheetViews>
    <sheetView workbookViewId="0"/>
  </sheetViews>
  <sheetFormatPr defaultColWidth="12.6328125" defaultRowHeight="15.75" customHeight="1" x14ac:dyDescent="0.25"/>
  <cols>
    <col min="1" max="1" width="3.7265625" customWidth="1"/>
    <col min="2" max="5" width="13.26953125" customWidth="1"/>
    <col min="6" max="6" width="5.6328125" customWidth="1"/>
    <col min="7" max="11" width="16.90625" customWidth="1"/>
    <col min="12" max="12" width="20.7265625" customWidth="1"/>
    <col min="13" max="13" width="5.7265625" customWidth="1"/>
    <col min="14" max="14" width="16.90625" customWidth="1"/>
    <col min="15" max="15" width="18.6328125" customWidth="1"/>
    <col min="16" max="18" width="16.90625" customWidth="1"/>
    <col min="19" max="19" width="6.08984375" customWidth="1"/>
    <col min="20" max="21" width="16.90625" customWidth="1"/>
  </cols>
  <sheetData>
    <row r="1" spans="1:21" ht="9" customHeight="1" x14ac:dyDescent="0.25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.75" customHeight="1" x14ac:dyDescent="0.35">
      <c r="A2" s="1"/>
      <c r="B2" s="1"/>
      <c r="C2" s="1"/>
      <c r="D2" s="1"/>
      <c r="E2" s="1"/>
      <c r="F2" s="1"/>
      <c r="G2" s="3" t="s">
        <v>0</v>
      </c>
      <c r="I2" s="1"/>
      <c r="J2" s="1"/>
      <c r="K2" s="1"/>
      <c r="L2" s="4" t="s">
        <v>46</v>
      </c>
      <c r="M2" s="1"/>
      <c r="N2" s="32" t="s">
        <v>19</v>
      </c>
      <c r="O2" s="33" t="s">
        <v>20</v>
      </c>
      <c r="P2" s="1"/>
      <c r="Q2" s="1"/>
      <c r="R2" s="1"/>
      <c r="S2" s="1"/>
      <c r="T2" s="3" t="s">
        <v>21</v>
      </c>
      <c r="U2" s="1"/>
    </row>
    <row r="3" spans="1:21" ht="18.75" customHeight="1" x14ac:dyDescent="0.25">
      <c r="A3" s="1"/>
      <c r="B3" s="63" t="s">
        <v>31</v>
      </c>
      <c r="C3" s="64"/>
      <c r="D3" s="64"/>
      <c r="E3" s="64"/>
      <c r="F3" s="1"/>
      <c r="G3" s="55" t="s">
        <v>3</v>
      </c>
      <c r="H3" s="65" t="s">
        <v>5</v>
      </c>
      <c r="I3" s="65" t="s">
        <v>6</v>
      </c>
      <c r="J3" s="59" t="s">
        <v>7</v>
      </c>
      <c r="K3" s="60" t="s">
        <v>8</v>
      </c>
      <c r="L3" s="60" t="s">
        <v>32</v>
      </c>
      <c r="M3" s="1"/>
      <c r="N3" s="70" t="s">
        <v>3</v>
      </c>
      <c r="O3" s="71" t="s">
        <v>23</v>
      </c>
      <c r="P3" s="71" t="s">
        <v>33</v>
      </c>
      <c r="Q3" s="71" t="s">
        <v>51</v>
      </c>
      <c r="R3" s="71" t="s">
        <v>35</v>
      </c>
      <c r="S3" s="1"/>
      <c r="T3" s="19" t="s">
        <v>20</v>
      </c>
      <c r="U3" s="1"/>
    </row>
    <row r="4" spans="1:21" ht="18.75" customHeight="1" x14ac:dyDescent="0.25">
      <c r="A4" s="1"/>
      <c r="B4" s="64"/>
      <c r="C4" s="64"/>
      <c r="D4" s="64"/>
      <c r="E4" s="64"/>
      <c r="F4" s="1"/>
      <c r="G4" s="51"/>
      <c r="H4" s="51"/>
      <c r="I4" s="51"/>
      <c r="J4" s="51"/>
      <c r="K4" s="53"/>
      <c r="L4" s="53"/>
      <c r="M4" s="1"/>
      <c r="N4" s="62"/>
      <c r="O4" s="53"/>
      <c r="P4" s="53"/>
      <c r="Q4" s="53"/>
      <c r="R4" s="53"/>
      <c r="S4" s="1"/>
      <c r="U4" s="1"/>
    </row>
    <row r="5" spans="1:21" ht="18.75" customHeight="1" x14ac:dyDescent="0.35">
      <c r="A5" s="1"/>
      <c r="B5" s="68" t="s">
        <v>36</v>
      </c>
      <c r="C5" s="49"/>
      <c r="D5" s="49"/>
      <c r="E5" s="50"/>
      <c r="F5" s="1"/>
      <c r="G5" s="5">
        <v>1</v>
      </c>
      <c r="H5" s="34">
        <v>459</v>
      </c>
      <c r="I5" s="35">
        <v>308</v>
      </c>
      <c r="J5" s="36">
        <v>44683</v>
      </c>
      <c r="K5" s="42">
        <v>0.89906798611627892</v>
      </c>
      <c r="L5" s="47">
        <f t="shared" ref="L5:L34" si="0">R5</f>
        <v>0.14946133246230314</v>
      </c>
      <c r="M5" s="1"/>
      <c r="N5" s="39">
        <v>1</v>
      </c>
      <c r="O5" s="40">
        <f t="shared" ref="O5:O34" si="1">LOG10(H5/I5)</f>
        <v>0.17326196903681695</v>
      </c>
      <c r="P5" s="40">
        <f t="shared" ref="P5:P34" si="2">$T$15*O5</f>
        <v>3.269093755411641</v>
      </c>
      <c r="Q5" s="40">
        <f t="shared" ref="Q5:Q34" si="3">P5-$T$12</f>
        <v>-1.9007175653430761</v>
      </c>
      <c r="R5" s="40">
        <f t="shared" ref="R5:R34" si="4">EXP(Q5)</f>
        <v>0.14946133246230314</v>
      </c>
      <c r="S5" s="1"/>
      <c r="T5" s="20" t="s">
        <v>24</v>
      </c>
      <c r="U5" s="1"/>
    </row>
    <row r="6" spans="1:21" ht="18.75" customHeight="1" x14ac:dyDescent="0.35">
      <c r="A6" s="1"/>
      <c r="B6" s="51"/>
      <c r="C6" s="52"/>
      <c r="D6" s="52"/>
      <c r="E6" s="53"/>
      <c r="F6" s="1"/>
      <c r="G6" s="5">
        <v>2</v>
      </c>
      <c r="H6" s="34">
        <v>463</v>
      </c>
      <c r="I6" s="35">
        <v>319</v>
      </c>
      <c r="J6" s="36">
        <v>44683</v>
      </c>
      <c r="K6" s="42">
        <v>0.89967156249622349</v>
      </c>
      <c r="L6" s="47">
        <f t="shared" si="0"/>
        <v>0.12037252127841078</v>
      </c>
      <c r="M6" s="1"/>
      <c r="N6" s="39">
        <v>2</v>
      </c>
      <c r="O6" s="40">
        <f t="shared" si="1"/>
        <v>0.16179030796077198</v>
      </c>
      <c r="P6" s="40">
        <f t="shared" si="2"/>
        <v>3.0526473200145658</v>
      </c>
      <c r="Q6" s="40">
        <f t="shared" si="3"/>
        <v>-2.1171640007401513</v>
      </c>
      <c r="R6" s="40">
        <f t="shared" si="4"/>
        <v>0.12037252127841078</v>
      </c>
      <c r="S6" s="1"/>
      <c r="T6" s="23">
        <f>'EXAMPLE Calibration for Solute '!J25</f>
        <v>0.27400000000000002</v>
      </c>
      <c r="U6" s="1"/>
    </row>
    <row r="7" spans="1:21" ht="18.75" customHeight="1" x14ac:dyDescent="0.35">
      <c r="A7" s="1"/>
      <c r="B7" s="69" t="s">
        <v>37</v>
      </c>
      <c r="C7" s="49"/>
      <c r="D7" s="49"/>
      <c r="E7" s="50"/>
      <c r="F7" s="1"/>
      <c r="G7" s="5">
        <v>3</v>
      </c>
      <c r="H7" s="34">
        <v>447</v>
      </c>
      <c r="I7" s="35">
        <v>345</v>
      </c>
      <c r="J7" s="36">
        <v>44683</v>
      </c>
      <c r="K7" s="42">
        <v>0.90105221064732177</v>
      </c>
      <c r="L7" s="47">
        <f t="shared" si="0"/>
        <v>4.748278048191807E-2</v>
      </c>
      <c r="M7" s="1"/>
      <c r="N7" s="39">
        <v>3</v>
      </c>
      <c r="O7" s="40">
        <f t="shared" si="1"/>
        <v>0.11248842805866238</v>
      </c>
      <c r="P7" s="40">
        <f t="shared" si="2"/>
        <v>2.1224231709181582</v>
      </c>
      <c r="Q7" s="40">
        <f t="shared" si="3"/>
        <v>-3.0473881498365589</v>
      </c>
      <c r="R7" s="40">
        <f t="shared" si="4"/>
        <v>4.748278048191807E-2</v>
      </c>
      <c r="S7" s="1"/>
      <c r="U7" s="1"/>
    </row>
    <row r="8" spans="1:21" ht="18.75" customHeight="1" x14ac:dyDescent="0.35">
      <c r="A8" s="1"/>
      <c r="B8" s="51"/>
      <c r="C8" s="52"/>
      <c r="D8" s="52"/>
      <c r="E8" s="53"/>
      <c r="F8" s="1"/>
      <c r="G8" s="5">
        <v>4</v>
      </c>
      <c r="H8" s="34">
        <v>459</v>
      </c>
      <c r="I8" s="35">
        <v>378</v>
      </c>
      <c r="J8" s="36">
        <v>44683</v>
      </c>
      <c r="K8" s="42">
        <v>0.9017090624984121</v>
      </c>
      <c r="L8" s="47">
        <f t="shared" si="0"/>
        <v>2.790773989023166E-2</v>
      </c>
      <c r="M8" s="1"/>
      <c r="N8" s="39">
        <v>4</v>
      </c>
      <c r="O8" s="40">
        <f t="shared" si="1"/>
        <v>8.4320885700035875E-2</v>
      </c>
      <c r="P8" s="40">
        <f t="shared" si="2"/>
        <v>1.5909601075478468</v>
      </c>
      <c r="Q8" s="40">
        <f t="shared" si="3"/>
        <v>-3.5788512132068702</v>
      </c>
      <c r="R8" s="40">
        <f t="shared" si="4"/>
        <v>2.790773989023166E-2</v>
      </c>
      <c r="S8" s="1"/>
      <c r="T8" s="28" t="s">
        <v>28</v>
      </c>
      <c r="U8" s="1"/>
    </row>
    <row r="9" spans="1:21" ht="18.75" customHeight="1" x14ac:dyDescent="0.35">
      <c r="A9" s="1"/>
      <c r="B9" s="54" t="s">
        <v>38</v>
      </c>
      <c r="C9" s="49"/>
      <c r="D9" s="49"/>
      <c r="E9" s="50"/>
      <c r="F9" s="1"/>
      <c r="G9" s="5">
        <v>5</v>
      </c>
      <c r="H9" s="34">
        <v>459</v>
      </c>
      <c r="I9" s="35">
        <v>291</v>
      </c>
      <c r="J9" s="36">
        <v>44683</v>
      </c>
      <c r="K9" s="42">
        <v>0.90231998842500616</v>
      </c>
      <c r="L9" s="47">
        <f t="shared" si="0"/>
        <v>0.23800170926294778</v>
      </c>
      <c r="M9" s="1"/>
      <c r="N9" s="39">
        <v>5</v>
      </c>
      <c r="O9" s="40">
        <f t="shared" si="1"/>
        <v>0.19791969655135394</v>
      </c>
      <c r="P9" s="40">
        <f t="shared" si="2"/>
        <v>3.7343338971953575</v>
      </c>
      <c r="Q9" s="40">
        <f t="shared" si="3"/>
        <v>-1.4354774235593597</v>
      </c>
      <c r="R9" s="40">
        <f t="shared" si="4"/>
        <v>0.23800170926294778</v>
      </c>
      <c r="S9" s="1"/>
      <c r="T9" s="29">
        <f>'EXAMPLE Calibration for Solute '!J28</f>
        <v>5.2999999999999999E-2</v>
      </c>
      <c r="U9" s="1"/>
    </row>
    <row r="10" spans="1:21" ht="18.75" customHeight="1" x14ac:dyDescent="0.35">
      <c r="A10" s="1"/>
      <c r="B10" s="51"/>
      <c r="C10" s="52"/>
      <c r="D10" s="52"/>
      <c r="E10" s="53"/>
      <c r="F10" s="1"/>
      <c r="G10" s="5">
        <v>6</v>
      </c>
      <c r="H10" s="34">
        <v>463</v>
      </c>
      <c r="I10" s="35">
        <v>313</v>
      </c>
      <c r="J10" s="36">
        <v>44683</v>
      </c>
      <c r="K10" s="42">
        <v>0.90308351851854241</v>
      </c>
      <c r="L10" s="47">
        <f t="shared" si="0"/>
        <v>0.14063708442743375</v>
      </c>
      <c r="M10" s="1"/>
      <c r="N10" s="39">
        <v>6</v>
      </c>
      <c r="O10" s="40">
        <f t="shared" si="1"/>
        <v>0.17003665347150465</v>
      </c>
      <c r="P10" s="40">
        <f t="shared" si="2"/>
        <v>3.2082387447453709</v>
      </c>
      <c r="Q10" s="40">
        <f t="shared" si="3"/>
        <v>-1.9615725760093463</v>
      </c>
      <c r="R10" s="40">
        <f t="shared" si="4"/>
        <v>0.14063708442743375</v>
      </c>
      <c r="S10" s="1"/>
      <c r="T10" s="1"/>
      <c r="U10" s="1"/>
    </row>
    <row r="11" spans="1:21" ht="18.75" customHeight="1" x14ac:dyDescent="0.35">
      <c r="A11" s="1"/>
      <c r="B11" s="54" t="s">
        <v>39</v>
      </c>
      <c r="C11" s="49"/>
      <c r="D11" s="49"/>
      <c r="E11" s="50"/>
      <c r="F11" s="1"/>
      <c r="G11" s="5">
        <v>7</v>
      </c>
      <c r="H11" s="34">
        <v>464</v>
      </c>
      <c r="I11" s="35">
        <v>318</v>
      </c>
      <c r="J11" s="36">
        <v>44683</v>
      </c>
      <c r="K11" s="42">
        <v>0.90386466435302282</v>
      </c>
      <c r="L11" s="47">
        <f t="shared" si="0"/>
        <v>0.12571254745448454</v>
      </c>
      <c r="M11" s="1"/>
      <c r="N11" s="39">
        <v>7</v>
      </c>
      <c r="O11" s="40">
        <f t="shared" si="1"/>
        <v>0.16409086057044817</v>
      </c>
      <c r="P11" s="40">
        <f t="shared" si="2"/>
        <v>3.096053973027324</v>
      </c>
      <c r="Q11" s="40">
        <f t="shared" si="3"/>
        <v>-2.0737573477273932</v>
      </c>
      <c r="R11" s="40">
        <f t="shared" si="4"/>
        <v>0.12571254745448454</v>
      </c>
      <c r="S11" s="1"/>
      <c r="T11" s="24" t="s">
        <v>26</v>
      </c>
      <c r="U11" s="1"/>
    </row>
    <row r="12" spans="1:21" ht="18.75" customHeight="1" x14ac:dyDescent="0.35">
      <c r="A12" s="1"/>
      <c r="B12" s="51"/>
      <c r="C12" s="52"/>
      <c r="D12" s="52"/>
      <c r="E12" s="53"/>
      <c r="F12" s="1"/>
      <c r="G12" s="5">
        <v>8</v>
      </c>
      <c r="H12" s="34">
        <v>457</v>
      </c>
      <c r="I12" s="35">
        <v>324</v>
      </c>
      <c r="J12" s="36">
        <v>44683</v>
      </c>
      <c r="K12" s="42">
        <v>0.904976620367961</v>
      </c>
      <c r="L12" s="47">
        <f t="shared" si="0"/>
        <v>9.5227455208777845E-2</v>
      </c>
      <c r="M12" s="1"/>
      <c r="N12" s="39">
        <v>8</v>
      </c>
      <c r="O12" s="40">
        <f t="shared" si="1"/>
        <v>0.14937118986323811</v>
      </c>
      <c r="P12" s="40">
        <f t="shared" si="2"/>
        <v>2.8183243370422284</v>
      </c>
      <c r="Q12" s="40">
        <f t="shared" si="3"/>
        <v>-2.3514869837124888</v>
      </c>
      <c r="R12" s="40">
        <f t="shared" si="4"/>
        <v>9.5227455208777845E-2</v>
      </c>
      <c r="S12" s="1"/>
      <c r="T12" s="27">
        <f>'EXAMPLE Calibration for Solute '!L26</f>
        <v>5.1698113207547172</v>
      </c>
      <c r="U12" s="1"/>
    </row>
    <row r="13" spans="1:21" ht="18.75" customHeight="1" x14ac:dyDescent="0.35">
      <c r="A13" s="1"/>
      <c r="B13" s="58" t="s">
        <v>15</v>
      </c>
      <c r="C13" s="49"/>
      <c r="D13" s="49"/>
      <c r="E13" s="50"/>
      <c r="F13" s="1"/>
      <c r="G13" s="5">
        <v>9</v>
      </c>
      <c r="H13" s="34">
        <v>459</v>
      </c>
      <c r="I13" s="35">
        <v>327</v>
      </c>
      <c r="J13" s="36">
        <v>44683</v>
      </c>
      <c r="K13" s="42">
        <v>0.9058045254641911</v>
      </c>
      <c r="L13" s="47">
        <f t="shared" si="0"/>
        <v>9.1517260827637004E-2</v>
      </c>
      <c r="M13" s="1"/>
      <c r="N13" s="39">
        <v>9</v>
      </c>
      <c r="O13" s="40">
        <f t="shared" si="1"/>
        <v>0.14726493287697517</v>
      </c>
      <c r="P13" s="40">
        <f t="shared" si="2"/>
        <v>2.7785836391882111</v>
      </c>
      <c r="Q13" s="40">
        <f t="shared" si="3"/>
        <v>-2.3912276815665061</v>
      </c>
      <c r="R13" s="40">
        <f t="shared" si="4"/>
        <v>9.1517260827637004E-2</v>
      </c>
      <c r="S13" s="1"/>
      <c r="U13" s="1"/>
    </row>
    <row r="14" spans="1:21" ht="18.75" customHeight="1" x14ac:dyDescent="0.35">
      <c r="A14" s="1"/>
      <c r="B14" s="51"/>
      <c r="C14" s="52"/>
      <c r="D14" s="52"/>
      <c r="E14" s="53"/>
      <c r="F14" s="1"/>
      <c r="G14" s="5">
        <v>10</v>
      </c>
      <c r="H14" s="34">
        <v>468</v>
      </c>
      <c r="I14" s="35">
        <v>390</v>
      </c>
      <c r="J14" s="36">
        <v>44683</v>
      </c>
      <c r="K14" s="42">
        <v>0.90666221064748242</v>
      </c>
      <c r="L14" s="47">
        <f t="shared" si="0"/>
        <v>2.5328487051288852E-2</v>
      </c>
      <c r="M14" s="1"/>
      <c r="N14" s="39">
        <v>10</v>
      </c>
      <c r="O14" s="40">
        <f t="shared" si="1"/>
        <v>7.9181246047624818E-2</v>
      </c>
      <c r="P14" s="40">
        <f t="shared" si="2"/>
        <v>1.4939857744834872</v>
      </c>
      <c r="Q14" s="40">
        <f t="shared" si="3"/>
        <v>-3.6758255462712297</v>
      </c>
      <c r="R14" s="40">
        <f t="shared" si="4"/>
        <v>2.5328487051288852E-2</v>
      </c>
      <c r="S14" s="1"/>
      <c r="T14" s="30" t="s">
        <v>29</v>
      </c>
      <c r="U14" s="1"/>
    </row>
    <row r="15" spans="1:21" ht="18.75" customHeight="1" x14ac:dyDescent="0.35">
      <c r="A15" s="1"/>
      <c r="B15" s="58" t="s">
        <v>16</v>
      </c>
      <c r="C15" s="49"/>
      <c r="D15" s="49"/>
      <c r="E15" s="50"/>
      <c r="F15" s="1"/>
      <c r="G15" s="5">
        <v>11</v>
      </c>
      <c r="H15" s="34">
        <v>466</v>
      </c>
      <c r="I15" s="35">
        <v>418</v>
      </c>
      <c r="J15" s="36">
        <v>44683</v>
      </c>
      <c r="K15" s="42">
        <v>0.90775704861152917</v>
      </c>
      <c r="L15" s="47">
        <f t="shared" si="0"/>
        <v>1.3855631920132441E-2</v>
      </c>
      <c r="M15" s="1"/>
      <c r="N15" s="39">
        <v>11</v>
      </c>
      <c r="O15" s="40">
        <f t="shared" si="1"/>
        <v>4.7209634914964944E-2</v>
      </c>
      <c r="P15" s="40">
        <f t="shared" si="2"/>
        <v>0.89074782858424428</v>
      </c>
      <c r="Q15" s="40">
        <f t="shared" si="3"/>
        <v>-4.2790634921704731</v>
      </c>
      <c r="R15" s="40">
        <f t="shared" si="4"/>
        <v>1.3855631920132441E-2</v>
      </c>
      <c r="S15" s="1"/>
      <c r="T15" s="31">
        <f>'EXAMPLE Calibration for Solute '!L29</f>
        <v>18.867924528301888</v>
      </c>
      <c r="U15" s="1"/>
    </row>
    <row r="16" spans="1:21" ht="18.75" customHeight="1" x14ac:dyDescent="0.35">
      <c r="A16" s="1"/>
      <c r="B16" s="51"/>
      <c r="C16" s="52"/>
      <c r="D16" s="52"/>
      <c r="E16" s="53"/>
      <c r="F16" s="1"/>
      <c r="G16" s="5">
        <v>12</v>
      </c>
      <c r="H16" s="34">
        <v>465</v>
      </c>
      <c r="I16" s="35">
        <v>428</v>
      </c>
      <c r="J16" s="36">
        <v>44683</v>
      </c>
      <c r="K16" s="42">
        <v>0.90842601851909421</v>
      </c>
      <c r="L16" s="47">
        <f t="shared" si="0"/>
        <v>1.1216237688043036E-2</v>
      </c>
      <c r="M16" s="1"/>
      <c r="N16" s="39">
        <v>12</v>
      </c>
      <c r="O16" s="40">
        <f t="shared" si="1"/>
        <v>3.6009183876781904E-2</v>
      </c>
      <c r="P16" s="40">
        <f t="shared" si="2"/>
        <v>0.67941856371286613</v>
      </c>
      <c r="Q16" s="40">
        <f t="shared" si="3"/>
        <v>-4.4903927570418514</v>
      </c>
      <c r="R16" s="40">
        <f t="shared" si="4"/>
        <v>1.1216237688043036E-2</v>
      </c>
      <c r="S16" s="1"/>
      <c r="T16" s="1"/>
      <c r="U16" s="1"/>
    </row>
    <row r="17" spans="1:21" ht="18.75" customHeight="1" x14ac:dyDescent="0.35">
      <c r="A17" s="1"/>
      <c r="B17" s="54" t="s">
        <v>52</v>
      </c>
      <c r="C17" s="49"/>
      <c r="D17" s="49"/>
      <c r="E17" s="50"/>
      <c r="F17" s="1"/>
      <c r="G17" s="5">
        <v>13</v>
      </c>
      <c r="H17" s="34">
        <v>461</v>
      </c>
      <c r="I17" s="35">
        <v>298</v>
      </c>
      <c r="J17" s="36">
        <v>44683</v>
      </c>
      <c r="K17" s="42">
        <v>0.90927026620192919</v>
      </c>
      <c r="L17" s="47">
        <f t="shared" si="0"/>
        <v>0.20298381507310359</v>
      </c>
      <c r="M17" s="1"/>
      <c r="N17" s="39">
        <v>13</v>
      </c>
      <c r="O17" s="40">
        <f t="shared" si="1"/>
        <v>0.18948466131339292</v>
      </c>
      <c r="P17" s="40">
        <f t="shared" si="2"/>
        <v>3.5751822889319422</v>
      </c>
      <c r="Q17" s="40">
        <f t="shared" si="3"/>
        <v>-1.5946290318227749</v>
      </c>
      <c r="R17" s="40">
        <f t="shared" si="4"/>
        <v>0.20298381507310359</v>
      </c>
      <c r="S17" s="1"/>
      <c r="T17" s="1"/>
      <c r="U17" s="1"/>
    </row>
    <row r="18" spans="1:21" ht="18.75" customHeight="1" x14ac:dyDescent="0.35">
      <c r="A18" s="1"/>
      <c r="B18" s="51"/>
      <c r="C18" s="52"/>
      <c r="D18" s="52"/>
      <c r="E18" s="53"/>
      <c r="F18" s="1"/>
      <c r="G18" s="5">
        <v>14</v>
      </c>
      <c r="H18" s="34">
        <v>464</v>
      </c>
      <c r="I18" s="35">
        <v>321</v>
      </c>
      <c r="J18" s="36">
        <v>44683</v>
      </c>
      <c r="K18" s="42">
        <v>0.91010701388586313</v>
      </c>
      <c r="L18" s="47">
        <f t="shared" si="0"/>
        <v>0.11640275314579063</v>
      </c>
      <c r="M18" s="1"/>
      <c r="N18" s="39">
        <v>14</v>
      </c>
      <c r="O18" s="40">
        <f t="shared" si="1"/>
        <v>0.16001294815000877</v>
      </c>
      <c r="P18" s="40">
        <f t="shared" si="2"/>
        <v>3.0191122292454486</v>
      </c>
      <c r="Q18" s="40">
        <f t="shared" si="3"/>
        <v>-2.1506990915092685</v>
      </c>
      <c r="R18" s="40">
        <f t="shared" si="4"/>
        <v>0.11640275314579063</v>
      </c>
      <c r="S18" s="1"/>
      <c r="T18" s="1"/>
      <c r="U18" s="1"/>
    </row>
    <row r="19" spans="1:21" ht="18.75" customHeight="1" x14ac:dyDescent="0.35">
      <c r="A19" s="1"/>
      <c r="B19" s="54" t="s">
        <v>41</v>
      </c>
      <c r="C19" s="49"/>
      <c r="D19" s="49"/>
      <c r="E19" s="50"/>
      <c r="F19" s="1"/>
      <c r="G19" s="5">
        <v>15</v>
      </c>
      <c r="H19" s="34">
        <v>452</v>
      </c>
      <c r="I19" s="35">
        <v>311</v>
      </c>
      <c r="J19" s="36">
        <v>44683</v>
      </c>
      <c r="K19" s="42">
        <v>0.91086709490627982</v>
      </c>
      <c r="L19" s="47">
        <f t="shared" si="0"/>
        <v>0.12171480827979167</v>
      </c>
      <c r="M19" s="1"/>
      <c r="N19" s="39">
        <v>15</v>
      </c>
      <c r="O19" s="40">
        <f t="shared" si="1"/>
        <v>0.16237804578454459</v>
      </c>
      <c r="P19" s="40">
        <f t="shared" si="2"/>
        <v>3.0637367129159361</v>
      </c>
      <c r="Q19" s="40">
        <f t="shared" si="3"/>
        <v>-2.1060746078387811</v>
      </c>
      <c r="R19" s="40">
        <f t="shared" si="4"/>
        <v>0.12171480827979167</v>
      </c>
      <c r="S19" s="1"/>
      <c r="T19" s="1"/>
      <c r="U19" s="1"/>
    </row>
    <row r="20" spans="1:21" ht="18.75" customHeight="1" x14ac:dyDescent="0.35">
      <c r="A20" s="1"/>
      <c r="B20" s="51"/>
      <c r="C20" s="52"/>
      <c r="D20" s="52"/>
      <c r="E20" s="53"/>
      <c r="F20" s="1"/>
      <c r="G20" s="5">
        <v>16</v>
      </c>
      <c r="H20" s="34">
        <v>455</v>
      </c>
      <c r="I20" s="35">
        <v>310</v>
      </c>
      <c r="J20" s="36">
        <v>44683</v>
      </c>
      <c r="K20" s="42">
        <v>0.9115685300930636</v>
      </c>
      <c r="L20" s="47">
        <f t="shared" si="0"/>
        <v>0.13193085686926831</v>
      </c>
      <c r="M20" s="1"/>
      <c r="N20" s="39">
        <v>16</v>
      </c>
      <c r="O20" s="40">
        <f t="shared" si="1"/>
        <v>0.16664970282283972</v>
      </c>
      <c r="P20" s="40">
        <f t="shared" si="2"/>
        <v>3.1443340155252781</v>
      </c>
      <c r="Q20" s="40">
        <f t="shared" si="3"/>
        <v>-2.025477305229439</v>
      </c>
      <c r="R20" s="40">
        <f t="shared" si="4"/>
        <v>0.13193085686926831</v>
      </c>
      <c r="S20" s="1"/>
      <c r="T20" s="1"/>
      <c r="U20" s="1"/>
    </row>
    <row r="21" spans="1:21" ht="18.75" customHeight="1" x14ac:dyDescent="0.35">
      <c r="A21" s="1"/>
      <c r="B21" s="54" t="s">
        <v>42</v>
      </c>
      <c r="C21" s="49"/>
      <c r="D21" s="49"/>
      <c r="E21" s="50"/>
      <c r="F21" s="1"/>
      <c r="G21" s="5">
        <v>17</v>
      </c>
      <c r="H21" s="34"/>
      <c r="I21" s="35"/>
      <c r="J21" s="36"/>
      <c r="K21" s="42"/>
      <c r="L21" s="47" t="e">
        <f t="shared" si="0"/>
        <v>#DIV/0!</v>
      </c>
      <c r="M21" s="1"/>
      <c r="N21" s="39">
        <v>17</v>
      </c>
      <c r="O21" s="40" t="e">
        <f t="shared" si="1"/>
        <v>#DIV/0!</v>
      </c>
      <c r="P21" s="40" t="e">
        <f t="shared" si="2"/>
        <v>#DIV/0!</v>
      </c>
      <c r="Q21" s="40" t="e">
        <f t="shared" si="3"/>
        <v>#DIV/0!</v>
      </c>
      <c r="R21" s="40" t="e">
        <f t="shared" si="4"/>
        <v>#DIV/0!</v>
      </c>
      <c r="S21" s="1"/>
      <c r="T21" s="1"/>
      <c r="U21" s="1"/>
    </row>
    <row r="22" spans="1:21" ht="18.75" customHeight="1" x14ac:dyDescent="0.35">
      <c r="A22" s="1"/>
      <c r="B22" s="51"/>
      <c r="C22" s="52"/>
      <c r="D22" s="52"/>
      <c r="E22" s="53"/>
      <c r="F22" s="1"/>
      <c r="G22" s="5">
        <v>18</v>
      </c>
      <c r="H22" s="34"/>
      <c r="I22" s="35"/>
      <c r="J22" s="36"/>
      <c r="K22" s="42"/>
      <c r="L22" s="47" t="e">
        <f t="shared" si="0"/>
        <v>#DIV/0!</v>
      </c>
      <c r="M22" s="1"/>
      <c r="N22" s="39">
        <v>18</v>
      </c>
      <c r="O22" s="40" t="e">
        <f t="shared" si="1"/>
        <v>#DIV/0!</v>
      </c>
      <c r="P22" s="40" t="e">
        <f t="shared" si="2"/>
        <v>#DIV/0!</v>
      </c>
      <c r="Q22" s="40" t="e">
        <f t="shared" si="3"/>
        <v>#DIV/0!</v>
      </c>
      <c r="R22" s="40" t="e">
        <f t="shared" si="4"/>
        <v>#DIV/0!</v>
      </c>
      <c r="S22" s="1"/>
      <c r="T22" s="1"/>
      <c r="U22" s="1"/>
    </row>
    <row r="23" spans="1:21" ht="18.75" customHeight="1" x14ac:dyDescent="0.35">
      <c r="A23" s="1"/>
      <c r="B23" s="54" t="s">
        <v>53</v>
      </c>
      <c r="C23" s="49"/>
      <c r="D23" s="49"/>
      <c r="E23" s="50"/>
      <c r="F23" s="1"/>
      <c r="G23" s="5">
        <v>19</v>
      </c>
      <c r="H23" s="34"/>
      <c r="I23" s="35"/>
      <c r="J23" s="36"/>
      <c r="K23" s="42"/>
      <c r="L23" s="47" t="e">
        <f t="shared" si="0"/>
        <v>#DIV/0!</v>
      </c>
      <c r="M23" s="2"/>
      <c r="N23" s="39">
        <v>19</v>
      </c>
      <c r="O23" s="40" t="e">
        <f t="shared" si="1"/>
        <v>#DIV/0!</v>
      </c>
      <c r="P23" s="40" t="e">
        <f t="shared" si="2"/>
        <v>#DIV/0!</v>
      </c>
      <c r="Q23" s="40" t="e">
        <f t="shared" si="3"/>
        <v>#DIV/0!</v>
      </c>
      <c r="R23" s="40" t="e">
        <f t="shared" si="4"/>
        <v>#DIV/0!</v>
      </c>
      <c r="S23" s="1"/>
      <c r="T23" s="1"/>
      <c r="U23" s="1"/>
    </row>
    <row r="24" spans="1:21" ht="18.75" customHeight="1" x14ac:dyDescent="0.35">
      <c r="A24" s="1"/>
      <c r="B24" s="51"/>
      <c r="C24" s="52"/>
      <c r="D24" s="52"/>
      <c r="E24" s="53"/>
      <c r="F24" s="1"/>
      <c r="G24" s="5">
        <v>20</v>
      </c>
      <c r="H24" s="34"/>
      <c r="I24" s="35"/>
      <c r="J24" s="36"/>
      <c r="K24" s="42"/>
      <c r="L24" s="47" t="e">
        <f t="shared" si="0"/>
        <v>#DIV/0!</v>
      </c>
      <c r="M24" s="2"/>
      <c r="N24" s="39">
        <v>20</v>
      </c>
      <c r="O24" s="40" t="e">
        <f t="shared" si="1"/>
        <v>#DIV/0!</v>
      </c>
      <c r="P24" s="40" t="e">
        <f t="shared" si="2"/>
        <v>#DIV/0!</v>
      </c>
      <c r="Q24" s="40" t="e">
        <f t="shared" si="3"/>
        <v>#DIV/0!</v>
      </c>
      <c r="R24" s="40" t="e">
        <f t="shared" si="4"/>
        <v>#DIV/0!</v>
      </c>
      <c r="S24" s="1"/>
      <c r="T24" s="1"/>
      <c r="U24" s="1"/>
    </row>
    <row r="25" spans="1:21" ht="18.75" customHeight="1" x14ac:dyDescent="0.35">
      <c r="A25" s="1"/>
      <c r="B25" s="54" t="s">
        <v>44</v>
      </c>
      <c r="C25" s="49"/>
      <c r="D25" s="49"/>
      <c r="E25" s="50"/>
      <c r="F25" s="1"/>
      <c r="G25" s="5">
        <v>21</v>
      </c>
      <c r="H25" s="34"/>
      <c r="I25" s="35"/>
      <c r="J25" s="36"/>
      <c r="K25" s="42"/>
      <c r="L25" s="47" t="e">
        <f t="shared" si="0"/>
        <v>#DIV/0!</v>
      </c>
      <c r="M25" s="25"/>
      <c r="N25" s="39">
        <v>21</v>
      </c>
      <c r="O25" s="40" t="e">
        <f t="shared" si="1"/>
        <v>#DIV/0!</v>
      </c>
      <c r="P25" s="40" t="e">
        <f t="shared" si="2"/>
        <v>#DIV/0!</v>
      </c>
      <c r="Q25" s="40" t="e">
        <f t="shared" si="3"/>
        <v>#DIV/0!</v>
      </c>
      <c r="R25" s="40" t="e">
        <f t="shared" si="4"/>
        <v>#DIV/0!</v>
      </c>
      <c r="S25" s="1"/>
      <c r="T25" s="1"/>
      <c r="U25" s="1"/>
    </row>
    <row r="26" spans="1:21" ht="18.75" customHeight="1" x14ac:dyDescent="0.35">
      <c r="A26" s="1"/>
      <c r="B26" s="51"/>
      <c r="C26" s="52"/>
      <c r="D26" s="52"/>
      <c r="E26" s="53"/>
      <c r="F26" s="1"/>
      <c r="G26" s="5">
        <v>22</v>
      </c>
      <c r="H26" s="34"/>
      <c r="I26" s="35"/>
      <c r="J26" s="36"/>
      <c r="K26" s="42"/>
      <c r="L26" s="47" t="e">
        <f t="shared" si="0"/>
        <v>#DIV/0!</v>
      </c>
      <c r="M26" s="25"/>
      <c r="N26" s="39">
        <v>22</v>
      </c>
      <c r="O26" s="40" t="e">
        <f t="shared" si="1"/>
        <v>#DIV/0!</v>
      </c>
      <c r="P26" s="40" t="e">
        <f t="shared" si="2"/>
        <v>#DIV/0!</v>
      </c>
      <c r="Q26" s="40" t="e">
        <f t="shared" si="3"/>
        <v>#DIV/0!</v>
      </c>
      <c r="R26" s="40" t="e">
        <f t="shared" si="4"/>
        <v>#DIV/0!</v>
      </c>
      <c r="S26" s="1"/>
      <c r="T26" s="1"/>
      <c r="U26" s="1"/>
    </row>
    <row r="27" spans="1:21" ht="18.75" customHeight="1" x14ac:dyDescent="0.35">
      <c r="A27" s="1"/>
      <c r="B27" s="65" t="s">
        <v>45</v>
      </c>
      <c r="C27" s="49"/>
      <c r="D27" s="49"/>
      <c r="E27" s="50"/>
      <c r="F27" s="1"/>
      <c r="G27" s="5">
        <v>23</v>
      </c>
      <c r="H27" s="34"/>
      <c r="I27" s="35"/>
      <c r="J27" s="36"/>
      <c r="K27" s="42"/>
      <c r="L27" s="47" t="e">
        <f t="shared" si="0"/>
        <v>#DIV/0!</v>
      </c>
      <c r="M27" s="25"/>
      <c r="N27" s="39">
        <v>23</v>
      </c>
      <c r="O27" s="40" t="e">
        <f t="shared" si="1"/>
        <v>#DIV/0!</v>
      </c>
      <c r="P27" s="40" t="e">
        <f t="shared" si="2"/>
        <v>#DIV/0!</v>
      </c>
      <c r="Q27" s="40" t="e">
        <f t="shared" si="3"/>
        <v>#DIV/0!</v>
      </c>
      <c r="R27" s="40" t="e">
        <f t="shared" si="4"/>
        <v>#DIV/0!</v>
      </c>
      <c r="S27" s="1"/>
      <c r="T27" s="1"/>
      <c r="U27" s="1"/>
    </row>
    <row r="28" spans="1:21" ht="18.75" customHeight="1" x14ac:dyDescent="0.35">
      <c r="A28" s="1"/>
      <c r="B28" s="51"/>
      <c r="C28" s="52"/>
      <c r="D28" s="52"/>
      <c r="E28" s="53"/>
      <c r="F28" s="1"/>
      <c r="G28" s="5">
        <v>24</v>
      </c>
      <c r="H28" s="34"/>
      <c r="I28" s="35"/>
      <c r="J28" s="36"/>
      <c r="K28" s="42"/>
      <c r="L28" s="47" t="e">
        <f t="shared" si="0"/>
        <v>#DIV/0!</v>
      </c>
      <c r="M28" s="25"/>
      <c r="N28" s="39">
        <v>24</v>
      </c>
      <c r="O28" s="40" t="e">
        <f t="shared" si="1"/>
        <v>#DIV/0!</v>
      </c>
      <c r="P28" s="40" t="e">
        <f t="shared" si="2"/>
        <v>#DIV/0!</v>
      </c>
      <c r="Q28" s="40" t="e">
        <f t="shared" si="3"/>
        <v>#DIV/0!</v>
      </c>
      <c r="R28" s="40" t="e">
        <f t="shared" si="4"/>
        <v>#DIV/0!</v>
      </c>
      <c r="S28" s="1"/>
      <c r="T28" s="1"/>
      <c r="U28" s="1"/>
    </row>
    <row r="29" spans="1:21" ht="18.75" customHeight="1" x14ac:dyDescent="0.35">
      <c r="A29" s="1"/>
      <c r="F29" s="1"/>
      <c r="G29" s="5">
        <v>25</v>
      </c>
      <c r="H29" s="34"/>
      <c r="I29" s="35"/>
      <c r="J29" s="36"/>
      <c r="K29" s="42"/>
      <c r="L29" s="47" t="e">
        <f t="shared" si="0"/>
        <v>#DIV/0!</v>
      </c>
      <c r="M29" s="25"/>
      <c r="N29" s="39">
        <v>25</v>
      </c>
      <c r="O29" s="40" t="e">
        <f t="shared" si="1"/>
        <v>#DIV/0!</v>
      </c>
      <c r="P29" s="40" t="e">
        <f t="shared" si="2"/>
        <v>#DIV/0!</v>
      </c>
      <c r="Q29" s="40" t="e">
        <f t="shared" si="3"/>
        <v>#DIV/0!</v>
      </c>
      <c r="R29" s="40" t="e">
        <f t="shared" si="4"/>
        <v>#DIV/0!</v>
      </c>
      <c r="S29" s="1"/>
      <c r="T29" s="1"/>
      <c r="U29" s="1"/>
    </row>
    <row r="30" spans="1:21" ht="18.75" customHeight="1" x14ac:dyDescent="0.35">
      <c r="A30" s="1"/>
      <c r="C30" s="2"/>
      <c r="D30" s="2"/>
      <c r="F30" s="1"/>
      <c r="G30" s="5">
        <v>26</v>
      </c>
      <c r="H30" s="34"/>
      <c r="I30" s="35"/>
      <c r="J30" s="36"/>
      <c r="K30" s="42"/>
      <c r="L30" s="47" t="e">
        <f t="shared" si="0"/>
        <v>#DIV/0!</v>
      </c>
      <c r="M30" s="25"/>
      <c r="N30" s="39">
        <v>26</v>
      </c>
      <c r="O30" s="40" t="e">
        <f t="shared" si="1"/>
        <v>#DIV/0!</v>
      </c>
      <c r="P30" s="40" t="e">
        <f t="shared" si="2"/>
        <v>#DIV/0!</v>
      </c>
      <c r="Q30" s="40" t="e">
        <f t="shared" si="3"/>
        <v>#DIV/0!</v>
      </c>
      <c r="R30" s="40" t="e">
        <f t="shared" si="4"/>
        <v>#DIV/0!</v>
      </c>
      <c r="S30" s="1"/>
      <c r="T30" s="1"/>
      <c r="U30" s="1"/>
    </row>
    <row r="31" spans="1:21" ht="18.75" customHeight="1" x14ac:dyDescent="0.35">
      <c r="A31" s="1"/>
      <c r="C31" s="2"/>
      <c r="D31" s="2"/>
      <c r="F31" s="1"/>
      <c r="G31" s="5">
        <v>27</v>
      </c>
      <c r="H31" s="34"/>
      <c r="I31" s="35"/>
      <c r="J31" s="36"/>
      <c r="K31" s="42"/>
      <c r="L31" s="47" t="e">
        <f t="shared" si="0"/>
        <v>#DIV/0!</v>
      </c>
      <c r="M31" s="25"/>
      <c r="N31" s="39">
        <v>27</v>
      </c>
      <c r="O31" s="40" t="e">
        <f t="shared" si="1"/>
        <v>#DIV/0!</v>
      </c>
      <c r="P31" s="40" t="e">
        <f t="shared" si="2"/>
        <v>#DIV/0!</v>
      </c>
      <c r="Q31" s="40" t="e">
        <f t="shared" si="3"/>
        <v>#DIV/0!</v>
      </c>
      <c r="R31" s="40" t="e">
        <f t="shared" si="4"/>
        <v>#DIV/0!</v>
      </c>
      <c r="S31" s="1"/>
      <c r="T31" s="1"/>
      <c r="U31" s="1"/>
    </row>
    <row r="32" spans="1:21" ht="18.75" customHeight="1" x14ac:dyDescent="0.35">
      <c r="A32" s="1"/>
      <c r="F32" s="1"/>
      <c r="G32" s="5">
        <v>28</v>
      </c>
      <c r="H32" s="34"/>
      <c r="I32" s="35"/>
      <c r="J32" s="36"/>
      <c r="K32" s="42"/>
      <c r="L32" s="47" t="e">
        <f t="shared" si="0"/>
        <v>#DIV/0!</v>
      </c>
      <c r="M32" s="25"/>
      <c r="N32" s="39">
        <v>28</v>
      </c>
      <c r="O32" s="40" t="e">
        <f t="shared" si="1"/>
        <v>#DIV/0!</v>
      </c>
      <c r="P32" s="40" t="e">
        <f t="shared" si="2"/>
        <v>#DIV/0!</v>
      </c>
      <c r="Q32" s="40" t="e">
        <f t="shared" si="3"/>
        <v>#DIV/0!</v>
      </c>
      <c r="R32" s="40" t="e">
        <f t="shared" si="4"/>
        <v>#DIV/0!</v>
      </c>
      <c r="S32" s="1"/>
      <c r="T32" s="1"/>
      <c r="U32" s="1"/>
    </row>
    <row r="33" spans="1:21" ht="18.75" customHeight="1" x14ac:dyDescent="0.35">
      <c r="A33" s="1"/>
      <c r="B33" s="1"/>
      <c r="C33" s="2"/>
      <c r="D33" s="2"/>
      <c r="E33" s="1"/>
      <c r="F33" s="1"/>
      <c r="G33" s="5">
        <v>29</v>
      </c>
      <c r="H33" s="34"/>
      <c r="I33" s="35"/>
      <c r="J33" s="36"/>
      <c r="K33" s="42"/>
      <c r="L33" s="47" t="e">
        <f t="shared" si="0"/>
        <v>#DIV/0!</v>
      </c>
      <c r="M33" s="25"/>
      <c r="N33" s="39">
        <v>29</v>
      </c>
      <c r="O33" s="40" t="e">
        <f t="shared" si="1"/>
        <v>#DIV/0!</v>
      </c>
      <c r="P33" s="40" t="e">
        <f t="shared" si="2"/>
        <v>#DIV/0!</v>
      </c>
      <c r="Q33" s="40" t="e">
        <f t="shared" si="3"/>
        <v>#DIV/0!</v>
      </c>
      <c r="R33" s="40" t="e">
        <f t="shared" si="4"/>
        <v>#DIV/0!</v>
      </c>
      <c r="S33" s="1"/>
      <c r="T33" s="1"/>
      <c r="U33" s="1"/>
    </row>
    <row r="34" spans="1:21" ht="18.75" customHeight="1" x14ac:dyDescent="0.35">
      <c r="A34" s="1"/>
      <c r="B34" s="1"/>
      <c r="C34" s="43"/>
      <c r="D34" s="43"/>
      <c r="E34" s="1"/>
      <c r="F34" s="1"/>
      <c r="G34" s="5">
        <v>30</v>
      </c>
      <c r="H34" s="34"/>
      <c r="I34" s="35"/>
      <c r="J34" s="36"/>
      <c r="K34" s="42"/>
      <c r="L34" s="47" t="e">
        <f t="shared" si="0"/>
        <v>#DIV/0!</v>
      </c>
      <c r="M34" s="25"/>
      <c r="N34" s="39">
        <v>30</v>
      </c>
      <c r="O34" s="40" t="e">
        <f t="shared" si="1"/>
        <v>#DIV/0!</v>
      </c>
      <c r="P34" s="40" t="e">
        <f t="shared" si="2"/>
        <v>#DIV/0!</v>
      </c>
      <c r="Q34" s="40" t="e">
        <f t="shared" si="3"/>
        <v>#DIV/0!</v>
      </c>
      <c r="R34" s="40" t="e">
        <f t="shared" si="4"/>
        <v>#DIV/0!</v>
      </c>
      <c r="S34" s="1"/>
      <c r="T34" s="1"/>
      <c r="U34" s="1"/>
    </row>
    <row r="35" spans="1:21" ht="18.75" customHeight="1" x14ac:dyDescent="0.25">
      <c r="A35" s="1"/>
      <c r="B35" s="1"/>
      <c r="E35" s="1"/>
      <c r="F35" s="1"/>
      <c r="G35" s="17"/>
      <c r="H35" s="22"/>
      <c r="I35" s="22"/>
      <c r="J35" s="26"/>
      <c r="K35" s="17"/>
      <c r="L35" s="25"/>
      <c r="M35" s="25"/>
      <c r="N35" s="25"/>
      <c r="O35" s="1"/>
      <c r="P35" s="1"/>
      <c r="Q35" s="1"/>
      <c r="R35" s="1"/>
      <c r="S35" s="1"/>
      <c r="T35" s="1"/>
      <c r="U35" s="1"/>
    </row>
    <row r="36" spans="1:21" ht="18.75" customHeight="1" x14ac:dyDescent="0.25">
      <c r="A36" s="1"/>
      <c r="B36" s="1"/>
      <c r="C36" s="2"/>
      <c r="D36" s="2"/>
      <c r="E36" s="1"/>
      <c r="F36" s="1"/>
      <c r="G36" s="2"/>
      <c r="H36" s="2"/>
      <c r="I36" s="2"/>
      <c r="J36" s="26"/>
      <c r="K36" s="17"/>
      <c r="L36" s="25"/>
      <c r="M36" s="25"/>
      <c r="N36" s="25"/>
      <c r="O36" s="1"/>
      <c r="P36" s="1"/>
      <c r="Q36" s="1"/>
      <c r="R36" s="1"/>
      <c r="S36" s="1"/>
      <c r="T36" s="1"/>
      <c r="U36" s="1"/>
    </row>
    <row r="37" spans="1:21" ht="18.75" customHeight="1" x14ac:dyDescent="0.25">
      <c r="A37" s="1"/>
      <c r="B37" s="1"/>
      <c r="C37" s="44"/>
      <c r="D37" s="44"/>
      <c r="E37" s="1"/>
      <c r="F37" s="1"/>
      <c r="G37" s="2"/>
      <c r="H37" s="66"/>
      <c r="I37" s="67"/>
      <c r="J37" s="26"/>
      <c r="K37" s="17"/>
      <c r="L37" s="25"/>
      <c r="M37" s="25"/>
      <c r="N37" s="25"/>
      <c r="O37" s="1"/>
      <c r="P37" s="1"/>
      <c r="Q37" s="1"/>
      <c r="R37" s="1"/>
      <c r="S37" s="1"/>
      <c r="T37" s="1"/>
      <c r="U37" s="1"/>
    </row>
    <row r="38" spans="1:21" ht="18.75" customHeight="1" x14ac:dyDescent="0.25">
      <c r="A38" s="1"/>
      <c r="B38" s="1"/>
      <c r="C38" s="1"/>
      <c r="D38" s="1"/>
      <c r="E38" s="1"/>
      <c r="F38" s="1"/>
      <c r="H38" s="64"/>
      <c r="I38" s="64"/>
      <c r="J38" s="26"/>
      <c r="K38" s="17"/>
      <c r="L38" s="25"/>
      <c r="M38" s="25"/>
      <c r="N38" s="25"/>
      <c r="O38" s="1"/>
      <c r="P38" s="1"/>
      <c r="Q38" s="1"/>
      <c r="R38" s="1"/>
      <c r="S38" s="1"/>
      <c r="T38" s="1"/>
      <c r="U38" s="1"/>
    </row>
    <row r="39" spans="1:21" ht="18.75" customHeight="1" x14ac:dyDescent="0.25">
      <c r="A39" s="1"/>
      <c r="B39" s="1"/>
      <c r="C39" s="1"/>
      <c r="D39" s="1"/>
      <c r="E39" s="1"/>
      <c r="F39" s="1"/>
      <c r="G39" s="2"/>
      <c r="H39" s="17"/>
      <c r="I39" s="25"/>
      <c r="J39" s="26"/>
      <c r="K39" s="17"/>
      <c r="L39" s="25"/>
      <c r="M39" s="25"/>
      <c r="N39" s="25"/>
      <c r="O39" s="1"/>
      <c r="P39" s="1"/>
      <c r="Q39" s="1"/>
      <c r="R39" s="1"/>
      <c r="S39" s="1"/>
      <c r="T39" s="1"/>
      <c r="U39" s="1"/>
    </row>
    <row r="40" spans="1:21" ht="18.75" customHeight="1" x14ac:dyDescent="0.25">
      <c r="A40" s="1"/>
      <c r="B40" s="1"/>
      <c r="C40" s="1"/>
      <c r="D40" s="1"/>
      <c r="E40" s="1"/>
      <c r="F40" s="1"/>
      <c r="G40" s="43"/>
      <c r="H40" s="17"/>
      <c r="I40" s="25"/>
      <c r="J40" s="26"/>
      <c r="K40" s="17"/>
      <c r="L40" s="25"/>
      <c r="M40" s="25"/>
      <c r="N40" s="25"/>
      <c r="O40" s="1"/>
      <c r="P40" s="1"/>
      <c r="Q40" s="1"/>
      <c r="R40" s="1"/>
      <c r="S40" s="1"/>
      <c r="T40" s="1"/>
      <c r="U40" s="1"/>
    </row>
    <row r="41" spans="1:21" ht="18.75" customHeight="1" x14ac:dyDescent="0.25">
      <c r="A41" s="1"/>
      <c r="B41" s="1"/>
      <c r="C41" s="1"/>
      <c r="D41" s="1"/>
      <c r="E41" s="1"/>
      <c r="F41" s="1"/>
      <c r="H41" s="17"/>
      <c r="I41" s="2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8.75" customHeight="1" x14ac:dyDescent="0.25">
      <c r="A42" s="1"/>
      <c r="B42" s="1"/>
      <c r="C42" s="1"/>
      <c r="D42" s="1"/>
      <c r="E42" s="1"/>
      <c r="F42" s="1"/>
      <c r="G42" s="2"/>
      <c r="H42" s="17"/>
      <c r="I42" s="2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8.75" customHeight="1" x14ac:dyDescent="0.25">
      <c r="A43" s="1"/>
      <c r="B43" s="1"/>
      <c r="C43" s="1"/>
      <c r="D43" s="1"/>
      <c r="E43" s="1"/>
      <c r="F43" s="1"/>
      <c r="G43" s="44"/>
      <c r="H43" s="17"/>
      <c r="I43" s="2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8.75" customHeight="1" x14ac:dyDescent="0.25">
      <c r="A44" s="1"/>
      <c r="B44" s="1"/>
      <c r="C44" s="1"/>
      <c r="D44" s="1"/>
      <c r="E44" s="1"/>
      <c r="F44" s="1"/>
      <c r="H44" s="17"/>
      <c r="I44" s="2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8.75" customHeight="1" x14ac:dyDescent="0.25">
      <c r="A45" s="1"/>
      <c r="B45" s="1"/>
      <c r="C45" s="1"/>
      <c r="D45" s="1"/>
      <c r="E45" s="1"/>
      <c r="F45" s="1"/>
      <c r="H45" s="17"/>
      <c r="I45" s="2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8.75" customHeight="1" x14ac:dyDescent="0.25">
      <c r="A46" s="1"/>
      <c r="B46" s="1"/>
      <c r="C46" s="1"/>
      <c r="D46" s="1"/>
      <c r="E46" s="1"/>
      <c r="F46" s="1"/>
      <c r="H46" s="17"/>
      <c r="I46" s="2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8.75" customHeight="1" x14ac:dyDescent="0.25">
      <c r="A47" s="1"/>
      <c r="B47" s="1"/>
      <c r="C47" s="1"/>
      <c r="D47" s="1"/>
      <c r="E47" s="1"/>
      <c r="F47" s="1"/>
      <c r="G47" s="1"/>
      <c r="H47" s="17"/>
      <c r="I47" s="2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8.75" customHeight="1" x14ac:dyDescent="0.25">
      <c r="A48" s="1"/>
      <c r="B48" s="1"/>
      <c r="C48" s="1"/>
      <c r="D48" s="1"/>
      <c r="E48" s="1"/>
      <c r="F48" s="1"/>
      <c r="G48" s="1"/>
      <c r="H48" s="17"/>
      <c r="I48" s="2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8.75" customHeight="1" x14ac:dyDescent="0.25">
      <c r="A49" s="1"/>
      <c r="B49" s="1"/>
      <c r="C49" s="1"/>
      <c r="D49" s="1"/>
      <c r="E49" s="1"/>
      <c r="F49" s="1"/>
      <c r="G49" s="1"/>
      <c r="H49" s="17"/>
      <c r="I49" s="2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8.75" customHeight="1" x14ac:dyDescent="0.25">
      <c r="A50" s="1"/>
      <c r="B50" s="1"/>
      <c r="C50" s="1"/>
      <c r="D50" s="1"/>
      <c r="E50" s="1"/>
      <c r="F50" s="1"/>
      <c r="G50" s="1"/>
      <c r="H50" s="17"/>
      <c r="I50" s="2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8.75" customHeight="1" x14ac:dyDescent="0.25">
      <c r="A51" s="1"/>
      <c r="B51" s="1"/>
      <c r="C51" s="1"/>
      <c r="D51" s="1"/>
      <c r="E51" s="1"/>
      <c r="F51" s="1"/>
      <c r="G51" s="1"/>
      <c r="H51" s="17"/>
      <c r="I51" s="2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8.75" customHeight="1" x14ac:dyDescent="0.25">
      <c r="A52" s="1"/>
      <c r="B52" s="1"/>
      <c r="C52" s="1"/>
      <c r="D52" s="1"/>
      <c r="E52" s="1"/>
      <c r="F52" s="1"/>
      <c r="G52" s="1"/>
      <c r="H52" s="17"/>
      <c r="I52" s="2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8.75" customHeight="1" x14ac:dyDescent="0.25">
      <c r="A53" s="1"/>
      <c r="B53" s="1"/>
      <c r="C53" s="1"/>
      <c r="D53" s="1"/>
      <c r="E53" s="1"/>
      <c r="F53" s="1"/>
      <c r="G53" s="1"/>
      <c r="H53" s="17"/>
      <c r="I53" s="2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8.75" customHeight="1" x14ac:dyDescent="0.25">
      <c r="A54" s="1"/>
      <c r="B54" s="1"/>
      <c r="C54" s="1"/>
      <c r="D54" s="1"/>
      <c r="E54" s="1"/>
      <c r="F54" s="1"/>
      <c r="G54" s="1"/>
      <c r="H54" s="17"/>
      <c r="I54" s="2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8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8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8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8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8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</sheetData>
  <mergeCells count="26">
    <mergeCell ref="N3:N4"/>
    <mergeCell ref="O3:O4"/>
    <mergeCell ref="P3:P4"/>
    <mergeCell ref="Q3:Q4"/>
    <mergeCell ref="R3:R4"/>
    <mergeCell ref="K3:K4"/>
    <mergeCell ref="L3:L4"/>
    <mergeCell ref="B19:E20"/>
    <mergeCell ref="B21:E22"/>
    <mergeCell ref="B23:E24"/>
    <mergeCell ref="B3:E4"/>
    <mergeCell ref="G3:G4"/>
    <mergeCell ref="H3:H4"/>
    <mergeCell ref="I3:I4"/>
    <mergeCell ref="J3:J4"/>
    <mergeCell ref="B25:E26"/>
    <mergeCell ref="B27:E28"/>
    <mergeCell ref="H37:H38"/>
    <mergeCell ref="I37:I38"/>
    <mergeCell ref="B5:E6"/>
    <mergeCell ref="B7:E8"/>
    <mergeCell ref="B9:E10"/>
    <mergeCell ref="B11:E12"/>
    <mergeCell ref="B13:E14"/>
    <mergeCell ref="B15:E16"/>
    <mergeCell ref="B17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 for Solute #1</vt:lpstr>
      <vt:lpstr>Detecting Concentrations for So</vt:lpstr>
      <vt:lpstr>EXAMPLE Calibration for Solute </vt:lpstr>
      <vt:lpstr>EXAMPLE Detecting 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Herman</cp:lastModifiedBy>
  <dcterms:modified xsi:type="dcterms:W3CDTF">2022-05-09T06:59:14Z</dcterms:modified>
</cp:coreProperties>
</file>