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m\Documents\homework4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5" i="1"/>
  <c r="I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4" i="1"/>
  <c r="A8" i="1"/>
  <c r="A7" i="1"/>
  <c r="A6" i="1"/>
  <c r="A5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5" i="1"/>
  <c r="H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4" i="1"/>
  <c r="F5" i="1"/>
  <c r="F7" i="1"/>
  <c r="F9" i="1"/>
  <c r="F11" i="1"/>
  <c r="F13" i="1"/>
  <c r="F15" i="1"/>
  <c r="F17" i="1"/>
  <c r="F19" i="1"/>
  <c r="F21" i="1"/>
  <c r="F23" i="1"/>
  <c r="F25" i="1"/>
  <c r="F27" i="1"/>
  <c r="F29" i="1"/>
  <c r="F31" i="1"/>
  <c r="F33" i="1"/>
  <c r="F35" i="1"/>
  <c r="F6" i="1"/>
  <c r="F8" i="1"/>
  <c r="F10" i="1"/>
  <c r="F12" i="1"/>
  <c r="F14" i="1"/>
  <c r="F16" i="1"/>
  <c r="F18" i="1"/>
  <c r="F20" i="1"/>
  <c r="F22" i="1"/>
  <c r="F24" i="1"/>
  <c r="F26" i="1"/>
  <c r="F28" i="1"/>
  <c r="F30" i="1"/>
  <c r="F32" i="1"/>
  <c r="F34" i="1"/>
  <c r="F4" i="1"/>
  <c r="D1" i="1"/>
</calcChain>
</file>

<file path=xl/sharedStrings.xml><?xml version="1.0" encoding="utf-8"?>
<sst xmlns="http://schemas.openxmlformats.org/spreadsheetml/2006/main" count="12" uniqueCount="12">
  <si>
    <t>Maturity</t>
  </si>
  <si>
    <t>Spot Rates</t>
  </si>
  <si>
    <t>YCName</t>
  </si>
  <si>
    <t>InputType</t>
  </si>
  <si>
    <t>USD-LIBOR</t>
  </si>
  <si>
    <t>Month</t>
  </si>
  <si>
    <t>Time</t>
  </si>
  <si>
    <t>Discount Factor</t>
  </si>
  <si>
    <t>Spot Rate</t>
  </si>
  <si>
    <t>Forward Rate 1</t>
  </si>
  <si>
    <t>Forward Rate 2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</si>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</sst>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Rates vs. Maturity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Spot Rate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Sheet1!$D$4:$D$35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Sheet1!$G$4:$G$35</c:f>
              <c:numCache>
                <c:formatCode>General</c:formatCode>
                <c:ptCount val="32"/>
                <c:pt idx="0">
                  <c:v>1</c:v>
                </c:pt>
                <c:pt idx="1">
                  <c:v>1.1499999999999999</c:v>
                </c:pt>
                <c:pt idx="2">
                  <c:v>1.2</c:v>
                </c:pt>
                <c:pt idx="3">
                  <c:v>1.25</c:v>
                </c:pt>
                <c:pt idx="4">
                  <c:v>1.2800000000000002</c:v>
                </c:pt>
                <c:pt idx="5">
                  <c:v>1.3</c:v>
                </c:pt>
                <c:pt idx="6">
                  <c:v>1.3428571428571427</c:v>
                </c:pt>
                <c:pt idx="7">
                  <c:v>1.3749999999999998</c:v>
                </c:pt>
                <c:pt idx="8">
                  <c:v>1.3999999999999997</c:v>
                </c:pt>
                <c:pt idx="9">
                  <c:v>1.44</c:v>
                </c:pt>
                <c:pt idx="10">
                  <c:v>1.4727272727272727</c:v>
                </c:pt>
                <c:pt idx="11">
                  <c:v>1.5</c:v>
                </c:pt>
                <c:pt idx="12">
                  <c:v>1.5769230769230766</c:v>
                </c:pt>
                <c:pt idx="13">
                  <c:v>1.642857142857143</c:v>
                </c:pt>
                <c:pt idx="14">
                  <c:v>1.7</c:v>
                </c:pt>
                <c:pt idx="15">
                  <c:v>1.7499999999999998</c:v>
                </c:pt>
                <c:pt idx="16">
                  <c:v>1.7941176470588236</c:v>
                </c:pt>
                <c:pt idx="17">
                  <c:v>1.8333333333333333</c:v>
                </c:pt>
                <c:pt idx="18">
                  <c:v>1.8684210526315788</c:v>
                </c:pt>
                <c:pt idx="19">
                  <c:v>1.9000000000000001</c:v>
                </c:pt>
                <c:pt idx="20">
                  <c:v>1.9285714285714286</c:v>
                </c:pt>
                <c:pt idx="21">
                  <c:v>1.9545454545454544</c:v>
                </c:pt>
                <c:pt idx="22">
                  <c:v>1.9782608695652175</c:v>
                </c:pt>
                <c:pt idx="23">
                  <c:v>2</c:v>
                </c:pt>
                <c:pt idx="24">
                  <c:v>2.06</c:v>
                </c:pt>
                <c:pt idx="25">
                  <c:v>2.1153846153846154</c:v>
                </c:pt>
                <c:pt idx="26">
                  <c:v>2.1666666666666665</c:v>
                </c:pt>
                <c:pt idx="27">
                  <c:v>2.2142857142857144</c:v>
                </c:pt>
                <c:pt idx="28">
                  <c:v>2.2586206896551726</c:v>
                </c:pt>
                <c:pt idx="29">
                  <c:v>2.2999999999999998</c:v>
                </c:pt>
                <c:pt idx="30">
                  <c:v>2.338709677419355</c:v>
                </c:pt>
                <c:pt idx="31">
                  <c:v>2.375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49-4FB7-B276-1DFA4556BC53}"/>
            </c:ext>
          </c:extLst>
        </c:ser>
        <c:ser>
          <c:idx val="1"/>
          <c:order val="1"/>
          <c:tx>
            <c:v>Forward Rate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Sheet1!$D$4:$D$35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Sheet1!$H$4:$H$35</c:f>
              <c:numCache>
                <c:formatCode>General</c:formatCode>
                <c:ptCount val="32"/>
                <c:pt idx="0">
                  <c:v>1</c:v>
                </c:pt>
                <c:pt idx="1">
                  <c:v>1.2999999999999998</c:v>
                </c:pt>
                <c:pt idx="2">
                  <c:v>1.3000000000000003</c:v>
                </c:pt>
                <c:pt idx="3">
                  <c:v>1.4000000000000001</c:v>
                </c:pt>
                <c:pt idx="4">
                  <c:v>1.4000000000000001</c:v>
                </c:pt>
                <c:pt idx="5">
                  <c:v>1.4</c:v>
                </c:pt>
                <c:pt idx="6">
                  <c:v>1.5999999999999992</c:v>
                </c:pt>
                <c:pt idx="7">
                  <c:v>1.599999999999999</c:v>
                </c:pt>
                <c:pt idx="8">
                  <c:v>1.599999999999999</c:v>
                </c:pt>
                <c:pt idx="9">
                  <c:v>1.8000000000000007</c:v>
                </c:pt>
                <c:pt idx="10">
                  <c:v>1.8000000000000009</c:v>
                </c:pt>
                <c:pt idx="11">
                  <c:v>1.8000000000000007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2.4999999999999987</c:v>
                </c:pt>
                <c:pt idx="24">
                  <c:v>3.5</c:v>
                </c:pt>
                <c:pt idx="25">
                  <c:v>3.5</c:v>
                </c:pt>
                <c:pt idx="26">
                  <c:v>3.5</c:v>
                </c:pt>
                <c:pt idx="27">
                  <c:v>3.5</c:v>
                </c:pt>
                <c:pt idx="28">
                  <c:v>3.5</c:v>
                </c:pt>
                <c:pt idx="29">
                  <c:v>3.5</c:v>
                </c:pt>
                <c:pt idx="30">
                  <c:v>3.5</c:v>
                </c:pt>
                <c:pt idx="31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49-4FB7-B276-1DFA4556B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925176"/>
        <c:axId val="390928784"/>
      </c:scatterChart>
      <c:valAx>
        <c:axId val="390925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28784"/>
        <c:crosses val="autoZero"/>
        <c:crossBetween val="midCat"/>
      </c:valAx>
      <c:valAx>
        <c:axId val="39092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25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731043</xdr:colOff>
      <xdr:row>5</xdr:row>
      <xdr:rowOff>169068</xdr:rowOff>
    </xdr:from>
    <xdr:to>
      <xdr:col>15</xdr:col>
      <xdr:colOff>497681</xdr:colOff>
      <xdr:row>21</xdr:row>
      <xdr:rowOff>16668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7" workbookViewId="0">
      <selection activeCell="N2" sqref="N2"/>
    </sheetView>
  </sheetViews>
  <sheetFormatPr defaultRowHeight="14.25" x14ac:dyDescent="0.45"/>
  <cols>
    <col min="4" max="4" width="12.265625" bestFit="1" customWidth="1"/>
    <col min="6" max="6" width="13.06640625" bestFit="1" customWidth="1"/>
    <col min="8" max="9" width="12.86328125" bestFit="1" customWidth="1"/>
  </cols>
  <sheetData>
    <row r="1" spans="1:10" x14ac:dyDescent="0.45">
      <c r="A1" t="s">
        <v>3</v>
      </c>
      <c r="B1">
        <v>0</v>
      </c>
      <c r="D1" t="str">
        <f>_xll.ORF.YCCREATE($B$3,$A$5:$A$12,$B$5:$B$12,$B$1)</f>
        <v>USD-LIBOR¤20</v>
      </c>
    </row>
    <row r="3" spans="1:10" x14ac:dyDescent="0.45">
      <c r="A3" t="s">
        <v>2</v>
      </c>
      <c r="B3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spans="1:10" x14ac:dyDescent="0.45">
      <c r="A4" t="s">
        <v>0</v>
      </c>
      <c r="B4" t="s">
        <v>1</v>
      </c>
      <c r="D4">
        <v>1</v>
      </c>
      <c r="E4">
        <f>D4/12</f>
        <v>8.3333333333333329E-2</v>
      </c>
      <c r="F4">
        <f>_xll.ORF.DF($D$1,E4)</f>
        <v>0.92004441462932329</v>
      </c>
      <c r="G4">
        <f>_xll.ORF.SPOTRATE($D$1,E4)</f>
        <v>1</v>
      </c>
      <c r="H4">
        <f>_xll.ORF.FWDRATE($D$1,0,E4)</f>
        <v>1</v>
      </c>
      <c r="I4">
        <f>(G4*E4-0)/(E4-0)</f>
        <v>1</v>
      </c>
      <c r="J4">
        <f>H4-I4</f>
        <v>0</v>
      </c>
    </row>
    <row r="5" spans="1:10" x14ac:dyDescent="0.45">
      <c r="A5">
        <f>1/12</f>
        <v>8.3333333333333329E-2</v>
      </c>
      <c r="B5">
        <v>1</v>
      </c>
      <c r="D5">
        <v>2</v>
      </c>
      <c r="E5">
        <f t="shared" ref="E5:E35" si="0">D5/12</f>
        <v>0.16666666666666666</v>
      </c>
      <c r="F5">
        <f>_xll.ORF.DF($D$1,E5)</f>
        <v>0.82558201663665609</v>
      </c>
      <c r="G5">
        <f>_xll.ORF.SPOTRATE($D$1,E5)</f>
        <v>1.1499999999999999</v>
      </c>
      <c r="H5">
        <f>_xll.ORF.FWDRATE($D$1,E4,E5)</f>
        <v>1.2999999999999998</v>
      </c>
      <c r="I5">
        <f>(G5*E5-G4*E4)/(E5-E4)</f>
        <v>1.3</v>
      </c>
      <c r="J5">
        <f t="shared" ref="J5:J35" si="1">H5-I5</f>
        <v>0</v>
      </c>
    </row>
    <row r="6" spans="1:10" x14ac:dyDescent="0.45">
      <c r="A6">
        <f>1/4</f>
        <v>0.25</v>
      </c>
      <c r="B6">
        <v>1.2</v>
      </c>
      <c r="D6">
        <v>3</v>
      </c>
      <c r="E6">
        <f t="shared" si="0"/>
        <v>0.25</v>
      </c>
      <c r="F6">
        <f>_xll.ORF.DF($D$1,E6)</f>
        <v>0.74081822068171788</v>
      </c>
      <c r="G6">
        <f>_xll.ORF.SPOTRATE($D$1,E6)</f>
        <v>1.2</v>
      </c>
      <c r="H6">
        <f>_xll.ORF.FWDRATE($D$1,E5,E6)</f>
        <v>1.3000000000000003</v>
      </c>
      <c r="I6">
        <f t="shared" ref="I6:I35" si="2">(G6*E6-G5*E5)/(E6-E5)</f>
        <v>1.2999999999999998</v>
      </c>
      <c r="J6">
        <f t="shared" si="1"/>
        <v>0</v>
      </c>
    </row>
    <row r="7" spans="1:10" x14ac:dyDescent="0.45">
      <c r="A7">
        <f>1/2</f>
        <v>0.5</v>
      </c>
      <c r="B7">
        <v>1.3</v>
      </c>
      <c r="D7">
        <v>4</v>
      </c>
      <c r="E7">
        <f t="shared" si="0"/>
        <v>0.33333333333333331</v>
      </c>
      <c r="F7">
        <f>_xll.ORF.DF($D$1,E7)</f>
        <v>0.65924063020044377</v>
      </c>
      <c r="G7">
        <f>_xll.ORF.SPOTRATE($D$1,E7)</f>
        <v>1.25</v>
      </c>
      <c r="H7">
        <f>_xll.ORF.FWDRATE($D$1,E6,E7)</f>
        <v>1.4000000000000001</v>
      </c>
      <c r="I7">
        <f t="shared" si="2"/>
        <v>1.4</v>
      </c>
      <c r="J7">
        <f t="shared" si="1"/>
        <v>0</v>
      </c>
    </row>
    <row r="8" spans="1:10" x14ac:dyDescent="0.45">
      <c r="A8">
        <f>3/4</f>
        <v>0.75</v>
      </c>
      <c r="B8">
        <v>1.4</v>
      </c>
      <c r="D8">
        <v>5</v>
      </c>
      <c r="E8">
        <f t="shared" si="0"/>
        <v>0.41666666666666669</v>
      </c>
      <c r="F8">
        <f>_xll.ORF.DF($D$1,E8)</f>
        <v>0.58664621951003171</v>
      </c>
      <c r="G8">
        <f>_xll.ORF.SPOTRATE($D$1,E8)</f>
        <v>1.2800000000000002</v>
      </c>
      <c r="H8">
        <f>_xll.ORF.FWDRATE($D$1,E7,E8)</f>
        <v>1.4000000000000001</v>
      </c>
      <c r="I8">
        <f t="shared" si="2"/>
        <v>1.400000000000001</v>
      </c>
      <c r="J8">
        <f t="shared" si="1"/>
        <v>0</v>
      </c>
    </row>
    <row r="9" spans="1:10" x14ac:dyDescent="0.45">
      <c r="A9">
        <v>1</v>
      </c>
      <c r="B9">
        <v>1.5</v>
      </c>
      <c r="D9">
        <v>6</v>
      </c>
      <c r="E9">
        <f t="shared" si="0"/>
        <v>0.5</v>
      </c>
      <c r="F9">
        <f>_xll.ORF.DF($D$1,E9)</f>
        <v>0.52204577676101604</v>
      </c>
      <c r="G9">
        <f>_xll.ORF.SPOTRATE($D$1,E9)</f>
        <v>1.3</v>
      </c>
      <c r="H9">
        <f>_xll.ORF.FWDRATE($D$1,E8,E9)</f>
        <v>1.4</v>
      </c>
      <c r="I9">
        <f t="shared" si="2"/>
        <v>1.3999999999999992</v>
      </c>
      <c r="J9">
        <f t="shared" si="1"/>
        <v>0</v>
      </c>
    </row>
    <row r="10" spans="1:10" x14ac:dyDescent="0.45">
      <c r="A10">
        <v>2</v>
      </c>
      <c r="B10">
        <v>2</v>
      </c>
      <c r="D10">
        <v>7</v>
      </c>
      <c r="E10">
        <f t="shared" si="0"/>
        <v>0.58333333333333337</v>
      </c>
      <c r="F10">
        <f>_xll.ORF.DF($D$1,E10)</f>
        <v>0.45688053514029203</v>
      </c>
      <c r="G10">
        <f>_xll.ORF.SPOTRATE($D$1,E10)</f>
        <v>1.3428571428571427</v>
      </c>
      <c r="H10">
        <f>_xll.ORF.FWDRATE($D$1,E9,E10)</f>
        <v>1.5999999999999992</v>
      </c>
      <c r="I10">
        <f t="shared" si="2"/>
        <v>1.599999999999999</v>
      </c>
      <c r="J10">
        <f t="shared" si="1"/>
        <v>0</v>
      </c>
    </row>
    <row r="11" spans="1:10" x14ac:dyDescent="0.45">
      <c r="A11">
        <v>3</v>
      </c>
      <c r="B11">
        <v>2.5</v>
      </c>
      <c r="D11">
        <v>8</v>
      </c>
      <c r="E11">
        <f t="shared" si="0"/>
        <v>0.66666666666666663</v>
      </c>
      <c r="F11">
        <f>_xll.ORF.DF($D$1,E11)</f>
        <v>0.39984965434484743</v>
      </c>
      <c r="G11">
        <f>_xll.ORF.SPOTRATE($D$1,E11)</f>
        <v>1.3749999999999998</v>
      </c>
      <c r="H11">
        <f>_xll.ORF.FWDRATE($D$1,E10,E11)</f>
        <v>1.599999999999999</v>
      </c>
      <c r="I11">
        <f t="shared" si="2"/>
        <v>1.5999999999999996</v>
      </c>
      <c r="J11">
        <f t="shared" si="1"/>
        <v>0</v>
      </c>
    </row>
    <row r="12" spans="1:10" x14ac:dyDescent="0.45">
      <c r="A12">
        <v>5</v>
      </c>
      <c r="B12">
        <v>3</v>
      </c>
      <c r="D12">
        <v>9</v>
      </c>
      <c r="E12">
        <f t="shared" si="0"/>
        <v>0.75</v>
      </c>
      <c r="F12">
        <f>_xll.ORF.DF($D$1,E12)</f>
        <v>0.34993774911115544</v>
      </c>
      <c r="G12">
        <f>_xll.ORF.SPOTRATE($D$1,E12)</f>
        <v>1.3999999999999997</v>
      </c>
      <c r="H12">
        <f>_xll.ORF.FWDRATE($D$1,E11,E12)</f>
        <v>1.599999999999999</v>
      </c>
      <c r="I12">
        <f t="shared" si="2"/>
        <v>1.599999999999999</v>
      </c>
      <c r="J12">
        <f t="shared" si="1"/>
        <v>0</v>
      </c>
    </row>
    <row r="13" spans="1:10" x14ac:dyDescent="0.45">
      <c r="D13">
        <v>10</v>
      </c>
      <c r="E13">
        <f t="shared" si="0"/>
        <v>0.83333333333333337</v>
      </c>
      <c r="F13">
        <f>_xll.ORF.DF($D$1,E13)</f>
        <v>0.30119421191220214</v>
      </c>
      <c r="G13">
        <f>_xll.ORF.SPOTRATE($D$1,E13)</f>
        <v>1.44</v>
      </c>
      <c r="H13">
        <f>_xll.ORF.FWDRATE($D$1,E12,E13)</f>
        <v>1.8000000000000007</v>
      </c>
      <c r="I13">
        <f t="shared" si="2"/>
        <v>1.8000000000000007</v>
      </c>
      <c r="J13">
        <f t="shared" si="1"/>
        <v>0</v>
      </c>
    </row>
    <row r="14" spans="1:10" x14ac:dyDescent="0.45">
      <c r="D14">
        <v>11</v>
      </c>
      <c r="E14">
        <f t="shared" si="0"/>
        <v>0.91666666666666663</v>
      </c>
      <c r="F14">
        <f>_xll.ORF.DF($D$1,E14)</f>
        <v>0.25924026064589156</v>
      </c>
      <c r="G14">
        <f>_xll.ORF.SPOTRATE($D$1,E14)</f>
        <v>1.4727272727272727</v>
      </c>
      <c r="H14">
        <f>_xll.ORF.FWDRATE($D$1,E13,E14)</f>
        <v>1.8000000000000009</v>
      </c>
      <c r="I14">
        <f t="shared" si="2"/>
        <v>1.8000000000000005</v>
      </c>
      <c r="J14">
        <f t="shared" si="1"/>
        <v>0</v>
      </c>
    </row>
    <row r="15" spans="1:10" x14ac:dyDescent="0.45">
      <c r="D15">
        <v>12</v>
      </c>
      <c r="E15">
        <f t="shared" si="0"/>
        <v>1</v>
      </c>
      <c r="F15">
        <f>_xll.ORF.DF($D$1,E15)</f>
        <v>0.22313016014842982</v>
      </c>
      <c r="G15">
        <f>_xll.ORF.SPOTRATE($D$1,E15)</f>
        <v>1.5</v>
      </c>
      <c r="H15">
        <f>_xll.ORF.FWDRATE($D$1,E14,E15)</f>
        <v>1.8000000000000007</v>
      </c>
      <c r="I15">
        <f t="shared" si="2"/>
        <v>1.8000000000000007</v>
      </c>
      <c r="J15">
        <f t="shared" si="1"/>
        <v>0</v>
      </c>
    </row>
    <row r="16" spans="1:10" x14ac:dyDescent="0.45">
      <c r="D16">
        <v>13</v>
      </c>
      <c r="E16">
        <f t="shared" si="0"/>
        <v>1.0833333333333333</v>
      </c>
      <c r="F16">
        <f>_xll.ORF.DF($D$1,E16)</f>
        <v>0.1811674869469222</v>
      </c>
      <c r="G16">
        <f>_xll.ORF.SPOTRATE($D$1,E16)</f>
        <v>1.5769230769230766</v>
      </c>
      <c r="H16">
        <f>_xll.ORF.FWDRATE($D$1,E15,E16)</f>
        <v>2.5</v>
      </c>
      <c r="I16">
        <f t="shared" si="2"/>
        <v>2.499999999999996</v>
      </c>
      <c r="J16">
        <f t="shared" si="1"/>
        <v>3.9968028886505635E-15</v>
      </c>
    </row>
    <row r="17" spans="4:10" x14ac:dyDescent="0.45">
      <c r="D17">
        <v>14</v>
      </c>
      <c r="E17">
        <f t="shared" si="0"/>
        <v>1.1666666666666667</v>
      </c>
      <c r="F17">
        <f>_xll.ORF.DF($D$1,E17)</f>
        <v>0.14709646739297677</v>
      </c>
      <c r="G17">
        <f>_xll.ORF.SPOTRATE($D$1,E17)</f>
        <v>1.642857142857143</v>
      </c>
      <c r="H17">
        <f>_xll.ORF.FWDRATE($D$1,E16,E17)</f>
        <v>2.5</v>
      </c>
      <c r="I17">
        <f t="shared" si="2"/>
        <v>2.5000000000000053</v>
      </c>
      <c r="J17">
        <f t="shared" si="1"/>
        <v>-5.3290705182007514E-15</v>
      </c>
    </row>
    <row r="18" spans="4:10" x14ac:dyDescent="0.45">
      <c r="D18">
        <v>15</v>
      </c>
      <c r="E18">
        <f t="shared" si="0"/>
        <v>1.25</v>
      </c>
      <c r="F18">
        <f>_xll.ORF.DF($D$1,E18)</f>
        <v>0.11943296826671962</v>
      </c>
      <c r="G18">
        <f>_xll.ORF.SPOTRATE($D$1,E18)</f>
        <v>1.7</v>
      </c>
      <c r="H18">
        <f>_xll.ORF.FWDRATE($D$1,E17,E18)</f>
        <v>2.5</v>
      </c>
      <c r="I18">
        <f t="shared" si="2"/>
        <v>2.4999999999999987</v>
      </c>
      <c r="J18">
        <f t="shared" si="1"/>
        <v>0</v>
      </c>
    </row>
    <row r="19" spans="4:10" x14ac:dyDescent="0.45">
      <c r="D19">
        <v>16</v>
      </c>
      <c r="E19">
        <f t="shared" si="0"/>
        <v>1.3333333333333333</v>
      </c>
      <c r="F19">
        <f>_xll.ORF.DF($D$1,E19)</f>
        <v>9.6971967864405095E-2</v>
      </c>
      <c r="G19">
        <f>_xll.ORF.SPOTRATE($D$1,E19)</f>
        <v>1.7499999999999998</v>
      </c>
      <c r="H19">
        <f>_xll.ORF.FWDRATE($D$1,E18,E19)</f>
        <v>2.5</v>
      </c>
      <c r="I19">
        <f t="shared" si="2"/>
        <v>2.4999999999999987</v>
      </c>
      <c r="J19">
        <f t="shared" si="1"/>
        <v>0</v>
      </c>
    </row>
    <row r="20" spans="4:10" x14ac:dyDescent="0.45">
      <c r="D20">
        <v>17</v>
      </c>
      <c r="E20">
        <f t="shared" si="0"/>
        <v>1.4166666666666667</v>
      </c>
      <c r="F20">
        <f>_xll.ORF.DF($D$1,E20)</f>
        <v>7.8735065266861817E-2</v>
      </c>
      <c r="G20">
        <f>_xll.ORF.SPOTRATE($D$1,E20)</f>
        <v>1.7941176470588236</v>
      </c>
      <c r="H20">
        <f>_xll.ORF.FWDRATE($D$1,E19,E20)</f>
        <v>2.5</v>
      </c>
      <c r="I20">
        <f t="shared" si="2"/>
        <v>2.5000000000000027</v>
      </c>
      <c r="J20">
        <f t="shared" si="1"/>
        <v>0</v>
      </c>
    </row>
    <row r="21" spans="4:10" x14ac:dyDescent="0.45">
      <c r="D21">
        <v>18</v>
      </c>
      <c r="E21">
        <f t="shared" si="0"/>
        <v>1.5</v>
      </c>
      <c r="F21">
        <f>_xll.ORF.DF($D$1,E21)</f>
        <v>6.392786120670757E-2</v>
      </c>
      <c r="G21">
        <f>_xll.ORF.SPOTRATE($D$1,E21)</f>
        <v>1.8333333333333333</v>
      </c>
      <c r="H21">
        <f>_xll.ORF.FWDRATE($D$1,E20,E21)</f>
        <v>2.5</v>
      </c>
      <c r="I21">
        <f t="shared" si="2"/>
        <v>2.4999999999999987</v>
      </c>
      <c r="J21">
        <f t="shared" si="1"/>
        <v>0</v>
      </c>
    </row>
    <row r="22" spans="4:10" x14ac:dyDescent="0.45">
      <c r="D22">
        <v>19</v>
      </c>
      <c r="E22">
        <f t="shared" si="0"/>
        <v>1.5833333333333333</v>
      </c>
      <c r="F22">
        <f>_xll.ORF.DF($D$1,E22)</f>
        <v>5.1905354045399088E-2</v>
      </c>
      <c r="G22">
        <f>_xll.ORF.SPOTRATE($D$1,E22)</f>
        <v>1.8684210526315788</v>
      </c>
      <c r="H22">
        <f>_xll.ORF.FWDRATE($D$1,E21,E22)</f>
        <v>2.5</v>
      </c>
      <c r="I22">
        <f t="shared" si="2"/>
        <v>2.4999999999999987</v>
      </c>
      <c r="J22">
        <f t="shared" si="1"/>
        <v>0</v>
      </c>
    </row>
    <row r="23" spans="4:10" x14ac:dyDescent="0.45">
      <c r="D23">
        <v>20</v>
      </c>
      <c r="E23">
        <f t="shared" si="0"/>
        <v>1.6666666666666667</v>
      </c>
      <c r="F23">
        <f>_xll.ORF.DF($D$1,E23)</f>
        <v>4.2143843509276385E-2</v>
      </c>
      <c r="G23">
        <f>_xll.ORF.SPOTRATE($D$1,E23)</f>
        <v>1.9000000000000001</v>
      </c>
      <c r="H23">
        <f>_xll.ORF.FWDRATE($D$1,E22,E23)</f>
        <v>2.5</v>
      </c>
      <c r="I23">
        <f t="shared" si="2"/>
        <v>2.5000000000000027</v>
      </c>
      <c r="J23">
        <f t="shared" si="1"/>
        <v>0</v>
      </c>
    </row>
    <row r="24" spans="4:10" x14ac:dyDescent="0.45">
      <c r="D24">
        <v>21</v>
      </c>
      <c r="E24">
        <f t="shared" si="0"/>
        <v>1.75</v>
      </c>
      <c r="F24">
        <f>_xll.ORF.DF($D$1,E24)</f>
        <v>3.4218118311666032E-2</v>
      </c>
      <c r="G24">
        <f>_xll.ORF.SPOTRATE($D$1,E24)</f>
        <v>1.9285714285714286</v>
      </c>
      <c r="H24">
        <f>_xll.ORF.FWDRATE($D$1,E23,E24)</f>
        <v>2.5</v>
      </c>
      <c r="I24">
        <f t="shared" si="2"/>
        <v>2.4999999999999987</v>
      </c>
      <c r="J24">
        <f t="shared" si="1"/>
        <v>0</v>
      </c>
    </row>
    <row r="25" spans="4:10" x14ac:dyDescent="0.45">
      <c r="D25">
        <v>22</v>
      </c>
      <c r="E25">
        <f t="shared" si="0"/>
        <v>1.8333333333333333</v>
      </c>
      <c r="F25">
        <f>_xll.ORF.DF($D$1,E25)</f>
        <v>2.7782933954124261E-2</v>
      </c>
      <c r="G25">
        <f>_xll.ORF.SPOTRATE($D$1,E25)</f>
        <v>1.9545454545454544</v>
      </c>
      <c r="H25">
        <f>_xll.ORF.FWDRATE($D$1,E24,E25)</f>
        <v>2.5</v>
      </c>
      <c r="I25">
        <f t="shared" si="2"/>
        <v>2.4999999999999987</v>
      </c>
      <c r="J25">
        <f t="shared" si="1"/>
        <v>0</v>
      </c>
    </row>
    <row r="26" spans="4:10" x14ac:dyDescent="0.45">
      <c r="D26">
        <v>23</v>
      </c>
      <c r="E26">
        <f t="shared" si="0"/>
        <v>1.9166666666666667</v>
      </c>
      <c r="F26">
        <f>_xll.ORF.DF($D$1,E26)</f>
        <v>2.2557973880056054E-2</v>
      </c>
      <c r="G26">
        <f>_xll.ORF.SPOTRATE($D$1,E26)</f>
        <v>1.9782608695652175</v>
      </c>
      <c r="H26">
        <f>_xll.ORF.FWDRATE($D$1,E25,E26)</f>
        <v>2.5</v>
      </c>
      <c r="I26">
        <f t="shared" si="2"/>
        <v>2.5000000000000027</v>
      </c>
      <c r="J26">
        <f t="shared" si="1"/>
        <v>0</v>
      </c>
    </row>
    <row r="27" spans="4:10" x14ac:dyDescent="0.45">
      <c r="D27">
        <v>24</v>
      </c>
      <c r="E27">
        <f t="shared" si="0"/>
        <v>2</v>
      </c>
      <c r="F27">
        <f>_xll.ORF.DF($D$1,E27)</f>
        <v>1.8315638888734179E-2</v>
      </c>
      <c r="G27">
        <f>_xll.ORF.SPOTRATE($D$1,E27)</f>
        <v>2</v>
      </c>
      <c r="H27">
        <f>_xll.ORF.FWDRATE($D$1,E26,E27)</f>
        <v>2.4999999999999987</v>
      </c>
      <c r="I27">
        <f t="shared" si="2"/>
        <v>2.4999999999999987</v>
      </c>
      <c r="J27">
        <f t="shared" si="1"/>
        <v>0</v>
      </c>
    </row>
    <row r="28" spans="4:10" x14ac:dyDescent="0.45">
      <c r="D28">
        <v>25</v>
      </c>
      <c r="E28">
        <f t="shared" si="0"/>
        <v>2.0833333333333335</v>
      </c>
      <c r="F28">
        <f>_xll.ORF.DF($D$1,E28)</f>
        <v>1.3682102779250752E-2</v>
      </c>
      <c r="G28">
        <f>_xll.ORF.SPOTRATE($D$1,E28)</f>
        <v>2.06</v>
      </c>
      <c r="H28">
        <f>_xll.ORF.FWDRATE($D$1,E27,E28)</f>
        <v>3.5</v>
      </c>
      <c r="I28">
        <f t="shared" si="2"/>
        <v>3.4999999999999973</v>
      </c>
      <c r="J28">
        <f t="shared" si="1"/>
        <v>0</v>
      </c>
    </row>
    <row r="29" spans="4:10" x14ac:dyDescent="0.45">
      <c r="D29">
        <v>26</v>
      </c>
      <c r="E29">
        <f t="shared" si="0"/>
        <v>2.1666666666666665</v>
      </c>
      <c r="F29">
        <f>_xll.ORF.DF($D$1,E29)</f>
        <v>1.0220770217146324E-2</v>
      </c>
      <c r="G29">
        <f>_xll.ORF.SPOTRATE($D$1,E29)</f>
        <v>2.1153846153846154</v>
      </c>
      <c r="H29">
        <f>_xll.ORF.FWDRATE($D$1,E28,E29)</f>
        <v>3.5</v>
      </c>
      <c r="I29">
        <f t="shared" si="2"/>
        <v>3.5000000000000053</v>
      </c>
      <c r="J29">
        <f t="shared" si="1"/>
        <v>-5.3290705182007514E-15</v>
      </c>
    </row>
    <row r="30" spans="4:10" x14ac:dyDescent="0.45">
      <c r="D30">
        <v>27</v>
      </c>
      <c r="E30">
        <f t="shared" si="0"/>
        <v>2.25</v>
      </c>
      <c r="F30">
        <f>_xll.ORF.DF($D$1,E30)</f>
        <v>7.6350942188599617E-3</v>
      </c>
      <c r="G30">
        <f>_xll.ORF.SPOTRATE($D$1,E30)</f>
        <v>2.1666666666666665</v>
      </c>
      <c r="H30">
        <f>_xll.ORF.FWDRATE($D$1,E29,E30)</f>
        <v>3.5</v>
      </c>
      <c r="I30">
        <f t="shared" si="2"/>
        <v>3.4999999999999973</v>
      </c>
      <c r="J30">
        <f t="shared" si="1"/>
        <v>0</v>
      </c>
    </row>
    <row r="31" spans="4:10" x14ac:dyDescent="0.45">
      <c r="D31">
        <v>28</v>
      </c>
      <c r="E31">
        <f t="shared" si="0"/>
        <v>2.3333333333333335</v>
      </c>
      <c r="F31">
        <f>_xll.ORF.DF($D$1,E31)</f>
        <v>5.7035489980074017E-3</v>
      </c>
      <c r="G31">
        <f>_xll.ORF.SPOTRATE($D$1,E31)</f>
        <v>2.2142857142857144</v>
      </c>
      <c r="H31">
        <f>_xll.ORF.FWDRATE($D$1,E30,E31)</f>
        <v>3.5</v>
      </c>
      <c r="I31">
        <f t="shared" si="2"/>
        <v>3.4999999999999973</v>
      </c>
      <c r="J31">
        <f t="shared" si="1"/>
        <v>0</v>
      </c>
    </row>
    <row r="32" spans="4:10" x14ac:dyDescent="0.45">
      <c r="D32">
        <v>29</v>
      </c>
      <c r="E32">
        <f t="shared" si="0"/>
        <v>2.4166666666666665</v>
      </c>
      <c r="F32">
        <f>_xll.ORF.DF($D$1,E32)</f>
        <v>4.260650915389564E-3</v>
      </c>
      <c r="G32">
        <f>_xll.ORF.SPOTRATE($D$1,E32)</f>
        <v>2.2586206896551726</v>
      </c>
      <c r="H32">
        <f>_xll.ORF.FWDRATE($D$1,E31,E32)</f>
        <v>3.5</v>
      </c>
      <c r="I32">
        <f t="shared" si="2"/>
        <v>3.5000000000000053</v>
      </c>
      <c r="J32">
        <f t="shared" si="1"/>
        <v>-5.3290705182007514E-15</v>
      </c>
    </row>
    <row r="33" spans="4:10" x14ac:dyDescent="0.45">
      <c r="D33">
        <v>30</v>
      </c>
      <c r="E33">
        <f t="shared" si="0"/>
        <v>2.5</v>
      </c>
      <c r="F33">
        <f>_xll.ORF.DF($D$1,E33)</f>
        <v>3.1827807965096669E-3</v>
      </c>
      <c r="G33">
        <f>_xll.ORF.SPOTRATE($D$1,E33)</f>
        <v>2.2999999999999998</v>
      </c>
      <c r="H33">
        <f>_xll.ORF.FWDRATE($D$1,E32,E33)</f>
        <v>3.5</v>
      </c>
      <c r="I33">
        <f t="shared" si="2"/>
        <v>3.4999999999999973</v>
      </c>
      <c r="J33">
        <f t="shared" si="1"/>
        <v>0</v>
      </c>
    </row>
    <row r="34" spans="4:10" x14ac:dyDescent="0.45">
      <c r="D34">
        <v>31</v>
      </c>
      <c r="E34">
        <f t="shared" si="0"/>
        <v>2.5833333333333335</v>
      </c>
      <c r="F34">
        <f>_xll.ORF.DF($D$1,E34)</f>
        <v>2.3775929546446983E-3</v>
      </c>
      <c r="G34">
        <f>_xll.ORF.SPOTRATE($D$1,E34)</f>
        <v>2.338709677419355</v>
      </c>
      <c r="H34">
        <f>_xll.ORF.FWDRATE($D$1,E33,E34)</f>
        <v>3.5</v>
      </c>
      <c r="I34">
        <f t="shared" si="2"/>
        <v>3.4999999999999973</v>
      </c>
      <c r="J34">
        <f t="shared" si="1"/>
        <v>0</v>
      </c>
    </row>
    <row r="35" spans="4:10" x14ac:dyDescent="0.45">
      <c r="D35">
        <v>32</v>
      </c>
      <c r="E35">
        <f t="shared" si="0"/>
        <v>2.6666666666666665</v>
      </c>
      <c r="F35">
        <f>_xll.ORF.DF($D$1,E35)</f>
        <v>1.7761035457343791E-3</v>
      </c>
      <c r="G35">
        <f>_xll.ORF.SPOTRATE($D$1,E35)</f>
        <v>2.375</v>
      </c>
      <c r="H35">
        <f>_xll.ORF.FWDRATE($D$1,E34,E35)</f>
        <v>3.5</v>
      </c>
      <c r="I35">
        <f t="shared" si="2"/>
        <v>3.5000000000000053</v>
      </c>
      <c r="J35">
        <f t="shared" si="1"/>
        <v>-5.3290705182007514E-15</v>
      </c>
    </row>
  </sheetData>
  <pageMargins left="0.7" right="0.7" top="0.75" bottom="0.75" header="0.3" footer="0.3"/>
  <pageSetup paperSize="11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Hervieux-Moore</dc:creator>
  <cp:lastModifiedBy>Zachary Hervieux-Moore</cp:lastModifiedBy>
  <dcterms:created xsi:type="dcterms:W3CDTF">2017-10-16T21:24:19Z</dcterms:created>
  <dcterms:modified xsi:type="dcterms:W3CDTF">2017-10-16T22:02:44Z</dcterms:modified>
</cp:coreProperties>
</file>