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m\Documents\homework8\"/>
    </mc:Choice>
  </mc:AlternateContent>
  <bookViews>
    <workbookView xWindow="0" yWindow="0" windowWidth="19200" windowHeight="7785" activeTab="1"/>
  </bookViews>
  <sheets>
    <sheet name="YieldCurve" sheetId="1" r:id="rId1"/>
    <sheet name="DigiCallPutBSPDE1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I4" i="2" l="1"/>
  <c r="J5" i="2"/>
  <c r="J6" i="2" s="1"/>
  <c r="J7" i="2" s="1"/>
  <c r="J8" i="2" s="1"/>
  <c r="J9" i="2" s="1"/>
  <c r="J4" i="2"/>
  <c r="I5" i="2"/>
  <c r="I6" i="2"/>
  <c r="I7" i="2"/>
  <c r="I8" i="2"/>
  <c r="I9" i="2"/>
  <c r="A9" i="1" l="1"/>
  <c r="A8" i="1"/>
  <c r="A7" i="1"/>
  <c r="A6" i="1"/>
  <c r="E3" i="1"/>
  <c r="B10" i="2" l="1"/>
  <c r="C21" i="2"/>
</calcChain>
</file>

<file path=xl/sharedStrings.xml><?xml version="1.0" encoding="utf-8"?>
<sst xmlns="http://schemas.openxmlformats.org/spreadsheetml/2006/main" count="35" uniqueCount="31">
  <si>
    <t>Yield Curve Construction</t>
  </si>
  <si>
    <t>CrvName</t>
  </si>
  <si>
    <t>USD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</si>
  <si>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</si>
  <si>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</si>
  <si>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</si>
  <si>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</si>
  <si>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</si>
  <si>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</si>
  <si>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</si>
  <si>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</si>
  <si>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</si>
  <si>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</si>
  <si>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</si>
  <si>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</si>
  <si>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</si>
  <si>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</si>
  <si>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</si>
  <si>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</si>
  <si>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</si>
  <si>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</si>
  <si>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Refinement</t>
  </si>
  <si>
    <t>Price</t>
  </si>
  <si>
    <t>Pricing</t>
  </si>
  <si>
    <t>PDE</t>
  </si>
  <si>
    <t>Exact</t>
  </si>
  <si>
    <t>Error</t>
  </si>
  <si>
    <t>QuadScaling</t>
  </si>
  <si>
    <t>Quad Scaling:</t>
  </si>
  <si>
    <t>No, the error only follows first order scaling (it halves every time you double the parameters)</t>
  </si>
  <si>
    <t>Digital Call/Put Pricing in Black-Scholes PDE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</si>
</sst>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DigiCallPutBSPDE1D!$D$4:$D$9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DigiCallPutBSPDE1D!$I$4:$I$9</c:f>
              <c:numCache>
                <c:formatCode>General</c:formatCode>
                <c:ptCount val="6"/>
                <c:pt idx="0">
                  <c:v>-6.0886012277036883E-2</c:v>
                </c:pt>
                <c:pt idx="1">
                  <c:v>-3.0760532141370978E-2</c:v>
                </c:pt>
                <c:pt idx="2">
                  <c:v>-1.5497967315661387E-2</c:v>
                </c:pt>
                <c:pt idx="3">
                  <c:v>-7.7832495592948248E-3</c:v>
                </c:pt>
                <c:pt idx="4">
                  <c:v>-3.9008136620632405E-3</c:v>
                </c:pt>
                <c:pt idx="5">
                  <c:v>-1.9527833735010214E-3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F-4796-8A98-B1EFDA0F41CF}"/>
            </c:ext>
          </c:extLst>
        </c:ser>
        <c:ser>
          <c:idx val="1"/>
          <c:order val="1"/>
          <c:tx>
            <c:v>Quad Scaling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DigiCallPutBSPDE1D!$D$4:$D$9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DigiCallPutBSPDE1D!$J$4:$J$9</c:f>
              <c:numCache>
                <c:formatCode>General</c:formatCode>
                <c:ptCount val="6"/>
                <c:pt idx="0">
                  <c:v>-6.0886012277036883E-2</c:v>
                </c:pt>
                <c:pt idx="1">
                  <c:v>-1.5221503069259221E-2</c:v>
                </c:pt>
                <c:pt idx="2">
                  <c:v>-3.8053757673148052E-3</c:v>
                </c:pt>
                <c:pt idx="3">
                  <c:v>-9.5134394182870129E-4</c:v>
                </c:pt>
                <c:pt idx="4">
                  <c:v>-2.3783598545717532E-4</c:v>
                </c:pt>
                <c:pt idx="5">
                  <c:v>-5.9458996364293831E-5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3F-4796-8A98-B1EFDA0F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92320"/>
        <c:axId val="242395928"/>
      </c:scatterChart>
      <c:valAx>
        <c:axId val="2423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5928"/>
        <c:crosses val="autoZero"/>
        <c:crossBetween val="midCat"/>
      </c:valAx>
      <c:valAx>
        <c:axId val="2423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173831</xdr:colOff>
      <xdr:row>13</xdr:row>
      <xdr:rowOff>26193</xdr:rowOff>
    </xdr:from>
    <xdr:to>
      <xdr:col>10</xdr:col>
      <xdr:colOff>211931</xdr:colOff>
      <xdr:row>28</xdr:row>
      <xdr:rowOff>54768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4.25" x14ac:dyDescent="0.45"/>
  <sheetData>
    <row r="1" spans="1:5" ht="15.75" x14ac:dyDescent="0.5">
      <c r="A1" s="1" t="s">
        <v>0</v>
      </c>
    </row>
    <row r="2" spans="1:5" x14ac:dyDescent="0.45">
      <c r="E2" t="s">
        <v>6</v>
      </c>
    </row>
    <row r="3" spans="1:5" x14ac:dyDescent="0.45">
      <c r="A3" t="s">
        <v>1</v>
      </c>
      <c r="B3" t="s">
        <v>2</v>
      </c>
      <c r="E3" t="str">
        <f>_xll.ORF.YCCREATE($B$3,A6:A14,B6:B14,$B$4)</f>
        <v>USD¤2</v>
      </c>
    </row>
    <row r="4" spans="1:5" x14ac:dyDescent="0.45">
      <c r="A4" t="s">
        <v>3</v>
      </c>
      <c r="B4">
        <v>0</v>
      </c>
    </row>
    <row r="5" spans="1:5" x14ac:dyDescent="0.45">
      <c r="A5" t="s">
        <v>4</v>
      </c>
      <c r="B5" t="s">
        <v>5</v>
      </c>
    </row>
    <row r="6" spans="1:5" x14ac:dyDescent="0.45">
      <c r="A6">
        <f>1/12</f>
        <v>8.3333333333333329E-2</v>
      </c>
      <c r="B6" s="2">
        <v>0.02</v>
      </c>
    </row>
    <row r="7" spans="1:5" x14ac:dyDescent="0.45">
      <c r="A7">
        <f>1/4</f>
        <v>0.25</v>
      </c>
      <c r="B7" s="2">
        <v>0.02</v>
      </c>
    </row>
    <row r="8" spans="1:5" x14ac:dyDescent="0.45">
      <c r="A8">
        <f>1/2</f>
        <v>0.5</v>
      </c>
      <c r="B8" s="2">
        <v>0.02</v>
      </c>
    </row>
    <row r="9" spans="1:5" x14ac:dyDescent="0.45">
      <c r="A9">
        <f>3/4</f>
        <v>0.75</v>
      </c>
      <c r="B9" s="2">
        <v>0.02</v>
      </c>
    </row>
    <row r="10" spans="1:5" x14ac:dyDescent="0.45">
      <c r="A10">
        <v>1</v>
      </c>
      <c r="B10" s="2">
        <v>0.02</v>
      </c>
    </row>
    <row r="11" spans="1:5" x14ac:dyDescent="0.45">
      <c r="A11">
        <v>2</v>
      </c>
      <c r="B11" s="2">
        <v>0.02</v>
      </c>
    </row>
    <row r="12" spans="1:5" x14ac:dyDescent="0.45">
      <c r="A12">
        <v>3</v>
      </c>
      <c r="B12" s="2">
        <v>0.02</v>
      </c>
    </row>
    <row r="13" spans="1:5" x14ac:dyDescent="0.45">
      <c r="A13">
        <v>4</v>
      </c>
      <c r="B13" s="2">
        <v>0.02</v>
      </c>
    </row>
    <row r="14" spans="1:5" x14ac:dyDescent="0.45">
      <c r="A14">
        <v>5</v>
      </c>
      <c r="B14" s="2">
        <v>0.02</v>
      </c>
    </row>
  </sheetData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M16" sqref="M16"/>
    </sheetView>
  </sheetViews>
  <sheetFormatPr defaultRowHeight="14.25" x14ac:dyDescent="0.45"/>
  <cols>
    <col min="4" max="4" width="10.1328125" customWidth="1"/>
  </cols>
  <sheetData>
    <row r="1" spans="1:10" ht="15.75" x14ac:dyDescent="0.5">
      <c r="A1" s="1" t="s">
        <v>30</v>
      </c>
    </row>
    <row r="3" spans="1:10" x14ac:dyDescent="0.45">
      <c r="A3" s="3" t="s">
        <v>7</v>
      </c>
      <c r="D3" t="s">
        <v>21</v>
      </c>
      <c r="E3" t="s">
        <v>17</v>
      </c>
      <c r="F3" t="s">
        <v>18</v>
      </c>
      <c r="G3" t="s">
        <v>22</v>
      </c>
      <c r="H3" t="s">
        <v>25</v>
      </c>
      <c r="I3" t="s">
        <v>26</v>
      </c>
      <c r="J3" t="s">
        <v>27</v>
      </c>
    </row>
    <row r="4" spans="1:10" x14ac:dyDescent="0.45">
      <c r="A4" t="s">
        <v>8</v>
      </c>
      <c r="B4">
        <v>-1</v>
      </c>
      <c r="D4">
        <v>1</v>
      </c>
      <c r="E4">
        <v>25</v>
      </c>
      <c r="F4">
        <v>25</v>
      </c>
      <c r="G4">
        <v>0.42921332437634074</v>
      </c>
      <c r="H4">
        <v>0.49009933665337763</v>
      </c>
      <c r="I4">
        <f>G4-H4</f>
        <v>-6.0886012277036883E-2</v>
      </c>
      <c r="J4">
        <f>I4</f>
        <v>-6.0886012277036883E-2</v>
      </c>
    </row>
    <row r="5" spans="1:10" x14ac:dyDescent="0.45">
      <c r="A5" t="s">
        <v>9</v>
      </c>
      <c r="B5">
        <v>100</v>
      </c>
      <c r="D5">
        <v>2</v>
      </c>
      <c r="E5">
        <v>50</v>
      </c>
      <c r="F5">
        <v>50</v>
      </c>
      <c r="G5">
        <v>0.45933880451200665</v>
      </c>
      <c r="H5">
        <v>0.49009933665337763</v>
      </c>
      <c r="I5">
        <f t="shared" ref="I5:I9" si="0">G5-H5</f>
        <v>-3.0760532141370978E-2</v>
      </c>
      <c r="J5">
        <f>J4/4</f>
        <v>-1.5221503069259221E-2</v>
      </c>
    </row>
    <row r="6" spans="1:10" x14ac:dyDescent="0.45">
      <c r="A6" t="s">
        <v>10</v>
      </c>
      <c r="B6">
        <v>1</v>
      </c>
      <c r="D6">
        <v>3</v>
      </c>
      <c r="E6">
        <v>100</v>
      </c>
      <c r="F6">
        <v>100</v>
      </c>
      <c r="G6">
        <v>0.47460136933771624</v>
      </c>
      <c r="H6">
        <v>0.49009933665337763</v>
      </c>
      <c r="I6">
        <f t="shared" si="0"/>
        <v>-1.5497967315661387E-2</v>
      </c>
      <c r="J6">
        <f t="shared" ref="J6:J9" si="1">J5/4</f>
        <v>-3.8053757673148052E-3</v>
      </c>
    </row>
    <row r="7" spans="1:10" x14ac:dyDescent="0.45">
      <c r="D7">
        <v>4</v>
      </c>
      <c r="E7">
        <v>200</v>
      </c>
      <c r="F7">
        <v>200</v>
      </c>
      <c r="G7">
        <v>0.4823160870940828</v>
      </c>
      <c r="H7">
        <v>0.49009933665337763</v>
      </c>
      <c r="I7">
        <f t="shared" si="0"/>
        <v>-7.7832495592948248E-3</v>
      </c>
      <c r="J7">
        <f t="shared" si="1"/>
        <v>-9.5134394182870129E-4</v>
      </c>
    </row>
    <row r="8" spans="1:10" x14ac:dyDescent="0.45">
      <c r="A8" s="3" t="s">
        <v>11</v>
      </c>
      <c r="D8">
        <v>5</v>
      </c>
      <c r="E8">
        <v>400</v>
      </c>
      <c r="F8">
        <v>400</v>
      </c>
      <c r="G8">
        <v>0.48619852299131439</v>
      </c>
      <c r="H8">
        <v>0.49009933665337763</v>
      </c>
      <c r="I8">
        <f t="shared" si="0"/>
        <v>-3.9008136620632405E-3</v>
      </c>
      <c r="J8">
        <f t="shared" si="1"/>
        <v>-2.3783598545717532E-4</v>
      </c>
    </row>
    <row r="9" spans="1:10" x14ac:dyDescent="0.45">
      <c r="A9" t="s">
        <v>12</v>
      </c>
      <c r="B9">
        <v>100</v>
      </c>
      <c r="D9">
        <v>6</v>
      </c>
      <c r="E9">
        <v>800</v>
      </c>
      <c r="F9">
        <v>800</v>
      </c>
      <c r="G9">
        <v>0.4881465532798766</v>
      </c>
      <c r="H9">
        <v>0.49009933665337763</v>
      </c>
      <c r="I9">
        <f t="shared" si="0"/>
        <v>-1.9527833735010214E-3</v>
      </c>
      <c r="J9">
        <f t="shared" si="1"/>
        <v>-5.9458996364293831E-5</v>
      </c>
    </row>
    <row r="10" spans="1:10" x14ac:dyDescent="0.45">
      <c r="A10" t="s">
        <v>13</v>
      </c>
      <c r="B10" t="str">
        <f>YieldCurve!E3</f>
        <v>USD¤2</v>
      </c>
    </row>
    <row r="11" spans="1:10" x14ac:dyDescent="0.45">
      <c r="A11" t="s">
        <v>14</v>
      </c>
      <c r="B11">
        <v>0</v>
      </c>
      <c r="D11" s="3" t="s">
        <v>28</v>
      </c>
    </row>
    <row r="12" spans="1:10" x14ac:dyDescent="0.45">
      <c r="A12" t="s">
        <v>15</v>
      </c>
      <c r="B12" s="4">
        <v>0.2</v>
      </c>
      <c r="D12" t="s">
        <v>29</v>
      </c>
    </row>
    <row r="14" spans="1:10" x14ac:dyDescent="0.45">
      <c r="A14" s="3" t="s">
        <v>16</v>
      </c>
    </row>
    <row r="15" spans="1:10" x14ac:dyDescent="0.45">
      <c r="A15" t="s">
        <v>17</v>
      </c>
      <c r="B15">
        <v>800</v>
      </c>
    </row>
    <row r="16" spans="1:10" x14ac:dyDescent="0.45">
      <c r="A16" t="s">
        <v>18</v>
      </c>
      <c r="B16">
        <v>800</v>
      </c>
    </row>
    <row r="17" spans="1:3" x14ac:dyDescent="0.45">
      <c r="A17" t="s">
        <v>19</v>
      </c>
      <c r="B17">
        <v>4</v>
      </c>
    </row>
    <row r="18" spans="1:3" x14ac:dyDescent="0.45">
      <c r="A18" t="s">
        <v>20</v>
      </c>
      <c r="B18">
        <v>0.5</v>
      </c>
    </row>
    <row r="20" spans="1:3" x14ac:dyDescent="0.45">
      <c r="A20" s="3" t="s">
        <v>23</v>
      </c>
      <c r="B20" t="s">
        <v>24</v>
      </c>
      <c r="C20" t="s">
        <v>25</v>
      </c>
    </row>
    <row r="21" spans="1:3" x14ac:dyDescent="0.45">
      <c r="A21" t="s">
        <v>22</v>
      </c>
      <c r="B21">
        <f>_xll.ORF.DIGIBSPDE($B$4,$B$5,$B$6,$B$9,$B$10,$B$11,$B$12,$A$15:$B$18)</f>
        <v>0.4881465532798766</v>
      </c>
      <c r="C21">
        <f>_xll.ORF.DIGIBS($B$4,$B$9,$B$5,$B$6,_xll.ORF.SPOTRATE($B$10,$B$6),$B$11,$B$12)</f>
        <v>0.49009933665337763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YieldCurve</vt:lpstr>
      <vt:lpstr>DigiCallPutBSPDE1D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Hervieux-Moore</dc:creator>
  <cp:lastModifiedBy>Zachary Hervieux-Moore</cp:lastModifiedBy>
  <dcterms:created xsi:type="dcterms:W3CDTF">2017-11-27T22:23:50Z</dcterms:created>
  <dcterms:modified xsi:type="dcterms:W3CDTF">2017-11-27T22:55:39Z</dcterms:modified>
</cp:coreProperties>
</file>