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corajr/Documents/Working/Cursos/UFPR/Ensino/2019/Metaheuristics/"/>
    </mc:Choice>
  </mc:AlternateContent>
  <xr:revisionPtr revIDLastSave="0" documentId="13_ncr:1_{401FBAE5-B3CB-8644-BEC9-F5D1FB3BAB19}" xr6:coauthVersionLast="47" xr6:coauthVersionMax="47" xr10:uidLastSave="{00000000-0000-0000-0000-000000000000}"/>
  <bookViews>
    <workbookView xWindow="0" yWindow="0" windowWidth="28800" windowHeight="18000" activeTab="1" xr2:uid="{60BC3CFA-765B-514C-9527-32D031075695}"/>
  </bookViews>
  <sheets>
    <sheet name="Knapsack" sheetId="1" r:id="rId1"/>
    <sheet name="POPULATION" sheetId="3" r:id="rId2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Knapsack!$B$2:$K$2</definedName>
    <definedName name="solver_lhs2" localSheetId="0" hidden="1">Knapsack!$M$11:$M$12</definedName>
    <definedName name="solver_lhs3" localSheetId="0" hidden="1">Knapsack!$M$5:$M$9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hs1" localSheetId="0" hidden="1">binary</definedName>
    <definedName name="solver_rhs2" localSheetId="0" hidden="1">Knapsack!$O$11:$O$12</definedName>
    <definedName name="solver_rhs3" localSheetId="0" hidden="1">Knapsack!$O$5:$O$9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3" l="1"/>
  <c r="Y3" i="3"/>
  <c r="W3" i="3"/>
  <c r="U4" i="3"/>
  <c r="R6" i="3"/>
  <c r="R5" i="3"/>
  <c r="R4" i="3"/>
  <c r="R3" i="3"/>
  <c r="M2" i="1"/>
  <c r="N6" i="3"/>
  <c r="O4" i="3"/>
  <c r="O5" i="3"/>
  <c r="O6" i="3"/>
  <c r="O7" i="3"/>
  <c r="O3" i="3"/>
  <c r="N3" i="3"/>
  <c r="P6" i="3" l="1"/>
  <c r="P3" i="3"/>
  <c r="Q3" i="3"/>
  <c r="Q7" i="3"/>
  <c r="Q6" i="3"/>
  <c r="Q5" i="3"/>
  <c r="Q4" i="3"/>
  <c r="N7" i="3"/>
  <c r="P7" i="3" s="1"/>
  <c r="N5" i="3"/>
  <c r="P5" i="3" s="1"/>
  <c r="N4" i="3"/>
  <c r="P4" i="3" s="1"/>
  <c r="S7" i="3" l="1"/>
  <c r="T7" i="3" s="1"/>
  <c r="S5" i="3"/>
  <c r="T5" i="3" s="1"/>
  <c r="S3" i="3"/>
  <c r="T3" i="3" s="1"/>
  <c r="S4" i="3"/>
  <c r="T4" i="3" s="1"/>
  <c r="S6" i="3"/>
  <c r="T6" i="3" s="1"/>
  <c r="M9" i="1"/>
  <c r="P9" i="1" s="1"/>
  <c r="T8" i="3" l="1"/>
  <c r="M8" i="1"/>
  <c r="P8" i="1" s="1"/>
  <c r="M7" i="1"/>
  <c r="P7" i="1" s="1"/>
  <c r="M6" i="1"/>
  <c r="P6" i="1" s="1"/>
  <c r="M5" i="1"/>
  <c r="P5" i="1" s="1"/>
  <c r="U5" i="3" l="1"/>
  <c r="O2" i="1"/>
  <c r="R7" i="3" l="1"/>
  <c r="U6" i="3"/>
  <c r="U7" i="3" l="1"/>
  <c r="V7" i="3" l="1"/>
  <c r="V5" i="3"/>
  <c r="V4" i="3"/>
  <c r="V6" i="3"/>
</calcChain>
</file>

<file path=xl/sharedStrings.xml><?xml version="1.0" encoding="utf-8"?>
<sst xmlns="http://schemas.openxmlformats.org/spreadsheetml/2006/main" count="56" uniqueCount="43">
  <si>
    <t>Cost</t>
  </si>
  <si>
    <t>Variables</t>
  </si>
  <si>
    <t>C1</t>
  </si>
  <si>
    <t>C2</t>
  </si>
  <si>
    <t>C3</t>
  </si>
  <si>
    <t>C4</t>
  </si>
  <si>
    <t>&lt;=</t>
  </si>
  <si>
    <t>Feasible?</t>
  </si>
  <si>
    <t>OF</t>
  </si>
  <si>
    <t>C5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</si>
  <si>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</si>
  <si>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</si>
  <si>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</si>
  <si>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</si>
  <si>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</si>
  <si>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</si>
  <si>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</si>
  <si>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</si>
  <si>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</si>
  <si>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</si>
  <si>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OFF01</t>
  </si>
  <si>
    <t>OFF02</t>
  </si>
  <si>
    <t>OFF03</t>
  </si>
  <si>
    <t>OFF04</t>
  </si>
  <si>
    <t>OFF05</t>
  </si>
  <si>
    <t>Pen</t>
  </si>
  <si>
    <t>Total</t>
  </si>
  <si>
    <t>Rank</t>
  </si>
  <si>
    <t>P()</t>
  </si>
  <si>
    <t>S=</t>
  </si>
  <si>
    <t>min</t>
  </si>
  <si>
    <t>max</t>
  </si>
  <si>
    <t>Accumulated</t>
  </si>
  <si>
    <t>Parent02</t>
  </si>
  <si>
    <t>Parent01</t>
  </si>
  <si>
    <t>Offspring 01</t>
  </si>
  <si>
    <t>Offspring 02</t>
  </si>
  <si>
    <t>XOVER 01</t>
  </si>
  <si>
    <t>XOVER 02</t>
  </si>
  <si>
    <t>Offspring 03</t>
  </si>
  <si>
    <t>Offspring 04</t>
  </si>
  <si>
    <t>Generation  0</t>
  </si>
  <si>
    <t>Generation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</si>
</sst>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2C56-B51C-D34C-8063-FBD801E5AFAD}">
  <dimension ref="A1:BC161"/>
  <sheetViews>
    <sheetView zoomScale="257" workbookViewId="0">
      <selection activeCell="M17" sqref="M17"/>
    </sheetView>
  </sheetViews>
  <sheetFormatPr baseColWidth="10" defaultRowHeight="16" x14ac:dyDescent="0.2"/>
  <cols>
    <col min="1" max="1" width="8.83203125" style="1" bestFit="1" customWidth="1"/>
    <col min="2" max="11" width="5.33203125" style="1" customWidth="1"/>
    <col min="12" max="12" width="2.1640625" customWidth="1"/>
    <col min="13" max="13" width="6.6640625" style="1" customWidth="1"/>
    <col min="14" max="14" width="5.33203125" style="1" customWidth="1"/>
    <col min="15" max="15" width="9.5" style="1" customWidth="1"/>
    <col min="16" max="55" width="10.83203125" style="2"/>
  </cols>
  <sheetData>
    <row r="1" spans="1:16" x14ac:dyDescent="0.2">
      <c r="M1" s="1" t="s">
        <v>8</v>
      </c>
      <c r="O1" s="1" t="s">
        <v>7</v>
      </c>
    </row>
    <row r="2" spans="1:16" x14ac:dyDescent="0.2">
      <c r="A2" s="1" t="s">
        <v>1</v>
      </c>
      <c r="B2" s="5">
        <v>1</v>
      </c>
      <c r="C2" s="5">
        <v>1</v>
      </c>
      <c r="D2" s="5">
        <v>0</v>
      </c>
      <c r="E2" s="5">
        <v>0</v>
      </c>
      <c r="F2" s="5">
        <v>1</v>
      </c>
      <c r="G2" s="5">
        <v>1</v>
      </c>
      <c r="H2" s="5">
        <v>0</v>
      </c>
      <c r="I2" s="5">
        <v>0</v>
      </c>
      <c r="J2" s="5">
        <v>1</v>
      </c>
      <c r="K2" s="5">
        <v>1</v>
      </c>
      <c r="M2" s="6">
        <f>SUMPRODUCT(B3:K3,$B$2:$K$2)</f>
        <v>23</v>
      </c>
      <c r="O2" s="1" t="b">
        <f>AND(M5&lt;=O5,M6&lt;=O6,M7&lt;=O7,M8&lt;=O8)</f>
        <v>0</v>
      </c>
    </row>
    <row r="3" spans="1:16" x14ac:dyDescent="0.2">
      <c r="A3" s="1" t="s">
        <v>0</v>
      </c>
      <c r="B3" s="4">
        <v>3</v>
      </c>
      <c r="C3" s="4">
        <v>5</v>
      </c>
      <c r="D3" s="4">
        <v>4</v>
      </c>
      <c r="E3" s="4">
        <v>2</v>
      </c>
      <c r="F3" s="4">
        <v>3</v>
      </c>
      <c r="G3" s="4">
        <v>4</v>
      </c>
      <c r="H3" s="4">
        <v>2</v>
      </c>
      <c r="I3" s="4">
        <v>5</v>
      </c>
      <c r="J3" s="4">
        <v>6</v>
      </c>
      <c r="K3" s="4">
        <v>2</v>
      </c>
    </row>
    <row r="5" spans="1:16" x14ac:dyDescent="0.2">
      <c r="A5" s="1" t="s">
        <v>2</v>
      </c>
      <c r="B5" s="4">
        <v>2</v>
      </c>
      <c r="C5" s="4">
        <v>1</v>
      </c>
      <c r="D5" s="4">
        <v>4</v>
      </c>
      <c r="E5" s="4">
        <v>2</v>
      </c>
      <c r="F5" s="4">
        <v>5</v>
      </c>
      <c r="G5" s="4">
        <v>6</v>
      </c>
      <c r="H5" s="4">
        <v>1</v>
      </c>
      <c r="I5" s="4">
        <v>4</v>
      </c>
      <c r="J5" s="4">
        <v>3</v>
      </c>
      <c r="K5" s="4">
        <v>1</v>
      </c>
      <c r="M5" s="6">
        <f>SUMPRODUCT(B5:K5,$B$2:$K$2)</f>
        <v>18</v>
      </c>
      <c r="N5" s="1" t="s">
        <v>6</v>
      </c>
      <c r="O5" s="4">
        <v>20</v>
      </c>
      <c r="P5" s="2">
        <f>IF(O5&lt;=M5,ABS(O5-M5),0)</f>
        <v>0</v>
      </c>
    </row>
    <row r="6" spans="1:16" x14ac:dyDescent="0.2">
      <c r="A6" s="1" t="s">
        <v>3</v>
      </c>
      <c r="B6" s="4">
        <v>1</v>
      </c>
      <c r="C6" s="4">
        <v>4</v>
      </c>
      <c r="D6" s="4">
        <v>1</v>
      </c>
      <c r="E6" s="4">
        <v>2</v>
      </c>
      <c r="F6" s="4">
        <v>1</v>
      </c>
      <c r="G6" s="4">
        <v>9</v>
      </c>
      <c r="H6" s="4">
        <v>8</v>
      </c>
      <c r="I6" s="4">
        <v>5</v>
      </c>
      <c r="J6" s="4">
        <v>5</v>
      </c>
      <c r="K6" s="4">
        <v>3</v>
      </c>
      <c r="M6" s="6">
        <f>SUMPRODUCT(B6:K6,$B$2:$K$2)</f>
        <v>23</v>
      </c>
      <c r="N6" s="1" t="s">
        <v>6</v>
      </c>
      <c r="O6" s="4">
        <v>27</v>
      </c>
      <c r="P6" s="2">
        <f t="shared" ref="P6:P9" si="0">IF(O6&lt;=M6,ABS(O6-M6),0)</f>
        <v>0</v>
      </c>
    </row>
    <row r="7" spans="1:16" x14ac:dyDescent="0.2">
      <c r="A7" s="1" t="s">
        <v>4</v>
      </c>
      <c r="B7" s="4">
        <v>3</v>
      </c>
      <c r="C7" s="4">
        <v>8</v>
      </c>
      <c r="D7" s="4">
        <v>5</v>
      </c>
      <c r="E7" s="4">
        <v>7</v>
      </c>
      <c r="F7" s="4">
        <v>4</v>
      </c>
      <c r="G7" s="4">
        <v>2</v>
      </c>
      <c r="H7" s="4">
        <v>7</v>
      </c>
      <c r="I7" s="4">
        <v>3</v>
      </c>
      <c r="J7" s="4">
        <v>7</v>
      </c>
      <c r="K7" s="4">
        <v>10</v>
      </c>
      <c r="M7" s="6">
        <f>SUMPRODUCT(B7:K7,$B$2:$K$2)</f>
        <v>34</v>
      </c>
      <c r="N7" s="1" t="s">
        <v>6</v>
      </c>
      <c r="O7" s="4">
        <v>35</v>
      </c>
      <c r="P7" s="2">
        <f t="shared" si="0"/>
        <v>0</v>
      </c>
    </row>
    <row r="8" spans="1:16" x14ac:dyDescent="0.2">
      <c r="A8" s="1" t="s">
        <v>5</v>
      </c>
      <c r="B8" s="4">
        <v>4</v>
      </c>
      <c r="C8" s="4">
        <v>8</v>
      </c>
      <c r="D8" s="4">
        <v>3</v>
      </c>
      <c r="E8" s="4">
        <v>1</v>
      </c>
      <c r="F8" s="4">
        <v>4</v>
      </c>
      <c r="G8" s="4">
        <v>3</v>
      </c>
      <c r="H8" s="4">
        <v>3</v>
      </c>
      <c r="I8" s="4">
        <v>6</v>
      </c>
      <c r="J8" s="4">
        <v>8</v>
      </c>
      <c r="K8" s="4">
        <v>5</v>
      </c>
      <c r="M8" s="6">
        <f>SUMPRODUCT(B8:K8,$B$2:$K$2)</f>
        <v>32</v>
      </c>
      <c r="N8" s="1" t="s">
        <v>6</v>
      </c>
      <c r="O8" s="4">
        <v>28</v>
      </c>
      <c r="P8" s="2">
        <f t="shared" si="0"/>
        <v>4</v>
      </c>
    </row>
    <row r="9" spans="1:16" s="2" customFormat="1" x14ac:dyDescent="0.2">
      <c r="A9" s="1" t="s">
        <v>9</v>
      </c>
      <c r="B9" s="4">
        <v>3</v>
      </c>
      <c r="C9" s="4">
        <v>5</v>
      </c>
      <c r="D9" s="4">
        <v>3</v>
      </c>
      <c r="E9" s="4">
        <v>1</v>
      </c>
      <c r="F9" s="4">
        <v>4</v>
      </c>
      <c r="G9" s="4">
        <v>3</v>
      </c>
      <c r="H9" s="4">
        <v>2</v>
      </c>
      <c r="I9" s="4">
        <v>7</v>
      </c>
      <c r="J9" s="4">
        <v>8</v>
      </c>
      <c r="K9" s="4">
        <v>5</v>
      </c>
      <c r="L9"/>
      <c r="M9" s="6">
        <f>SUMPRODUCT(B9:K9,$B$2:$K$2)</f>
        <v>28</v>
      </c>
      <c r="N9" s="1" t="s">
        <v>6</v>
      </c>
      <c r="O9" s="4">
        <v>28</v>
      </c>
      <c r="P9" s="2">
        <f t="shared" si="0"/>
        <v>0</v>
      </c>
    </row>
    <row r="10" spans="1:16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M10" s="3"/>
      <c r="N10" s="3"/>
      <c r="O10" s="3"/>
    </row>
    <row r="11" spans="1:16" s="2" customForma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M11" s="3"/>
      <c r="N11" s="3"/>
      <c r="O11" s="3"/>
    </row>
    <row r="12" spans="1:16" s="2" customForma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M12" s="3"/>
      <c r="N12" s="3"/>
      <c r="O12" s="3"/>
    </row>
    <row r="13" spans="1:16" s="2" customForma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M13" s="3"/>
      <c r="N13" s="3"/>
      <c r="O13" s="3"/>
    </row>
    <row r="14" spans="1:16" s="2" customForma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M14" s="3"/>
      <c r="N14" s="3"/>
      <c r="O14" s="3"/>
    </row>
    <row r="15" spans="1:16" s="2" customForma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M15" s="3"/>
      <c r="N15" s="3"/>
      <c r="O15" s="3"/>
    </row>
    <row r="16" spans="1:16" s="2" customForma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M16" s="3"/>
      <c r="N16" s="3"/>
      <c r="O16" s="3"/>
    </row>
    <row r="17" spans="1:15" s="2" customForma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M17" s="3"/>
      <c r="N17" s="3"/>
      <c r="O17" s="3"/>
    </row>
    <row r="18" spans="1:15" s="2" customForma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</row>
    <row r="19" spans="1:15" s="2" customForma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M19" s="3"/>
      <c r="N19" s="3"/>
      <c r="O19" s="3"/>
    </row>
    <row r="20" spans="1:15" s="2" customForma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M20" s="3"/>
      <c r="N20" s="3"/>
      <c r="O20" s="3"/>
    </row>
    <row r="21" spans="1:15" s="2" customForma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M21" s="3"/>
      <c r="N21" s="3"/>
      <c r="O21" s="3"/>
    </row>
    <row r="22" spans="1:15" s="2" customForma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M22" s="3"/>
      <c r="N22" s="3"/>
      <c r="O22" s="3"/>
    </row>
    <row r="23" spans="1:15" s="2" customForma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M23" s="3"/>
      <c r="N23" s="3"/>
      <c r="O23" s="3"/>
    </row>
    <row r="24" spans="1:15" s="2" customForma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M24" s="3"/>
      <c r="N24" s="3"/>
      <c r="O24" s="3"/>
    </row>
    <row r="25" spans="1:15" s="2" customForma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M25" s="3"/>
      <c r="N25" s="3"/>
      <c r="O25" s="3"/>
    </row>
    <row r="26" spans="1:15" s="2" customForma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M26" s="3"/>
      <c r="N26" s="3"/>
      <c r="O26" s="3"/>
    </row>
    <row r="27" spans="1:15" s="2" customForma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M27" s="3"/>
      <c r="N27" s="3"/>
      <c r="O27" s="3"/>
    </row>
    <row r="28" spans="1:15" s="2" customForma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M28" s="3"/>
      <c r="N28" s="3"/>
      <c r="O28" s="3"/>
    </row>
    <row r="29" spans="1:15" s="2" customForma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M29" s="3"/>
      <c r="N29" s="3"/>
      <c r="O29" s="3"/>
    </row>
    <row r="30" spans="1:15" s="2" customForma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M30" s="3"/>
      <c r="N30" s="3"/>
      <c r="O30" s="3"/>
    </row>
    <row r="31" spans="1:15" s="2" customForma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M31" s="3"/>
      <c r="N31" s="3"/>
      <c r="O31" s="3"/>
    </row>
    <row r="32" spans="1:15" s="2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M32" s="3"/>
      <c r="N32" s="3"/>
      <c r="O32" s="3"/>
    </row>
    <row r="33" spans="1:15" s="2" customForma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M33" s="3"/>
      <c r="N33" s="3"/>
      <c r="O33" s="3"/>
    </row>
    <row r="34" spans="1:15" s="2" customForma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M34" s="3"/>
      <c r="N34" s="3"/>
      <c r="O34" s="3"/>
    </row>
    <row r="35" spans="1:15" s="2" customForma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M35" s="3"/>
      <c r="N35" s="3"/>
      <c r="O35" s="3"/>
    </row>
    <row r="36" spans="1:15" s="2" customForma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M36" s="3"/>
      <c r="N36" s="3"/>
      <c r="O36" s="3"/>
    </row>
    <row r="37" spans="1:15" s="2" customForma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M37" s="3"/>
      <c r="N37" s="3"/>
      <c r="O37" s="3"/>
    </row>
    <row r="38" spans="1:15" s="2" customForma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M38" s="3"/>
      <c r="N38" s="3"/>
      <c r="O38" s="3"/>
    </row>
    <row r="39" spans="1:15" s="2" customForma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M39" s="3"/>
      <c r="N39" s="3"/>
      <c r="O39" s="3"/>
    </row>
    <row r="40" spans="1:15" s="2" customForma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M40" s="3"/>
      <c r="N40" s="3"/>
      <c r="O40" s="3"/>
    </row>
    <row r="41" spans="1:15" s="2" customForma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M41" s="3"/>
      <c r="N41" s="3"/>
      <c r="O41" s="3"/>
    </row>
    <row r="42" spans="1:15" s="2" customForma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M42" s="3"/>
      <c r="N42" s="3"/>
      <c r="O42" s="3"/>
    </row>
    <row r="43" spans="1:15" s="2" customForma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M43" s="3"/>
      <c r="N43" s="3"/>
      <c r="O43" s="3"/>
    </row>
    <row r="44" spans="1:15" s="2" customForma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M44" s="3"/>
      <c r="N44" s="3"/>
      <c r="O44" s="3"/>
    </row>
    <row r="45" spans="1:15" s="2" customForma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M45" s="3"/>
      <c r="N45" s="3"/>
      <c r="O45" s="3"/>
    </row>
    <row r="46" spans="1:15" s="2" customForma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M46" s="3"/>
      <c r="N46" s="3"/>
      <c r="O46" s="3"/>
    </row>
    <row r="47" spans="1:15" s="2" customForma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M47" s="3"/>
      <c r="N47" s="3"/>
      <c r="O47" s="3"/>
    </row>
    <row r="48" spans="1:15" s="2" customForma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M48" s="3"/>
      <c r="N48" s="3"/>
      <c r="O48" s="3"/>
    </row>
    <row r="49" spans="1:15" s="2" customForma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M49" s="3"/>
      <c r="N49" s="3"/>
      <c r="O49" s="3"/>
    </row>
    <row r="50" spans="1:15" s="2" customForma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M50" s="3"/>
      <c r="N50" s="3"/>
      <c r="O50" s="3"/>
    </row>
    <row r="51" spans="1:15" s="2" customForma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M51" s="3"/>
      <c r="N51" s="3"/>
      <c r="O51" s="3"/>
    </row>
    <row r="52" spans="1:15" s="2" customForma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M52" s="3"/>
      <c r="N52" s="3"/>
      <c r="O52" s="3"/>
    </row>
    <row r="53" spans="1:15" s="2" customForma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M53" s="3"/>
      <c r="N53" s="3"/>
      <c r="O53" s="3"/>
    </row>
    <row r="54" spans="1:15" s="2" customForma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M54" s="3"/>
      <c r="N54" s="3"/>
      <c r="O54" s="3"/>
    </row>
    <row r="55" spans="1:15" s="2" customForma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M55" s="3"/>
      <c r="N55" s="3"/>
      <c r="O55" s="3"/>
    </row>
    <row r="56" spans="1:15" s="2" customForma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M56" s="3"/>
      <c r="N56" s="3"/>
      <c r="O56" s="3"/>
    </row>
    <row r="57" spans="1:15" s="2" customForma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15" s="2" customForma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M58" s="3"/>
      <c r="N58" s="3"/>
      <c r="O58" s="3"/>
    </row>
    <row r="59" spans="1:15" s="2" customForma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M59" s="3"/>
      <c r="N59" s="3"/>
      <c r="O59" s="3"/>
    </row>
    <row r="60" spans="1:15" s="2" customForma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M60" s="3"/>
      <c r="N60" s="3"/>
      <c r="O60" s="3"/>
    </row>
    <row r="61" spans="1:15" s="2" customForma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M61" s="3"/>
      <c r="N61" s="3"/>
      <c r="O61" s="3"/>
    </row>
    <row r="62" spans="1:15" s="2" customForma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M62" s="3"/>
      <c r="N62" s="3"/>
      <c r="O62" s="3"/>
    </row>
    <row r="63" spans="1:15" s="2" customForma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M63" s="3"/>
      <c r="N63" s="3"/>
      <c r="O63" s="3"/>
    </row>
    <row r="64" spans="1:15" s="2" customForma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M64" s="3"/>
      <c r="N64" s="3"/>
      <c r="O64" s="3"/>
    </row>
    <row r="65" spans="1:15" s="2" customForma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M65" s="3"/>
      <c r="N65" s="3"/>
      <c r="O65" s="3"/>
    </row>
    <row r="66" spans="1:15" s="2" customForma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M66" s="3"/>
      <c r="N66" s="3"/>
      <c r="O66" s="3"/>
    </row>
    <row r="67" spans="1:15" s="2" customForma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M67" s="3"/>
      <c r="N67" s="3"/>
      <c r="O67" s="3"/>
    </row>
    <row r="68" spans="1:15" s="2" customForma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M68" s="3"/>
      <c r="N68" s="3"/>
      <c r="O68" s="3"/>
    </row>
    <row r="69" spans="1:15" s="2" customForma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M69" s="3"/>
      <c r="N69" s="3"/>
      <c r="O69" s="3"/>
    </row>
    <row r="70" spans="1:15" s="2" customForma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M70" s="3"/>
      <c r="N70" s="3"/>
      <c r="O70" s="3"/>
    </row>
    <row r="71" spans="1:15" s="2" customForma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M71" s="3"/>
      <c r="N71" s="3"/>
      <c r="O71" s="3"/>
    </row>
    <row r="72" spans="1:15" s="2" customForma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M72" s="3"/>
      <c r="N72" s="3"/>
      <c r="O72" s="3"/>
    </row>
    <row r="73" spans="1:15" s="2" customForma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M73" s="3"/>
      <c r="N73" s="3"/>
      <c r="O73" s="3"/>
    </row>
    <row r="74" spans="1:15" s="2" customForma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M74" s="3"/>
      <c r="N74" s="3"/>
      <c r="O74" s="3"/>
    </row>
    <row r="75" spans="1:15" s="2" customForma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M75" s="3"/>
      <c r="N75" s="3"/>
      <c r="O75" s="3"/>
    </row>
    <row r="76" spans="1:15" s="2" customForma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M76" s="3"/>
      <c r="N76" s="3"/>
      <c r="O76" s="3"/>
    </row>
    <row r="77" spans="1:15" s="2" customForma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M77" s="3"/>
      <c r="N77" s="3"/>
      <c r="O77" s="3"/>
    </row>
    <row r="78" spans="1:15" s="2" customForma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M78" s="3"/>
      <c r="N78" s="3"/>
      <c r="O78" s="3"/>
    </row>
    <row r="79" spans="1:15" s="2" customForma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M79" s="3"/>
      <c r="N79" s="3"/>
      <c r="O79" s="3"/>
    </row>
    <row r="80" spans="1:15" s="2" customForma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M80" s="3"/>
      <c r="N80" s="3"/>
      <c r="O80" s="3"/>
    </row>
    <row r="81" spans="1:15" s="2" customForma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M81" s="3"/>
      <c r="N81" s="3"/>
      <c r="O81" s="3"/>
    </row>
    <row r="82" spans="1:15" s="2" customForma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M82" s="3"/>
      <c r="N82" s="3"/>
      <c r="O82" s="3"/>
    </row>
    <row r="83" spans="1:15" s="2" customForma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M83" s="3"/>
      <c r="N83" s="3"/>
      <c r="O83" s="3"/>
    </row>
    <row r="84" spans="1:15" s="2" customForma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M84" s="3"/>
      <c r="N84" s="3"/>
      <c r="O84" s="3"/>
    </row>
    <row r="85" spans="1:15" s="2" customForma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M85" s="3"/>
      <c r="N85" s="3"/>
      <c r="O85" s="3"/>
    </row>
    <row r="86" spans="1:15" s="2" customForma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M86" s="3"/>
      <c r="N86" s="3"/>
      <c r="O86" s="3"/>
    </row>
    <row r="87" spans="1:15" s="2" customForma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M87" s="3"/>
      <c r="N87" s="3"/>
      <c r="O87" s="3"/>
    </row>
    <row r="88" spans="1:15" s="2" customForma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M88" s="3"/>
      <c r="N88" s="3"/>
      <c r="O88" s="3"/>
    </row>
    <row r="89" spans="1:15" s="2" customForma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M89" s="3"/>
      <c r="N89" s="3"/>
      <c r="O89" s="3"/>
    </row>
    <row r="90" spans="1:15" s="2" customForma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M90" s="3"/>
      <c r="N90" s="3"/>
      <c r="O90" s="3"/>
    </row>
    <row r="91" spans="1:15" s="2" customForma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M91" s="3"/>
      <c r="N91" s="3"/>
      <c r="O91" s="3"/>
    </row>
    <row r="92" spans="1:15" s="2" customForma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M92" s="3"/>
      <c r="N92" s="3"/>
      <c r="O92" s="3"/>
    </row>
    <row r="93" spans="1:15" s="2" customForma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M93" s="3"/>
      <c r="N93" s="3"/>
      <c r="O93" s="3"/>
    </row>
    <row r="94" spans="1:15" s="2" customForma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M94" s="3"/>
      <c r="N94" s="3"/>
      <c r="O94" s="3"/>
    </row>
    <row r="95" spans="1:15" s="2" customForma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M95" s="3"/>
      <c r="N95" s="3"/>
      <c r="O95" s="3"/>
    </row>
    <row r="96" spans="1:15" s="2" customForma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M96" s="3"/>
      <c r="N96" s="3"/>
      <c r="O96" s="3"/>
    </row>
    <row r="97" spans="1:15" s="2" customForma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M97" s="3"/>
      <c r="N97" s="3"/>
      <c r="O97" s="3"/>
    </row>
    <row r="98" spans="1:15" s="2" customForma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M98" s="3"/>
      <c r="N98" s="3"/>
      <c r="O98" s="3"/>
    </row>
    <row r="99" spans="1:15" s="2" customForma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M99" s="3"/>
      <c r="N99" s="3"/>
      <c r="O99" s="3"/>
    </row>
    <row r="100" spans="1:15" s="2" customForma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M100" s="3"/>
      <c r="N100" s="3"/>
      <c r="O100" s="3"/>
    </row>
    <row r="101" spans="1:15" s="2" customForma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M101" s="3"/>
      <c r="N101" s="3"/>
      <c r="O101" s="3"/>
    </row>
    <row r="102" spans="1:15" s="2" customForma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M102" s="3"/>
      <c r="N102" s="3"/>
      <c r="O102" s="3"/>
    </row>
    <row r="103" spans="1:15" s="2" customForma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M103" s="3"/>
      <c r="N103" s="3"/>
      <c r="O103" s="3"/>
    </row>
    <row r="104" spans="1:15" s="2" customForma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M104" s="3"/>
      <c r="N104" s="3"/>
      <c r="O104" s="3"/>
    </row>
    <row r="105" spans="1:15" s="2" customForma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M105" s="3"/>
      <c r="N105" s="3"/>
      <c r="O105" s="3"/>
    </row>
    <row r="106" spans="1:15" s="2" customForma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M106" s="3"/>
      <c r="N106" s="3"/>
      <c r="O106" s="3"/>
    </row>
    <row r="107" spans="1:15" s="2" customForma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M107" s="3"/>
      <c r="N107" s="3"/>
      <c r="O107" s="3"/>
    </row>
    <row r="108" spans="1:15" s="2" customForma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M108" s="3"/>
      <c r="N108" s="3"/>
      <c r="O108" s="3"/>
    </row>
    <row r="109" spans="1:15" s="2" customForma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M109" s="3"/>
      <c r="N109" s="3"/>
      <c r="O109" s="3"/>
    </row>
    <row r="110" spans="1:15" s="2" customForma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M110" s="3"/>
      <c r="N110" s="3"/>
      <c r="O110" s="3"/>
    </row>
    <row r="111" spans="1:15" s="2" customForma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M111" s="3"/>
      <c r="N111" s="3"/>
      <c r="O111" s="3"/>
    </row>
    <row r="112" spans="1:15" s="2" customForma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M112" s="3"/>
      <c r="N112" s="3"/>
      <c r="O112" s="3"/>
    </row>
    <row r="113" spans="1:15" s="2" customForma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M113" s="3"/>
      <c r="N113" s="3"/>
      <c r="O113" s="3"/>
    </row>
    <row r="114" spans="1:15" s="2" customForma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M114" s="3"/>
      <c r="N114" s="3"/>
      <c r="O114" s="3"/>
    </row>
    <row r="115" spans="1:15" s="2" customForma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M115" s="3"/>
      <c r="N115" s="3"/>
      <c r="O115" s="3"/>
    </row>
    <row r="116" spans="1:15" s="2" customForma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M116" s="3"/>
      <c r="N116" s="3"/>
      <c r="O116" s="3"/>
    </row>
    <row r="117" spans="1:15" s="2" customForma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M117" s="3"/>
      <c r="N117" s="3"/>
      <c r="O117" s="3"/>
    </row>
    <row r="118" spans="1:15" s="2" customForma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M118" s="3"/>
      <c r="N118" s="3"/>
      <c r="O118" s="3"/>
    </row>
    <row r="119" spans="1:15" s="2" customForma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M119" s="3"/>
      <c r="N119" s="3"/>
      <c r="O119" s="3"/>
    </row>
    <row r="120" spans="1:15" s="2" customForma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M120" s="3"/>
      <c r="N120" s="3"/>
      <c r="O120" s="3"/>
    </row>
    <row r="121" spans="1:15" s="2" customForma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M121" s="3"/>
      <c r="N121" s="3"/>
      <c r="O121" s="3"/>
    </row>
    <row r="122" spans="1:15" s="2" customForma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M122" s="3"/>
      <c r="N122" s="3"/>
      <c r="O122" s="3"/>
    </row>
    <row r="123" spans="1:15" s="2" customForma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M123" s="3"/>
      <c r="N123" s="3"/>
      <c r="O123" s="3"/>
    </row>
    <row r="124" spans="1:15" s="2" customForma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M124" s="3"/>
      <c r="N124" s="3"/>
      <c r="O124" s="3"/>
    </row>
    <row r="125" spans="1:15" s="2" customForma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M125" s="3"/>
      <c r="N125" s="3"/>
      <c r="O125" s="3"/>
    </row>
    <row r="126" spans="1:15" s="2" customForma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M126" s="3"/>
      <c r="N126" s="3"/>
      <c r="O126" s="3"/>
    </row>
    <row r="127" spans="1:15" s="2" customForma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M127" s="3"/>
      <c r="N127" s="3"/>
      <c r="O127" s="3"/>
    </row>
    <row r="128" spans="1:15" s="2" customForma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M128" s="3"/>
      <c r="N128" s="3"/>
      <c r="O128" s="3"/>
    </row>
    <row r="129" spans="1:15" s="2" customForma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M129" s="3"/>
      <c r="N129" s="3"/>
      <c r="O129" s="3"/>
    </row>
    <row r="130" spans="1:15" s="2" customForma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M130" s="3"/>
      <c r="N130" s="3"/>
      <c r="O130" s="3"/>
    </row>
    <row r="131" spans="1:15" s="2" customForma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M131" s="3"/>
      <c r="N131" s="3"/>
      <c r="O131" s="3"/>
    </row>
    <row r="132" spans="1:15" s="2" customForma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M132" s="3"/>
      <c r="N132" s="3"/>
      <c r="O132" s="3"/>
    </row>
    <row r="133" spans="1:15" s="2" customForma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M133" s="3"/>
      <c r="N133" s="3"/>
      <c r="O133" s="3"/>
    </row>
    <row r="134" spans="1:15" s="2" customForma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M134" s="3"/>
      <c r="N134" s="3"/>
      <c r="O134" s="3"/>
    </row>
    <row r="135" spans="1:15" s="2" customForma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M135" s="3"/>
      <c r="N135" s="3"/>
      <c r="O135" s="3"/>
    </row>
    <row r="136" spans="1:15" s="2" customForma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M136" s="3"/>
      <c r="N136" s="3"/>
      <c r="O136" s="3"/>
    </row>
    <row r="137" spans="1:15" s="2" customForma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M137" s="3"/>
      <c r="N137" s="3"/>
      <c r="O137" s="3"/>
    </row>
    <row r="138" spans="1:15" s="2" customForma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M138" s="3"/>
      <c r="N138" s="3"/>
      <c r="O138" s="3"/>
    </row>
    <row r="139" spans="1:15" s="2" customForma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M139" s="3"/>
      <c r="N139" s="3"/>
      <c r="O139" s="3"/>
    </row>
    <row r="140" spans="1:15" s="2" customForma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M140" s="3"/>
      <c r="N140" s="3"/>
      <c r="O140" s="3"/>
    </row>
    <row r="141" spans="1:15" s="2" customForma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3"/>
      <c r="N141" s="3"/>
      <c r="O141" s="3"/>
    </row>
    <row r="142" spans="1:15" s="2" customForma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M142" s="3"/>
      <c r="N142" s="3"/>
      <c r="O142" s="3"/>
    </row>
    <row r="143" spans="1:15" s="2" customForma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M143" s="3"/>
      <c r="N143" s="3"/>
      <c r="O143" s="3"/>
    </row>
    <row r="144" spans="1:15" s="2" customForma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M144" s="3"/>
      <c r="N144" s="3"/>
      <c r="O144" s="3"/>
    </row>
    <row r="145" spans="1:15" s="2" customForma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M145" s="3"/>
      <c r="N145" s="3"/>
      <c r="O145" s="3"/>
    </row>
    <row r="146" spans="1:15" s="2" customForma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M146" s="3"/>
      <c r="N146" s="3"/>
      <c r="O146" s="3"/>
    </row>
    <row r="147" spans="1:15" s="2" customForma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M147" s="3"/>
      <c r="N147" s="3"/>
      <c r="O147" s="3"/>
    </row>
    <row r="148" spans="1:15" s="2" customForma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3"/>
      <c r="N148" s="3"/>
      <c r="O148" s="3"/>
    </row>
    <row r="149" spans="1:15" s="2" customForma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  <c r="N149" s="3"/>
      <c r="O149" s="3"/>
    </row>
    <row r="150" spans="1:15" s="2" customForma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  <c r="N150" s="3"/>
      <c r="O150" s="3"/>
    </row>
    <row r="151" spans="1:15" s="2" customForma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  <c r="N151" s="3"/>
      <c r="O151" s="3"/>
    </row>
    <row r="152" spans="1:15" s="2" customForma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  <c r="N152" s="3"/>
      <c r="O152" s="3"/>
    </row>
    <row r="153" spans="1:15" s="2" customForma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  <c r="N153" s="3"/>
      <c r="O153" s="3"/>
    </row>
    <row r="154" spans="1:15" s="2" customForma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  <c r="N154" s="3"/>
      <c r="O154" s="3"/>
    </row>
    <row r="155" spans="1:15" s="2" customForma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  <c r="N155" s="3"/>
      <c r="O155" s="3"/>
    </row>
    <row r="156" spans="1:15" s="2" customForma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  <c r="N156" s="3"/>
      <c r="O156" s="3"/>
    </row>
    <row r="157" spans="1:15" s="2" customForma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  <c r="N157" s="3"/>
      <c r="O157" s="3"/>
    </row>
    <row r="158" spans="1:15" s="2" customForma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  <c r="N158" s="3"/>
      <c r="O158" s="3"/>
    </row>
    <row r="159" spans="1:15" s="2" customForma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  <c r="N159" s="3"/>
      <c r="O159" s="3"/>
    </row>
    <row r="160" spans="1:15" s="2" customForma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  <c r="N160" s="3"/>
      <c r="O160" s="3"/>
    </row>
    <row r="161" spans="1:15" s="2" customForma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  <c r="N161" s="3"/>
      <c r="O1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7793-85DD-874C-8C26-D9A3F127CCAE}">
  <dimension ref="A1:Y27"/>
  <sheetViews>
    <sheetView tabSelected="1" zoomScale="209" workbookViewId="0">
      <selection activeCell="C25" sqref="C25:L26"/>
    </sheetView>
  </sheetViews>
  <sheetFormatPr baseColWidth="10" defaultRowHeight="16" x14ac:dyDescent="0.2"/>
  <cols>
    <col min="1" max="1" width="10.83203125" style="1"/>
    <col min="2" max="2" width="14" style="1" customWidth="1"/>
    <col min="3" max="11" width="3.33203125" style="1" bestFit="1" customWidth="1"/>
    <col min="12" max="12" width="4.33203125" style="1" bestFit="1" customWidth="1"/>
    <col min="13" max="13" width="3.83203125" style="1" customWidth="1"/>
    <col min="14" max="14" width="3.33203125" style="1" bestFit="1" customWidth="1"/>
    <col min="15" max="16" width="4.6640625" style="1" customWidth="1"/>
    <col min="17" max="17" width="8" style="1" bestFit="1" customWidth="1"/>
    <col min="18" max="18" width="10.83203125" style="1"/>
    <col min="19" max="20" width="0" style="1" hidden="1" customWidth="1"/>
    <col min="21" max="16384" width="10.83203125" style="1"/>
  </cols>
  <sheetData>
    <row r="1" spans="1:25" x14ac:dyDescent="0.2">
      <c r="C1" s="8" t="s">
        <v>41</v>
      </c>
      <c r="D1" s="9"/>
      <c r="E1" s="9"/>
      <c r="F1" s="9"/>
      <c r="G1" s="9"/>
      <c r="H1" s="9"/>
      <c r="I1" s="9"/>
      <c r="J1" s="9"/>
      <c r="K1" s="9"/>
      <c r="L1" s="10"/>
      <c r="S1" s="1" t="s">
        <v>29</v>
      </c>
      <c r="T1" s="1">
        <v>1.5</v>
      </c>
    </row>
    <row r="2" spans="1:25" x14ac:dyDescent="0.2"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N2" s="1" t="s">
        <v>8</v>
      </c>
      <c r="O2" s="1" t="s">
        <v>25</v>
      </c>
      <c r="P2" s="1" t="s">
        <v>26</v>
      </c>
      <c r="Q2" s="1" t="s">
        <v>7</v>
      </c>
      <c r="R2" s="1" t="s">
        <v>32</v>
      </c>
      <c r="S2" s="1" t="s">
        <v>27</v>
      </c>
      <c r="T2" s="1" t="s">
        <v>28</v>
      </c>
    </row>
    <row r="3" spans="1:25" x14ac:dyDescent="0.2">
      <c r="B3" s="1" t="s">
        <v>20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N3" s="6">
        <f>SUMPRODUCT(C3:L3,Knapsack!$B$3:$K$3)</f>
        <v>36</v>
      </c>
      <c r="O3" s="1">
        <f>MAX(SUMPRODUCT(C3:L3,Knapsack!$B$5:$K$5)-Knapsack!$O$5,0)+MAX(SUMPRODUCT(C3:L3,Knapsack!$B$6:$K$6)-Knapsack!$O$6,0)+MAX(SUMPRODUCT(C3:L3,Knapsack!$B$7:$K$7)-Knapsack!$O$7,0)+MAX(SUMPRODUCT(C3:L3,Knapsack!$B$8:$K$8)-Knapsack!$O$8,0)+MAX(SUMPRODUCT(C3:L3,Knapsack!$B$9:$K$9)-Knapsack!$O$9,0)</f>
        <v>72</v>
      </c>
      <c r="P3" s="1">
        <f>N3-O3</f>
        <v>-36</v>
      </c>
      <c r="Q3" s="6" t="b">
        <f>AND(SUMPRODUCT(C3:L3,Knapsack!$B$5:$K$5)&lt;=Knapsack!$O$5,SUMPRODUCT(C3:L3,Knapsack!$B$6:$K$6)&lt;=Knapsack!$O$6,SUMPRODUCT(C3:L3,Knapsack!$B$7:$K$7)&lt;=Knapsack!$O$7,SUMPRODUCT(C3:L3,Knapsack!$B$8:$K$8)&lt;=Knapsack!$O$8,SUMPRODUCT(C3:L3,Knapsack!$B$9:$K$9)&lt;=Knapsack!$O$9)</f>
        <v>0</v>
      </c>
      <c r="R3" s="1">
        <f>P3</f>
        <v>-36</v>
      </c>
      <c r="S3" s="1">
        <f t="shared" ref="S3:S7" si="0">COUNT($P$3:$P$7)+1 - RANK(P3,$P$3:$P$7)</f>
        <v>1</v>
      </c>
      <c r="T3" s="1">
        <f>(2-$T$1)/5+2*S3*($T$1-1)/((5-1)*5)-($T$1-1)/(2*5)</f>
        <v>0.10000000000000002</v>
      </c>
      <c r="W3" s="1">
        <f ca="1">RANDBETWEEN(R3,R7)</f>
        <v>-33</v>
      </c>
      <c r="X3" s="1" t="s">
        <v>30</v>
      </c>
      <c r="Y3" s="1">
        <f>MIN(P3:P7)</f>
        <v>-36</v>
      </c>
    </row>
    <row r="4" spans="1:25" x14ac:dyDescent="0.2">
      <c r="B4" s="1" t="s">
        <v>21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 s="6">
        <f>SUMPRODUCT(C4:L4,Knapsack!$B$3:$K$3)</f>
        <v>0</v>
      </c>
      <c r="O4" s="1">
        <f>MAX(SUMPRODUCT(C4:L4,Knapsack!$B$5:$K$5)-Knapsack!$O$5,0)+MAX(SUMPRODUCT(C4:L4,Knapsack!$B$6:$K$6)-Knapsack!$O$6,0)+MAX(SUMPRODUCT(C4:L4,Knapsack!$B$7:$K$7)-Knapsack!$O$7,0)+MAX(SUMPRODUCT(C4:L4,Knapsack!$B$8:$K$8)-Knapsack!$O$8,0)+MAX(SUMPRODUCT(C4:L4,Knapsack!$B$9:$K$9)-Knapsack!$O$9,0)</f>
        <v>0</v>
      </c>
      <c r="P4" s="1">
        <f t="shared" ref="P4:P7" si="1">N4-O4</f>
        <v>0</v>
      </c>
      <c r="Q4" s="6" t="b">
        <f>AND(SUMPRODUCT(C4:L4,Knapsack!$B$5:$K$5)&lt;=Knapsack!$O$5,SUMPRODUCT(C4:L4,Knapsack!$B$6:$K$6)&lt;=Knapsack!$O$6,SUMPRODUCT(C4:L4,Knapsack!$B$7:$K$7)&lt;=Knapsack!$O$7,SUMPRODUCT(C4:L4,Knapsack!$B$8:$K$8)&lt;=Knapsack!$O$8,SUMPRODUCT(C4:L4,Knapsack!$B$9:$K$9)&lt;=Knapsack!$O$9)</f>
        <v>1</v>
      </c>
      <c r="R4" s="1">
        <f>R3+P4</f>
        <v>-36</v>
      </c>
      <c r="S4" s="1">
        <f>COUNT($P$3:$P$7)+1 - RANK(P4,$P$3:$P$7)</f>
        <v>2</v>
      </c>
      <c r="T4" s="1">
        <f t="shared" ref="T4:T7" si="2">(2-$T$1)/5+2*S4*($T$1-1)/((5-1)*5)-($T$1-1)/(2*5)</f>
        <v>0.15000000000000002</v>
      </c>
      <c r="U4" s="1">
        <f>R4-R3</f>
        <v>0</v>
      </c>
      <c r="V4" s="7">
        <f>U4/SUM($U$4:$U$7)</f>
        <v>0</v>
      </c>
      <c r="X4" s="1" t="s">
        <v>31</v>
      </c>
      <c r="Y4" s="1">
        <f>MAX(P3:P7)</f>
        <v>19</v>
      </c>
    </row>
    <row r="5" spans="1:25" x14ac:dyDescent="0.2">
      <c r="B5" s="1" t="s">
        <v>22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N5" s="6">
        <f>SUMPRODUCT(C5:L5,Knapsack!$B$3:$K$3)</f>
        <v>17</v>
      </c>
      <c r="O5" s="1">
        <f>MAX(SUMPRODUCT(C5:L5,Knapsack!$B$5:$K$5)-Knapsack!$O$5,0)+MAX(SUMPRODUCT(C5:L5,Knapsack!$B$6:$K$6)-Knapsack!$O$6,0)+MAX(SUMPRODUCT(C5:L5,Knapsack!$B$7:$K$7)-Knapsack!$O$7,0)+MAX(SUMPRODUCT(C5:L5,Knapsack!$B$8:$K$8)-Knapsack!$O$8,0)+MAX(SUMPRODUCT(C5:L5,Knapsack!$B$9:$K$9)-Knapsack!$O$9,0)</f>
        <v>0</v>
      </c>
      <c r="P5" s="1">
        <f t="shared" si="1"/>
        <v>17</v>
      </c>
      <c r="Q5" s="6" t="b">
        <f>AND(SUMPRODUCT(C5:L5,Knapsack!$B$5:$K$5)&lt;=Knapsack!$O$5,SUMPRODUCT(C5:L5,Knapsack!$B$6:$K$6)&lt;=Knapsack!$O$6,SUMPRODUCT(C5:L5,Knapsack!$B$7:$K$7)&lt;=Knapsack!$O$7,SUMPRODUCT(C5:L5,Knapsack!$B$8:$K$8)&lt;=Knapsack!$O$8,SUMPRODUCT(C5:L5,Knapsack!$B$9:$K$9)&lt;=Knapsack!$O$9)</f>
        <v>1</v>
      </c>
      <c r="R5" s="1">
        <f>R4+P5</f>
        <v>-19</v>
      </c>
      <c r="S5" s="1">
        <f t="shared" si="0"/>
        <v>4</v>
      </c>
      <c r="T5" s="1">
        <f t="shared" si="2"/>
        <v>0.25000000000000006</v>
      </c>
      <c r="U5" s="1">
        <f t="shared" ref="U5:U7" si="3">R5-R4</f>
        <v>17</v>
      </c>
      <c r="V5" s="7">
        <f t="shared" ref="V5:V7" si="4">U5/SUM($U$4:$U$7)</f>
        <v>0.32692307692307693</v>
      </c>
    </row>
    <row r="6" spans="1:25" x14ac:dyDescent="0.2">
      <c r="B6" s="1" t="s">
        <v>23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N6" s="6">
        <f>SUMPRODUCT(C6:L6,Knapsack!$B$3:$K$3)</f>
        <v>19</v>
      </c>
      <c r="O6" s="1">
        <f>MAX(SUMPRODUCT(C6:L6,Knapsack!$B$5:$K$5)-Knapsack!$O$5,0)+MAX(SUMPRODUCT(C6:L6,Knapsack!$B$6:$K$6)-Knapsack!$O$6,0)+MAX(SUMPRODUCT(C6:L6,Knapsack!$B$7:$K$7)-Knapsack!$O$7,0)+MAX(SUMPRODUCT(C6:L6,Knapsack!$B$8:$K$8)-Knapsack!$O$8,0)+MAX(SUMPRODUCT(C6:L6,Knapsack!$B$9:$K$9)-Knapsack!$O$9,0)</f>
        <v>3</v>
      </c>
      <c r="P6" s="1">
        <f t="shared" si="1"/>
        <v>16</v>
      </c>
      <c r="Q6" s="6" t="b">
        <f>AND(SUMPRODUCT(C6:L6,Knapsack!$B$5:$K$5)&lt;=Knapsack!$O$5,SUMPRODUCT(C6:L6,Knapsack!$B$6:$K$6)&lt;=Knapsack!$O$6,SUMPRODUCT(C6:L6,Knapsack!$B$7:$K$7)&lt;=Knapsack!$O$7,SUMPRODUCT(C6:L6,Knapsack!$B$8:$K$8)&lt;=Knapsack!$O$8,SUMPRODUCT(C6:L6,Knapsack!$B$9:$K$9)&lt;=Knapsack!$O$9)</f>
        <v>0</v>
      </c>
      <c r="R6" s="1">
        <f>P6+R5</f>
        <v>-3</v>
      </c>
      <c r="S6" s="1">
        <f t="shared" si="0"/>
        <v>3</v>
      </c>
      <c r="T6" s="1">
        <f t="shared" si="2"/>
        <v>0.2</v>
      </c>
      <c r="U6" s="1">
        <f t="shared" si="3"/>
        <v>16</v>
      </c>
      <c r="V6" s="7">
        <f t="shared" si="4"/>
        <v>0.30769230769230771</v>
      </c>
    </row>
    <row r="7" spans="1:25" x14ac:dyDescent="0.2">
      <c r="B7" s="1" t="s">
        <v>24</v>
      </c>
      <c r="C7" s="5">
        <v>1</v>
      </c>
      <c r="D7" s="5">
        <v>1</v>
      </c>
      <c r="E7" s="5">
        <v>0</v>
      </c>
      <c r="F7" s="5">
        <v>0</v>
      </c>
      <c r="G7" s="5">
        <v>1</v>
      </c>
      <c r="H7" s="5">
        <v>1</v>
      </c>
      <c r="I7" s="5">
        <v>0</v>
      </c>
      <c r="J7" s="5">
        <v>0</v>
      </c>
      <c r="K7" s="5">
        <v>1</v>
      </c>
      <c r="L7" s="5">
        <v>1</v>
      </c>
      <c r="N7" s="6">
        <f>SUMPRODUCT(C7:L7,Knapsack!$B$3:$K$3)</f>
        <v>23</v>
      </c>
      <c r="O7" s="1">
        <f>MAX(SUMPRODUCT(C7:L7,Knapsack!$B$5:$K$5)-Knapsack!$O$5,0)+MAX(SUMPRODUCT(C7:L7,Knapsack!$B$6:$K$6)-Knapsack!$O$6,0)+MAX(SUMPRODUCT(C7:L7,Knapsack!$B$7:$K$7)-Knapsack!$O$7,0)+MAX(SUMPRODUCT(C7:L7,Knapsack!$B$8:$K$8)-Knapsack!$O$8,0)+MAX(SUMPRODUCT(C7:L7,Knapsack!$B$9:$K$9)-Knapsack!$O$9,0)</f>
        <v>4</v>
      </c>
      <c r="P7" s="1">
        <f t="shared" si="1"/>
        <v>19</v>
      </c>
      <c r="Q7" s="6" t="b">
        <f>AND(SUMPRODUCT(C7:L7,Knapsack!$B$5:$K$5)&lt;=Knapsack!$O$5,SUMPRODUCT(C7:L7,Knapsack!$B$6:$K$6)&lt;=Knapsack!$O$6,SUMPRODUCT(C7:L7,Knapsack!$B$7:$K$7)&lt;=Knapsack!$O$7,SUMPRODUCT(C7:L7,Knapsack!$B$8:$K$8)&lt;=Knapsack!$O$8,SUMPRODUCT(C7:L7,Knapsack!$B$9:$K$9)&lt;=Knapsack!$O$9)</f>
        <v>0</v>
      </c>
      <c r="R7" s="1">
        <f>R6+P7</f>
        <v>16</v>
      </c>
      <c r="S7" s="1">
        <f t="shared" si="0"/>
        <v>5</v>
      </c>
      <c r="T7" s="1">
        <f t="shared" si="2"/>
        <v>0.3</v>
      </c>
      <c r="U7" s="1">
        <f t="shared" si="3"/>
        <v>19</v>
      </c>
      <c r="V7" s="7">
        <f t="shared" si="4"/>
        <v>0.36538461538461536</v>
      </c>
    </row>
    <row r="8" spans="1:25" x14ac:dyDescent="0.2">
      <c r="T8" s="1">
        <f>SUM(T3:T7)</f>
        <v>1.0000000000000002</v>
      </c>
    </row>
    <row r="9" spans="1:25" x14ac:dyDescent="0.2">
      <c r="A9" s="11" t="s">
        <v>37</v>
      </c>
      <c r="B9" s="1" t="s">
        <v>34</v>
      </c>
      <c r="C9" s="5"/>
      <c r="D9" s="5"/>
      <c r="E9" s="5"/>
      <c r="F9" s="5"/>
      <c r="G9" s="5"/>
      <c r="H9" s="5"/>
      <c r="I9" s="5"/>
      <c r="J9" s="5"/>
      <c r="K9" s="5"/>
      <c r="L9" s="5"/>
      <c r="N9" s="6"/>
      <c r="Q9" s="6"/>
    </row>
    <row r="10" spans="1:25" x14ac:dyDescent="0.2">
      <c r="A10" s="11"/>
      <c r="B10" s="1" t="s">
        <v>33</v>
      </c>
      <c r="C10" s="5"/>
      <c r="D10" s="5"/>
      <c r="E10" s="5"/>
      <c r="F10" s="5"/>
      <c r="G10" s="5"/>
      <c r="H10" s="5"/>
      <c r="I10" s="5"/>
      <c r="J10" s="5"/>
      <c r="K10" s="5"/>
      <c r="L10" s="5"/>
      <c r="N10" s="6"/>
      <c r="Q10" s="6"/>
    </row>
    <row r="11" spans="1:25" x14ac:dyDescent="0.2">
      <c r="A11" s="11"/>
    </row>
    <row r="12" spans="1:25" x14ac:dyDescent="0.2">
      <c r="A12" s="11"/>
      <c r="B12" s="1" t="s">
        <v>35</v>
      </c>
      <c r="C12" s="5"/>
      <c r="D12" s="5"/>
      <c r="E12" s="5"/>
      <c r="F12" s="5"/>
      <c r="G12" s="5"/>
      <c r="H12" s="5"/>
      <c r="I12" s="5"/>
      <c r="J12" s="5"/>
      <c r="K12" s="5"/>
      <c r="L12" s="5"/>
      <c r="N12" s="6"/>
      <c r="Q12" s="6"/>
    </row>
    <row r="13" spans="1:25" x14ac:dyDescent="0.2">
      <c r="A13" s="11"/>
      <c r="B13" s="1" t="s">
        <v>36</v>
      </c>
      <c r="C13" s="5"/>
      <c r="D13" s="5"/>
      <c r="E13" s="5"/>
      <c r="F13" s="5"/>
      <c r="G13" s="5"/>
      <c r="H13" s="5"/>
      <c r="I13" s="5"/>
      <c r="J13" s="5"/>
      <c r="K13" s="5"/>
      <c r="L13" s="5"/>
      <c r="N13" s="6"/>
      <c r="Q13" s="6"/>
    </row>
    <row r="15" spans="1:25" x14ac:dyDescent="0.2">
      <c r="A15" s="11" t="s">
        <v>38</v>
      </c>
      <c r="B15" s="1" t="s">
        <v>34</v>
      </c>
      <c r="C15" s="5"/>
      <c r="D15" s="5"/>
      <c r="E15" s="5"/>
      <c r="F15" s="5"/>
      <c r="G15" s="5"/>
      <c r="H15" s="5"/>
      <c r="I15" s="5"/>
      <c r="J15" s="5"/>
      <c r="K15" s="5"/>
      <c r="L15" s="5"/>
      <c r="N15" s="6"/>
      <c r="Q15" s="6"/>
    </row>
    <row r="16" spans="1:25" x14ac:dyDescent="0.2">
      <c r="A16" s="11"/>
      <c r="B16" s="1" t="s">
        <v>33</v>
      </c>
      <c r="C16" s="5"/>
      <c r="D16" s="5"/>
      <c r="E16" s="5"/>
      <c r="F16" s="5"/>
      <c r="G16" s="5"/>
      <c r="H16" s="5"/>
      <c r="I16" s="5"/>
      <c r="J16" s="5"/>
      <c r="K16" s="5"/>
      <c r="L16" s="5"/>
      <c r="N16" s="6"/>
      <c r="Q16" s="6"/>
    </row>
    <row r="17" spans="1:17" x14ac:dyDescent="0.2">
      <c r="A17" s="11"/>
    </row>
    <row r="18" spans="1:17" x14ac:dyDescent="0.2">
      <c r="A18" s="11"/>
      <c r="B18" s="1" t="s">
        <v>39</v>
      </c>
      <c r="C18" s="5"/>
      <c r="D18" s="5"/>
      <c r="E18" s="5"/>
      <c r="F18" s="5"/>
      <c r="G18" s="5"/>
      <c r="H18" s="5"/>
      <c r="I18" s="5"/>
      <c r="J18" s="5"/>
      <c r="K18" s="5"/>
      <c r="L18" s="5"/>
      <c r="N18" s="6"/>
      <c r="Q18" s="6"/>
    </row>
    <row r="19" spans="1:17" x14ac:dyDescent="0.2">
      <c r="A19" s="11"/>
      <c r="B19" s="1" t="s">
        <v>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N19" s="6"/>
      <c r="Q19" s="6"/>
    </row>
    <row r="21" spans="1:17" x14ac:dyDescent="0.2">
      <c r="C21" s="8" t="s">
        <v>42</v>
      </c>
      <c r="D21" s="9"/>
      <c r="E21" s="9"/>
      <c r="F21" s="9"/>
      <c r="G21" s="9"/>
      <c r="H21" s="9"/>
      <c r="I21" s="9"/>
      <c r="J21" s="9"/>
      <c r="K21" s="9"/>
      <c r="L21" s="10"/>
    </row>
    <row r="23" spans="1:17" x14ac:dyDescent="0.2">
      <c r="B23" s="1" t="s">
        <v>35</v>
      </c>
      <c r="C23" s="5"/>
      <c r="D23" s="5"/>
      <c r="E23" s="5"/>
      <c r="F23" s="5"/>
      <c r="G23" s="5"/>
      <c r="H23" s="5"/>
      <c r="I23" s="5"/>
      <c r="J23" s="5"/>
      <c r="K23" s="5"/>
      <c r="L23" s="5"/>
      <c r="N23" s="6"/>
      <c r="Q23" s="6"/>
    </row>
    <row r="24" spans="1:17" x14ac:dyDescent="0.2">
      <c r="B24" s="1" t="s">
        <v>36</v>
      </c>
      <c r="C24" s="5"/>
      <c r="D24" s="5"/>
      <c r="E24" s="5"/>
      <c r="F24" s="5"/>
      <c r="G24" s="5"/>
      <c r="H24" s="5"/>
      <c r="I24" s="5"/>
      <c r="J24" s="5"/>
      <c r="K24" s="5"/>
      <c r="L24" s="5"/>
      <c r="N24" s="6"/>
      <c r="Q24" s="6"/>
    </row>
    <row r="25" spans="1:17" x14ac:dyDescent="0.2">
      <c r="B25" s="1" t="s">
        <v>39</v>
      </c>
      <c r="C25" s="5"/>
      <c r="D25" s="5"/>
      <c r="E25" s="5"/>
      <c r="F25" s="5"/>
      <c r="G25" s="5"/>
      <c r="H25" s="5"/>
      <c r="I25" s="5"/>
      <c r="J25" s="5"/>
      <c r="K25" s="5"/>
      <c r="L25" s="5"/>
      <c r="N25" s="6"/>
      <c r="Q25" s="6"/>
    </row>
    <row r="26" spans="1:17" x14ac:dyDescent="0.2">
      <c r="B26" s="1" t="s">
        <v>40</v>
      </c>
      <c r="C26" s="5"/>
      <c r="D26" s="5"/>
      <c r="E26" s="5"/>
      <c r="F26" s="5"/>
      <c r="G26" s="5"/>
      <c r="H26" s="5"/>
      <c r="I26" s="5"/>
      <c r="J26" s="5"/>
      <c r="K26" s="5"/>
      <c r="L26" s="5"/>
      <c r="N26" s="6"/>
      <c r="Q26" s="6"/>
    </row>
    <row r="27" spans="1:17" x14ac:dyDescent="0.2">
      <c r="B27" s="1" t="s">
        <v>22</v>
      </c>
      <c r="C27" s="5"/>
      <c r="D27" s="5"/>
      <c r="E27" s="5"/>
      <c r="F27" s="5"/>
      <c r="G27" s="5"/>
      <c r="H27" s="5"/>
      <c r="I27" s="5"/>
      <c r="J27" s="5"/>
      <c r="K27" s="5"/>
      <c r="L27" s="5"/>
      <c r="N27" s="6"/>
      <c r="Q27" s="6"/>
    </row>
  </sheetData>
  <mergeCells count="4">
    <mergeCell ref="C1:L1"/>
    <mergeCell ref="A9:A13"/>
    <mergeCell ref="A15:A19"/>
    <mergeCell ref="C21:L2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37C8E2BE0E6438EC878133AFD6856" ma:contentTypeVersion="2" ma:contentTypeDescription="Create a new document." ma:contentTypeScope="" ma:versionID="878c892ce0b36c6fd3f92b5b4e174a1d">
  <xsd:schema xmlns:xsd="http://www.w3.org/2001/XMLSchema" xmlns:xs="http://www.w3.org/2001/XMLSchema" xmlns:p="http://schemas.microsoft.com/office/2006/metadata/properties" xmlns:ns2="f1c9b103-4bf2-4344-9a8e-d8ec746155a3" targetNamespace="http://schemas.microsoft.com/office/2006/metadata/properties" ma:root="true" ma:fieldsID="e18f4309ce4ddc4d1f3396b3d52a3c63" ns2:_="">
    <xsd:import namespace="f1c9b103-4bf2-4344-9a8e-d8ec746155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9b103-4bf2-4344-9a8e-d8ec74615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F5CD71-4AE9-4751-BDC9-2E9C18FA7E8A}"/>
</file>

<file path=customXml/itemProps2.xml><?xml version="1.0" encoding="utf-8"?>
<ds:datastoreItem xmlns:ds="http://schemas.openxmlformats.org/officeDocument/2006/customXml" ds:itemID="{23EA260E-98F7-4AC5-B2BC-55584AEFFA8F}"/>
</file>

<file path=customXml/itemProps3.xml><?xml version="1.0" encoding="utf-8"?>
<ds:datastoreItem xmlns:ds="http://schemas.openxmlformats.org/officeDocument/2006/customXml" ds:itemID="{D5C0B588-65AC-44B8-A455-BB552F3EF1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Knapsack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Anonimous</dc:creator>
  <cp:lastModifiedBy>Pecora</cp:lastModifiedBy>
  <dcterms:created xsi:type="dcterms:W3CDTF">2018-06-13T21:45:15Z</dcterms:created>
  <dcterms:modified xsi:type="dcterms:W3CDTF">2021-08-16T16:24:00Z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0x010100FF037C8E2BE0E6438EC878133AFD6856</vt:lpwstr>
  </property>
</Properties>
</file>