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eakin365-my.sharepoint.com/personal/annista_wijayanayake_deakin_edu_au/Documents/Documents/0.00  2025-T1/MIS775/MIS775-2025-T1/Week 3-Integer Programming/"/>
    </mc:Choice>
  </mc:AlternateContent>
  <xr:revisionPtr revIDLastSave="9" documentId="8_{ED36A47B-54C6-4862-8CE2-F2C4E6CCD633}" xr6:coauthVersionLast="47" xr6:coauthVersionMax="47" xr10:uidLastSave="{EA9425A4-E649-4522-9A21-41807DB5607B}"/>
  <bookViews>
    <workbookView minimized="1" xWindow="1500" yWindow="1500" windowWidth="32472" windowHeight="13704" tabRatio="860" activeTab="5" xr2:uid="{00000000-000D-0000-FFFF-FFFF00000000}"/>
  </bookViews>
  <sheets>
    <sheet name="Instructions" sheetId="63" r:id="rId1"/>
    <sheet name="1. Capital Budgeting" sheetId="56" r:id="rId2"/>
    <sheet name="2a. Capital Budgeting" sheetId="57" r:id="rId3"/>
    <sheet name="2b. Capital Budgeting" sheetId="61" r:id="rId4"/>
    <sheet name="3. Fixed-Costs" sheetId="58" r:id="rId5"/>
    <sheet name="3. Fixed-Costs (Mac version)" sheetId="64" r:id="rId6"/>
    <sheet name="4. Cutting Stock" sheetId="59" r:id="rId7"/>
  </sheets>
  <definedNames>
    <definedName name="Number_to_produce">#REF!</definedName>
    <definedName name="Selected_hospital">#REF!</definedName>
    <definedName name="solver_adj" localSheetId="1" hidden="1">'1. Capital Budgeting'!$C$13:$I$13</definedName>
    <definedName name="solver_adj" localSheetId="2" hidden="1">'2a. Capital Budgeting'!$C$14:$I$14</definedName>
    <definedName name="solver_adj" localSheetId="3" hidden="1">'2b. Capital Budgeting'!$C$14:$I$14</definedName>
    <definedName name="solver_adj" localSheetId="4" hidden="1">'3. Fixed-Costs'!$D$15:$E$18</definedName>
    <definedName name="solver_adj" localSheetId="5" hidden="1">'3. Fixed-Costs (Mac version)'!$D$15:$E$18</definedName>
    <definedName name="solver_adj" localSheetId="6" hidden="1">'4. Cutting Stock'!$M$16:$M$41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2</definedName>
    <definedName name="solver_drv" localSheetId="5" hidden="1">2</definedName>
    <definedName name="solver_drv" localSheetId="6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lhs1" localSheetId="1" hidden="1">'1. Capital Budgeting'!$C$13:$I$13</definedName>
    <definedName name="solver_lhs1" localSheetId="2" hidden="1">'2a. Capital Budgeting'!$C$14:$I$14</definedName>
    <definedName name="solver_lhs1" localSheetId="3" hidden="1">'2b. Capital Budgeting'!$C$14:$I$14</definedName>
    <definedName name="solver_lhs1" localSheetId="4" hidden="1">'3. Fixed-Costs'!$C$36:$C$41</definedName>
    <definedName name="solver_lhs1" localSheetId="5" hidden="1">'3. Fixed-Costs (Mac version)'!$E$15:$E$18</definedName>
    <definedName name="solver_lhs1" localSheetId="6" hidden="1">'4. Cutting Stock'!$D$53:$I$53</definedName>
    <definedName name="solver_lhs2" localSheetId="1" hidden="1">'1. Capital Budgeting'!$C$27</definedName>
    <definedName name="solver_lhs2" localSheetId="2" hidden="1">'2a. Capital Budgeting'!$C$28:$C$29</definedName>
    <definedName name="solver_lhs2" localSheetId="3" hidden="1">'2b. Capital Budgeting'!$C$28:$C$30</definedName>
    <definedName name="solver_lhs2" localSheetId="4" hidden="1">'3. Fixed-Costs'!$E$15:$E$18</definedName>
    <definedName name="solver_lhs2" localSheetId="5" hidden="1">'3. Fixed-Costs (Mac version)'!$F$36:$F$41</definedName>
    <definedName name="solver_lhs2" localSheetId="6" hidden="1">'4. Cutting Stock'!$M$16:$M$41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neg" localSheetId="1" hidden="1">2</definedName>
    <definedName name="solver_neg" localSheetId="2" hidden="1">2</definedName>
    <definedName name="solver_neg" localSheetId="3" hidden="1">2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0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um" localSheetId="5" hidden="1">2</definedName>
    <definedName name="solver_num" localSheetId="6" hidden="1">2</definedName>
    <definedName name="solver_num" localSheetId="0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opt" localSheetId="1" hidden="1">'1. Capital Budgeting'!$C$22</definedName>
    <definedName name="solver_opt" localSheetId="2" hidden="1">'2a. Capital Budgeting'!$C$23</definedName>
    <definedName name="solver_opt" localSheetId="3" hidden="1">'2b. Capital Budgeting'!$C$23</definedName>
    <definedName name="solver_opt" localSheetId="4" hidden="1">'3. Fixed-Costs'!$C$32</definedName>
    <definedName name="solver_opt" localSheetId="5" hidden="1">'3. Fixed-Costs (Mac version)'!$C$32</definedName>
    <definedName name="solver_opt" localSheetId="6" hidden="1">'4. Cutting Stock'!$D$45</definedName>
    <definedName name="solver_opt" localSheetId="0" hidden="1">Instructions!$A$1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2</definedName>
    <definedName name="solver_rbv" localSheetId="5" hidden="1">2</definedName>
    <definedName name="solver_rbv" localSheetId="6" hidden="1">1</definedName>
    <definedName name="solver_rel1" localSheetId="1" hidden="1">5</definedName>
    <definedName name="solver_rel1" localSheetId="2" hidden="1">5</definedName>
    <definedName name="solver_rel1" localSheetId="3" hidden="1">5</definedName>
    <definedName name="solver_rel1" localSheetId="4" hidden="1">1</definedName>
    <definedName name="solver_rel1" localSheetId="5" hidden="1">5</definedName>
    <definedName name="solver_rel1" localSheetId="6" hidden="1">1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2" localSheetId="4" hidden="1">5</definedName>
    <definedName name="solver_rel2" localSheetId="5" hidden="1">1</definedName>
    <definedName name="solver_rel2" localSheetId="6" hidden="1">4</definedName>
    <definedName name="solver_rhs1" localSheetId="1" hidden="1">"binary"</definedName>
    <definedName name="solver_rhs1" localSheetId="2" hidden="1">binary</definedName>
    <definedName name="solver_rhs1" localSheetId="3" hidden="1">binary</definedName>
    <definedName name="solver_rhs1" localSheetId="4" hidden="1">'3. Fixed-Costs'!$E$36:$E$41</definedName>
    <definedName name="solver_rhs1" localSheetId="5" hidden="1">"binary"</definedName>
    <definedName name="solver_rhs1" localSheetId="6" hidden="1">'4. Cutting Stock'!$D$51:$I$51</definedName>
    <definedName name="solver_rhs2" localSheetId="1" hidden="1">'1. Capital Budgeting'!$E$27</definedName>
    <definedName name="solver_rhs2" localSheetId="2" hidden="1">'2a. Capital Budgeting'!$E$28:$E$29</definedName>
    <definedName name="solver_rhs2" localSheetId="3" hidden="1">'2b. Capital Budgeting'!$E$28:$E$30</definedName>
    <definedName name="solver_rhs2" localSheetId="4" hidden="1">"binary"</definedName>
    <definedName name="solver_rhs2" localSheetId="5" hidden="1">'3. Fixed-Costs (Mac version)'!$H$36:$H$41</definedName>
    <definedName name="solver_rhs2" localSheetId="6" hidden="1">"integer"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2</definedName>
    <definedName name="solver_scl" localSheetId="5" hidden="1">2</definedName>
    <definedName name="solver_scl" localSheetId="6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0.02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typ" localSheetId="6" hidden="1">2</definedName>
    <definedName name="solver_typ" localSheetId="0" hidden="1">1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0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0" hidden="1">3</definedName>
    <definedName name="Unit_costs_of_inputs">#REF!</definedName>
    <definedName name="Unit_prices_of_outpu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64" l="1"/>
  <c r="E39" i="64"/>
  <c r="E41" i="64"/>
  <c r="E40" i="64"/>
  <c r="C41" i="64"/>
  <c r="C40" i="64"/>
  <c r="C39" i="64"/>
  <c r="C38" i="64"/>
  <c r="C37" i="64"/>
  <c r="F37" i="64" s="1"/>
  <c r="C36" i="64"/>
  <c r="F36" i="64" s="1"/>
  <c r="C32" i="64"/>
  <c r="D27" i="64"/>
  <c r="D26" i="64"/>
  <c r="D25" i="64"/>
  <c r="D24" i="64"/>
  <c r="I9" i="64"/>
  <c r="I8" i="64"/>
  <c r="I7" i="64"/>
  <c r="I6" i="64"/>
  <c r="D51" i="59"/>
  <c r="D55" i="59" s="1"/>
  <c r="J16" i="59"/>
  <c r="C23" i="57"/>
  <c r="C18" i="57"/>
  <c r="C28" i="57"/>
  <c r="C22" i="56"/>
  <c r="C17" i="56"/>
  <c r="C27" i="56" s="1"/>
  <c r="D45" i="59"/>
  <c r="C38" i="58"/>
  <c r="C36" i="58"/>
  <c r="I7" i="58"/>
  <c r="I8" i="58"/>
  <c r="I9" i="58"/>
  <c r="I6" i="58"/>
  <c r="C32" i="58" s="1"/>
  <c r="C37" i="58"/>
  <c r="C30" i="61"/>
  <c r="C29" i="61"/>
  <c r="C28" i="61"/>
  <c r="C23" i="61"/>
  <c r="C18" i="61"/>
  <c r="F39" i="64" l="1"/>
  <c r="F41" i="64"/>
  <c r="F38" i="64"/>
  <c r="F40" i="64"/>
  <c r="E51" i="59"/>
  <c r="F51" i="59"/>
  <c r="G51" i="59"/>
  <c r="H51" i="59"/>
  <c r="H55" i="59" s="1"/>
  <c r="I51" i="59"/>
  <c r="I55" i="59" s="1"/>
  <c r="E53" i="59"/>
  <c r="F53" i="59"/>
  <c r="G53" i="59"/>
  <c r="H53" i="59"/>
  <c r="I53" i="59"/>
  <c r="D53" i="59"/>
  <c r="J17" i="59"/>
  <c r="J18" i="59"/>
  <c r="J19" i="59"/>
  <c r="J20" i="59"/>
  <c r="J21" i="59"/>
  <c r="J22" i="59"/>
  <c r="J23" i="59"/>
  <c r="J24" i="59"/>
  <c r="J25" i="59"/>
  <c r="J26" i="59"/>
  <c r="J27" i="59"/>
  <c r="J28" i="59"/>
  <c r="J29" i="59"/>
  <c r="J30" i="59"/>
  <c r="J31" i="59"/>
  <c r="J32" i="59"/>
  <c r="J33" i="59"/>
  <c r="J34" i="59"/>
  <c r="J35" i="59"/>
  <c r="J36" i="59"/>
  <c r="J37" i="59"/>
  <c r="J38" i="59"/>
  <c r="J39" i="59"/>
  <c r="J40" i="59"/>
  <c r="J41" i="59"/>
  <c r="G55" i="59" l="1"/>
  <c r="F55" i="59"/>
  <c r="E55" i="59"/>
  <c r="C41" i="58"/>
  <c r="C40" i="58"/>
  <c r="C39" i="58"/>
  <c r="D27" i="58"/>
  <c r="E41" i="58" s="1"/>
  <c r="D26" i="58"/>
  <c r="E40" i="58" s="1"/>
  <c r="D25" i="58"/>
  <c r="E39" i="58" s="1"/>
  <c r="D24" i="58"/>
  <c r="E38" i="58" s="1"/>
  <c r="C29" i="57"/>
  <c r="G45" i="59" l="1"/>
</calcChain>
</file>

<file path=xl/sharedStrings.xml><?xml version="1.0" encoding="utf-8"?>
<sst xmlns="http://schemas.openxmlformats.org/spreadsheetml/2006/main" count="230" uniqueCount="101">
  <si>
    <t>DECISION VARIABLES</t>
  </si>
  <si>
    <t>OBJECTIVE FUNCTION</t>
  </si>
  <si>
    <t>CONSTRAINTS</t>
  </si>
  <si>
    <t>LHS</t>
  </si>
  <si>
    <t>RHS</t>
  </si>
  <si>
    <t>≥</t>
  </si>
  <si>
    <t>INPUTS</t>
  </si>
  <si>
    <t>CALCULATED VARIABLES</t>
  </si>
  <si>
    <t>Investment</t>
  </si>
  <si>
    <t>Cash required</t>
  </si>
  <si>
    <t>NPV</t>
  </si>
  <si>
    <t>ROI</t>
  </si>
  <si>
    <t>CAPITAL BUDGETING MODELS</t>
  </si>
  <si>
    <t>(1=yes, 0=no)</t>
  </si>
  <si>
    <t>Invest?</t>
  </si>
  <si>
    <t>Total NPV</t>
  </si>
  <si>
    <t>($ million)</t>
  </si>
  <si>
    <t>≤</t>
  </si>
  <si>
    <t>(budget constraint)</t>
  </si>
  <si>
    <t>Total cost of investments</t>
  </si>
  <si>
    <t>Year 1 cost</t>
  </si>
  <si>
    <t>Year 2 cost</t>
  </si>
  <si>
    <t>(year 1 budget constraint)</t>
  </si>
  <si>
    <t>(year 2 budget constraint)</t>
  </si>
  <si>
    <t>TWO-PERIOD CAPITAL BUDGETING MODEL</t>
  </si>
  <si>
    <t>FIXED-COST MODELS</t>
  </si>
  <si>
    <t>Shirts</t>
  </si>
  <si>
    <t>Shorts</t>
  </si>
  <si>
    <t>Pants</t>
  </si>
  <si>
    <t>Skirts</t>
  </si>
  <si>
    <t>No. to produce</t>
  </si>
  <si>
    <t>Binary variables</t>
  </si>
  <si>
    <t>(Labour constraint)</t>
  </si>
  <si>
    <t>(Cloth constraint)</t>
  </si>
  <si>
    <t>Capacity</t>
  </si>
  <si>
    <t>(Shorts constraint)</t>
  </si>
  <si>
    <t>(Pants constraint)</t>
  </si>
  <si>
    <t>(Shirts constraint)</t>
  </si>
  <si>
    <t>(Skirts constraint)</t>
  </si>
  <si>
    <t>CUTTING STOCK MODELS</t>
  </si>
  <si>
    <t>Width of roll</t>
  </si>
  <si>
    <t>Widths available</t>
  </si>
  <si>
    <t>Total rolls cut</t>
  </si>
  <si>
    <t>Waste</t>
  </si>
  <si>
    <t>No. required</t>
  </si>
  <si>
    <t>Pattern</t>
  </si>
  <si>
    <t>Width</t>
  </si>
  <si>
    <t>Rolls cut</t>
  </si>
  <si>
    <t>No. obtained</t>
  </si>
  <si>
    <t>Excess</t>
  </si>
  <si>
    <t>Logic Table</t>
  </si>
  <si>
    <r>
      <t>W</t>
    </r>
    <r>
      <rPr>
        <vertAlign val="subscript"/>
        <sz val="11"/>
        <color theme="1"/>
        <rFont val="Calibri"/>
        <family val="2"/>
        <scheme val="minor"/>
      </rPr>
      <t>1</t>
    </r>
  </si>
  <si>
    <r>
      <t>W</t>
    </r>
    <r>
      <rPr>
        <vertAlign val="subscript"/>
        <sz val="11"/>
        <color theme="1"/>
        <rFont val="Calibri"/>
        <family val="2"/>
        <scheme val="minor"/>
      </rPr>
      <t>2</t>
    </r>
  </si>
  <si>
    <r>
      <t>=&gt; W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+ W</t>
    </r>
    <r>
      <rPr>
        <vertAlign val="sub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 xml:space="preserve"> &lt;= 1</t>
    </r>
  </si>
  <si>
    <t>(won't invest in BOTH 1 &amp;2)</t>
  </si>
  <si>
    <t>&lt;- The capacity is the minimum of the capacities for both resource constraints of labour and cloth</t>
  </si>
  <si>
    <t>&lt;- Needs to take into account the selling price, the variable cost, and fixed-cost (where the fixed-costs apply)</t>
  </si>
  <si>
    <t>ü</t>
  </si>
  <si>
    <t>û</t>
  </si>
  <si>
    <t>Feasible ways of cutting up a roll (all possible combinations)</t>
  </si>
  <si>
    <t>Tasks</t>
  </si>
  <si>
    <t>1.</t>
  </si>
  <si>
    <t>Capital Budgeting worksheet</t>
  </si>
  <si>
    <t xml:space="preserve">A company is considering seven investments. The cash required for each investment, the net </t>
  </si>
  <si>
    <t>present value (NPV) of each investment and the return on investment (ROI) are given below.</t>
  </si>
  <si>
    <t>Note that ROI is simply the money we make from the investment divided by the money we invest.</t>
  </si>
  <si>
    <t>E.g. for investment 1 they make $0.6 million on the $5 million they invest, or 12% as a ratio</t>
  </si>
  <si>
    <r>
      <t xml:space="preserve">The company has a budget of $15 million. </t>
    </r>
    <r>
      <rPr>
        <b/>
        <sz val="12"/>
        <color theme="1"/>
        <rFont val="Calibri"/>
        <family val="2"/>
        <scheme val="minor"/>
      </rPr>
      <t>You need to decide what they should they invest in.</t>
    </r>
  </si>
  <si>
    <t>The complication with these models is that partial investments are not permitted,</t>
  </si>
  <si>
    <t>which is why you need to include binary variables in framing the model.</t>
  </si>
  <si>
    <t>2.</t>
  </si>
  <si>
    <t>Capital Budgeting worksheets 2a - 2b</t>
  </si>
  <si>
    <t>This is the two period capital budgeting model.</t>
  </si>
  <si>
    <t>It is a modification of the original capital budegting model, in that the costs are split over two years.</t>
  </si>
  <si>
    <t xml:space="preserve">The company's budget of $15 million is now split over the two years: $9 million for the first year </t>
  </si>
  <si>
    <t xml:space="preserve">and the balance the following year. </t>
  </si>
  <si>
    <t>a) Find the set of investments that maximise the total NPV.</t>
  </si>
  <si>
    <t>b) How does your answer to part a) change if the company decides that while they could invest</t>
  </si>
  <si>
    <t>in investments 1 or 2, they would not invest in both. Include a logic table in your answer.</t>
  </si>
  <si>
    <t>3.</t>
  </si>
  <si>
    <t>Fixed-Costs worksheet</t>
  </si>
  <si>
    <t xml:space="preserve">A textile company manufactures shirts, shorts, pants, and skirts. The machinery needed to make </t>
  </si>
  <si>
    <t xml:space="preserve">each type of clothing must be rented at weekly rates shown. </t>
  </si>
  <si>
    <t>Use the algebraic model (lecture slides 19-20) to complete the spreadsheet model.</t>
  </si>
  <si>
    <t>Fill out the Solver dialog box and run Solver to find the optimal solution.</t>
  </si>
  <si>
    <t>4.</t>
  </si>
  <si>
    <t>Cutting Stock worksheet</t>
  </si>
  <si>
    <t>Determine the waste for each pattern (cells J16:J41).</t>
  </si>
  <si>
    <t>Enter formulas to calculate both the total rolls cut (cell D45) and the total waste (cell G45).</t>
  </si>
  <si>
    <t>Complete the constraints (No. obtained, No. Required, Excess).</t>
  </si>
  <si>
    <t>Fill out the Solver dialog box.</t>
  </si>
  <si>
    <t>Before you run Solver, remember to select Options and set the integer optimality to 2% .</t>
  </si>
  <si>
    <t>Now run Solver to find the minimum number of rolls required to meet customer demand,</t>
  </si>
  <si>
    <t>and the associated waste produced.</t>
  </si>
  <si>
    <t>Rental Cost (fi)</t>
  </si>
  <si>
    <t>Hrs of Labour (li)</t>
  </si>
  <si>
    <r>
      <t xml:space="preserve">Unit Net profit </t>
    </r>
    <r>
      <rPr>
        <b/>
        <i/>
        <sz val="11"/>
        <color rgb="FFFFFFFF"/>
        <rFont val="Calibri"/>
        <family val="2"/>
        <scheme val="minor"/>
      </rPr>
      <t>(Si-Vi)</t>
    </r>
  </si>
  <si>
    <r>
      <t xml:space="preserve">Unit Variable Cost </t>
    </r>
    <r>
      <rPr>
        <b/>
        <i/>
        <sz val="11"/>
        <color rgb="FFFFFFFF"/>
        <rFont val="Calibri"/>
        <family val="2"/>
        <scheme val="minor"/>
      </rPr>
      <t>(Vi)</t>
    </r>
  </si>
  <si>
    <r>
      <t xml:space="preserve">Unit Selling Price </t>
    </r>
    <r>
      <rPr>
        <b/>
        <i/>
        <sz val="11"/>
        <color rgb="FFFFFFFF"/>
        <rFont val="Calibri"/>
        <family val="2"/>
        <scheme val="minor"/>
      </rPr>
      <t>(Si)</t>
    </r>
  </si>
  <si>
    <t>Cloth (sq metres) (mi)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</si>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</sst>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8" formatCode="&quot;$&quot;#,##0.00;[Red]\-&quot;$&quot;#,##0.00"/>
    <numFmt numFmtId="164" formatCode="&quot;$&quot;#,##0"/>
    <numFmt numFmtId="165" formatCode="&quot;$&quot;#,##0.0;[Red]\-&quot;$&quot;#,##0.0"/>
    <numFmt numFmtId="166" formatCode="0.0%"/>
    <numFmt numFmtId="167" formatCode="&quot;$&quot;#,##0.00"/>
    <numFmt numFmtId="168" formatCode="0.0"/>
  </numFmts>
  <fonts count="37" x14ac:knownFonts="1">
    <font>
      <sz val="8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8"/>
      <color theme="10"/>
      <name val="Tahoma"/>
      <family val="2"/>
    </font>
    <font>
      <u/>
      <sz val="8"/>
      <color theme="11"/>
      <name val="Tahom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color theme="1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8"/>
      <color theme="1"/>
      <name val="Wingdings"/>
      <charset val="2"/>
    </font>
    <font>
      <sz val="14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theme="1"/>
      <name val="Tahoma"/>
      <family val="2"/>
    </font>
    <font>
      <b/>
      <sz val="12"/>
      <color rgb="FF0070C0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D9B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BD7DE"/>
        <bgColor indexed="64"/>
      </patternFill>
    </fill>
    <fill>
      <patternFill patternType="solid">
        <fgColor rgb="FFE7ECE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indexed="64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medium">
        <color rgb="FFFFFFFF"/>
      </left>
      <right style="thick">
        <color theme="0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thick">
        <color theme="0"/>
      </right>
      <top style="medium">
        <color rgb="FFFFFFFF"/>
      </top>
      <bottom style="medium">
        <color rgb="FFFFFFFF"/>
      </bottom>
      <diagonal/>
    </border>
    <border>
      <left style="thick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30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9" fontId="18" fillId="0" borderId="0" applyFont="0" applyFill="0" applyBorder="0" applyAlignment="0" applyProtection="0"/>
  </cellStyleXfs>
  <cellXfs count="106">
    <xf numFmtId="0" fontId="0" fillId="0" borderId="0" xfId="0"/>
    <xf numFmtId="0" fontId="13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10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167" fontId="13" fillId="3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64" fontId="13" fillId="2" borderId="1" xfId="0" applyNumberFormat="1" applyFont="1" applyFill="1" applyBorder="1" applyAlignment="1">
      <alignment horizontal="center"/>
    </xf>
    <xf numFmtId="0" fontId="7" fillId="0" borderId="0" xfId="0" applyFont="1"/>
    <xf numFmtId="0" fontId="20" fillId="4" borderId="5" xfId="0" applyFont="1" applyFill="1" applyBorder="1" applyAlignment="1">
      <alignment horizontal="center" wrapText="1" readingOrder="1"/>
    </xf>
    <xf numFmtId="0" fontId="20" fillId="4" borderId="2" xfId="0" applyFont="1" applyFill="1" applyBorder="1" applyAlignment="1">
      <alignment horizontal="left" readingOrder="1"/>
    </xf>
    <xf numFmtId="6" fontId="21" fillId="6" borderId="2" xfId="0" applyNumberFormat="1" applyFont="1" applyFill="1" applyBorder="1" applyAlignment="1">
      <alignment horizontal="center" readingOrder="1"/>
    </xf>
    <xf numFmtId="0" fontId="21" fillId="6" borderId="2" xfId="0" applyFont="1" applyFill="1" applyBorder="1" applyAlignment="1">
      <alignment horizontal="center" readingOrder="1"/>
    </xf>
    <xf numFmtId="0" fontId="20" fillId="4" borderId="3" xfId="0" applyFont="1" applyFill="1" applyBorder="1" applyAlignment="1">
      <alignment horizontal="left" wrapText="1" readingOrder="1"/>
    </xf>
    <xf numFmtId="6" fontId="21" fillId="7" borderId="3" xfId="0" applyNumberFormat="1" applyFont="1" applyFill="1" applyBorder="1" applyAlignment="1">
      <alignment horizontal="center" wrapText="1" readingOrder="1"/>
    </xf>
    <xf numFmtId="0" fontId="21" fillId="7" borderId="3" xfId="0" applyFont="1" applyFill="1" applyBorder="1" applyAlignment="1">
      <alignment horizontal="center" wrapText="1" readingOrder="1"/>
    </xf>
    <xf numFmtId="6" fontId="21" fillId="6" borderId="3" xfId="0" applyNumberFormat="1" applyFont="1" applyFill="1" applyBorder="1" applyAlignment="1">
      <alignment horizontal="center" wrapText="1" readingOrder="1"/>
    </xf>
    <xf numFmtId="0" fontId="21" fillId="6" borderId="3" xfId="0" applyFont="1" applyFill="1" applyBorder="1" applyAlignment="1">
      <alignment horizontal="center" wrapText="1" readingOrder="1"/>
    </xf>
    <xf numFmtId="0" fontId="22" fillId="6" borderId="3" xfId="0" applyFont="1" applyFill="1" applyBorder="1" applyAlignment="1">
      <alignment horizontal="center" vertical="center" wrapText="1" readingOrder="1"/>
    </xf>
    <xf numFmtId="6" fontId="22" fillId="6" borderId="3" xfId="0" applyNumberFormat="1" applyFont="1" applyFill="1" applyBorder="1" applyAlignment="1">
      <alignment horizontal="center" vertical="center" wrapText="1" readingOrder="1"/>
    </xf>
    <xf numFmtId="0" fontId="13" fillId="0" borderId="6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9" fillId="4" borderId="0" xfId="0" applyFont="1" applyFill="1" applyAlignment="1">
      <alignment horizontal="center" wrapText="1"/>
    </xf>
    <xf numFmtId="0" fontId="7" fillId="0" borderId="7" xfId="0" applyFont="1" applyBorder="1"/>
    <xf numFmtId="0" fontId="19" fillId="4" borderId="9" xfId="0" applyFont="1" applyFill="1" applyBorder="1" applyAlignment="1">
      <alignment horizontal="center" wrapText="1"/>
    </xf>
    <xf numFmtId="0" fontId="14" fillId="4" borderId="13" xfId="0" applyFont="1" applyFill="1" applyBorder="1"/>
    <xf numFmtId="0" fontId="20" fillId="4" borderId="14" xfId="0" applyFont="1" applyFill="1" applyBorder="1" applyAlignment="1">
      <alignment horizontal="left" readingOrder="1"/>
    </xf>
    <xf numFmtId="0" fontId="20" fillId="4" borderId="15" xfId="0" applyFont="1" applyFill="1" applyBorder="1" applyAlignment="1">
      <alignment horizontal="left" wrapText="1" readingOrder="1"/>
    </xf>
    <xf numFmtId="0" fontId="19" fillId="4" borderId="8" xfId="0" applyFont="1" applyFill="1" applyBorder="1" applyAlignment="1">
      <alignment horizontal="center" wrapText="1"/>
    </xf>
    <xf numFmtId="6" fontId="13" fillId="5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right" indent="2"/>
    </xf>
    <xf numFmtId="0" fontId="6" fillId="0" borderId="0" xfId="0" applyFont="1"/>
    <xf numFmtId="0" fontId="14" fillId="0" borderId="0" xfId="0" applyFont="1"/>
    <xf numFmtId="0" fontId="5" fillId="0" borderId="0" xfId="0" applyFont="1"/>
    <xf numFmtId="0" fontId="23" fillId="0" borderId="0" xfId="0" applyFont="1"/>
    <xf numFmtId="0" fontId="4" fillId="0" borderId="0" xfId="0" applyFont="1"/>
    <xf numFmtId="0" fontId="13" fillId="2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6" fillId="0" borderId="0" xfId="0" quotePrefix="1" applyFont="1" applyAlignment="1">
      <alignment vertical="center"/>
    </xf>
    <xf numFmtId="1" fontId="13" fillId="5" borderId="16" xfId="0" applyNumberFormat="1" applyFont="1" applyFill="1" applyBorder="1" applyAlignment="1">
      <alignment horizontal="right" indent="2"/>
    </xf>
    <xf numFmtId="0" fontId="13" fillId="5" borderId="10" xfId="0" applyFont="1" applyFill="1" applyBorder="1" applyAlignment="1">
      <alignment horizontal="center"/>
    </xf>
    <xf numFmtId="0" fontId="13" fillId="5" borderId="12" xfId="0" applyFont="1" applyFill="1" applyBorder="1" applyAlignment="1">
      <alignment horizontal="center"/>
    </xf>
    <xf numFmtId="165" fontId="9" fillId="2" borderId="1" xfId="0" applyNumberFormat="1" applyFont="1" applyFill="1" applyBorder="1" applyAlignment="1">
      <alignment horizontal="center"/>
    </xf>
    <xf numFmtId="166" fontId="9" fillId="2" borderId="1" xfId="29" applyNumberFormat="1" applyFont="1" applyFill="1" applyBorder="1" applyAlignment="1">
      <alignment horizontal="center"/>
    </xf>
    <xf numFmtId="0" fontId="28" fillId="0" borderId="0" xfId="0" applyFont="1"/>
    <xf numFmtId="168" fontId="13" fillId="2" borderId="10" xfId="0" applyNumberFormat="1" applyFont="1" applyFill="1" applyBorder="1" applyAlignment="1">
      <alignment horizontal="right" indent="2"/>
    </xf>
    <xf numFmtId="168" fontId="13" fillId="2" borderId="11" xfId="0" applyNumberFormat="1" applyFont="1" applyFill="1" applyBorder="1" applyAlignment="1">
      <alignment horizontal="right" indent="2"/>
    </xf>
    <xf numFmtId="168" fontId="13" fillId="2" borderId="12" xfId="0" applyNumberFormat="1" applyFont="1" applyFill="1" applyBorder="1" applyAlignment="1">
      <alignment horizontal="right" indent="2"/>
    </xf>
    <xf numFmtId="0" fontId="2" fillId="0" borderId="0" xfId="0" applyFont="1"/>
    <xf numFmtId="167" fontId="13" fillId="8" borderId="1" xfId="0" applyNumberFormat="1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168" fontId="7" fillId="8" borderId="1" xfId="0" applyNumberFormat="1" applyFont="1" applyFill="1" applyBorder="1" applyAlignment="1">
      <alignment horizontal="right" indent="2"/>
    </xf>
    <xf numFmtId="0" fontId="23" fillId="0" borderId="0" xfId="0" applyFont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29" fillId="0" borderId="0" xfId="0" applyFont="1"/>
    <xf numFmtId="0" fontId="16" fillId="10" borderId="0" xfId="0" applyFont="1" applyFill="1"/>
    <xf numFmtId="0" fontId="2" fillId="10" borderId="0" xfId="0" applyFont="1" applyFill="1"/>
    <xf numFmtId="0" fontId="0" fillId="10" borderId="0" xfId="0" applyFill="1"/>
    <xf numFmtId="0" fontId="29" fillId="10" borderId="0" xfId="0" applyFont="1" applyFill="1"/>
    <xf numFmtId="0" fontId="30" fillId="10" borderId="0" xfId="0" applyFont="1" applyFill="1"/>
    <xf numFmtId="0" fontId="31" fillId="0" borderId="0" xfId="0" quotePrefix="1" applyFont="1"/>
    <xf numFmtId="0" fontId="31" fillId="10" borderId="0" xfId="0" applyFont="1" applyFill="1"/>
    <xf numFmtId="0" fontId="29" fillId="10" borderId="0" xfId="0" applyFont="1" applyFill="1" applyAlignment="1">
      <alignment vertical="top" wrapText="1"/>
    </xf>
    <xf numFmtId="0" fontId="32" fillId="10" borderId="0" xfId="0" applyFont="1" applyFill="1"/>
    <xf numFmtId="0" fontId="29" fillId="10" borderId="0" xfId="0" applyFont="1" applyFill="1" applyAlignment="1">
      <alignment horizontal="left"/>
    </xf>
    <xf numFmtId="0" fontId="31" fillId="10" borderId="0" xfId="0" applyFont="1" applyFill="1" applyAlignment="1">
      <alignment horizontal="left"/>
    </xf>
    <xf numFmtId="0" fontId="2" fillId="0" borderId="0" xfId="0" quotePrefix="1" applyFont="1"/>
    <xf numFmtId="0" fontId="33" fillId="10" borderId="0" xfId="0" applyFont="1" applyFill="1"/>
    <xf numFmtId="0" fontId="30" fillId="0" borderId="0" xfId="0" applyFont="1"/>
    <xf numFmtId="0" fontId="34" fillId="10" borderId="0" xfId="0" applyFont="1" applyFill="1"/>
    <xf numFmtId="0" fontId="20" fillId="4" borderId="19" xfId="0" applyFont="1" applyFill="1" applyBorder="1" applyAlignment="1">
      <alignment horizontal="center" wrapText="1" readingOrder="1"/>
    </xf>
    <xf numFmtId="0" fontId="14" fillId="4" borderId="5" xfId="0" applyFont="1" applyFill="1" applyBorder="1" applyAlignment="1">
      <alignment vertical="center" wrapText="1"/>
    </xf>
    <xf numFmtId="0" fontId="26" fillId="2" borderId="1" xfId="0" applyFont="1" applyFill="1" applyBorder="1" applyAlignment="1">
      <alignment horizontal="center"/>
    </xf>
    <xf numFmtId="0" fontId="36" fillId="9" borderId="1" xfId="0" applyFont="1" applyFill="1" applyBorder="1" applyAlignment="1">
      <alignment horizontal="center"/>
    </xf>
    <xf numFmtId="0" fontId="36" fillId="11" borderId="1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168" fontId="7" fillId="10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168" fontId="7" fillId="12" borderId="1" xfId="0" applyNumberFormat="1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8" fillId="0" borderId="0" xfId="0" applyFont="1" applyAlignment="1">
      <alignment horizontal="left" vertical="top" wrapText="1"/>
    </xf>
    <xf numFmtId="0" fontId="13" fillId="8" borderId="1" xfId="0" applyFont="1" applyFill="1" applyBorder="1" applyAlignment="1">
      <alignment horizontal="center" vertical="center"/>
    </xf>
    <xf numFmtId="8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0" fontId="13" fillId="0" borderId="0" xfId="0" applyFont="1" applyAlignment="1">
      <alignment horizontal="center" wrapText="1"/>
    </xf>
  </cellXfs>
  <cellStyles count="3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  <cellStyle name="Percent" xfId="29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7D9B"/>
      <color rgb="FFE7ECEF"/>
      <color rgb="FFCBD7DE"/>
      <color rgb="FFD9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5270500</xdr:colOff>
      <xdr:row>11</xdr:row>
      <xdr:rowOff>123834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DDFD59-4667-4605-9806-8233C41B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" y="1295400"/>
          <a:ext cx="5270500" cy="1114434"/>
        </a:xfrm>
        <a:prstGeom prst="rect">
          <a:avLst/>
        </a:prstGeom>
      </xdr:spPr>
    </xdr:pic>
    <xdr:clientData/>
  </xdr:twoCellAnchor>
  <xdr:twoCellAnchor editAs="oneCell">
    <xdr:from>
      <xdr:col>1</xdr:col>
      <xdr:colOff>12699</xdr:colOff>
      <xdr:row>23</xdr:row>
      <xdr:rowOff>152400</xdr:rowOff>
    </xdr:from>
    <xdr:to>
      <xdr:col>1</xdr:col>
      <xdr:colOff>5295732</xdr:colOff>
      <xdr:row>29</xdr:row>
      <xdr:rowOff>59849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2A31CE-9E6A-4479-892F-4D4B9DB8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259" y="4815840"/>
          <a:ext cx="5283033" cy="1096169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41</xdr:row>
      <xdr:rowOff>88900</xdr:rowOff>
    </xdr:from>
    <xdr:to>
      <xdr:col>1</xdr:col>
      <xdr:colOff>4527550</xdr:colOff>
      <xdr:row>47</xdr:row>
      <xdr:rowOff>129669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4DCDDF-2E1C-446F-9C2F-5FD64607A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2260" y="8135620"/>
          <a:ext cx="4514850" cy="12294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350521</xdr:colOff>
      <xdr:row>0</xdr:row>
      <xdr:rowOff>83820</xdr:rowOff>
    </xdr:from>
    <xdr:to>
      <xdr:col>25</xdr:col>
      <xdr:colOff>106681</xdr:colOff>
      <xdr:row>17</xdr:row>
      <xdr:rowOff>157259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C3B02B-FD85-B8ED-6424-9364A2571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2221" y="83820"/>
          <a:ext cx="5897880" cy="330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381000</xdr:colOff>
      <xdr:row>18</xdr:row>
      <xdr:rowOff>157158</xdr:rowOff>
    </xdr:from>
    <xdr:to>
      <xdr:col>23</xdr:col>
      <xdr:colOff>205740</xdr:colOff>
      <xdr:row>31</xdr:row>
      <xdr:rowOff>160843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8BD5C8-9CE1-93B9-3D85-D9C345455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2700" y="3570918"/>
          <a:ext cx="5021580" cy="2381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449580</xdr:colOff>
      <xdr:row>0</xdr:row>
      <xdr:rowOff>114300</xdr:rowOff>
    </xdr:from>
    <xdr:to>
      <xdr:col>25</xdr:col>
      <xdr:colOff>2838</xdr:colOff>
      <xdr:row>16</xdr:row>
      <xdr:rowOff>148091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1D334E-F8DC-2F21-9075-6361BBE20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14300"/>
          <a:ext cx="6639858" cy="30817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264026</xdr:colOff>
      <xdr:row>0</xdr:row>
      <xdr:rowOff>182880</xdr:rowOff>
    </xdr:from>
    <xdr:to>
      <xdr:col>25</xdr:col>
      <xdr:colOff>16331</xdr:colOff>
      <xdr:row>17</xdr:row>
      <xdr:rowOff>15765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062F88-54AF-22A2-BB2F-399672A54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3286" y="182880"/>
          <a:ext cx="6366465" cy="30637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335280</xdr:colOff>
      <xdr:row>13</xdr:row>
      <xdr:rowOff>301540</xdr:rowOff>
    </xdr:from>
    <xdr:to>
      <xdr:col>24</xdr:col>
      <xdr:colOff>221675</xdr:colOff>
      <xdr:row>26</xdr:row>
      <xdr:rowOff>129882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F13EBF-ED15-91CD-E02E-E42F6F6E4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2520" y="3128560"/>
          <a:ext cx="5083235" cy="2502962"/>
        </a:xfrm>
        <a:prstGeom prst="rect">
          <a:avLst/>
        </a:prstGeom>
      </xdr:spPr>
    </xdr:pic>
    <xdr:clientData/>
  </xdr:twoCellAnchor>
  <xdr:twoCellAnchor editAs="oneCell">
    <xdr:from>
      <xdr:col>13</xdr:col>
      <xdr:colOff>289560</xdr:colOff>
      <xdr:row>27</xdr:row>
      <xdr:rowOff>157604</xdr:rowOff>
    </xdr:from>
    <xdr:to>
      <xdr:col>23</xdr:col>
      <xdr:colOff>183611</xdr:colOff>
      <xdr:row>41</xdr:row>
      <xdr:rowOff>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1F0386-09AB-3A92-8DF8-A22809A5D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00" y="5857364"/>
          <a:ext cx="4618451" cy="2403096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0</xdr:row>
      <xdr:rowOff>92220</xdr:rowOff>
    </xdr:from>
    <xdr:to>
      <xdr:col>24</xdr:col>
      <xdr:colOff>106680</xdr:colOff>
      <xdr:row>13</xdr:row>
      <xdr:rowOff>105454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CA2D34-F5F2-D133-915E-48C31C5BF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49640" y="92220"/>
          <a:ext cx="5151120" cy="28402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236220</xdr:colOff>
      <xdr:row>15</xdr:row>
      <xdr:rowOff>50080</xdr:rowOff>
    </xdr:from>
    <xdr:to>
      <xdr:col>34</xdr:col>
      <xdr:colOff>122615</xdr:colOff>
      <xdr:row>28</xdr:row>
      <xdr:rowOff>68922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CEB406-0FFB-4219-A79D-1E5CD6569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57860" y="3448600"/>
          <a:ext cx="5083235" cy="2502962"/>
        </a:xfrm>
        <a:prstGeom prst="rect">
          <a:avLst/>
        </a:prstGeom>
      </xdr:spPr>
    </xdr:pic>
    <xdr:clientData/>
  </xdr:twoCellAnchor>
  <xdr:twoCellAnchor editAs="oneCell">
    <xdr:from>
      <xdr:col>12</xdr:col>
      <xdr:colOff>441960</xdr:colOff>
      <xdr:row>15</xdr:row>
      <xdr:rowOff>20444</xdr:rowOff>
    </xdr:from>
    <xdr:to>
      <xdr:col>22</xdr:col>
      <xdr:colOff>336011</xdr:colOff>
      <xdr:row>27</xdr:row>
      <xdr:rowOff>122300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27704C-FED7-4208-8F7A-4ED606855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66760" y="3418964"/>
          <a:ext cx="4618451" cy="2403096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0</xdr:row>
      <xdr:rowOff>92220</xdr:rowOff>
    </xdr:from>
    <xdr:to>
      <xdr:col>24</xdr:col>
      <xdr:colOff>106680</xdr:colOff>
      <xdr:row>13</xdr:row>
      <xdr:rowOff>105454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5F8A88-FD99-4BFC-A088-F81D10533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49640" y="92220"/>
          <a:ext cx="5151120" cy="2840254"/>
        </a:xfrm>
        <a:prstGeom prst="rect">
          <a:avLst/>
        </a:prstGeom>
      </xdr:spPr>
    </xdr:pic>
    <xdr:clientData/>
  </xdr:twoCellAnchor>
  <xdr:oneCellAnchor>
    <xdr:from>
      <xdr:col>11</xdr:col>
      <xdr:colOff>259081</xdr:colOff>
      <xdr:row>29</xdr:row>
      <xdr:rowOff>15240</xdr:rowOff>
    </xdr:from>
    <xdr:ext cx="5356859" cy="3269998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A8D007A-2892-29D0-0E3F-D58A98216179}"/>
            </a:ext>
          </a:extLst>
        </xdr:cNvPr>
        <xdr:cNvSpPr txBox="1"/>
      </xdr:nvSpPr>
      <xdr:spPr>
        <a:xfrm>
          <a:off x="8290561" y="6080760"/>
          <a:ext cx="5356859" cy="3269998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6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***</a:t>
          </a:r>
          <a:r>
            <a:rPr lang="en-AU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Attention (MacOS users)</a:t>
          </a:r>
        </a:p>
        <a:p>
          <a:r>
            <a:rPr lang="en-AU" sz="1600"/>
            <a:t>The latest version of macOS does not support formulas on both sides of an equation.</a:t>
          </a:r>
          <a:r>
            <a:rPr lang="en-AU" sz="1600" baseline="0"/>
            <a:t> I</a:t>
          </a:r>
          <a:r>
            <a:rPr lang="en-AU" sz="1600"/>
            <a:t>t must always be on the left-hand side (LHS).</a:t>
          </a:r>
        </a:p>
        <a:p>
          <a:r>
            <a:rPr lang="en-AU" sz="1600"/>
            <a:t>Therefore, those who are using MacOS, please modify your constraint formula accordingly to meet this requirement.</a:t>
          </a:r>
        </a:p>
        <a:p>
          <a:r>
            <a:rPr lang="en-AU" sz="1600"/>
            <a:t>A modified version of the Fixed Cost problem worksheet is provided here. </a:t>
          </a:r>
        </a:p>
        <a:p>
          <a:r>
            <a:rPr lang="en-AU" sz="1600"/>
            <a:t>If needed, seek support from your tutor for further clarification.</a:t>
          </a:r>
        </a:p>
        <a:p>
          <a:r>
            <a:rPr lang="en-AU" sz="1600"/>
            <a:t>For more details, refer this</a:t>
          </a:r>
          <a:r>
            <a:rPr lang="en-AU" sz="1600" baseline="0"/>
            <a:t> video:</a:t>
          </a:r>
          <a:r>
            <a:rPr lang="en-AU" sz="16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AU" sz="1600" b="1" u="sng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https://www.youtube.com/watch?v=0et4-4WDor0</a:t>
          </a:r>
          <a:endParaRPr lang="en-AU" sz="1600" b="1">
            <a:solidFill>
              <a:srgbClr val="0070C0"/>
            </a:solidFill>
            <a:effectLst/>
          </a:endParaRPr>
        </a:p>
        <a:p>
          <a:endParaRPr lang="en-AU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297180</xdr:colOff>
      <xdr:row>0</xdr:row>
      <xdr:rowOff>106680</xdr:rowOff>
    </xdr:from>
    <xdr:to>
      <xdr:col>31</xdr:col>
      <xdr:colOff>313452</xdr:colOff>
      <xdr:row>13</xdr:row>
      <xdr:rowOff>14547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550519-10E5-1628-0DF9-EC8630C32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6220" y="106680"/>
          <a:ext cx="7941072" cy="2399607"/>
        </a:xfrm>
        <a:prstGeom prst="rect">
          <a:avLst/>
        </a:prstGeom>
      </xdr:spPr>
    </xdr:pic>
    <xdr:clientData/>
  </xdr:twoCellAnchor>
  <xdr:twoCellAnchor editAs="oneCell">
    <xdr:from>
      <xdr:col>15</xdr:col>
      <xdr:colOff>487680</xdr:colOff>
      <xdr:row>15</xdr:row>
      <xdr:rowOff>39766</xdr:rowOff>
    </xdr:from>
    <xdr:to>
      <xdr:col>32</xdr:col>
      <xdr:colOff>138205</xdr:colOff>
      <xdr:row>32</xdr:row>
      <xdr:rowOff>51944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989FF2-A3A1-8E73-BBC4-CC1D68413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46720" y="2897266"/>
          <a:ext cx="8070625" cy="3938383"/>
        </a:xfrm>
        <a:prstGeom prst="rect">
          <a:avLst/>
        </a:prstGeom>
      </xdr:spPr>
    </xdr:pic>
    <xdr:clientData/>
  </xdr:twoCellAnchor>
  <xdr:twoCellAnchor editAs="oneCell">
    <xdr:from>
      <xdr:col>15</xdr:col>
      <xdr:colOff>447675</xdr:colOff>
      <xdr:row>34</xdr:row>
      <xdr:rowOff>123824</xdr:rowOff>
    </xdr:from>
    <xdr:to>
      <xdr:col>32</xdr:col>
      <xdr:colOff>1089</xdr:colOff>
      <xdr:row>45</xdr:row>
      <xdr:rowOff>114299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F56970-F8ED-7E4B-A889-6ECDACEA6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7296149"/>
          <a:ext cx="7973514" cy="23145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BB6FE-858A-48FC-BA05-F169F74C97C7}">
  <dimension ref="A1:N65"/>
  <sheetViews>
    <sheetView showGridLines="0" topLeftCell="A32" zoomScaleNormal="100" workbookViewId="0">
      <selection activeCell="B57" sqref="B57"/>
    </sheetView>
  </sheetViews>
  <sheetFormatPr defaultColWidth="9.28515625" defaultRowHeight="14.4" x14ac:dyDescent="0.3"/>
  <cols>
    <col min="1" max="1" width="5.42578125" customWidth="1"/>
    <col min="2" max="2" width="109.42578125" style="71" customWidth="1"/>
    <col min="3" max="8" width="9.28515625" style="71"/>
    <col min="9" max="16384" width="9.28515625" style="72"/>
  </cols>
  <sheetData>
    <row r="1" spans="1:13" ht="24" customHeight="1" x14ac:dyDescent="0.45">
      <c r="A1" s="69"/>
      <c r="B1" s="70" t="s">
        <v>60</v>
      </c>
    </row>
    <row r="2" spans="1:13" ht="15.6" x14ac:dyDescent="0.3"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1:13" ht="15.6" x14ac:dyDescent="0.3">
      <c r="A3" s="75" t="s">
        <v>61</v>
      </c>
      <c r="B3" s="76" t="s">
        <v>62</v>
      </c>
      <c r="C3" s="72"/>
      <c r="D3" s="77"/>
      <c r="E3" s="77"/>
      <c r="F3" s="77"/>
      <c r="G3" s="77"/>
      <c r="H3" s="77"/>
      <c r="I3" s="77"/>
      <c r="J3" s="73"/>
      <c r="K3" s="73"/>
      <c r="L3" s="73"/>
      <c r="M3" s="74"/>
    </row>
    <row r="4" spans="1:13" ht="15.6" x14ac:dyDescent="0.3">
      <c r="A4" s="78"/>
      <c r="B4" s="79" t="s">
        <v>63</v>
      </c>
      <c r="C4" s="72"/>
      <c r="D4" s="77"/>
      <c r="E4" s="77"/>
      <c r="F4" s="77"/>
      <c r="G4" s="77"/>
      <c r="H4" s="77"/>
      <c r="I4" s="77"/>
      <c r="J4" s="73"/>
      <c r="K4" s="73"/>
      <c r="L4" s="73"/>
      <c r="M4" s="74"/>
    </row>
    <row r="5" spans="1:13" ht="15.6" x14ac:dyDescent="0.3">
      <c r="A5" s="78"/>
      <c r="B5" s="79" t="s">
        <v>64</v>
      </c>
      <c r="C5" s="72"/>
      <c r="D5" s="77"/>
      <c r="E5" s="77"/>
      <c r="F5" s="77"/>
      <c r="G5" s="77"/>
      <c r="H5" s="77"/>
      <c r="I5" s="77"/>
      <c r="J5" s="73"/>
      <c r="K5" s="73"/>
      <c r="L5" s="73"/>
      <c r="M5" s="74"/>
    </row>
    <row r="6" spans="1:13" ht="15.6" x14ac:dyDescent="0.3">
      <c r="A6" s="78"/>
      <c r="B6" s="79"/>
      <c r="C6" s="72"/>
      <c r="D6" s="77"/>
      <c r="E6" s="77"/>
      <c r="F6" s="77"/>
      <c r="G6" s="77"/>
      <c r="H6" s="77"/>
      <c r="I6" s="77"/>
      <c r="J6" s="73"/>
      <c r="K6" s="73"/>
      <c r="L6" s="73"/>
      <c r="M6" s="74"/>
    </row>
    <row r="7" spans="1:13" ht="15.6" x14ac:dyDescent="0.3">
      <c r="A7" s="78"/>
      <c r="B7" s="79"/>
      <c r="C7" s="72"/>
      <c r="D7" s="77"/>
      <c r="E7" s="77"/>
      <c r="F7" s="77"/>
      <c r="G7" s="77"/>
      <c r="H7" s="77"/>
      <c r="I7" s="77"/>
      <c r="J7" s="73"/>
      <c r="K7" s="73"/>
      <c r="L7" s="73"/>
      <c r="M7" s="74"/>
    </row>
    <row r="8" spans="1:13" ht="15.6" x14ac:dyDescent="0.3">
      <c r="A8" s="78"/>
      <c r="B8" s="79"/>
      <c r="C8" s="72"/>
      <c r="D8" s="77"/>
      <c r="E8" s="77"/>
      <c r="F8" s="77"/>
      <c r="G8" s="77"/>
      <c r="H8" s="77"/>
      <c r="I8" s="77"/>
      <c r="J8" s="73"/>
      <c r="K8" s="73"/>
      <c r="L8" s="73"/>
      <c r="M8" s="74"/>
    </row>
    <row r="9" spans="1:13" ht="15.6" x14ac:dyDescent="0.3">
      <c r="A9" s="78"/>
      <c r="B9" s="73"/>
      <c r="C9" s="72"/>
      <c r="D9" s="77"/>
      <c r="E9" s="77"/>
      <c r="F9" s="77"/>
      <c r="G9" s="77"/>
      <c r="H9" s="77"/>
      <c r="I9" s="77"/>
      <c r="J9" s="73"/>
      <c r="K9" s="73"/>
      <c r="L9" s="73"/>
      <c r="M9" s="74"/>
    </row>
    <row r="10" spans="1:13" ht="15.6" x14ac:dyDescent="0.3">
      <c r="A10" s="78"/>
      <c r="B10" s="73"/>
      <c r="C10" s="72"/>
      <c r="D10" s="77"/>
      <c r="E10" s="77"/>
      <c r="F10" s="77"/>
      <c r="G10" s="77"/>
      <c r="H10" s="77"/>
      <c r="I10" s="77"/>
      <c r="J10" s="73"/>
      <c r="K10" s="73"/>
      <c r="L10" s="73"/>
      <c r="M10" s="74"/>
    </row>
    <row r="11" spans="1:13" ht="15.6" x14ac:dyDescent="0.3">
      <c r="A11" s="78"/>
      <c r="B11" s="79"/>
      <c r="C11" s="72"/>
      <c r="D11" s="77"/>
      <c r="E11" s="77"/>
      <c r="F11" s="77"/>
      <c r="G11" s="77"/>
      <c r="H11" s="77"/>
      <c r="I11" s="77"/>
      <c r="J11" s="73"/>
      <c r="K11" s="73"/>
      <c r="L11" s="73"/>
      <c r="M11" s="74"/>
    </row>
    <row r="12" spans="1:13" ht="15.6" x14ac:dyDescent="0.3">
      <c r="A12" s="78"/>
      <c r="B12" s="79"/>
      <c r="C12" s="72"/>
      <c r="D12" s="77"/>
      <c r="E12" s="77"/>
      <c r="F12" s="77"/>
      <c r="G12" s="77"/>
      <c r="H12" s="77"/>
      <c r="I12" s="77"/>
      <c r="J12" s="73"/>
      <c r="K12" s="73"/>
      <c r="L12" s="73"/>
      <c r="M12" s="74"/>
    </row>
    <row r="13" spans="1:13" ht="15.6" x14ac:dyDescent="0.3">
      <c r="A13" s="78"/>
      <c r="B13" s="79" t="s">
        <v>65</v>
      </c>
      <c r="C13" s="72"/>
      <c r="D13" s="77"/>
      <c r="E13" s="77"/>
      <c r="F13" s="77"/>
      <c r="G13" s="77"/>
      <c r="H13" s="77"/>
      <c r="I13" s="77"/>
      <c r="J13" s="73"/>
      <c r="K13" s="73"/>
      <c r="L13" s="73"/>
      <c r="M13" s="74"/>
    </row>
    <row r="14" spans="1:13" ht="15.6" x14ac:dyDescent="0.3">
      <c r="A14" s="78"/>
      <c r="B14" s="79" t="s">
        <v>66</v>
      </c>
      <c r="C14" s="72"/>
      <c r="D14" s="77"/>
      <c r="E14" s="77"/>
      <c r="F14" s="77"/>
      <c r="G14" s="77"/>
      <c r="H14" s="77"/>
      <c r="I14" s="77"/>
      <c r="J14" s="73"/>
      <c r="K14" s="73"/>
      <c r="L14" s="73"/>
      <c r="M14" s="74"/>
    </row>
    <row r="15" spans="1:13" ht="15.6" x14ac:dyDescent="0.3">
      <c r="A15" s="78"/>
      <c r="B15" s="79"/>
      <c r="C15" s="72"/>
      <c r="D15" s="77"/>
      <c r="E15" s="77"/>
      <c r="F15" s="77"/>
      <c r="G15" s="77"/>
      <c r="H15" s="77"/>
      <c r="I15" s="77"/>
      <c r="J15" s="73"/>
      <c r="K15" s="73"/>
      <c r="L15" s="73"/>
      <c r="M15" s="74"/>
    </row>
    <row r="16" spans="1:13" ht="15.6" x14ac:dyDescent="0.3">
      <c r="A16" s="78"/>
      <c r="B16" s="79" t="s">
        <v>67</v>
      </c>
      <c r="C16" s="72"/>
      <c r="D16" s="77"/>
      <c r="E16" s="77"/>
      <c r="F16" s="77"/>
      <c r="G16" s="77"/>
      <c r="H16" s="77"/>
      <c r="I16" s="77"/>
      <c r="J16" s="73"/>
      <c r="K16" s="73"/>
      <c r="L16" s="73"/>
      <c r="M16" s="74"/>
    </row>
    <row r="17" spans="1:13" ht="15.6" x14ac:dyDescent="0.3">
      <c r="A17" s="78"/>
      <c r="B17" s="79"/>
      <c r="C17" s="72"/>
      <c r="D17" s="77"/>
      <c r="E17" s="77"/>
      <c r="F17" s="77"/>
      <c r="G17" s="77"/>
      <c r="H17" s="77"/>
      <c r="I17" s="77"/>
      <c r="J17" s="73"/>
      <c r="K17" s="73"/>
      <c r="L17" s="73"/>
      <c r="M17" s="74"/>
    </row>
    <row r="18" spans="1:13" ht="15.6" x14ac:dyDescent="0.3">
      <c r="A18" s="78"/>
      <c r="B18" s="73" t="s">
        <v>68</v>
      </c>
      <c r="C18" s="72"/>
      <c r="D18" s="77"/>
      <c r="E18" s="77"/>
      <c r="F18" s="77"/>
      <c r="G18" s="77"/>
      <c r="H18" s="77"/>
      <c r="I18" s="77"/>
      <c r="J18" s="73"/>
      <c r="K18" s="73"/>
      <c r="L18" s="73"/>
      <c r="M18" s="74"/>
    </row>
    <row r="19" spans="1:13" ht="15.6" x14ac:dyDescent="0.3">
      <c r="A19" s="78"/>
      <c r="B19" s="79" t="s">
        <v>69</v>
      </c>
      <c r="C19" s="72"/>
      <c r="D19" s="77"/>
      <c r="E19" s="77"/>
      <c r="F19" s="77"/>
      <c r="G19" s="77"/>
      <c r="H19" s="77"/>
      <c r="I19" s="77"/>
      <c r="J19" s="73"/>
      <c r="K19" s="73"/>
      <c r="L19" s="73"/>
      <c r="M19" s="74"/>
    </row>
    <row r="20" spans="1:13" ht="15.6" x14ac:dyDescent="0.3">
      <c r="A20" s="78"/>
      <c r="B20" s="79"/>
      <c r="C20" s="72"/>
      <c r="D20" s="77"/>
      <c r="E20" s="77"/>
      <c r="F20" s="77"/>
      <c r="G20" s="77"/>
      <c r="H20" s="77"/>
      <c r="I20" s="77"/>
      <c r="J20" s="73"/>
      <c r="K20" s="73"/>
      <c r="L20" s="73"/>
      <c r="M20" s="74"/>
    </row>
    <row r="21" spans="1:13" ht="15.6" x14ac:dyDescent="0.3">
      <c r="A21" s="75" t="s">
        <v>70</v>
      </c>
      <c r="B21" s="76" t="s">
        <v>71</v>
      </c>
      <c r="C21" s="72"/>
      <c r="D21" s="77"/>
      <c r="E21" s="77"/>
      <c r="F21" s="77"/>
      <c r="G21" s="77"/>
      <c r="H21" s="77"/>
      <c r="I21" s="77"/>
      <c r="J21" s="73"/>
      <c r="K21" s="73"/>
      <c r="L21" s="73"/>
      <c r="M21" s="74"/>
    </row>
    <row r="22" spans="1:13" ht="15.6" x14ac:dyDescent="0.3">
      <c r="A22" s="78"/>
      <c r="B22" s="79" t="s">
        <v>72</v>
      </c>
      <c r="C22" s="72"/>
      <c r="D22" s="77"/>
      <c r="E22" s="77"/>
      <c r="F22" s="77"/>
      <c r="G22" s="77"/>
      <c r="H22" s="77"/>
      <c r="I22" s="77"/>
      <c r="J22" s="73"/>
      <c r="K22" s="73"/>
      <c r="L22" s="73"/>
      <c r="M22" s="74"/>
    </row>
    <row r="23" spans="1:13" ht="15.6" x14ac:dyDescent="0.3">
      <c r="A23" s="78"/>
      <c r="B23" s="79" t="s">
        <v>73</v>
      </c>
      <c r="C23" s="72"/>
      <c r="D23" s="77"/>
      <c r="E23" s="77"/>
      <c r="F23" s="77"/>
      <c r="G23" s="77"/>
      <c r="H23" s="77"/>
      <c r="I23" s="77"/>
      <c r="J23" s="73"/>
      <c r="K23" s="73"/>
      <c r="L23" s="73"/>
      <c r="M23" s="74"/>
    </row>
    <row r="24" spans="1:13" ht="15.6" x14ac:dyDescent="0.3">
      <c r="A24" s="78"/>
      <c r="B24" s="79"/>
      <c r="C24" s="72"/>
      <c r="D24" s="77"/>
      <c r="E24" s="77"/>
      <c r="F24" s="77"/>
      <c r="G24" s="77"/>
      <c r="H24" s="77"/>
      <c r="I24" s="77"/>
      <c r="J24" s="73"/>
      <c r="K24" s="73"/>
      <c r="L24" s="73"/>
      <c r="M24" s="74"/>
    </row>
    <row r="25" spans="1:13" ht="15.6" x14ac:dyDescent="0.3">
      <c r="A25" s="78"/>
      <c r="B25" s="79"/>
      <c r="C25" s="72"/>
      <c r="D25" s="77"/>
      <c r="E25" s="77"/>
      <c r="F25" s="77"/>
      <c r="G25" s="77"/>
      <c r="H25" s="77"/>
      <c r="I25" s="77"/>
      <c r="J25" s="73"/>
      <c r="K25" s="73"/>
      <c r="L25" s="73"/>
      <c r="M25" s="74"/>
    </row>
    <row r="26" spans="1:13" ht="15.6" x14ac:dyDescent="0.3">
      <c r="A26" s="78"/>
      <c r="B26" s="79"/>
      <c r="C26" s="72"/>
      <c r="D26" s="77"/>
      <c r="E26" s="77"/>
      <c r="F26" s="77"/>
      <c r="G26" s="77"/>
      <c r="H26" s="77"/>
      <c r="I26" s="77"/>
      <c r="J26" s="73"/>
      <c r="K26" s="73"/>
      <c r="L26" s="73"/>
      <c r="M26" s="74"/>
    </row>
    <row r="27" spans="1:13" ht="15.6" x14ac:dyDescent="0.3">
      <c r="A27" s="78"/>
      <c r="B27" s="79"/>
      <c r="C27" s="72"/>
      <c r="D27" s="77"/>
      <c r="E27" s="77"/>
      <c r="F27" s="77"/>
      <c r="G27" s="77"/>
      <c r="H27" s="77"/>
      <c r="I27" s="77"/>
      <c r="J27" s="73"/>
      <c r="K27" s="73"/>
      <c r="L27" s="73"/>
      <c r="M27" s="74"/>
    </row>
    <row r="28" spans="1:13" ht="15.6" x14ac:dyDescent="0.3">
      <c r="A28" s="78"/>
      <c r="B28" s="79"/>
      <c r="C28" s="72"/>
      <c r="D28" s="77"/>
      <c r="E28" s="77"/>
      <c r="F28" s="77"/>
      <c r="G28" s="77"/>
      <c r="H28" s="77"/>
      <c r="I28" s="77"/>
      <c r="J28" s="73"/>
      <c r="K28" s="73"/>
      <c r="L28" s="73"/>
      <c r="M28" s="74"/>
    </row>
    <row r="29" spans="1:13" ht="15.6" x14ac:dyDescent="0.3">
      <c r="A29" s="78"/>
      <c r="B29" s="79"/>
      <c r="C29" s="72"/>
      <c r="D29" s="77"/>
      <c r="E29" s="77"/>
      <c r="F29" s="77"/>
      <c r="G29" s="77"/>
      <c r="H29" s="77"/>
      <c r="I29" s="77"/>
      <c r="J29" s="73"/>
      <c r="K29" s="73"/>
      <c r="L29" s="73"/>
      <c r="M29" s="74"/>
    </row>
    <row r="30" spans="1:13" ht="15.6" x14ac:dyDescent="0.3">
      <c r="A30" s="78"/>
      <c r="B30" s="79"/>
      <c r="C30" s="72"/>
      <c r="D30" s="77"/>
      <c r="E30" s="77"/>
      <c r="F30" s="77"/>
      <c r="G30" s="77"/>
      <c r="H30" s="77"/>
      <c r="I30" s="77"/>
      <c r="J30" s="73"/>
      <c r="K30" s="73"/>
      <c r="L30" s="73"/>
      <c r="M30" s="74"/>
    </row>
    <row r="31" spans="1:13" ht="15.6" x14ac:dyDescent="0.3">
      <c r="A31" s="78"/>
      <c r="B31" s="79" t="s">
        <v>74</v>
      </c>
      <c r="C31" s="72"/>
      <c r="D31" s="77"/>
      <c r="E31" s="77"/>
      <c r="F31" s="77"/>
      <c r="G31" s="77"/>
      <c r="H31" s="77"/>
      <c r="I31" s="77"/>
      <c r="J31" s="73"/>
      <c r="K31" s="73"/>
      <c r="L31" s="73"/>
      <c r="M31" s="74"/>
    </row>
    <row r="32" spans="1:13" ht="15.6" x14ac:dyDescent="0.3">
      <c r="A32" s="78"/>
      <c r="B32" s="79" t="s">
        <v>75</v>
      </c>
      <c r="C32" s="72"/>
      <c r="D32" s="77"/>
      <c r="E32" s="77"/>
      <c r="F32" s="77"/>
      <c r="G32" s="77"/>
      <c r="H32" s="77"/>
      <c r="I32" s="77"/>
      <c r="J32" s="73"/>
      <c r="K32" s="73"/>
      <c r="L32" s="73"/>
      <c r="M32" s="74"/>
    </row>
    <row r="33" spans="1:13" ht="15.6" x14ac:dyDescent="0.3">
      <c r="A33" s="78"/>
      <c r="B33" s="79"/>
      <c r="C33" s="72"/>
      <c r="D33" s="77"/>
      <c r="E33" s="77"/>
      <c r="F33" s="77"/>
      <c r="G33" s="77"/>
      <c r="H33" s="77"/>
      <c r="I33" s="77"/>
      <c r="J33" s="73"/>
      <c r="K33" s="73"/>
      <c r="L33" s="73"/>
      <c r="M33" s="74"/>
    </row>
    <row r="34" spans="1:13" ht="15.6" x14ac:dyDescent="0.3">
      <c r="A34" s="78"/>
      <c r="B34" s="80" t="s">
        <v>76</v>
      </c>
      <c r="C34" s="72"/>
      <c r="D34" s="77"/>
      <c r="E34" s="77"/>
      <c r="F34" s="77"/>
      <c r="G34" s="77"/>
      <c r="H34" s="77"/>
      <c r="I34" s="77"/>
      <c r="J34" s="73"/>
      <c r="K34" s="73"/>
      <c r="L34" s="73"/>
      <c r="M34" s="74"/>
    </row>
    <row r="35" spans="1:13" ht="8.5500000000000007" customHeight="1" x14ac:dyDescent="0.3">
      <c r="A35" s="78"/>
      <c r="B35" s="80"/>
      <c r="C35" s="72"/>
      <c r="D35" s="77"/>
      <c r="E35" s="77"/>
      <c r="F35" s="77"/>
      <c r="G35" s="77"/>
      <c r="H35" s="77"/>
      <c r="I35" s="77"/>
      <c r="J35" s="73"/>
      <c r="K35" s="73"/>
      <c r="L35" s="73"/>
      <c r="M35" s="74"/>
    </row>
    <row r="36" spans="1:13" ht="15.6" x14ac:dyDescent="0.3">
      <c r="A36" s="78"/>
      <c r="B36" s="80" t="s">
        <v>77</v>
      </c>
      <c r="C36" s="72"/>
      <c r="D36" s="77"/>
      <c r="E36" s="77"/>
      <c r="F36" s="77"/>
      <c r="G36" s="77"/>
      <c r="H36" s="77"/>
      <c r="I36" s="77"/>
      <c r="J36" s="73"/>
      <c r="K36" s="73"/>
      <c r="L36" s="73"/>
      <c r="M36" s="74"/>
    </row>
    <row r="37" spans="1:13" ht="15.6" x14ac:dyDescent="0.3">
      <c r="A37" s="78"/>
      <c r="B37" s="80" t="s">
        <v>78</v>
      </c>
      <c r="C37" s="72"/>
      <c r="D37" s="77"/>
      <c r="E37" s="77"/>
      <c r="F37" s="77"/>
      <c r="G37" s="77"/>
      <c r="H37" s="77"/>
      <c r="I37" s="77"/>
      <c r="J37" s="73"/>
      <c r="K37" s="73"/>
      <c r="L37" s="73"/>
      <c r="M37" s="74"/>
    </row>
    <row r="38" spans="1:13" ht="8.5500000000000007" customHeight="1" x14ac:dyDescent="0.3">
      <c r="A38" s="78"/>
      <c r="B38" s="80"/>
      <c r="C38" s="72"/>
      <c r="D38" s="77"/>
      <c r="E38" s="77"/>
      <c r="F38" s="77"/>
      <c r="G38" s="77"/>
      <c r="H38" s="77"/>
      <c r="I38" s="77"/>
      <c r="J38" s="73"/>
      <c r="K38" s="73"/>
      <c r="L38" s="73"/>
      <c r="M38" s="74"/>
    </row>
    <row r="39" spans="1:13" ht="15.6" x14ac:dyDescent="0.3">
      <c r="A39" s="75" t="s">
        <v>79</v>
      </c>
      <c r="B39" s="76" t="s">
        <v>80</v>
      </c>
      <c r="C39" s="72"/>
      <c r="D39" s="77"/>
      <c r="E39" s="77"/>
      <c r="F39" s="77"/>
      <c r="G39" s="77"/>
      <c r="H39" s="77"/>
      <c r="I39" s="77"/>
      <c r="J39" s="73"/>
      <c r="K39" s="73"/>
      <c r="L39" s="73"/>
      <c r="M39" s="74"/>
    </row>
    <row r="40" spans="1:13" ht="15.6" x14ac:dyDescent="0.3">
      <c r="A40" s="78"/>
      <c r="B40" s="79" t="s">
        <v>81</v>
      </c>
      <c r="C40" s="72"/>
      <c r="D40" s="77"/>
      <c r="E40" s="77"/>
      <c r="F40" s="77"/>
      <c r="G40" s="77"/>
      <c r="H40" s="77"/>
      <c r="I40" s="77"/>
      <c r="J40" s="73"/>
      <c r="K40" s="73"/>
      <c r="L40" s="73"/>
      <c r="M40" s="74"/>
    </row>
    <row r="41" spans="1:13" ht="15.6" x14ac:dyDescent="0.3">
      <c r="A41" s="78"/>
      <c r="B41" s="79" t="s">
        <v>82</v>
      </c>
      <c r="C41" s="72"/>
      <c r="D41" s="77"/>
      <c r="E41" s="77"/>
      <c r="F41" s="77"/>
      <c r="G41" s="77"/>
      <c r="H41" s="77"/>
      <c r="I41" s="77"/>
      <c r="J41" s="73"/>
      <c r="K41" s="73"/>
      <c r="L41" s="73"/>
      <c r="M41" s="74"/>
    </row>
    <row r="42" spans="1:13" ht="15.6" x14ac:dyDescent="0.3">
      <c r="A42" s="78"/>
      <c r="B42" s="79"/>
      <c r="C42" s="72"/>
      <c r="D42" s="77"/>
      <c r="E42" s="77"/>
      <c r="F42" s="77"/>
      <c r="G42" s="77"/>
      <c r="H42" s="77"/>
      <c r="I42" s="77"/>
      <c r="J42" s="73"/>
      <c r="K42" s="73"/>
      <c r="L42" s="73"/>
      <c r="M42" s="74"/>
    </row>
    <row r="43" spans="1:13" ht="15.6" x14ac:dyDescent="0.3">
      <c r="A43" s="78"/>
      <c r="B43" s="79"/>
      <c r="C43" s="72"/>
      <c r="D43" s="77"/>
      <c r="E43" s="77"/>
      <c r="F43" s="77"/>
      <c r="G43" s="77"/>
      <c r="H43" s="77"/>
      <c r="I43" s="77"/>
      <c r="J43" s="73"/>
      <c r="K43" s="73"/>
      <c r="L43" s="73"/>
      <c r="M43" s="74"/>
    </row>
    <row r="44" spans="1:13" ht="15.6" x14ac:dyDescent="0.3">
      <c r="A44" s="78"/>
      <c r="B44" s="79"/>
      <c r="C44" s="72"/>
      <c r="D44" s="77"/>
      <c r="E44" s="77"/>
      <c r="F44" s="77"/>
      <c r="G44" s="77"/>
      <c r="H44" s="77"/>
      <c r="I44" s="77"/>
      <c r="J44" s="73"/>
      <c r="K44" s="73"/>
      <c r="L44" s="73"/>
      <c r="M44" s="74"/>
    </row>
    <row r="45" spans="1:13" ht="15.6" x14ac:dyDescent="0.3">
      <c r="A45" s="78"/>
      <c r="B45" s="79"/>
      <c r="C45" s="72"/>
      <c r="D45" s="77"/>
      <c r="E45" s="77"/>
      <c r="F45" s="77"/>
      <c r="G45" s="77"/>
      <c r="H45" s="77"/>
      <c r="I45" s="77"/>
      <c r="J45" s="73"/>
      <c r="K45" s="73"/>
      <c r="L45" s="73"/>
      <c r="M45" s="74"/>
    </row>
    <row r="46" spans="1:13" ht="15.6" x14ac:dyDescent="0.3">
      <c r="A46" s="78"/>
      <c r="B46" s="79"/>
      <c r="C46" s="72"/>
      <c r="D46" s="77"/>
      <c r="E46" s="77"/>
      <c r="F46" s="77"/>
      <c r="G46" s="77"/>
      <c r="H46" s="77"/>
      <c r="I46" s="77"/>
      <c r="J46" s="73"/>
      <c r="K46" s="73"/>
      <c r="L46" s="73"/>
      <c r="M46" s="74"/>
    </row>
    <row r="47" spans="1:13" ht="15.6" x14ac:dyDescent="0.3">
      <c r="A47" s="78"/>
      <c r="B47" s="79"/>
      <c r="C47" s="72"/>
      <c r="D47" s="77"/>
      <c r="E47" s="77"/>
      <c r="F47" s="77"/>
      <c r="G47" s="77"/>
      <c r="H47" s="77"/>
      <c r="I47" s="77"/>
      <c r="J47" s="73"/>
      <c r="K47" s="73"/>
      <c r="L47" s="73"/>
      <c r="M47" s="74"/>
    </row>
    <row r="48" spans="1:13" ht="15.6" x14ac:dyDescent="0.3">
      <c r="A48" s="78"/>
      <c r="B48" s="79"/>
      <c r="C48" s="72"/>
      <c r="D48" s="77"/>
      <c r="E48" s="77"/>
      <c r="F48" s="77"/>
      <c r="G48" s="77"/>
      <c r="H48" s="77"/>
      <c r="I48" s="77"/>
      <c r="J48" s="73"/>
      <c r="K48" s="73"/>
      <c r="L48" s="73"/>
      <c r="M48" s="74"/>
    </row>
    <row r="49" spans="1:14" ht="15.6" x14ac:dyDescent="0.3">
      <c r="A49" s="78"/>
      <c r="B49" s="79" t="s">
        <v>83</v>
      </c>
      <c r="C49" s="72"/>
      <c r="D49" s="77"/>
      <c r="E49" s="77"/>
      <c r="F49" s="77"/>
      <c r="G49" s="77"/>
      <c r="H49" s="77"/>
      <c r="I49" s="77"/>
      <c r="J49" s="73"/>
      <c r="K49" s="73"/>
      <c r="L49" s="73"/>
      <c r="M49" s="74"/>
    </row>
    <row r="50" spans="1:14" ht="15.6" x14ac:dyDescent="0.3">
      <c r="A50" s="78"/>
      <c r="B50" s="79" t="s">
        <v>84</v>
      </c>
      <c r="C50" s="72"/>
      <c r="D50" s="77"/>
      <c r="E50" s="77"/>
      <c r="F50" s="77"/>
      <c r="G50" s="77"/>
      <c r="H50" s="77"/>
      <c r="I50" s="77"/>
      <c r="J50" s="73"/>
      <c r="K50" s="73"/>
      <c r="L50" s="73"/>
      <c r="M50" s="74"/>
    </row>
    <row r="51" spans="1:14" ht="15.6" x14ac:dyDescent="0.3">
      <c r="A51" s="78"/>
      <c r="B51" s="79"/>
      <c r="C51" s="72"/>
      <c r="D51" s="77"/>
      <c r="E51" s="77"/>
      <c r="F51" s="77"/>
      <c r="G51" s="77"/>
      <c r="H51" s="77"/>
      <c r="I51" s="77"/>
      <c r="J51" s="73"/>
      <c r="K51" s="73"/>
      <c r="L51" s="73"/>
      <c r="M51" s="74"/>
    </row>
    <row r="52" spans="1:14" ht="15.6" x14ac:dyDescent="0.3">
      <c r="A52" s="75" t="s">
        <v>85</v>
      </c>
      <c r="B52" s="76" t="s">
        <v>86</v>
      </c>
      <c r="C52" s="72"/>
      <c r="D52" s="77"/>
      <c r="E52" s="77"/>
      <c r="F52" s="77"/>
      <c r="G52" s="77"/>
      <c r="H52" s="77"/>
      <c r="I52" s="77"/>
      <c r="J52" s="73"/>
      <c r="K52" s="73"/>
      <c r="L52" s="73"/>
      <c r="M52" s="74"/>
    </row>
    <row r="53" spans="1:14" ht="15.6" x14ac:dyDescent="0.3">
      <c r="A53" s="78"/>
      <c r="B53" s="79" t="s">
        <v>87</v>
      </c>
      <c r="C53" s="72"/>
      <c r="D53" s="77"/>
      <c r="E53" s="77"/>
      <c r="F53" s="77"/>
      <c r="G53" s="77"/>
      <c r="H53" s="77"/>
      <c r="I53" s="77"/>
      <c r="J53" s="73"/>
      <c r="K53" s="73"/>
      <c r="L53" s="73"/>
      <c r="M53" s="74"/>
    </row>
    <row r="54" spans="1:14" ht="15.6" x14ac:dyDescent="0.3">
      <c r="A54" s="78"/>
      <c r="B54" s="79" t="s">
        <v>88</v>
      </c>
      <c r="C54" s="72"/>
      <c r="D54" s="77"/>
      <c r="E54" s="77"/>
      <c r="F54" s="77"/>
      <c r="G54" s="77"/>
      <c r="H54" s="77"/>
      <c r="I54" s="77"/>
      <c r="J54" s="73"/>
      <c r="K54" s="73"/>
      <c r="L54" s="73"/>
      <c r="M54" s="74"/>
    </row>
    <row r="55" spans="1:14" ht="15.6" x14ac:dyDescent="0.3">
      <c r="A55" s="78"/>
      <c r="B55" s="79" t="s">
        <v>89</v>
      </c>
      <c r="C55" s="72"/>
      <c r="D55" s="77"/>
      <c r="E55" s="77"/>
      <c r="F55" s="77"/>
      <c r="G55" s="77"/>
      <c r="H55" s="77"/>
      <c r="I55" s="77"/>
      <c r="J55" s="73"/>
      <c r="K55" s="73"/>
      <c r="L55" s="73"/>
      <c r="M55" s="74"/>
    </row>
    <row r="56" spans="1:14" ht="15.6" x14ac:dyDescent="0.3">
      <c r="A56" s="78"/>
      <c r="B56" s="79" t="s">
        <v>90</v>
      </c>
      <c r="C56" s="72"/>
      <c r="D56" s="77"/>
      <c r="E56" s="77"/>
      <c r="F56" s="77"/>
      <c r="G56" s="77"/>
      <c r="H56" s="77"/>
      <c r="I56" s="77"/>
      <c r="J56" s="73"/>
      <c r="K56" s="73"/>
      <c r="L56" s="73"/>
      <c r="M56" s="74"/>
    </row>
    <row r="57" spans="1:14" ht="15.6" x14ac:dyDescent="0.3">
      <c r="A57" s="78"/>
      <c r="B57" s="84" t="s">
        <v>91</v>
      </c>
      <c r="C57" s="72"/>
      <c r="D57" s="77"/>
      <c r="E57" s="77"/>
      <c r="F57" s="77"/>
      <c r="G57" s="77"/>
      <c r="H57" s="77"/>
      <c r="I57" s="77"/>
      <c r="J57" s="73"/>
      <c r="K57" s="73"/>
      <c r="L57" s="73"/>
      <c r="M57" s="74"/>
    </row>
    <row r="58" spans="1:14" ht="15.6" x14ac:dyDescent="0.3">
      <c r="A58" s="78"/>
      <c r="B58" s="79" t="s">
        <v>92</v>
      </c>
      <c r="C58" s="72"/>
      <c r="D58" s="77"/>
      <c r="E58" s="77"/>
      <c r="F58" s="77"/>
      <c r="G58" s="77"/>
      <c r="H58" s="77"/>
      <c r="I58" s="77"/>
      <c r="J58" s="73"/>
      <c r="K58" s="73"/>
      <c r="L58" s="73"/>
      <c r="M58" s="74"/>
    </row>
    <row r="59" spans="1:14" ht="15.6" x14ac:dyDescent="0.3">
      <c r="A59" s="78"/>
      <c r="B59" s="79" t="s">
        <v>93</v>
      </c>
      <c r="C59" s="72"/>
      <c r="D59" s="77"/>
      <c r="E59" s="77"/>
      <c r="F59" s="77"/>
      <c r="G59" s="77"/>
      <c r="H59" s="77"/>
      <c r="I59" s="77"/>
      <c r="J59" s="73"/>
      <c r="K59" s="73"/>
      <c r="L59" s="73"/>
      <c r="M59" s="74"/>
    </row>
    <row r="60" spans="1:14" ht="15.6" x14ac:dyDescent="0.3">
      <c r="A60" s="78"/>
      <c r="C60" s="72"/>
      <c r="D60" s="77"/>
      <c r="E60" s="77"/>
      <c r="F60" s="77"/>
      <c r="G60" s="77"/>
      <c r="H60" s="77"/>
      <c r="I60" s="77"/>
      <c r="J60" s="73"/>
      <c r="K60" s="73"/>
      <c r="L60" s="73"/>
      <c r="M60" s="74"/>
    </row>
    <row r="61" spans="1:14" x14ac:dyDescent="0.3">
      <c r="A61" s="81"/>
      <c r="I61" s="82"/>
      <c r="J61" s="82"/>
      <c r="K61" s="82"/>
      <c r="L61" s="82"/>
      <c r="M61" s="82"/>
      <c r="N61" s="82"/>
    </row>
    <row r="62" spans="1:14" x14ac:dyDescent="0.3">
      <c r="A62" s="60"/>
      <c r="I62" s="82"/>
      <c r="J62" s="82"/>
      <c r="K62" s="82"/>
      <c r="L62" s="82"/>
      <c r="M62" s="82"/>
      <c r="N62" s="82"/>
    </row>
    <row r="63" spans="1:14" x14ac:dyDescent="0.3">
      <c r="A63" s="60"/>
    </row>
    <row r="64" spans="1:14" ht="15.6" x14ac:dyDescent="0.3">
      <c r="A64" s="83"/>
    </row>
    <row r="65" spans="1:1" ht="24" customHeight="1" x14ac:dyDescent="0.3">
      <c r="A65" s="8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7"/>
  <sheetViews>
    <sheetView showGridLines="0" zoomScaleNormal="100" workbookViewId="0">
      <selection activeCell="AE1" sqref="AE1:AN8"/>
    </sheetView>
  </sheetViews>
  <sheetFormatPr defaultColWidth="8.85546875" defaultRowHeight="14.4" x14ac:dyDescent="0.3"/>
  <cols>
    <col min="1" max="1" width="4.28515625" style="8" customWidth="1"/>
    <col min="2" max="2" width="15.28515625" style="8" bestFit="1" customWidth="1"/>
    <col min="3" max="9" width="9.42578125" style="8" customWidth="1"/>
    <col min="10" max="16384" width="8.85546875" style="8"/>
  </cols>
  <sheetData>
    <row r="1" spans="2:9" ht="23.4" x14ac:dyDescent="0.3">
      <c r="B1" s="3" t="s">
        <v>12</v>
      </c>
    </row>
    <row r="2" spans="2:9" ht="15" customHeight="1" x14ac:dyDescent="0.3">
      <c r="B2" s="3"/>
    </row>
    <row r="3" spans="2:9" x14ac:dyDescent="0.3">
      <c r="B3" s="7" t="s">
        <v>6</v>
      </c>
    </row>
    <row r="4" spans="2:9" x14ac:dyDescent="0.3">
      <c r="B4" s="7"/>
    </row>
    <row r="5" spans="2:9" x14ac:dyDescent="0.3">
      <c r="B5" s="8" t="s">
        <v>8</v>
      </c>
      <c r="C5" s="9">
        <v>1</v>
      </c>
      <c r="D5" s="9">
        <v>2</v>
      </c>
      <c r="E5" s="9">
        <v>3</v>
      </c>
      <c r="F5" s="9">
        <v>4</v>
      </c>
      <c r="G5" s="9">
        <v>5</v>
      </c>
      <c r="H5" s="9">
        <v>6</v>
      </c>
      <c r="I5" s="9">
        <v>7</v>
      </c>
    </row>
    <row r="6" spans="2:9" x14ac:dyDescent="0.3">
      <c r="B6" s="8" t="s">
        <v>9</v>
      </c>
      <c r="C6" s="54">
        <v>5</v>
      </c>
      <c r="D6" s="54">
        <v>2.4</v>
      </c>
      <c r="E6" s="54">
        <v>3.5</v>
      </c>
      <c r="F6" s="54">
        <v>5.9</v>
      </c>
      <c r="G6" s="54">
        <v>6.9</v>
      </c>
      <c r="H6" s="54">
        <v>4.5</v>
      </c>
      <c r="I6" s="54">
        <v>3</v>
      </c>
    </row>
    <row r="7" spans="2:9" x14ac:dyDescent="0.3">
      <c r="B7" s="8" t="s">
        <v>10</v>
      </c>
      <c r="C7" s="54">
        <v>5.6</v>
      </c>
      <c r="D7" s="54">
        <v>2.7</v>
      </c>
      <c r="E7" s="54">
        <v>3.9</v>
      </c>
      <c r="F7" s="54">
        <v>6.8</v>
      </c>
      <c r="G7" s="54">
        <v>7.7</v>
      </c>
      <c r="H7" s="54">
        <v>5.0999999999999996</v>
      </c>
      <c r="I7" s="54">
        <v>3.3</v>
      </c>
    </row>
    <row r="8" spans="2:9" x14ac:dyDescent="0.3">
      <c r="B8" s="8" t="s">
        <v>11</v>
      </c>
      <c r="C8" s="55">
        <v>0.12</v>
      </c>
      <c r="D8" s="55">
        <v>0.125</v>
      </c>
      <c r="E8" s="55">
        <v>0.114</v>
      </c>
      <c r="F8" s="55">
        <v>0.153</v>
      </c>
      <c r="G8" s="55">
        <v>0.11600000000000001</v>
      </c>
      <c r="H8" s="55">
        <v>0.13300000000000001</v>
      </c>
      <c r="I8" s="55">
        <v>0.1</v>
      </c>
    </row>
    <row r="10" spans="2:9" x14ac:dyDescent="0.3">
      <c r="B10" s="99" t="s">
        <v>0</v>
      </c>
      <c r="C10" s="99"/>
      <c r="D10" s="99"/>
    </row>
    <row r="11" spans="2:9" x14ac:dyDescent="0.3">
      <c r="B11" s="7"/>
      <c r="C11" s="7"/>
      <c r="D11" s="7"/>
    </row>
    <row r="12" spans="2:9" x14ac:dyDescent="0.3">
      <c r="B12" s="8" t="s">
        <v>8</v>
      </c>
      <c r="C12" s="9">
        <v>1</v>
      </c>
      <c r="D12" s="9">
        <v>2</v>
      </c>
      <c r="E12" s="9">
        <v>3</v>
      </c>
      <c r="F12" s="9">
        <v>4</v>
      </c>
      <c r="G12" s="9">
        <v>5</v>
      </c>
      <c r="H12" s="9">
        <v>6</v>
      </c>
      <c r="I12" s="9">
        <v>7</v>
      </c>
    </row>
    <row r="13" spans="2:9" x14ac:dyDescent="0.3">
      <c r="B13" s="10" t="s">
        <v>14</v>
      </c>
      <c r="C13" s="12">
        <v>0</v>
      </c>
      <c r="D13" s="12">
        <v>1</v>
      </c>
      <c r="E13" s="12">
        <v>1</v>
      </c>
      <c r="F13" s="12">
        <v>1</v>
      </c>
      <c r="G13" s="12">
        <v>0</v>
      </c>
      <c r="H13" s="12">
        <v>0</v>
      </c>
      <c r="I13" s="12">
        <v>1</v>
      </c>
    </row>
    <row r="14" spans="2:9" x14ac:dyDescent="0.3">
      <c r="B14" s="10" t="s">
        <v>13</v>
      </c>
    </row>
    <row r="16" spans="2:9" x14ac:dyDescent="0.3">
      <c r="B16" s="99" t="s">
        <v>7</v>
      </c>
      <c r="C16" s="99"/>
      <c r="D16" s="99"/>
    </row>
    <row r="17" spans="2:7" x14ac:dyDescent="0.3">
      <c r="B17" s="100" t="s">
        <v>19</v>
      </c>
      <c r="C17" s="101">
        <f>SUMPRODUCT(C6:I6,C13:I13)</f>
        <v>14.8</v>
      </c>
    </row>
    <row r="18" spans="2:7" x14ac:dyDescent="0.3">
      <c r="B18" s="100"/>
      <c r="C18" s="101"/>
    </row>
    <row r="20" spans="2:7" x14ac:dyDescent="0.3">
      <c r="B20" s="99" t="s">
        <v>1</v>
      </c>
      <c r="C20" s="99"/>
      <c r="D20" s="99"/>
    </row>
    <row r="21" spans="2:7" x14ac:dyDescent="0.3">
      <c r="B21" s="7"/>
      <c r="C21" s="7"/>
      <c r="D21" s="7"/>
    </row>
    <row r="22" spans="2:7" x14ac:dyDescent="0.3">
      <c r="B22" s="10" t="s">
        <v>15</v>
      </c>
      <c r="C22" s="11">
        <f>SUMPRODUCT(C7:I7,C13:I13)</f>
        <v>16.7</v>
      </c>
    </row>
    <row r="23" spans="2:7" x14ac:dyDescent="0.3">
      <c r="B23" s="10" t="s">
        <v>16</v>
      </c>
    </row>
    <row r="25" spans="2:7" x14ac:dyDescent="0.3">
      <c r="B25" s="1" t="s">
        <v>2</v>
      </c>
      <c r="C25" s="4"/>
      <c r="D25" s="4"/>
      <c r="E25" s="4"/>
    </row>
    <row r="26" spans="2:7" x14ac:dyDescent="0.3">
      <c r="B26" s="4"/>
      <c r="C26" s="5" t="s">
        <v>3</v>
      </c>
      <c r="D26" s="5"/>
      <c r="E26" s="5" t="s">
        <v>4</v>
      </c>
    </row>
    <row r="27" spans="2:7" x14ac:dyDescent="0.3">
      <c r="C27" s="61">
        <f>C17</f>
        <v>14.8</v>
      </c>
      <c r="D27" s="2" t="s">
        <v>17</v>
      </c>
      <c r="E27" s="13">
        <v>15</v>
      </c>
      <c r="G27" s="10" t="s">
        <v>18</v>
      </c>
    </row>
  </sheetData>
  <mergeCells count="5">
    <mergeCell ref="B10:D10"/>
    <mergeCell ref="B16:D16"/>
    <mergeCell ref="B20:D20"/>
    <mergeCell ref="B17:B18"/>
    <mergeCell ref="C17:C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9"/>
  <sheetViews>
    <sheetView showGridLines="0" zoomScaleNormal="100" workbookViewId="0">
      <selection activeCell="C24" sqref="C24"/>
    </sheetView>
  </sheetViews>
  <sheetFormatPr defaultColWidth="8.85546875" defaultRowHeight="14.4" x14ac:dyDescent="0.3"/>
  <cols>
    <col min="1" max="1" width="4.28515625" style="8" customWidth="1"/>
    <col min="2" max="2" width="15.28515625" style="8" bestFit="1" customWidth="1"/>
    <col min="3" max="9" width="9.42578125" style="8" customWidth="1"/>
    <col min="10" max="16384" width="8.85546875" style="8"/>
  </cols>
  <sheetData>
    <row r="1" spans="2:9" ht="23.4" x14ac:dyDescent="0.3">
      <c r="B1" s="3" t="s">
        <v>24</v>
      </c>
    </row>
    <row r="2" spans="2:9" ht="15" customHeight="1" x14ac:dyDescent="0.3">
      <c r="B2" s="3"/>
    </row>
    <row r="3" spans="2:9" x14ac:dyDescent="0.3">
      <c r="B3" s="7" t="s">
        <v>6</v>
      </c>
    </row>
    <row r="4" spans="2:9" x14ac:dyDescent="0.3">
      <c r="B4" s="7"/>
    </row>
    <row r="5" spans="2:9" x14ac:dyDescent="0.3">
      <c r="B5" s="8" t="s">
        <v>8</v>
      </c>
      <c r="C5" s="9">
        <v>1</v>
      </c>
      <c r="D5" s="9">
        <v>2</v>
      </c>
      <c r="E5" s="9">
        <v>3</v>
      </c>
      <c r="F5" s="9">
        <v>4</v>
      </c>
      <c r="G5" s="9">
        <v>5</v>
      </c>
      <c r="H5" s="9">
        <v>6</v>
      </c>
      <c r="I5" s="9">
        <v>7</v>
      </c>
    </row>
    <row r="6" spans="2:9" x14ac:dyDescent="0.3">
      <c r="B6" s="14" t="s">
        <v>20</v>
      </c>
      <c r="C6" s="54">
        <v>4</v>
      </c>
      <c r="D6" s="54">
        <v>2</v>
      </c>
      <c r="E6" s="54">
        <v>1</v>
      </c>
      <c r="F6" s="54">
        <v>3</v>
      </c>
      <c r="G6" s="54">
        <v>3.9</v>
      </c>
      <c r="H6" s="54">
        <v>1.5</v>
      </c>
      <c r="I6" s="54">
        <v>0</v>
      </c>
    </row>
    <row r="7" spans="2:9" x14ac:dyDescent="0.3">
      <c r="B7" s="14" t="s">
        <v>21</v>
      </c>
      <c r="C7" s="54">
        <v>1</v>
      </c>
      <c r="D7" s="54">
        <v>0.4</v>
      </c>
      <c r="E7" s="54">
        <v>2.5</v>
      </c>
      <c r="F7" s="54">
        <v>2.9</v>
      </c>
      <c r="G7" s="54">
        <v>3</v>
      </c>
      <c r="H7" s="54">
        <v>3</v>
      </c>
      <c r="I7" s="54">
        <v>3</v>
      </c>
    </row>
    <row r="8" spans="2:9" x14ac:dyDescent="0.3">
      <c r="B8" s="8" t="s">
        <v>10</v>
      </c>
      <c r="C8" s="54">
        <v>5.6</v>
      </c>
      <c r="D8" s="54">
        <v>2.7</v>
      </c>
      <c r="E8" s="54">
        <v>3.9</v>
      </c>
      <c r="F8" s="54">
        <v>6.8</v>
      </c>
      <c r="G8" s="54">
        <v>7.7</v>
      </c>
      <c r="H8" s="54">
        <v>5.0999999999999996</v>
      </c>
      <c r="I8" s="54">
        <v>3.3</v>
      </c>
    </row>
    <row r="9" spans="2:9" x14ac:dyDescent="0.3">
      <c r="B9" s="8" t="s">
        <v>11</v>
      </c>
      <c r="C9" s="55">
        <v>0.12</v>
      </c>
      <c r="D9" s="55">
        <v>0.125</v>
      </c>
      <c r="E9" s="55">
        <v>0.114</v>
      </c>
      <c r="F9" s="55">
        <v>0.153</v>
      </c>
      <c r="G9" s="55">
        <v>0.11600000000000001</v>
      </c>
      <c r="H9" s="55">
        <v>0.13300000000000001</v>
      </c>
      <c r="I9" s="55">
        <v>0.1</v>
      </c>
    </row>
    <row r="11" spans="2:9" x14ac:dyDescent="0.3">
      <c r="B11" s="99" t="s">
        <v>0</v>
      </c>
      <c r="C11" s="99"/>
      <c r="D11" s="99"/>
    </row>
    <row r="12" spans="2:9" x14ac:dyDescent="0.3">
      <c r="B12" s="7"/>
      <c r="C12" s="7"/>
      <c r="D12" s="7"/>
    </row>
    <row r="13" spans="2:9" x14ac:dyDescent="0.3">
      <c r="B13" s="8" t="s">
        <v>8</v>
      </c>
      <c r="C13" s="9">
        <v>1</v>
      </c>
      <c r="D13" s="9">
        <v>2</v>
      </c>
      <c r="E13" s="9">
        <v>3</v>
      </c>
      <c r="F13" s="9">
        <v>4</v>
      </c>
      <c r="G13" s="9">
        <v>5</v>
      </c>
      <c r="H13" s="9">
        <v>6</v>
      </c>
      <c r="I13" s="9">
        <v>7</v>
      </c>
    </row>
    <row r="14" spans="2:9" x14ac:dyDescent="0.3">
      <c r="B14" s="10" t="s">
        <v>14</v>
      </c>
      <c r="C14" s="12">
        <v>1</v>
      </c>
      <c r="D14" s="12">
        <v>1</v>
      </c>
      <c r="E14" s="12">
        <v>0</v>
      </c>
      <c r="F14" s="12">
        <v>1</v>
      </c>
      <c r="G14" s="12">
        <v>0</v>
      </c>
      <c r="H14" s="12">
        <v>0</v>
      </c>
      <c r="I14" s="12">
        <v>0</v>
      </c>
    </row>
    <row r="15" spans="2:9" x14ac:dyDescent="0.3">
      <c r="B15" s="10" t="s">
        <v>13</v>
      </c>
    </row>
    <row r="17" spans="2:7" x14ac:dyDescent="0.3">
      <c r="B17" s="99" t="s">
        <v>7</v>
      </c>
      <c r="C17" s="99"/>
      <c r="D17" s="99"/>
    </row>
    <row r="18" spans="2:7" x14ac:dyDescent="0.3">
      <c r="B18" s="100" t="s">
        <v>19</v>
      </c>
      <c r="C18" s="102">
        <f>SUMPRODUCT(C6:I6,C14:I14)+SUMPRODUCT(C7:I7,C14:I14)</f>
        <v>13.3</v>
      </c>
    </row>
    <row r="19" spans="2:7" x14ac:dyDescent="0.3">
      <c r="B19" s="100"/>
      <c r="C19" s="103"/>
    </row>
    <row r="21" spans="2:7" x14ac:dyDescent="0.3">
      <c r="B21" s="99" t="s">
        <v>1</v>
      </c>
      <c r="C21" s="99"/>
      <c r="D21" s="99"/>
    </row>
    <row r="22" spans="2:7" x14ac:dyDescent="0.3">
      <c r="B22" s="7"/>
      <c r="C22" s="7"/>
      <c r="D22" s="7"/>
    </row>
    <row r="23" spans="2:7" x14ac:dyDescent="0.3">
      <c r="B23" s="10" t="s">
        <v>15</v>
      </c>
      <c r="C23" s="11">
        <f>SUMPRODUCT(C8:I8,C14:I14)</f>
        <v>15.100000000000001</v>
      </c>
    </row>
    <row r="24" spans="2:7" x14ac:dyDescent="0.3">
      <c r="B24" s="10" t="s">
        <v>16</v>
      </c>
    </row>
    <row r="26" spans="2:7" x14ac:dyDescent="0.3">
      <c r="B26" s="1" t="s">
        <v>2</v>
      </c>
      <c r="C26" s="4"/>
      <c r="D26" s="4"/>
      <c r="E26" s="4"/>
    </row>
    <row r="27" spans="2:7" x14ac:dyDescent="0.3">
      <c r="B27" s="4"/>
      <c r="C27" s="5" t="s">
        <v>3</v>
      </c>
      <c r="D27" s="5"/>
      <c r="E27" s="5" t="s">
        <v>4</v>
      </c>
    </row>
    <row r="28" spans="2:7" x14ac:dyDescent="0.3">
      <c r="C28" s="61">
        <f>SUMPRODUCT(C6:I6,C14:I14)</f>
        <v>9</v>
      </c>
      <c r="D28" s="2" t="s">
        <v>17</v>
      </c>
      <c r="E28" s="13">
        <v>9</v>
      </c>
      <c r="G28" s="14" t="s">
        <v>22</v>
      </c>
    </row>
    <row r="29" spans="2:7" x14ac:dyDescent="0.3">
      <c r="C29" s="61">
        <f>SUMPRODUCT(C7:I7,C14:I14)</f>
        <v>4.3</v>
      </c>
      <c r="D29" s="2" t="s">
        <v>17</v>
      </c>
      <c r="E29" s="13">
        <v>6</v>
      </c>
      <c r="G29" s="14" t="s">
        <v>23</v>
      </c>
    </row>
  </sheetData>
  <mergeCells count="5">
    <mergeCell ref="B11:D11"/>
    <mergeCell ref="B17:D17"/>
    <mergeCell ref="B18:B19"/>
    <mergeCell ref="C18:C19"/>
    <mergeCell ref="B21:D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37"/>
  <sheetViews>
    <sheetView showGridLines="0" zoomScaleNormal="100" workbookViewId="0">
      <selection activeCell="AG9" sqref="AG9"/>
    </sheetView>
  </sheetViews>
  <sheetFormatPr defaultColWidth="8.85546875" defaultRowHeight="14.4" x14ac:dyDescent="0.3"/>
  <cols>
    <col min="1" max="1" width="4.28515625" style="8" customWidth="1"/>
    <col min="2" max="2" width="15.28515625" style="8" bestFit="1" customWidth="1"/>
    <col min="3" max="9" width="9.42578125" style="8" customWidth="1"/>
    <col min="10" max="16384" width="8.85546875" style="8"/>
  </cols>
  <sheetData>
    <row r="1" spans="2:9" ht="23.4" x14ac:dyDescent="0.3">
      <c r="B1" s="3" t="s">
        <v>24</v>
      </c>
    </row>
    <row r="2" spans="2:9" ht="15" customHeight="1" x14ac:dyDescent="0.3">
      <c r="B2" s="3"/>
    </row>
    <row r="3" spans="2:9" x14ac:dyDescent="0.3">
      <c r="B3" s="7" t="s">
        <v>6</v>
      </c>
    </row>
    <row r="4" spans="2:9" x14ac:dyDescent="0.3">
      <c r="B4" s="7"/>
    </row>
    <row r="5" spans="2:9" x14ac:dyDescent="0.3">
      <c r="B5" s="8" t="s">
        <v>8</v>
      </c>
      <c r="C5" s="9">
        <v>1</v>
      </c>
      <c r="D5" s="9">
        <v>2</v>
      </c>
      <c r="E5" s="9">
        <v>3</v>
      </c>
      <c r="F5" s="9">
        <v>4</v>
      </c>
      <c r="G5" s="9">
        <v>5</v>
      </c>
      <c r="H5" s="9">
        <v>6</v>
      </c>
      <c r="I5" s="9">
        <v>7</v>
      </c>
    </row>
    <row r="6" spans="2:9" x14ac:dyDescent="0.3">
      <c r="B6" s="14" t="s">
        <v>20</v>
      </c>
      <c r="C6" s="54">
        <v>4</v>
      </c>
      <c r="D6" s="54">
        <v>2</v>
      </c>
      <c r="E6" s="54">
        <v>1</v>
      </c>
      <c r="F6" s="54">
        <v>3</v>
      </c>
      <c r="G6" s="54">
        <v>3.9</v>
      </c>
      <c r="H6" s="54">
        <v>1.5</v>
      </c>
      <c r="I6" s="54">
        <v>0</v>
      </c>
    </row>
    <row r="7" spans="2:9" x14ac:dyDescent="0.3">
      <c r="B7" s="14" t="s">
        <v>21</v>
      </c>
      <c r="C7" s="54">
        <v>1</v>
      </c>
      <c r="D7" s="54">
        <v>0.4</v>
      </c>
      <c r="E7" s="54">
        <v>2.5</v>
      </c>
      <c r="F7" s="54">
        <v>2.9</v>
      </c>
      <c r="G7" s="54">
        <v>3</v>
      </c>
      <c r="H7" s="54">
        <v>3</v>
      </c>
      <c r="I7" s="54">
        <v>3</v>
      </c>
    </row>
    <row r="8" spans="2:9" x14ac:dyDescent="0.3">
      <c r="B8" s="8" t="s">
        <v>10</v>
      </c>
      <c r="C8" s="54">
        <v>5.6</v>
      </c>
      <c r="D8" s="54">
        <v>2.7</v>
      </c>
      <c r="E8" s="54">
        <v>3.9</v>
      </c>
      <c r="F8" s="54">
        <v>6.8</v>
      </c>
      <c r="G8" s="54">
        <v>7.7</v>
      </c>
      <c r="H8" s="54">
        <v>5.0999999999999996</v>
      </c>
      <c r="I8" s="54">
        <v>3.3</v>
      </c>
    </row>
    <row r="9" spans="2:9" x14ac:dyDescent="0.3">
      <c r="B9" s="8" t="s">
        <v>11</v>
      </c>
      <c r="C9" s="55">
        <v>0.12</v>
      </c>
      <c r="D9" s="55">
        <v>0.125</v>
      </c>
      <c r="E9" s="55">
        <v>0.114</v>
      </c>
      <c r="F9" s="55">
        <v>0.153</v>
      </c>
      <c r="G9" s="55">
        <v>0.11600000000000001</v>
      </c>
      <c r="H9" s="55">
        <v>0.13300000000000001</v>
      </c>
      <c r="I9" s="55">
        <v>0.1</v>
      </c>
    </row>
    <row r="11" spans="2:9" x14ac:dyDescent="0.3">
      <c r="B11" s="99" t="s">
        <v>0</v>
      </c>
      <c r="C11" s="99"/>
      <c r="D11" s="99"/>
    </row>
    <row r="12" spans="2:9" x14ac:dyDescent="0.3">
      <c r="B12" s="7"/>
      <c r="C12" s="7"/>
      <c r="D12" s="7"/>
    </row>
    <row r="13" spans="2:9" x14ac:dyDescent="0.3">
      <c r="B13" s="8" t="s">
        <v>8</v>
      </c>
      <c r="C13" s="9">
        <v>1</v>
      </c>
      <c r="D13" s="9">
        <v>2</v>
      </c>
      <c r="E13" s="9">
        <v>3</v>
      </c>
      <c r="F13" s="9">
        <v>4</v>
      </c>
      <c r="G13" s="9">
        <v>5</v>
      </c>
      <c r="H13" s="9">
        <v>6</v>
      </c>
      <c r="I13" s="9">
        <v>7</v>
      </c>
    </row>
    <row r="14" spans="2:9" x14ac:dyDescent="0.3">
      <c r="B14" s="10" t="s">
        <v>14</v>
      </c>
      <c r="C14" s="12">
        <v>0</v>
      </c>
      <c r="D14" s="12">
        <v>0</v>
      </c>
      <c r="E14" s="12">
        <v>0</v>
      </c>
      <c r="F14" s="12">
        <v>1</v>
      </c>
      <c r="G14" s="12">
        <v>1</v>
      </c>
      <c r="H14" s="12">
        <v>0</v>
      </c>
      <c r="I14" s="12">
        <v>0</v>
      </c>
    </row>
    <row r="15" spans="2:9" x14ac:dyDescent="0.3">
      <c r="B15" s="10" t="s">
        <v>13</v>
      </c>
    </row>
    <row r="17" spans="2:10" x14ac:dyDescent="0.3">
      <c r="B17" s="99" t="s">
        <v>7</v>
      </c>
      <c r="C17" s="99"/>
      <c r="D17" s="99"/>
    </row>
    <row r="18" spans="2:10" x14ac:dyDescent="0.3">
      <c r="B18" s="100" t="s">
        <v>19</v>
      </c>
      <c r="C18" s="102">
        <f>SUMPRODUCT(C6:I6,C14:I14)+SUMPRODUCT(C7:I7,C14:I14)</f>
        <v>12.8</v>
      </c>
    </row>
    <row r="19" spans="2:10" x14ac:dyDescent="0.3">
      <c r="B19" s="100"/>
      <c r="C19" s="103"/>
    </row>
    <row r="21" spans="2:10" x14ac:dyDescent="0.3">
      <c r="B21" s="99" t="s">
        <v>1</v>
      </c>
      <c r="C21" s="99"/>
      <c r="D21" s="99"/>
    </row>
    <row r="22" spans="2:10" x14ac:dyDescent="0.3">
      <c r="B22" s="7"/>
      <c r="C22" s="7"/>
      <c r="D22" s="7"/>
    </row>
    <row r="23" spans="2:10" x14ac:dyDescent="0.3">
      <c r="B23" s="10" t="s">
        <v>15</v>
      </c>
      <c r="C23" s="11">
        <f>SUMPRODUCT(C8:I8,C14:I14)</f>
        <v>14.5</v>
      </c>
    </row>
    <row r="24" spans="2:10" x14ac:dyDescent="0.3">
      <c r="B24" s="10" t="s">
        <v>16</v>
      </c>
    </row>
    <row r="26" spans="2:10" x14ac:dyDescent="0.3">
      <c r="B26" s="1" t="s">
        <v>2</v>
      </c>
      <c r="C26" s="4"/>
      <c r="D26" s="4"/>
      <c r="E26" s="4"/>
    </row>
    <row r="27" spans="2:10" x14ac:dyDescent="0.3">
      <c r="B27" s="4"/>
      <c r="C27" s="5" t="s">
        <v>3</v>
      </c>
      <c r="D27" s="5"/>
      <c r="E27" s="5" t="s">
        <v>4</v>
      </c>
    </row>
    <row r="28" spans="2:10" x14ac:dyDescent="0.3">
      <c r="C28" s="61">
        <f>SUMPRODUCT(C6:I6,C14:I14)</f>
        <v>6.9</v>
      </c>
      <c r="D28" s="2" t="s">
        <v>17</v>
      </c>
      <c r="E28" s="13">
        <v>9</v>
      </c>
      <c r="G28" s="14" t="s">
        <v>22</v>
      </c>
    </row>
    <row r="29" spans="2:10" x14ac:dyDescent="0.3">
      <c r="C29" s="61">
        <f>SUMPRODUCT(C7:I7,C14:I14)</f>
        <v>5.9</v>
      </c>
      <c r="D29" s="2" t="s">
        <v>17</v>
      </c>
      <c r="E29" s="13">
        <v>6</v>
      </c>
      <c r="G29" s="14" t="s">
        <v>23</v>
      </c>
    </row>
    <row r="30" spans="2:10" x14ac:dyDescent="0.3">
      <c r="C30" s="62">
        <f>C14+D14</f>
        <v>0</v>
      </c>
      <c r="D30" s="2" t="s">
        <v>17</v>
      </c>
      <c r="E30" s="42">
        <v>1</v>
      </c>
      <c r="G30" s="56" t="s">
        <v>54</v>
      </c>
      <c r="H30" s="56"/>
      <c r="I30" s="56"/>
      <c r="J30" s="56"/>
    </row>
    <row r="32" spans="2:10" x14ac:dyDescent="0.3">
      <c r="B32" s="1" t="s">
        <v>50</v>
      </c>
    </row>
    <row r="33" spans="3:6" ht="16.2" thickBot="1" x14ac:dyDescent="0.4">
      <c r="C33" s="46" t="s">
        <v>51</v>
      </c>
      <c r="D33" s="46" t="s">
        <v>52</v>
      </c>
    </row>
    <row r="34" spans="3:6" ht="22.2" x14ac:dyDescent="0.35">
      <c r="C34" s="48">
        <v>0</v>
      </c>
      <c r="D34" s="48">
        <v>0</v>
      </c>
      <c r="E34" s="47" t="s">
        <v>57</v>
      </c>
    </row>
    <row r="35" spans="3:6" ht="22.2" x14ac:dyDescent="0.35">
      <c r="C35" s="49">
        <v>0</v>
      </c>
      <c r="D35" s="49">
        <v>1</v>
      </c>
      <c r="E35" s="47" t="s">
        <v>57</v>
      </c>
    </row>
    <row r="36" spans="3:6" ht="22.2" x14ac:dyDescent="0.35">
      <c r="C36" s="49">
        <v>1</v>
      </c>
      <c r="D36" s="49">
        <v>0</v>
      </c>
      <c r="E36" s="47" t="s">
        <v>57</v>
      </c>
    </row>
    <row r="37" spans="3:6" ht="22.2" x14ac:dyDescent="0.35">
      <c r="C37" s="49">
        <v>1</v>
      </c>
      <c r="D37" s="49">
        <v>1</v>
      </c>
      <c r="E37" s="47" t="s">
        <v>58</v>
      </c>
      <c r="F37" s="50" t="s">
        <v>53</v>
      </c>
    </row>
  </sheetData>
  <mergeCells count="5">
    <mergeCell ref="B11:D11"/>
    <mergeCell ref="B17:D17"/>
    <mergeCell ref="B18:B19"/>
    <mergeCell ref="C18:C19"/>
    <mergeCell ref="B21:D2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41"/>
  <sheetViews>
    <sheetView showGridLines="0" topLeftCell="A14" zoomScaleNormal="100" workbookViewId="0">
      <selection activeCell="AC10" sqref="AC10"/>
    </sheetView>
  </sheetViews>
  <sheetFormatPr defaultColWidth="8.85546875" defaultRowHeight="14.4" x14ac:dyDescent="0.3"/>
  <cols>
    <col min="1" max="1" width="5.28515625" style="14" customWidth="1"/>
    <col min="2" max="2" width="8.85546875" style="14"/>
    <col min="3" max="3" width="16.140625" style="14" customWidth="1"/>
    <col min="4" max="4" width="13.42578125" style="14" customWidth="1"/>
    <col min="5" max="7" width="14.42578125" style="14" customWidth="1"/>
    <col min="8" max="8" width="19.140625" style="14" customWidth="1"/>
    <col min="9" max="9" width="15.85546875" style="14" customWidth="1"/>
    <col min="10" max="16384" width="8.85546875" style="14"/>
  </cols>
  <sheetData>
    <row r="1" spans="2:9" ht="23.4" x14ac:dyDescent="0.3">
      <c r="B1" s="3" t="s">
        <v>25</v>
      </c>
    </row>
    <row r="3" spans="2:9" x14ac:dyDescent="0.3">
      <c r="B3" s="7" t="s">
        <v>6</v>
      </c>
    </row>
    <row r="4" spans="2:9" ht="15" thickBot="1" x14ac:dyDescent="0.35"/>
    <row r="5" spans="2:9" ht="37.799999999999997" customHeight="1" thickBot="1" x14ac:dyDescent="0.35">
      <c r="C5" s="86"/>
      <c r="D5" s="15" t="s">
        <v>94</v>
      </c>
      <c r="E5" s="15" t="s">
        <v>95</v>
      </c>
      <c r="F5" s="15" t="s">
        <v>99</v>
      </c>
      <c r="G5" s="15" t="s">
        <v>98</v>
      </c>
      <c r="H5" s="85" t="s">
        <v>97</v>
      </c>
      <c r="I5" s="85" t="s">
        <v>96</v>
      </c>
    </row>
    <row r="6" spans="2:9" ht="15" customHeight="1" thickTop="1" thickBot="1" x14ac:dyDescent="0.35">
      <c r="C6" s="16" t="s">
        <v>26</v>
      </c>
      <c r="D6" s="17">
        <v>1500</v>
      </c>
      <c r="E6" s="18">
        <v>2</v>
      </c>
      <c r="F6" s="18">
        <v>3</v>
      </c>
      <c r="G6" s="17">
        <v>35</v>
      </c>
      <c r="H6" s="17">
        <v>20</v>
      </c>
      <c r="I6" s="17">
        <f>G6-H6</f>
        <v>15</v>
      </c>
    </row>
    <row r="7" spans="2:9" ht="15" thickBot="1" x14ac:dyDescent="0.35">
      <c r="C7" s="19" t="s">
        <v>27</v>
      </c>
      <c r="D7" s="20">
        <v>1200</v>
      </c>
      <c r="E7" s="21">
        <v>1</v>
      </c>
      <c r="F7" s="21">
        <v>2.5</v>
      </c>
      <c r="G7" s="20">
        <v>40</v>
      </c>
      <c r="H7" s="20">
        <v>10</v>
      </c>
      <c r="I7" s="20">
        <f t="shared" ref="I7:I9" si="0">G7-H7</f>
        <v>30</v>
      </c>
    </row>
    <row r="8" spans="2:9" ht="15" thickBot="1" x14ac:dyDescent="0.35">
      <c r="C8" s="19" t="s">
        <v>28</v>
      </c>
      <c r="D8" s="22">
        <v>1600</v>
      </c>
      <c r="E8" s="23">
        <v>6</v>
      </c>
      <c r="F8" s="24">
        <v>4</v>
      </c>
      <c r="G8" s="25">
        <v>65</v>
      </c>
      <c r="H8" s="25">
        <v>25</v>
      </c>
      <c r="I8" s="25">
        <f t="shared" si="0"/>
        <v>40</v>
      </c>
    </row>
    <row r="9" spans="2:9" ht="15" thickBot="1" x14ac:dyDescent="0.35">
      <c r="C9" s="19" t="s">
        <v>29</v>
      </c>
      <c r="D9" s="20">
        <v>1500</v>
      </c>
      <c r="E9" s="21">
        <v>4</v>
      </c>
      <c r="F9" s="21">
        <v>4.5</v>
      </c>
      <c r="G9" s="20">
        <v>70</v>
      </c>
      <c r="H9" s="20">
        <v>35</v>
      </c>
      <c r="I9" s="20">
        <f t="shared" si="0"/>
        <v>35</v>
      </c>
    </row>
    <row r="12" spans="2:9" x14ac:dyDescent="0.3">
      <c r="B12" s="99" t="s">
        <v>0</v>
      </c>
      <c r="C12" s="99"/>
      <c r="D12" s="99"/>
    </row>
    <row r="14" spans="2:9" ht="29.4" thickBot="1" x14ac:dyDescent="0.35">
      <c r="C14" s="31"/>
      <c r="D14" s="34" t="s">
        <v>30</v>
      </c>
      <c r="E14" s="28" t="s">
        <v>31</v>
      </c>
    </row>
    <row r="15" spans="2:9" ht="15.6" thickTop="1" thickBot="1" x14ac:dyDescent="0.35">
      <c r="C15" s="32" t="s">
        <v>26</v>
      </c>
      <c r="D15" s="51">
        <v>0</v>
      </c>
      <c r="E15" s="52">
        <v>0</v>
      </c>
    </row>
    <row r="16" spans="2:9" ht="15.6" thickTop="1" thickBot="1" x14ac:dyDescent="0.35">
      <c r="C16" s="33" t="s">
        <v>27</v>
      </c>
      <c r="D16" s="51">
        <v>1799.9999999999995</v>
      </c>
      <c r="E16" s="52">
        <v>1</v>
      </c>
    </row>
    <row r="17" spans="2:6" ht="15.6" thickTop="1" thickBot="1" x14ac:dyDescent="0.35">
      <c r="C17" s="33" t="s">
        <v>28</v>
      </c>
      <c r="D17" s="51">
        <v>0</v>
      </c>
      <c r="E17" s="53">
        <v>0</v>
      </c>
      <c r="F17" s="29"/>
    </row>
    <row r="18" spans="2:6" ht="15.6" thickTop="1" thickBot="1" x14ac:dyDescent="0.35">
      <c r="C18" s="33" t="s">
        <v>29</v>
      </c>
      <c r="D18" s="51">
        <v>0</v>
      </c>
      <c r="E18" s="53">
        <v>0</v>
      </c>
    </row>
    <row r="21" spans="2:6" x14ac:dyDescent="0.3">
      <c r="B21" s="99" t="s">
        <v>7</v>
      </c>
      <c r="C21" s="99"/>
      <c r="D21" s="99"/>
    </row>
    <row r="22" spans="2:6" x14ac:dyDescent="0.3">
      <c r="B22" s="7"/>
      <c r="C22" s="7"/>
      <c r="D22" s="7"/>
    </row>
    <row r="23" spans="2:6" ht="15" thickBot="1" x14ac:dyDescent="0.35">
      <c r="B23" s="7"/>
      <c r="C23" s="31"/>
      <c r="D23" s="30" t="s">
        <v>34</v>
      </c>
      <c r="E23" s="40" t="s">
        <v>55</v>
      </c>
    </row>
    <row r="24" spans="2:6" ht="15.6" thickTop="1" thickBot="1" x14ac:dyDescent="0.35">
      <c r="B24" s="7"/>
      <c r="C24" s="32" t="s">
        <v>26</v>
      </c>
      <c r="D24" s="57">
        <f>MIN(4500/F6,4000/E6)</f>
        <v>1500</v>
      </c>
    </row>
    <row r="25" spans="2:6" ht="15" thickBot="1" x14ac:dyDescent="0.35">
      <c r="B25" s="7"/>
      <c r="C25" s="33" t="s">
        <v>27</v>
      </c>
      <c r="D25" s="58">
        <f>MIN(4500/F7,4000/E7)</f>
        <v>1800</v>
      </c>
    </row>
    <row r="26" spans="2:6" ht="15.6" thickTop="1" thickBot="1" x14ac:dyDescent="0.35">
      <c r="B26" s="7"/>
      <c r="C26" s="33" t="s">
        <v>28</v>
      </c>
      <c r="D26" s="59">
        <f>MIN(4500/F8,4000/E8)</f>
        <v>666.66666666666663</v>
      </c>
    </row>
    <row r="27" spans="2:6" ht="15.6" thickTop="1" thickBot="1" x14ac:dyDescent="0.35">
      <c r="C27" s="33" t="s">
        <v>29</v>
      </c>
      <c r="D27" s="59">
        <f>MIN(4500/F9,4000/E9)</f>
        <v>1000</v>
      </c>
    </row>
    <row r="30" spans="2:6" x14ac:dyDescent="0.3">
      <c r="B30" s="99" t="s">
        <v>1</v>
      </c>
      <c r="C30" s="99"/>
      <c r="D30" s="99"/>
    </row>
    <row r="32" spans="2:6" x14ac:dyDescent="0.3">
      <c r="C32" s="35">
        <f>SUMPRODUCT(I6:I9,D15:D18)-SUMPRODUCT(D6:D9,E15:E18)</f>
        <v>52799.999999999985</v>
      </c>
      <c r="D32" s="40" t="s">
        <v>56</v>
      </c>
    </row>
    <row r="34" spans="2:6" x14ac:dyDescent="0.3">
      <c r="B34" s="1" t="s">
        <v>2</v>
      </c>
      <c r="C34" s="4"/>
      <c r="D34" s="4"/>
      <c r="E34" s="4"/>
    </row>
    <row r="35" spans="2:6" x14ac:dyDescent="0.3">
      <c r="B35" s="4"/>
      <c r="C35" s="5" t="s">
        <v>3</v>
      </c>
      <c r="D35" s="5"/>
      <c r="E35" s="26" t="s">
        <v>4</v>
      </c>
    </row>
    <row r="36" spans="2:6" x14ac:dyDescent="0.3">
      <c r="C36" s="63">
        <f>SUMPRODUCT(E6:E9,D15:D18)</f>
        <v>1799.9999999999995</v>
      </c>
      <c r="D36" s="27" t="s">
        <v>17</v>
      </c>
      <c r="E36" s="36">
        <v>4000</v>
      </c>
      <c r="F36" s="14" t="s">
        <v>32</v>
      </c>
    </row>
    <row r="37" spans="2:6" x14ac:dyDescent="0.3">
      <c r="C37" s="63">
        <f>SUMPRODUCT(D15:D18,F6:F9)</f>
        <v>4499.9999999999991</v>
      </c>
      <c r="D37" s="27" t="s">
        <v>17</v>
      </c>
      <c r="E37" s="36">
        <v>4500</v>
      </c>
      <c r="F37" s="14" t="s">
        <v>33</v>
      </c>
    </row>
    <row r="38" spans="2:6" x14ac:dyDescent="0.3">
      <c r="C38" s="63">
        <f>D15</f>
        <v>0</v>
      </c>
      <c r="D38" s="27" t="s">
        <v>17</v>
      </c>
      <c r="E38" s="36">
        <f>D24*E15</f>
        <v>0</v>
      </c>
      <c r="F38" s="14" t="s">
        <v>37</v>
      </c>
    </row>
    <row r="39" spans="2:6" x14ac:dyDescent="0.3">
      <c r="C39" s="63">
        <f>D16</f>
        <v>1799.9999999999995</v>
      </c>
      <c r="D39" s="27" t="s">
        <v>17</v>
      </c>
      <c r="E39" s="36">
        <f>D25*E16</f>
        <v>1800</v>
      </c>
      <c r="F39" s="14" t="s">
        <v>35</v>
      </c>
    </row>
    <row r="40" spans="2:6" x14ac:dyDescent="0.3">
      <c r="C40" s="63">
        <f>D17</f>
        <v>0</v>
      </c>
      <c r="D40" s="27" t="s">
        <v>17</v>
      </c>
      <c r="E40" s="36">
        <f>D26*E17</f>
        <v>0</v>
      </c>
      <c r="F40" s="14" t="s">
        <v>36</v>
      </c>
    </row>
    <row r="41" spans="2:6" x14ac:dyDescent="0.3">
      <c r="C41" s="63">
        <f>D18</f>
        <v>0</v>
      </c>
      <c r="D41" s="27" t="s">
        <v>17</v>
      </c>
      <c r="E41" s="36">
        <f>D27*E18</f>
        <v>0</v>
      </c>
      <c r="F41" s="14" t="s">
        <v>38</v>
      </c>
    </row>
  </sheetData>
  <mergeCells count="3">
    <mergeCell ref="B12:D12"/>
    <mergeCell ref="B21:D21"/>
    <mergeCell ref="B30:D30"/>
  </mergeCells>
  <conditionalFormatting sqref="C6:C9">
    <cfRule type="duplicateValues" dxfId="5" priority="3"/>
  </conditionalFormatting>
  <conditionalFormatting sqref="C15:C18">
    <cfRule type="duplicateValues" dxfId="4" priority="2"/>
  </conditionalFormatting>
  <conditionalFormatting sqref="C24:C27">
    <cfRule type="duplicateValues" dxfId="3" priority="1"/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2A2E-9027-4FC0-A702-E925602BC176}">
  <sheetPr>
    <tabColor rgb="FFFF0000"/>
  </sheetPr>
  <dimension ref="B1:I41"/>
  <sheetViews>
    <sheetView showGridLines="0" tabSelected="1" topLeftCell="A19" zoomScaleNormal="100" workbookViewId="0">
      <selection activeCell="AB40" sqref="AB40"/>
    </sheetView>
  </sheetViews>
  <sheetFormatPr defaultColWidth="8.85546875" defaultRowHeight="14.4" x14ac:dyDescent="0.3"/>
  <cols>
    <col min="1" max="1" width="5.28515625" style="14" customWidth="1"/>
    <col min="2" max="2" width="8.85546875" style="14"/>
    <col min="3" max="3" width="16.140625" style="14" customWidth="1"/>
    <col min="4" max="4" width="13.42578125" style="14" customWidth="1"/>
    <col min="5" max="6" width="14.42578125" style="14" customWidth="1"/>
    <col min="7" max="7" width="11.28515625" style="14" customWidth="1"/>
    <col min="8" max="8" width="19.140625" style="93" customWidth="1"/>
    <col min="9" max="9" width="29.85546875" style="14" customWidth="1"/>
    <col min="10" max="16384" width="8.85546875" style="14"/>
  </cols>
  <sheetData>
    <row r="1" spans="2:9" ht="23.4" x14ac:dyDescent="0.3">
      <c r="B1" s="3" t="s">
        <v>25</v>
      </c>
    </row>
    <row r="3" spans="2:9" x14ac:dyDescent="0.3">
      <c r="B3" s="7" t="s">
        <v>6</v>
      </c>
    </row>
    <row r="4" spans="2:9" ht="15" thickBot="1" x14ac:dyDescent="0.35"/>
    <row r="5" spans="2:9" ht="37.799999999999997" customHeight="1" thickBot="1" x14ac:dyDescent="0.35">
      <c r="C5" s="86"/>
      <c r="D5" s="15" t="s">
        <v>94</v>
      </c>
      <c r="E5" s="15" t="s">
        <v>95</v>
      </c>
      <c r="F5" s="15" t="s">
        <v>99</v>
      </c>
      <c r="G5" s="15" t="s">
        <v>98</v>
      </c>
      <c r="H5" s="85" t="s">
        <v>97</v>
      </c>
      <c r="I5" s="85" t="s">
        <v>96</v>
      </c>
    </row>
    <row r="6" spans="2:9" ht="15" customHeight="1" thickTop="1" thickBot="1" x14ac:dyDescent="0.35">
      <c r="C6" s="16" t="s">
        <v>26</v>
      </c>
      <c r="D6" s="17">
        <v>1500</v>
      </c>
      <c r="E6" s="18">
        <v>2</v>
      </c>
      <c r="F6" s="18">
        <v>3</v>
      </c>
      <c r="G6" s="17">
        <v>35</v>
      </c>
      <c r="H6" s="17">
        <v>20</v>
      </c>
      <c r="I6" s="17">
        <f>G6-H6</f>
        <v>15</v>
      </c>
    </row>
    <row r="7" spans="2:9" ht="15" thickBot="1" x14ac:dyDescent="0.35">
      <c r="C7" s="19" t="s">
        <v>27</v>
      </c>
      <c r="D7" s="20">
        <v>1200</v>
      </c>
      <c r="E7" s="21">
        <v>1</v>
      </c>
      <c r="F7" s="21">
        <v>2.5</v>
      </c>
      <c r="G7" s="20">
        <v>40</v>
      </c>
      <c r="H7" s="20">
        <v>10</v>
      </c>
      <c r="I7" s="20">
        <f t="shared" ref="I7:I9" si="0">G7-H7</f>
        <v>30</v>
      </c>
    </row>
    <row r="8" spans="2:9" ht="15" thickBot="1" x14ac:dyDescent="0.35">
      <c r="C8" s="19" t="s">
        <v>28</v>
      </c>
      <c r="D8" s="22">
        <v>1600</v>
      </c>
      <c r="E8" s="23">
        <v>6</v>
      </c>
      <c r="F8" s="24">
        <v>4</v>
      </c>
      <c r="G8" s="25">
        <v>65</v>
      </c>
      <c r="H8" s="25">
        <v>25</v>
      </c>
      <c r="I8" s="25">
        <f t="shared" si="0"/>
        <v>40</v>
      </c>
    </row>
    <row r="9" spans="2:9" ht="15" thickBot="1" x14ac:dyDescent="0.35">
      <c r="C9" s="19" t="s">
        <v>29</v>
      </c>
      <c r="D9" s="20">
        <v>1500</v>
      </c>
      <c r="E9" s="21">
        <v>4</v>
      </c>
      <c r="F9" s="21">
        <v>4.5</v>
      </c>
      <c r="G9" s="20">
        <v>70</v>
      </c>
      <c r="H9" s="20">
        <v>35</v>
      </c>
      <c r="I9" s="20">
        <f t="shared" si="0"/>
        <v>35</v>
      </c>
    </row>
    <row r="12" spans="2:9" x14ac:dyDescent="0.3">
      <c r="B12" s="99" t="s">
        <v>0</v>
      </c>
      <c r="C12" s="99"/>
      <c r="D12" s="99"/>
    </row>
    <row r="14" spans="2:9" ht="29.4" thickBot="1" x14ac:dyDescent="0.35">
      <c r="C14" s="31"/>
      <c r="D14" s="34" t="s">
        <v>30</v>
      </c>
      <c r="E14" s="28" t="s">
        <v>31</v>
      </c>
    </row>
    <row r="15" spans="2:9" ht="15.6" thickTop="1" thickBot="1" x14ac:dyDescent="0.35">
      <c r="C15" s="32" t="s">
        <v>26</v>
      </c>
      <c r="D15" s="51">
        <v>0</v>
      </c>
      <c r="E15" s="52">
        <v>0</v>
      </c>
    </row>
    <row r="16" spans="2:9" ht="15.6" thickTop="1" thickBot="1" x14ac:dyDescent="0.35">
      <c r="C16" s="33" t="s">
        <v>27</v>
      </c>
      <c r="D16" s="51">
        <v>1799.9999999999995</v>
      </c>
      <c r="E16" s="52">
        <v>1</v>
      </c>
    </row>
    <row r="17" spans="2:6" ht="15.6" thickTop="1" thickBot="1" x14ac:dyDescent="0.35">
      <c r="C17" s="33" t="s">
        <v>28</v>
      </c>
      <c r="D17" s="51">
        <v>0</v>
      </c>
      <c r="E17" s="53">
        <v>0</v>
      </c>
      <c r="F17" s="29"/>
    </row>
    <row r="18" spans="2:6" ht="15.6" thickTop="1" thickBot="1" x14ac:dyDescent="0.35">
      <c r="C18" s="33" t="s">
        <v>29</v>
      </c>
      <c r="D18" s="51">
        <v>0</v>
      </c>
      <c r="E18" s="53">
        <v>0</v>
      </c>
    </row>
    <row r="21" spans="2:6" x14ac:dyDescent="0.3">
      <c r="B21" s="99" t="s">
        <v>7</v>
      </c>
      <c r="C21" s="99"/>
      <c r="D21" s="99"/>
    </row>
    <row r="22" spans="2:6" x14ac:dyDescent="0.3">
      <c r="B22" s="7"/>
      <c r="C22" s="7"/>
      <c r="D22" s="7"/>
    </row>
    <row r="23" spans="2:6" ht="15" thickBot="1" x14ac:dyDescent="0.35">
      <c r="B23" s="7"/>
      <c r="C23" s="31"/>
      <c r="D23" s="30" t="s">
        <v>34</v>
      </c>
      <c r="E23" s="40" t="s">
        <v>55</v>
      </c>
    </row>
    <row r="24" spans="2:6" ht="15.6" thickTop="1" thickBot="1" x14ac:dyDescent="0.35">
      <c r="B24" s="7"/>
      <c r="C24" s="32" t="s">
        <v>26</v>
      </c>
      <c r="D24" s="57">
        <f>MIN(4500/F6,4000/E6)</f>
        <v>1500</v>
      </c>
    </row>
    <row r="25" spans="2:6" ht="15" thickBot="1" x14ac:dyDescent="0.35">
      <c r="B25" s="7"/>
      <c r="C25" s="33" t="s">
        <v>27</v>
      </c>
      <c r="D25" s="58">
        <f>MIN(4500/F7,4000/E7)</f>
        <v>1800</v>
      </c>
    </row>
    <row r="26" spans="2:6" ht="15.6" thickTop="1" thickBot="1" x14ac:dyDescent="0.35">
      <c r="B26" s="7"/>
      <c r="C26" s="33" t="s">
        <v>28</v>
      </c>
      <c r="D26" s="59">
        <f>MIN(4500/F8,4000/E8)</f>
        <v>666.66666666666663</v>
      </c>
    </row>
    <row r="27" spans="2:6" ht="15.6" thickTop="1" thickBot="1" x14ac:dyDescent="0.35">
      <c r="C27" s="33" t="s">
        <v>29</v>
      </c>
      <c r="D27" s="59">
        <f>MIN(4500/F9,4000/E9)</f>
        <v>1000</v>
      </c>
    </row>
    <row r="30" spans="2:6" x14ac:dyDescent="0.3">
      <c r="B30" s="99" t="s">
        <v>1</v>
      </c>
      <c r="C30" s="99"/>
      <c r="D30" s="99"/>
    </row>
    <row r="32" spans="2:6" x14ac:dyDescent="0.3">
      <c r="C32" s="35">
        <f>SUMPRODUCT(I6:I9,D15:D18)-SUMPRODUCT(D6:D9,E15:E18)</f>
        <v>52799.999999999985</v>
      </c>
      <c r="D32" s="40" t="s">
        <v>56</v>
      </c>
    </row>
    <row r="34" spans="2:9" x14ac:dyDescent="0.3">
      <c r="B34" s="1" t="s">
        <v>2</v>
      </c>
      <c r="C34" s="4"/>
      <c r="D34" s="4"/>
      <c r="E34" s="4"/>
    </row>
    <row r="35" spans="2:9" x14ac:dyDescent="0.3">
      <c r="B35" s="4"/>
      <c r="C35" s="5" t="s">
        <v>3</v>
      </c>
      <c r="D35" s="5"/>
      <c r="E35" s="5" t="s">
        <v>3</v>
      </c>
      <c r="H35" s="94" t="s">
        <v>4</v>
      </c>
    </row>
    <row r="36" spans="2:9" x14ac:dyDescent="0.3">
      <c r="C36" s="96">
        <f>SUMPRODUCT(E6:E9,D15:D18)</f>
        <v>1799.9999999999995</v>
      </c>
      <c r="D36" s="90" t="s">
        <v>100</v>
      </c>
      <c r="E36" s="97">
        <v>4000</v>
      </c>
      <c r="F36" s="98">
        <f>C36-E36</f>
        <v>-2200.0000000000005</v>
      </c>
      <c r="G36" s="91" t="s">
        <v>17</v>
      </c>
      <c r="H36" s="95">
        <v>0</v>
      </c>
      <c r="I36" s="92" t="s">
        <v>32</v>
      </c>
    </row>
    <row r="37" spans="2:9" x14ac:dyDescent="0.3">
      <c r="C37" s="96">
        <f>SUMPRODUCT(D15:D18,F6:F9)</f>
        <v>4499.9999999999991</v>
      </c>
      <c r="D37" s="90" t="s">
        <v>100</v>
      </c>
      <c r="E37" s="97">
        <v>4500</v>
      </c>
      <c r="F37" s="98">
        <f t="shared" ref="F37:F41" si="1">C37-E37</f>
        <v>0</v>
      </c>
      <c r="G37" s="91" t="s">
        <v>17</v>
      </c>
      <c r="H37" s="95">
        <v>0</v>
      </c>
      <c r="I37" s="92" t="s">
        <v>33</v>
      </c>
    </row>
    <row r="38" spans="2:9" x14ac:dyDescent="0.3">
      <c r="C38" s="96">
        <f>D15</f>
        <v>0</v>
      </c>
      <c r="D38" s="90" t="s">
        <v>100</v>
      </c>
      <c r="E38" s="97">
        <f>D24*E15</f>
        <v>0</v>
      </c>
      <c r="F38" s="98">
        <f t="shared" si="1"/>
        <v>0</v>
      </c>
      <c r="G38" s="91" t="s">
        <v>17</v>
      </c>
      <c r="H38" s="95">
        <v>0</v>
      </c>
      <c r="I38" s="92" t="s">
        <v>37</v>
      </c>
    </row>
    <row r="39" spans="2:9" x14ac:dyDescent="0.3">
      <c r="C39" s="96">
        <f>D16</f>
        <v>1799.9999999999995</v>
      </c>
      <c r="D39" s="90" t="s">
        <v>100</v>
      </c>
      <c r="E39" s="97">
        <f>D25*E16</f>
        <v>1800</v>
      </c>
      <c r="F39" s="98">
        <f t="shared" si="1"/>
        <v>0</v>
      </c>
      <c r="G39" s="91" t="s">
        <v>17</v>
      </c>
      <c r="H39" s="95">
        <v>0</v>
      </c>
      <c r="I39" s="92" t="s">
        <v>35</v>
      </c>
    </row>
    <row r="40" spans="2:9" x14ac:dyDescent="0.3">
      <c r="C40" s="96">
        <f>D17</f>
        <v>0</v>
      </c>
      <c r="D40" s="90" t="s">
        <v>100</v>
      </c>
      <c r="E40" s="97">
        <f>D26*E17</f>
        <v>0</v>
      </c>
      <c r="F40" s="98">
        <f t="shared" si="1"/>
        <v>0</v>
      </c>
      <c r="G40" s="91" t="s">
        <v>17</v>
      </c>
      <c r="H40" s="95">
        <v>0</v>
      </c>
      <c r="I40" s="92" t="s">
        <v>36</v>
      </c>
    </row>
    <row r="41" spans="2:9" x14ac:dyDescent="0.3">
      <c r="C41" s="96">
        <f>D18</f>
        <v>0</v>
      </c>
      <c r="D41" s="90" t="s">
        <v>100</v>
      </c>
      <c r="E41" s="97">
        <f>D27*E18</f>
        <v>0</v>
      </c>
      <c r="F41" s="98">
        <f t="shared" si="1"/>
        <v>0</v>
      </c>
      <c r="G41" s="91" t="s">
        <v>17</v>
      </c>
      <c r="H41" s="95">
        <v>0</v>
      </c>
      <c r="I41" s="92" t="s">
        <v>38</v>
      </c>
    </row>
  </sheetData>
  <mergeCells count="3">
    <mergeCell ref="B12:D12"/>
    <mergeCell ref="B21:D21"/>
    <mergeCell ref="B30:D30"/>
  </mergeCells>
  <conditionalFormatting sqref="C6:C9">
    <cfRule type="duplicateValues" dxfId="2" priority="3"/>
  </conditionalFormatting>
  <conditionalFormatting sqref="C15:C18">
    <cfRule type="duplicateValues" dxfId="1" priority="2"/>
  </conditionalFormatting>
  <conditionalFormatting sqref="C24:C27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56"/>
  <sheetViews>
    <sheetView showGridLines="0" topLeftCell="A27" zoomScale="80" zoomScaleNormal="80" workbookViewId="0">
      <selection activeCell="AR21" sqref="AR21"/>
    </sheetView>
  </sheetViews>
  <sheetFormatPr defaultColWidth="9.28515625" defaultRowHeight="14.4" x14ac:dyDescent="0.3"/>
  <cols>
    <col min="1" max="2" width="9.28515625" style="37"/>
    <col min="3" max="3" width="9.28515625" style="37" customWidth="1"/>
    <col min="4" max="9" width="9.28515625" style="44"/>
    <col min="10" max="10" width="7.85546875" style="44" bestFit="1" customWidth="1"/>
    <col min="11" max="12" width="9.28515625" style="44"/>
    <col min="13" max="13" width="13.140625" style="44" customWidth="1"/>
    <col min="14" max="16384" width="9.28515625" style="37"/>
  </cols>
  <sheetData>
    <row r="1" spans="2:20" ht="23.4" x14ac:dyDescent="0.3">
      <c r="B1" s="3" t="s">
        <v>39</v>
      </c>
    </row>
    <row r="3" spans="2:20" x14ac:dyDescent="0.3">
      <c r="B3" s="7" t="s">
        <v>6</v>
      </c>
    </row>
    <row r="5" spans="2:20" x14ac:dyDescent="0.3">
      <c r="B5" s="38" t="s">
        <v>40</v>
      </c>
      <c r="D5" s="42">
        <v>60</v>
      </c>
    </row>
    <row r="6" spans="2:20" x14ac:dyDescent="0.3">
      <c r="B6" s="38"/>
    </row>
    <row r="7" spans="2:20" x14ac:dyDescent="0.3">
      <c r="B7" s="38" t="s">
        <v>41</v>
      </c>
      <c r="D7" s="45">
        <v>12</v>
      </c>
      <c r="E7" s="45">
        <v>15</v>
      </c>
      <c r="F7" s="45">
        <v>20</v>
      </c>
      <c r="G7" s="45">
        <v>24</v>
      </c>
      <c r="H7" s="45">
        <v>30</v>
      </c>
      <c r="I7" s="45">
        <v>40</v>
      </c>
    </row>
    <row r="8" spans="2:20" x14ac:dyDescent="0.3">
      <c r="B8" s="38" t="s">
        <v>44</v>
      </c>
      <c r="D8" s="42">
        <v>48</v>
      </c>
      <c r="E8" s="42">
        <v>19</v>
      </c>
      <c r="F8" s="42">
        <v>22</v>
      </c>
      <c r="G8" s="42">
        <v>32</v>
      </c>
      <c r="H8" s="42">
        <v>14</v>
      </c>
      <c r="I8" s="42">
        <v>7</v>
      </c>
    </row>
    <row r="10" spans="2:20" x14ac:dyDescent="0.3">
      <c r="B10" s="99" t="s">
        <v>7</v>
      </c>
      <c r="C10" s="99"/>
      <c r="D10" s="99"/>
    </row>
    <row r="11" spans="2:20" x14ac:dyDescent="0.3">
      <c r="C11" s="7"/>
      <c r="D11" s="5"/>
    </row>
    <row r="12" spans="2:20" x14ac:dyDescent="0.3">
      <c r="B12" s="1" t="s">
        <v>59</v>
      </c>
      <c r="C12" s="1"/>
      <c r="D12" s="5"/>
      <c r="E12" s="5"/>
      <c r="F12" s="5"/>
      <c r="G12" s="5"/>
      <c r="M12" s="105" t="s">
        <v>0</v>
      </c>
    </row>
    <row r="13" spans="2:20" x14ac:dyDescent="0.3">
      <c r="B13" s="1"/>
      <c r="C13" s="1"/>
      <c r="D13" s="5"/>
      <c r="E13" s="5"/>
      <c r="F13" s="5"/>
      <c r="G13" s="5"/>
      <c r="M13" s="105"/>
    </row>
    <row r="14" spans="2:20" x14ac:dyDescent="0.3">
      <c r="D14" s="104" t="s">
        <v>46</v>
      </c>
      <c r="E14" s="104"/>
      <c r="F14" s="104"/>
      <c r="G14" s="104"/>
      <c r="H14" s="104"/>
      <c r="I14" s="104"/>
    </row>
    <row r="15" spans="2:20" x14ac:dyDescent="0.3">
      <c r="C15" s="6" t="s">
        <v>45</v>
      </c>
      <c r="D15" s="5">
        <v>12</v>
      </c>
      <c r="E15" s="5">
        <v>15</v>
      </c>
      <c r="F15" s="5">
        <v>20</v>
      </c>
      <c r="G15" s="5">
        <v>24</v>
      </c>
      <c r="H15" s="5">
        <v>30</v>
      </c>
      <c r="I15" s="5">
        <v>40</v>
      </c>
      <c r="J15" s="5" t="s">
        <v>43</v>
      </c>
      <c r="L15" s="5" t="s">
        <v>45</v>
      </c>
      <c r="M15" s="5" t="s">
        <v>47</v>
      </c>
    </row>
    <row r="16" spans="2:20" ht="18" x14ac:dyDescent="0.35">
      <c r="C16" s="1">
        <v>1</v>
      </c>
      <c r="D16" s="87">
        <v>5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8">
        <f>$D$5-SUMPRODUCT(D$15:I$15,D16:I16)</f>
        <v>0</v>
      </c>
      <c r="L16" s="44">
        <v>1</v>
      </c>
      <c r="M16" s="89">
        <v>6</v>
      </c>
      <c r="O16" s="41"/>
      <c r="P16" s="41"/>
      <c r="Q16" s="41"/>
      <c r="R16" s="41"/>
      <c r="S16" s="41"/>
      <c r="T16" s="41"/>
    </row>
    <row r="17" spans="3:20" ht="18" x14ac:dyDescent="0.35">
      <c r="C17" s="1">
        <v>2</v>
      </c>
      <c r="D17" s="87">
        <v>3</v>
      </c>
      <c r="E17" s="87">
        <v>1</v>
      </c>
      <c r="F17" s="87">
        <v>0</v>
      </c>
      <c r="G17" s="87">
        <v>0</v>
      </c>
      <c r="H17" s="87">
        <v>0</v>
      </c>
      <c r="I17" s="87">
        <v>0</v>
      </c>
      <c r="J17" s="88">
        <f t="shared" ref="J17:J41" si="0">$D$5-SUMPRODUCT(D$15:I$15,D17:I17)</f>
        <v>9</v>
      </c>
      <c r="L17" s="44">
        <v>2</v>
      </c>
      <c r="M17" s="89">
        <v>0</v>
      </c>
      <c r="O17" s="41"/>
      <c r="P17" s="41"/>
      <c r="Q17" s="41"/>
      <c r="R17" s="41"/>
      <c r="S17" s="41"/>
      <c r="T17" s="41"/>
    </row>
    <row r="18" spans="3:20" ht="18" x14ac:dyDescent="0.35">
      <c r="C18" s="1">
        <v>3</v>
      </c>
      <c r="D18" s="87">
        <v>3</v>
      </c>
      <c r="E18" s="87">
        <v>0</v>
      </c>
      <c r="F18" s="87">
        <v>1</v>
      </c>
      <c r="G18" s="87">
        <v>0</v>
      </c>
      <c r="H18" s="87">
        <v>0</v>
      </c>
      <c r="I18" s="87">
        <v>0</v>
      </c>
      <c r="J18" s="88">
        <f t="shared" si="0"/>
        <v>4</v>
      </c>
      <c r="L18" s="44">
        <v>3</v>
      </c>
      <c r="M18" s="89">
        <v>0</v>
      </c>
      <c r="O18" s="41"/>
      <c r="P18" s="41"/>
      <c r="Q18" s="41"/>
      <c r="R18" s="41"/>
      <c r="S18" s="41"/>
      <c r="T18" s="41"/>
    </row>
    <row r="19" spans="3:20" ht="18" x14ac:dyDescent="0.35">
      <c r="C19" s="1">
        <v>4</v>
      </c>
      <c r="D19" s="87">
        <v>3</v>
      </c>
      <c r="E19" s="87">
        <v>0</v>
      </c>
      <c r="F19" s="87">
        <v>0</v>
      </c>
      <c r="G19" s="87">
        <v>1</v>
      </c>
      <c r="H19" s="87">
        <v>0</v>
      </c>
      <c r="I19" s="87">
        <v>0</v>
      </c>
      <c r="J19" s="88">
        <f t="shared" si="0"/>
        <v>0</v>
      </c>
      <c r="L19" s="44">
        <v>4</v>
      </c>
      <c r="M19" s="89">
        <v>0</v>
      </c>
      <c r="O19" s="41"/>
      <c r="P19" s="41"/>
      <c r="Q19" s="41"/>
      <c r="R19" s="41"/>
      <c r="S19" s="41"/>
      <c r="T19" s="41"/>
    </row>
    <row r="20" spans="3:20" ht="18" x14ac:dyDescent="0.35">
      <c r="C20" s="1">
        <v>5</v>
      </c>
      <c r="D20" s="87">
        <v>2</v>
      </c>
      <c r="E20" s="87">
        <v>2</v>
      </c>
      <c r="F20" s="87">
        <v>0</v>
      </c>
      <c r="G20" s="87">
        <v>0</v>
      </c>
      <c r="H20" s="87">
        <v>0</v>
      </c>
      <c r="I20" s="87">
        <v>0</v>
      </c>
      <c r="J20" s="88">
        <f t="shared" si="0"/>
        <v>6</v>
      </c>
      <c r="L20" s="44">
        <v>5</v>
      </c>
      <c r="M20" s="89">
        <v>0</v>
      </c>
      <c r="O20" s="41"/>
      <c r="P20" s="41"/>
      <c r="Q20" s="41"/>
      <c r="R20" s="41"/>
      <c r="S20" s="41"/>
      <c r="T20" s="41"/>
    </row>
    <row r="21" spans="3:20" ht="18" x14ac:dyDescent="0.35">
      <c r="C21" s="1">
        <v>6</v>
      </c>
      <c r="D21" s="87">
        <v>2</v>
      </c>
      <c r="E21" s="87">
        <v>1</v>
      </c>
      <c r="F21" s="87">
        <v>1</v>
      </c>
      <c r="G21" s="87">
        <v>0</v>
      </c>
      <c r="H21" s="87">
        <v>0</v>
      </c>
      <c r="I21" s="87">
        <v>0</v>
      </c>
      <c r="J21" s="88">
        <f t="shared" si="0"/>
        <v>1</v>
      </c>
      <c r="L21" s="44">
        <v>6</v>
      </c>
      <c r="M21" s="89">
        <v>0</v>
      </c>
      <c r="O21" s="41"/>
      <c r="P21" s="41"/>
      <c r="Q21" s="41"/>
      <c r="R21" s="41"/>
      <c r="S21" s="41"/>
      <c r="T21" s="41"/>
    </row>
    <row r="22" spans="3:20" ht="18" x14ac:dyDescent="0.35">
      <c r="C22" s="1">
        <v>7</v>
      </c>
      <c r="D22" s="87">
        <v>2</v>
      </c>
      <c r="E22" s="87">
        <v>0</v>
      </c>
      <c r="F22" s="87">
        <v>0</v>
      </c>
      <c r="G22" s="87">
        <v>0</v>
      </c>
      <c r="H22" s="87">
        <v>1</v>
      </c>
      <c r="I22" s="87">
        <v>0</v>
      </c>
      <c r="J22" s="88">
        <f t="shared" si="0"/>
        <v>6</v>
      </c>
      <c r="L22" s="44">
        <v>7</v>
      </c>
      <c r="M22" s="89">
        <v>0</v>
      </c>
      <c r="O22" s="41"/>
      <c r="P22" s="41"/>
      <c r="Q22" s="41"/>
      <c r="R22" s="41"/>
      <c r="S22" s="41"/>
      <c r="T22" s="41"/>
    </row>
    <row r="23" spans="3:20" ht="18" x14ac:dyDescent="0.35">
      <c r="C23" s="1">
        <v>8</v>
      </c>
      <c r="D23" s="87">
        <v>1</v>
      </c>
      <c r="E23" s="87">
        <v>3</v>
      </c>
      <c r="F23" s="87">
        <v>0</v>
      </c>
      <c r="G23" s="87">
        <v>0</v>
      </c>
      <c r="H23" s="87">
        <v>0</v>
      </c>
      <c r="I23" s="87">
        <v>0</v>
      </c>
      <c r="J23" s="88">
        <f t="shared" si="0"/>
        <v>3</v>
      </c>
      <c r="L23" s="44">
        <v>8</v>
      </c>
      <c r="M23" s="89">
        <v>1</v>
      </c>
      <c r="O23" s="41"/>
      <c r="P23" s="41"/>
      <c r="Q23" s="41"/>
      <c r="R23" s="41"/>
      <c r="S23" s="41"/>
      <c r="T23" s="41"/>
    </row>
    <row r="24" spans="3:20" ht="18" x14ac:dyDescent="0.35">
      <c r="C24" s="1">
        <v>9</v>
      </c>
      <c r="D24" s="87">
        <v>1</v>
      </c>
      <c r="E24" s="87">
        <v>1</v>
      </c>
      <c r="F24" s="87">
        <v>0</v>
      </c>
      <c r="G24" s="87">
        <v>1</v>
      </c>
      <c r="H24" s="87">
        <v>0</v>
      </c>
      <c r="I24" s="87">
        <v>0</v>
      </c>
      <c r="J24" s="88">
        <f t="shared" si="0"/>
        <v>9</v>
      </c>
      <c r="L24" s="44">
        <v>9</v>
      </c>
      <c r="M24" s="89">
        <v>0</v>
      </c>
      <c r="O24" s="41"/>
      <c r="P24" s="41"/>
      <c r="Q24" s="41"/>
      <c r="R24" s="41"/>
      <c r="S24" s="41"/>
      <c r="T24" s="41"/>
    </row>
    <row r="25" spans="3:20" ht="18" x14ac:dyDescent="0.35">
      <c r="C25" s="1">
        <v>10</v>
      </c>
      <c r="D25" s="87">
        <v>1</v>
      </c>
      <c r="E25" s="87">
        <v>1</v>
      </c>
      <c r="F25" s="87">
        <v>0</v>
      </c>
      <c r="G25" s="87">
        <v>0</v>
      </c>
      <c r="H25" s="87">
        <v>1</v>
      </c>
      <c r="I25" s="87">
        <v>0</v>
      </c>
      <c r="J25" s="88">
        <f t="shared" si="0"/>
        <v>3</v>
      </c>
      <c r="L25" s="44">
        <v>10</v>
      </c>
      <c r="M25" s="89">
        <v>0</v>
      </c>
      <c r="O25" s="41"/>
      <c r="P25" s="41"/>
      <c r="Q25" s="41"/>
      <c r="R25" s="41"/>
      <c r="S25" s="41"/>
      <c r="T25" s="41"/>
    </row>
    <row r="26" spans="3:20" ht="18" x14ac:dyDescent="0.35">
      <c r="C26" s="1">
        <v>11</v>
      </c>
      <c r="D26" s="87">
        <v>1</v>
      </c>
      <c r="E26" s="87">
        <v>0</v>
      </c>
      <c r="F26" s="87">
        <v>2</v>
      </c>
      <c r="G26" s="87">
        <v>0</v>
      </c>
      <c r="H26" s="87">
        <v>0</v>
      </c>
      <c r="I26" s="87">
        <v>0</v>
      </c>
      <c r="J26" s="88">
        <f t="shared" si="0"/>
        <v>8</v>
      </c>
      <c r="L26" s="44">
        <v>11</v>
      </c>
      <c r="M26" s="89">
        <v>1</v>
      </c>
      <c r="O26" s="41"/>
      <c r="P26" s="41"/>
      <c r="Q26" s="41"/>
      <c r="R26" s="41"/>
      <c r="S26" s="41"/>
      <c r="T26" s="41"/>
    </row>
    <row r="27" spans="3:20" ht="18" x14ac:dyDescent="0.35">
      <c r="C27" s="1">
        <v>12</v>
      </c>
      <c r="D27" s="87">
        <v>1</v>
      </c>
      <c r="E27" s="87">
        <v>0</v>
      </c>
      <c r="F27" s="87">
        <v>1</v>
      </c>
      <c r="G27" s="87">
        <v>1</v>
      </c>
      <c r="H27" s="87">
        <v>0</v>
      </c>
      <c r="I27" s="87">
        <v>0</v>
      </c>
      <c r="J27" s="88">
        <f t="shared" si="0"/>
        <v>4</v>
      </c>
      <c r="L27" s="44">
        <v>12</v>
      </c>
      <c r="M27" s="89">
        <v>0</v>
      </c>
      <c r="O27" s="41"/>
      <c r="P27" s="41"/>
      <c r="Q27" s="41"/>
      <c r="R27" s="41"/>
      <c r="S27" s="41"/>
      <c r="T27" s="41"/>
    </row>
    <row r="28" spans="3:20" ht="18" x14ac:dyDescent="0.35">
      <c r="C28" s="1">
        <v>13</v>
      </c>
      <c r="D28" s="87">
        <v>1</v>
      </c>
      <c r="E28" s="87">
        <v>0</v>
      </c>
      <c r="F28" s="87">
        <v>0</v>
      </c>
      <c r="G28" s="87">
        <v>2</v>
      </c>
      <c r="H28" s="87">
        <v>0</v>
      </c>
      <c r="I28" s="87">
        <v>0</v>
      </c>
      <c r="J28" s="88">
        <f t="shared" si="0"/>
        <v>0</v>
      </c>
      <c r="L28" s="44">
        <v>13</v>
      </c>
      <c r="M28" s="89">
        <v>16</v>
      </c>
      <c r="O28" s="41"/>
      <c r="P28" s="41"/>
      <c r="Q28" s="41"/>
      <c r="R28" s="41"/>
      <c r="S28" s="41"/>
      <c r="T28" s="41"/>
    </row>
    <row r="29" spans="3:20" ht="18" x14ac:dyDescent="0.35">
      <c r="C29" s="1">
        <v>14</v>
      </c>
      <c r="D29" s="87">
        <v>1</v>
      </c>
      <c r="E29" s="87">
        <v>0</v>
      </c>
      <c r="F29" s="87">
        <v>0</v>
      </c>
      <c r="G29" s="87">
        <v>0</v>
      </c>
      <c r="H29" s="87">
        <v>0</v>
      </c>
      <c r="I29" s="87">
        <v>1</v>
      </c>
      <c r="J29" s="88">
        <f t="shared" si="0"/>
        <v>8</v>
      </c>
      <c r="L29" s="44">
        <v>14</v>
      </c>
      <c r="M29" s="89">
        <v>0</v>
      </c>
      <c r="O29" s="41"/>
      <c r="P29" s="41"/>
      <c r="Q29" s="41"/>
      <c r="R29" s="41"/>
      <c r="S29" s="41"/>
      <c r="T29" s="41"/>
    </row>
    <row r="30" spans="3:20" ht="18" x14ac:dyDescent="0.35">
      <c r="C30" s="1">
        <v>15</v>
      </c>
      <c r="D30" s="87">
        <v>0</v>
      </c>
      <c r="E30" s="87">
        <v>4</v>
      </c>
      <c r="F30" s="87">
        <v>0</v>
      </c>
      <c r="G30" s="87">
        <v>0</v>
      </c>
      <c r="H30" s="87">
        <v>0</v>
      </c>
      <c r="I30" s="87">
        <v>0</v>
      </c>
      <c r="J30" s="88">
        <f t="shared" si="0"/>
        <v>0</v>
      </c>
      <c r="L30" s="44">
        <v>15</v>
      </c>
      <c r="M30" s="89">
        <v>4</v>
      </c>
      <c r="O30" s="41"/>
      <c r="P30" s="41"/>
      <c r="Q30" s="41"/>
      <c r="R30" s="41"/>
      <c r="S30" s="41"/>
      <c r="T30" s="41"/>
    </row>
    <row r="31" spans="3:20" ht="18" x14ac:dyDescent="0.35">
      <c r="C31" s="1">
        <v>16</v>
      </c>
      <c r="D31" s="87">
        <v>0</v>
      </c>
      <c r="E31" s="87">
        <v>2</v>
      </c>
      <c r="F31" s="87">
        <v>1</v>
      </c>
      <c r="G31" s="87">
        <v>0</v>
      </c>
      <c r="H31" s="87">
        <v>0</v>
      </c>
      <c r="I31" s="87">
        <v>0</v>
      </c>
      <c r="J31" s="88">
        <f t="shared" si="0"/>
        <v>10</v>
      </c>
      <c r="L31" s="44">
        <v>16</v>
      </c>
      <c r="M31" s="89">
        <v>0</v>
      </c>
      <c r="O31" s="41"/>
      <c r="P31" s="41"/>
      <c r="Q31" s="41"/>
      <c r="R31" s="41"/>
      <c r="S31" s="41"/>
      <c r="T31" s="41"/>
    </row>
    <row r="32" spans="3:20" ht="18" x14ac:dyDescent="0.35">
      <c r="C32" s="1">
        <v>17</v>
      </c>
      <c r="D32" s="87">
        <v>0</v>
      </c>
      <c r="E32" s="87">
        <v>2</v>
      </c>
      <c r="F32" s="87">
        <v>0</v>
      </c>
      <c r="G32" s="87">
        <v>1</v>
      </c>
      <c r="H32" s="87">
        <v>0</v>
      </c>
      <c r="I32" s="87">
        <v>0</v>
      </c>
      <c r="J32" s="88">
        <f t="shared" si="0"/>
        <v>6</v>
      </c>
      <c r="L32" s="44">
        <v>17</v>
      </c>
      <c r="M32" s="89">
        <v>0</v>
      </c>
      <c r="O32" s="41"/>
      <c r="P32" s="41"/>
      <c r="Q32" s="41"/>
      <c r="R32" s="41"/>
      <c r="S32" s="41"/>
      <c r="T32" s="41"/>
    </row>
    <row r="33" spans="2:20" ht="18" x14ac:dyDescent="0.35">
      <c r="C33" s="1">
        <v>18</v>
      </c>
      <c r="D33" s="87">
        <v>0</v>
      </c>
      <c r="E33" s="87">
        <v>2</v>
      </c>
      <c r="F33" s="87">
        <v>0</v>
      </c>
      <c r="G33" s="87">
        <v>0</v>
      </c>
      <c r="H33" s="87">
        <v>1</v>
      </c>
      <c r="I33" s="87">
        <v>0</v>
      </c>
      <c r="J33" s="88">
        <f t="shared" si="0"/>
        <v>0</v>
      </c>
      <c r="L33" s="44">
        <v>18</v>
      </c>
      <c r="M33" s="89">
        <v>0</v>
      </c>
      <c r="O33" s="41"/>
      <c r="P33" s="41"/>
      <c r="Q33" s="41"/>
      <c r="R33" s="41"/>
      <c r="S33" s="41"/>
      <c r="T33" s="41"/>
    </row>
    <row r="34" spans="2:20" ht="18" x14ac:dyDescent="0.35">
      <c r="C34" s="1">
        <v>19</v>
      </c>
      <c r="D34" s="87">
        <v>0</v>
      </c>
      <c r="E34" s="87">
        <v>1</v>
      </c>
      <c r="F34" s="87">
        <v>2</v>
      </c>
      <c r="G34" s="87">
        <v>0</v>
      </c>
      <c r="H34" s="87">
        <v>0</v>
      </c>
      <c r="I34" s="87">
        <v>0</v>
      </c>
      <c r="J34" s="88">
        <f t="shared" si="0"/>
        <v>5</v>
      </c>
      <c r="L34" s="44">
        <v>19</v>
      </c>
      <c r="M34" s="89">
        <v>0</v>
      </c>
      <c r="O34" s="41"/>
      <c r="P34" s="41"/>
      <c r="Q34" s="41"/>
      <c r="R34" s="41"/>
      <c r="S34" s="41"/>
      <c r="T34" s="41"/>
    </row>
    <row r="35" spans="2:20" ht="18" x14ac:dyDescent="0.35">
      <c r="C35" s="1">
        <v>20</v>
      </c>
      <c r="D35" s="87">
        <v>0</v>
      </c>
      <c r="E35" s="87">
        <v>1</v>
      </c>
      <c r="F35" s="87">
        <v>1</v>
      </c>
      <c r="G35" s="87">
        <v>1</v>
      </c>
      <c r="H35" s="87">
        <v>0</v>
      </c>
      <c r="I35" s="87">
        <v>0</v>
      </c>
      <c r="J35" s="88">
        <f t="shared" si="0"/>
        <v>1</v>
      </c>
      <c r="L35" s="44">
        <v>20</v>
      </c>
      <c r="M35" s="89">
        <v>0</v>
      </c>
      <c r="O35" s="41"/>
      <c r="P35" s="41"/>
      <c r="Q35" s="41"/>
      <c r="R35" s="41"/>
      <c r="S35" s="41"/>
      <c r="T35" s="41"/>
    </row>
    <row r="36" spans="2:20" ht="18" x14ac:dyDescent="0.35">
      <c r="C36" s="1">
        <v>21</v>
      </c>
      <c r="D36" s="87">
        <v>0</v>
      </c>
      <c r="E36" s="87">
        <v>1</v>
      </c>
      <c r="F36" s="87">
        <v>0</v>
      </c>
      <c r="G36" s="87">
        <v>0</v>
      </c>
      <c r="H36" s="87">
        <v>0</v>
      </c>
      <c r="I36" s="87">
        <v>1</v>
      </c>
      <c r="J36" s="88">
        <f t="shared" si="0"/>
        <v>5</v>
      </c>
      <c r="L36" s="44">
        <v>21</v>
      </c>
      <c r="M36" s="89">
        <v>0</v>
      </c>
      <c r="O36" s="41"/>
      <c r="P36" s="41"/>
      <c r="Q36" s="41"/>
      <c r="R36" s="41"/>
      <c r="S36" s="41"/>
      <c r="T36" s="41"/>
    </row>
    <row r="37" spans="2:20" ht="18" x14ac:dyDescent="0.35">
      <c r="C37" s="1">
        <v>22</v>
      </c>
      <c r="D37" s="87">
        <v>0</v>
      </c>
      <c r="E37" s="87">
        <v>0</v>
      </c>
      <c r="F37" s="87">
        <v>3</v>
      </c>
      <c r="G37" s="87">
        <v>0</v>
      </c>
      <c r="H37" s="87">
        <v>0</v>
      </c>
      <c r="I37" s="87">
        <v>0</v>
      </c>
      <c r="J37" s="88">
        <f t="shared" si="0"/>
        <v>0</v>
      </c>
      <c r="L37" s="44">
        <v>22</v>
      </c>
      <c r="M37" s="89">
        <v>4</v>
      </c>
      <c r="O37" s="41"/>
      <c r="P37" s="41"/>
      <c r="Q37" s="41"/>
      <c r="R37" s="41"/>
      <c r="S37" s="41"/>
      <c r="T37" s="41"/>
    </row>
    <row r="38" spans="2:20" ht="18" x14ac:dyDescent="0.35">
      <c r="C38" s="1">
        <v>23</v>
      </c>
      <c r="D38" s="87">
        <v>0</v>
      </c>
      <c r="E38" s="87">
        <v>0</v>
      </c>
      <c r="F38" s="87">
        <v>1</v>
      </c>
      <c r="G38" s="87">
        <v>0</v>
      </c>
      <c r="H38" s="87">
        <v>1</v>
      </c>
      <c r="I38" s="87">
        <v>0</v>
      </c>
      <c r="J38" s="88">
        <f t="shared" si="0"/>
        <v>10</v>
      </c>
      <c r="L38" s="44">
        <v>23</v>
      </c>
      <c r="M38" s="89">
        <v>1</v>
      </c>
      <c r="O38" s="41"/>
      <c r="P38" s="41"/>
      <c r="Q38" s="41"/>
      <c r="R38" s="41"/>
      <c r="S38" s="41"/>
      <c r="T38" s="41"/>
    </row>
    <row r="39" spans="2:20" ht="18" x14ac:dyDescent="0.35">
      <c r="C39" s="1">
        <v>24</v>
      </c>
      <c r="D39" s="87">
        <v>0</v>
      </c>
      <c r="E39" s="87">
        <v>0</v>
      </c>
      <c r="F39" s="87">
        <v>1</v>
      </c>
      <c r="G39" s="87">
        <v>0</v>
      </c>
      <c r="H39" s="87">
        <v>0</v>
      </c>
      <c r="I39" s="87">
        <v>1</v>
      </c>
      <c r="J39" s="88">
        <f t="shared" si="0"/>
        <v>0</v>
      </c>
      <c r="L39" s="44">
        <v>24</v>
      </c>
      <c r="M39" s="89">
        <v>7</v>
      </c>
      <c r="O39" s="41"/>
      <c r="P39" s="41"/>
      <c r="Q39" s="41"/>
      <c r="R39" s="41"/>
      <c r="S39" s="41"/>
      <c r="T39" s="41"/>
    </row>
    <row r="40" spans="2:20" ht="18" x14ac:dyDescent="0.35">
      <c r="C40" s="1">
        <v>25</v>
      </c>
      <c r="D40" s="87">
        <v>0</v>
      </c>
      <c r="E40" s="87">
        <v>0</v>
      </c>
      <c r="F40" s="87">
        <v>0</v>
      </c>
      <c r="G40" s="87">
        <v>1</v>
      </c>
      <c r="H40" s="87">
        <v>1</v>
      </c>
      <c r="I40" s="87">
        <v>0</v>
      </c>
      <c r="J40" s="88">
        <f t="shared" si="0"/>
        <v>6</v>
      </c>
      <c r="L40" s="44">
        <v>25</v>
      </c>
      <c r="M40" s="89">
        <v>0</v>
      </c>
      <c r="O40" s="41"/>
      <c r="P40" s="41"/>
      <c r="Q40" s="41"/>
      <c r="R40" s="41"/>
      <c r="S40" s="41"/>
      <c r="T40" s="41"/>
    </row>
    <row r="41" spans="2:20" ht="18" x14ac:dyDescent="0.35">
      <c r="C41" s="1">
        <v>26</v>
      </c>
      <c r="D41" s="87">
        <v>0</v>
      </c>
      <c r="E41" s="87">
        <v>0</v>
      </c>
      <c r="F41" s="87">
        <v>0</v>
      </c>
      <c r="G41" s="87">
        <v>0</v>
      </c>
      <c r="H41" s="87">
        <v>2</v>
      </c>
      <c r="I41" s="87">
        <v>0</v>
      </c>
      <c r="J41" s="88">
        <f t="shared" si="0"/>
        <v>0</v>
      </c>
      <c r="L41" s="44">
        <v>26</v>
      </c>
      <c r="M41" s="89">
        <v>7</v>
      </c>
      <c r="O41" s="41"/>
      <c r="P41" s="41"/>
      <c r="Q41" s="41"/>
      <c r="R41" s="41"/>
      <c r="S41" s="41"/>
      <c r="T41" s="41"/>
    </row>
    <row r="42" spans="2:20" x14ac:dyDescent="0.3">
      <c r="M42" s="64"/>
      <c r="N42" s="40"/>
      <c r="O42" s="41"/>
      <c r="P42" s="41"/>
      <c r="Q42" s="41"/>
      <c r="R42" s="41"/>
      <c r="S42" s="41"/>
      <c r="T42" s="41"/>
    </row>
    <row r="43" spans="2:20" x14ac:dyDescent="0.3">
      <c r="B43" s="99" t="s">
        <v>1</v>
      </c>
      <c r="C43" s="99"/>
      <c r="D43" s="99"/>
      <c r="O43" s="41"/>
      <c r="P43" s="41"/>
      <c r="Q43" s="41"/>
      <c r="R43" s="41"/>
      <c r="S43" s="41"/>
      <c r="T43" s="41"/>
    </row>
    <row r="45" spans="2:20" x14ac:dyDescent="0.3">
      <c r="B45" s="38" t="s">
        <v>42</v>
      </c>
      <c r="D45" s="65">
        <f>SUM(M16:M41)</f>
        <v>47</v>
      </c>
      <c r="F45" s="44" t="s">
        <v>43</v>
      </c>
      <c r="G45" s="68">
        <f>SUMPRODUCT(J16:J41,M16:M41)+SUMPRODUCT(D50:I50,D55:I55)</f>
        <v>51</v>
      </c>
    </row>
    <row r="46" spans="2:20" x14ac:dyDescent="0.3">
      <c r="K46" s="66"/>
      <c r="L46" s="66"/>
      <c r="M46" s="66"/>
      <c r="N46" s="41"/>
      <c r="O46" s="41"/>
      <c r="P46" s="41"/>
      <c r="Q46" s="41"/>
      <c r="R46" s="41"/>
    </row>
    <row r="47" spans="2:20" x14ac:dyDescent="0.3">
      <c r="K47" s="66"/>
      <c r="L47" s="66"/>
      <c r="M47" s="66"/>
      <c r="N47" s="41"/>
      <c r="O47" s="41"/>
      <c r="P47" s="41"/>
      <c r="Q47" s="41"/>
      <c r="R47" s="41"/>
    </row>
    <row r="48" spans="2:20" x14ac:dyDescent="0.3">
      <c r="B48" s="1" t="s">
        <v>2</v>
      </c>
      <c r="C48" s="4"/>
      <c r="D48" s="67"/>
      <c r="E48" s="67"/>
      <c r="K48" s="66"/>
      <c r="L48" s="66"/>
      <c r="M48" s="66"/>
      <c r="N48" s="41"/>
      <c r="O48" s="41"/>
      <c r="P48" s="41"/>
      <c r="Q48" s="41"/>
      <c r="R48" s="41"/>
    </row>
    <row r="49" spans="2:18" x14ac:dyDescent="0.3">
      <c r="B49" s="1"/>
      <c r="C49" s="4"/>
      <c r="D49" s="104" t="s">
        <v>46</v>
      </c>
      <c r="E49" s="104"/>
      <c r="F49" s="104"/>
      <c r="G49" s="104"/>
      <c r="H49" s="104"/>
      <c r="I49" s="104"/>
      <c r="K49" s="66"/>
      <c r="L49" s="66"/>
      <c r="M49" s="66"/>
      <c r="N49" s="41"/>
      <c r="O49" s="41"/>
      <c r="P49" s="41"/>
      <c r="Q49" s="41"/>
      <c r="R49" s="41"/>
    </row>
    <row r="50" spans="2:18" x14ac:dyDescent="0.3">
      <c r="B50" s="4"/>
      <c r="D50" s="5">
        <v>12</v>
      </c>
      <c r="E50" s="5">
        <v>15</v>
      </c>
      <c r="F50" s="5">
        <v>20</v>
      </c>
      <c r="G50" s="5">
        <v>24</v>
      </c>
      <c r="H50" s="5">
        <v>30</v>
      </c>
      <c r="I50" s="5">
        <v>40</v>
      </c>
      <c r="K50" s="66"/>
      <c r="L50" s="66"/>
      <c r="M50" s="66"/>
      <c r="N50" s="41"/>
      <c r="O50" s="41"/>
      <c r="P50" s="41"/>
      <c r="Q50" s="41"/>
      <c r="R50" s="41"/>
    </row>
    <row r="51" spans="2:18" x14ac:dyDescent="0.3">
      <c r="B51" s="37" t="s">
        <v>48</v>
      </c>
      <c r="D51" s="62">
        <f>SUMPRODUCT(D16:D41,$M16:$M41)</f>
        <v>48</v>
      </c>
      <c r="E51" s="62">
        <f t="shared" ref="E51:I51" si="1">SUMPRODUCT(E16:E41,$M16:$M41)</f>
        <v>19</v>
      </c>
      <c r="F51" s="62">
        <f t="shared" si="1"/>
        <v>22</v>
      </c>
      <c r="G51" s="62">
        <f t="shared" si="1"/>
        <v>32</v>
      </c>
      <c r="H51" s="62">
        <f t="shared" si="1"/>
        <v>15</v>
      </c>
      <c r="I51" s="62">
        <f t="shared" si="1"/>
        <v>7</v>
      </c>
      <c r="K51" s="66"/>
      <c r="L51" s="66"/>
      <c r="M51" s="66"/>
      <c r="N51" s="41"/>
      <c r="O51" s="41"/>
      <c r="P51" s="41"/>
      <c r="Q51" s="41"/>
      <c r="R51" s="41"/>
    </row>
    <row r="52" spans="2:18" x14ac:dyDescent="0.3">
      <c r="D52" s="43" t="s">
        <v>5</v>
      </c>
      <c r="E52" s="43" t="s">
        <v>5</v>
      </c>
      <c r="F52" s="43" t="s">
        <v>5</v>
      </c>
      <c r="G52" s="43" t="s">
        <v>5</v>
      </c>
      <c r="H52" s="43" t="s">
        <v>5</v>
      </c>
      <c r="I52" s="43" t="s">
        <v>5</v>
      </c>
      <c r="K52" s="66"/>
      <c r="L52" s="66"/>
      <c r="M52" s="66"/>
      <c r="N52" s="41"/>
      <c r="O52" s="41"/>
      <c r="P52" s="41"/>
      <c r="Q52" s="41"/>
      <c r="R52" s="41"/>
    </row>
    <row r="53" spans="2:18" x14ac:dyDescent="0.3">
      <c r="B53" s="38" t="s">
        <v>44</v>
      </c>
      <c r="D53" s="42">
        <f t="shared" ref="D53:I53" si="2">D8</f>
        <v>48</v>
      </c>
      <c r="E53" s="42">
        <f t="shared" si="2"/>
        <v>19</v>
      </c>
      <c r="F53" s="42">
        <f t="shared" si="2"/>
        <v>22</v>
      </c>
      <c r="G53" s="42">
        <f t="shared" si="2"/>
        <v>32</v>
      </c>
      <c r="H53" s="42">
        <f t="shared" si="2"/>
        <v>14</v>
      </c>
      <c r="I53" s="42">
        <f t="shared" si="2"/>
        <v>7</v>
      </c>
      <c r="K53" s="66"/>
      <c r="L53" s="66"/>
      <c r="M53" s="66"/>
      <c r="N53" s="41"/>
      <c r="O53" s="41"/>
      <c r="P53" s="41"/>
      <c r="Q53" s="41"/>
      <c r="R53" s="41"/>
    </row>
    <row r="54" spans="2:18" x14ac:dyDescent="0.3">
      <c r="K54" s="66"/>
      <c r="L54" s="66"/>
      <c r="M54" s="66"/>
      <c r="N54" s="41"/>
      <c r="O54" s="41"/>
      <c r="P54" s="41"/>
      <c r="Q54" s="41"/>
      <c r="R54" s="41"/>
    </row>
    <row r="55" spans="2:18" x14ac:dyDescent="0.3">
      <c r="B55" s="39" t="s">
        <v>49</v>
      </c>
      <c r="D55" s="68">
        <f>D51-D53</f>
        <v>0</v>
      </c>
      <c r="E55" s="68">
        <f t="shared" ref="E55:I55" si="3">E51-E53</f>
        <v>0</v>
      </c>
      <c r="F55" s="68">
        <f t="shared" si="3"/>
        <v>0</v>
      </c>
      <c r="G55" s="68">
        <f t="shared" si="3"/>
        <v>0</v>
      </c>
      <c r="H55" s="68">
        <f t="shared" si="3"/>
        <v>1</v>
      </c>
      <c r="I55" s="68">
        <f t="shared" si="3"/>
        <v>0</v>
      </c>
      <c r="K55" s="66"/>
      <c r="L55" s="66"/>
      <c r="M55" s="66"/>
      <c r="N55" s="41"/>
      <c r="O55" s="41"/>
      <c r="P55" s="41"/>
      <c r="Q55" s="41"/>
      <c r="R55" s="41"/>
    </row>
    <row r="56" spans="2:18" x14ac:dyDescent="0.3">
      <c r="K56" s="66"/>
      <c r="L56" s="66"/>
      <c r="M56" s="66"/>
      <c r="N56" s="41"/>
      <c r="O56" s="41"/>
      <c r="P56" s="41"/>
      <c r="Q56" s="41"/>
      <c r="R56" s="41"/>
    </row>
  </sheetData>
  <mergeCells count="5">
    <mergeCell ref="B10:D10"/>
    <mergeCell ref="B43:D43"/>
    <mergeCell ref="D14:I14"/>
    <mergeCell ref="M12:M13"/>
    <mergeCell ref="D49:I4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1. Capital Budgeting</vt:lpstr>
      <vt:lpstr>2a. Capital Budgeting</vt:lpstr>
      <vt:lpstr>2b. Capital Budgeting</vt:lpstr>
      <vt:lpstr>3. Fixed-Costs</vt:lpstr>
      <vt:lpstr>3. Fixed-Costs (Mac version)</vt:lpstr>
      <vt:lpstr>4. Cutting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Annista Wijayanayake</cp:lastModifiedBy>
  <cp:lastPrinted>2016-03-31T02:17:14Z</cp:lastPrinted>
  <dcterms:created xsi:type="dcterms:W3CDTF">2014-11-18T01:43:09Z</dcterms:created>
  <dcterms:modified xsi:type="dcterms:W3CDTF">2025-03-20T01:23:52Z</dcterms:modified>
</cp:coreProperties>
</file>