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autoCompressPictures="0"/>
  <mc:AlternateContent xmlns:mc="http://schemas.openxmlformats.org/markup-compatibility/2006">
    <mc:Choice Requires="x15">
      <x15ac:absPath xmlns:x15ac="http://schemas.microsoft.com/office/spreadsheetml/2010/11/ac" url="https://deakin365-my.sharepoint.com/personal/annista_wijayanayake_deakin_edu_au/Documents/Documents/0.00  2025-T1/MIS775/MIS775-2025-T1/Week 2-Sensitivity annalysis/"/>
    </mc:Choice>
  </mc:AlternateContent>
  <xr:revisionPtr revIDLastSave="843" documentId="8_{4193026A-B692-4FE6-A69D-5AB67C5DCC28}" xr6:coauthVersionLast="47" xr6:coauthVersionMax="47" xr10:uidLastSave="{D1BE19C0-D177-401A-8141-C9605CE0DBAA}"/>
  <bookViews>
    <workbookView xWindow="7848" yWindow="468" windowWidth="25812" windowHeight="14916" tabRatio="928" xr2:uid="{00000000-000D-0000-FFFF-FFFF00000000}"/>
  </bookViews>
  <sheets>
    <sheet name="Instructions" sheetId="39" r:id="rId1"/>
    <sheet name="Task1-Product_mix" sheetId="6" r:id="rId2"/>
    <sheet name="Task2-Advertising_1" sheetId="13" r:id="rId3"/>
    <sheet name="Task3-Avertising_2" sheetId="38" r:id="rId4"/>
    <sheet name="Task4-Employee_scheduling" sheetId="30" r:id="rId5"/>
    <sheet name="Task4-Sensitivity" sheetId="43" r:id="rId6"/>
    <sheet name="Task5-Aggregate_planning" sheetId="45" r:id="rId7"/>
  </sheets>
  <definedNames>
    <definedName name="Number_to_produce" localSheetId="5">#REF!</definedName>
    <definedName name="Number_to_produce">#REF!</definedName>
    <definedName name="solver_adj" localSheetId="1" hidden="1">'Task1-Product_mix'!$C$15:$D$15</definedName>
    <definedName name="solver_adj" localSheetId="2" hidden="1">'Task2-Advertising_1'!$C$14:$E$14</definedName>
    <definedName name="solver_adj" localSheetId="3" hidden="1">'Task3-Avertising_2'!$C$14:$E$14</definedName>
    <definedName name="solver_adj" localSheetId="4" hidden="1">'Task4-Employee_scheduling'!$D$18:$J$18</definedName>
    <definedName name="solver_adj" localSheetId="5" hidden="1">'Task4-Sensitivity'!$D$18:$J$18</definedName>
    <definedName name="solver_adj" localSheetId="6" hidden="1">'Task5-Aggregate_planning'!$E$23:$H$26</definedName>
    <definedName name="solver_cvg" localSheetId="1" hidden="1">0.0001</definedName>
    <definedName name="solver_cvg" localSheetId="2" hidden="1">0.0001</definedName>
    <definedName name="solver_cvg" localSheetId="3" hidden="1">0.0001</definedName>
    <definedName name="solver_cvg" localSheetId="4" hidden="1">0.0001</definedName>
    <definedName name="solver_cvg" localSheetId="5" hidden="1">0.0001</definedName>
    <definedName name="solver_cvg" localSheetId="6" hidden="1">0.0001</definedName>
    <definedName name="solver_drv" localSheetId="1" hidden="1">1</definedName>
    <definedName name="solver_drv" localSheetId="2" hidden="1">1</definedName>
    <definedName name="solver_drv" localSheetId="3" hidden="1">1</definedName>
    <definedName name="solver_drv" localSheetId="4" hidden="1">1</definedName>
    <definedName name="solver_drv" localSheetId="5" hidden="1">1</definedName>
    <definedName name="solver_drv" localSheetId="6" hidden="1">1</definedName>
    <definedName name="solver_eng" localSheetId="1" hidden="1">2</definedName>
    <definedName name="solver_eng" localSheetId="2" hidden="1">2</definedName>
    <definedName name="solver_eng" localSheetId="3" hidden="1">2</definedName>
    <definedName name="solver_eng" localSheetId="4" hidden="1">2</definedName>
    <definedName name="solver_eng" localSheetId="5" hidden="1">2</definedName>
    <definedName name="solver_eng" localSheetId="6" hidden="1">2</definedName>
    <definedName name="solver_est" localSheetId="1" hidden="1">1</definedName>
    <definedName name="solver_est" localSheetId="2" hidden="1">1</definedName>
    <definedName name="solver_est" localSheetId="3" hidden="1">1</definedName>
    <definedName name="solver_est" localSheetId="4" hidden="1">1</definedName>
    <definedName name="solver_est" localSheetId="5" hidden="1">1</definedName>
    <definedName name="solver_est" localSheetId="6" hidden="1">1</definedName>
    <definedName name="solver_itr" localSheetId="1" hidden="1">2147483647</definedName>
    <definedName name="solver_itr" localSheetId="2" hidden="1">2147483647</definedName>
    <definedName name="solver_itr" localSheetId="3" hidden="1">2147483647</definedName>
    <definedName name="solver_itr" localSheetId="4" hidden="1">2147483647</definedName>
    <definedName name="solver_itr" localSheetId="5" hidden="1">2147483647</definedName>
    <definedName name="solver_itr" localSheetId="6" hidden="1">2147483647</definedName>
    <definedName name="solver_lhs1" localSheetId="1" hidden="1">'Task1-Product_mix'!$E$26:$E$29</definedName>
    <definedName name="solver_lhs1" localSheetId="2" hidden="1">'Task2-Advertising_1'!$C$22:$C$24</definedName>
    <definedName name="solver_lhs1" localSheetId="3" hidden="1">'Task3-Avertising_2'!$C$22:$C$24</definedName>
    <definedName name="solver_lhs1" localSheetId="4" hidden="1">'Task4-Employee_scheduling'!$D$29:$D$35</definedName>
    <definedName name="solver_lhs1" localSheetId="5" hidden="1">'Task4-Sensitivity'!$D$18:$J$18</definedName>
    <definedName name="solver_lhs1" localSheetId="6" hidden="1">'Task5-Aggregate_planning'!$E$23:$H$24</definedName>
    <definedName name="solver_lhs2" localSheetId="2" hidden="1">'Task2-Advertising_1'!#REF!</definedName>
    <definedName name="solver_lhs2" localSheetId="3" hidden="1">'Task3-Avertising_2'!$C$25</definedName>
    <definedName name="solver_lhs2" localSheetId="4" hidden="1">'Task4-Employee_scheduling'!$D$29:$D$35</definedName>
    <definedName name="solver_lhs2" localSheetId="5" hidden="1">'Task4-Sensitivity'!$D$29:$D$35</definedName>
    <definedName name="solver_lhs2" localSheetId="6" hidden="1">'Task5-Aggregate_planning'!$E$47:$H$47</definedName>
    <definedName name="solver_lhs3" localSheetId="6" hidden="1">'Task5-Aggregate_planning'!$E$52:$H$52</definedName>
    <definedName name="solver_lhs4" localSheetId="6" hidden="1">'Task5-Aggregate_planning'!$E$57:$H$57</definedName>
    <definedName name="solver_mip" localSheetId="1" hidden="1">2147483647</definedName>
    <definedName name="solver_mip" localSheetId="2" hidden="1">2147483647</definedName>
    <definedName name="solver_mip" localSheetId="3" hidden="1">2147483647</definedName>
    <definedName name="solver_mip" localSheetId="4" hidden="1">2147483647</definedName>
    <definedName name="solver_mip" localSheetId="5" hidden="1">2147483647</definedName>
    <definedName name="solver_mip" localSheetId="6" hidden="1">2147483647</definedName>
    <definedName name="solver_mni" localSheetId="1" hidden="1">30</definedName>
    <definedName name="solver_mni" localSheetId="2" hidden="1">30</definedName>
    <definedName name="solver_mni" localSheetId="3" hidden="1">30</definedName>
    <definedName name="solver_mni" localSheetId="4" hidden="1">30</definedName>
    <definedName name="solver_mni" localSheetId="5" hidden="1">30</definedName>
    <definedName name="solver_mni" localSheetId="6" hidden="1">30</definedName>
    <definedName name="solver_mrt" localSheetId="1" hidden="1">0.075</definedName>
    <definedName name="solver_mrt" localSheetId="2" hidden="1">0.075</definedName>
    <definedName name="solver_mrt" localSheetId="3" hidden="1">0.075</definedName>
    <definedName name="solver_mrt" localSheetId="4" hidden="1">0.075</definedName>
    <definedName name="solver_mrt" localSheetId="5" hidden="1">0.075</definedName>
    <definedName name="solver_mrt" localSheetId="6" hidden="1">0.075</definedName>
    <definedName name="solver_msl" localSheetId="1" hidden="1">2</definedName>
    <definedName name="solver_msl" localSheetId="2" hidden="1">2</definedName>
    <definedName name="solver_msl" localSheetId="3" hidden="1">2</definedName>
    <definedName name="solver_msl" localSheetId="4" hidden="1">2</definedName>
    <definedName name="solver_msl" localSheetId="5" hidden="1">2</definedName>
    <definedName name="solver_msl" localSheetId="6" hidden="1">2</definedName>
    <definedName name="solver_neg" localSheetId="1" hidden="1">1</definedName>
    <definedName name="solver_neg" localSheetId="2" hidden="1">1</definedName>
    <definedName name="solver_neg" localSheetId="3" hidden="1">1</definedName>
    <definedName name="solver_neg" localSheetId="4" hidden="1">1</definedName>
    <definedName name="solver_neg" localSheetId="5" hidden="1">1</definedName>
    <definedName name="solver_neg" localSheetId="6" hidden="1">1</definedName>
    <definedName name="solver_nod" localSheetId="1" hidden="1">2147483647</definedName>
    <definedName name="solver_nod" localSheetId="2" hidden="1">2147483647</definedName>
    <definedName name="solver_nod" localSheetId="3" hidden="1">2147483647</definedName>
    <definedName name="solver_nod" localSheetId="4" hidden="1">2147483647</definedName>
    <definedName name="solver_nod" localSheetId="5" hidden="1">2147483647</definedName>
    <definedName name="solver_nod" localSheetId="6" hidden="1">2147483647</definedName>
    <definedName name="solver_num" localSheetId="1" hidden="1">0</definedName>
    <definedName name="solver_num" localSheetId="2" hidden="1">0</definedName>
    <definedName name="solver_num" localSheetId="3" hidden="1">0</definedName>
    <definedName name="solver_num" localSheetId="4" hidden="1">0</definedName>
    <definedName name="solver_num" localSheetId="5" hidden="1">2</definedName>
    <definedName name="solver_num" localSheetId="6" hidden="1">4</definedName>
    <definedName name="solver_nwt" localSheetId="1" hidden="1">1</definedName>
    <definedName name="solver_nwt" localSheetId="2" hidden="1">1</definedName>
    <definedName name="solver_nwt" localSheetId="3" hidden="1">1</definedName>
    <definedName name="solver_nwt" localSheetId="4" hidden="1">1</definedName>
    <definedName name="solver_nwt" localSheetId="5" hidden="1">1</definedName>
    <definedName name="solver_nwt" localSheetId="6" hidden="1">1</definedName>
    <definedName name="solver_opt" localSheetId="1" hidden="1">'Task1-Product_mix'!$C$21</definedName>
    <definedName name="solver_opt" localSheetId="2" hidden="1">'Task2-Advertising_1'!$C$18</definedName>
    <definedName name="solver_opt" localSheetId="3" hidden="1">'Task3-Avertising_2'!$C$18</definedName>
    <definedName name="solver_opt" localSheetId="4" hidden="1">'Task4-Employee_scheduling'!$D$23</definedName>
    <definedName name="solver_opt" localSheetId="5" hidden="1">'Task4-Sensitivity'!$D$23</definedName>
    <definedName name="solver_opt" localSheetId="6" hidden="1">'Task5-Aggregate_planning'!$D$43</definedName>
    <definedName name="solver_pre" localSheetId="1" hidden="1">0.000001</definedName>
    <definedName name="solver_pre" localSheetId="2" hidden="1">0.000001</definedName>
    <definedName name="solver_pre" localSheetId="3" hidden="1">0.000001</definedName>
    <definedName name="solver_pre" localSheetId="4" hidden="1">0.000001</definedName>
    <definedName name="solver_pre" localSheetId="5" hidden="1">0.000001</definedName>
    <definedName name="solver_pre" localSheetId="6" hidden="1">0.000001</definedName>
    <definedName name="solver_rbv" localSheetId="1" hidden="1">1</definedName>
    <definedName name="solver_rbv" localSheetId="2" hidden="1">1</definedName>
    <definedName name="solver_rbv" localSheetId="3" hidden="1">1</definedName>
    <definedName name="solver_rbv" localSheetId="4" hidden="1">1</definedName>
    <definedName name="solver_rbv" localSheetId="5" hidden="1">1</definedName>
    <definedName name="solver_rbv" localSheetId="6" hidden="1">1</definedName>
    <definedName name="solver_rel1" localSheetId="1" hidden="1">1</definedName>
    <definedName name="solver_rel1" localSheetId="2" hidden="1">3</definedName>
    <definedName name="solver_rel1" localSheetId="3" hidden="1">3</definedName>
    <definedName name="solver_rel1" localSheetId="4" hidden="1">3</definedName>
    <definedName name="solver_rel1" localSheetId="5" hidden="1">4</definedName>
    <definedName name="solver_rel1" localSheetId="6" hidden="1">4</definedName>
    <definedName name="solver_rel2" localSheetId="2" hidden="1">1</definedName>
    <definedName name="solver_rel2" localSheetId="3" hidden="1">1</definedName>
    <definedName name="solver_rel2" localSheetId="4" hidden="1">3</definedName>
    <definedName name="solver_rel2" localSheetId="5" hidden="1">3</definedName>
    <definedName name="solver_rel2" localSheetId="6" hidden="1">3</definedName>
    <definedName name="solver_rel3" localSheetId="6" hidden="1">1</definedName>
    <definedName name="solver_rel4" localSheetId="6" hidden="1">1</definedName>
    <definedName name="solver_rhs1" localSheetId="1" hidden="1">'Task1-Product_mix'!$G$26:$G$29</definedName>
    <definedName name="solver_rhs1" localSheetId="2" hidden="1">'Task2-Advertising_1'!$E$22:$E$24</definedName>
    <definedName name="solver_rhs1" localSheetId="3" hidden="1">'Task3-Avertising_2'!$E$22:$E$24</definedName>
    <definedName name="solver_rhs1" localSheetId="4" hidden="1">'Task4-Employee_scheduling'!$F$29:$F$35</definedName>
    <definedName name="solver_rhs1" localSheetId="5" hidden="1">"integer"</definedName>
    <definedName name="solver_rhs1" localSheetId="6" hidden="1">"integer"</definedName>
    <definedName name="solver_rhs2" localSheetId="2" hidden="1">'Task2-Advertising_1'!#REF!</definedName>
    <definedName name="solver_rhs2" localSheetId="3" hidden="1">'Task3-Avertising_2'!$E$25</definedName>
    <definedName name="solver_rhs2" localSheetId="4" hidden="1">'Task4-Employee_scheduling'!$F$29:$F$35</definedName>
    <definedName name="solver_rhs2" localSheetId="5" hidden="1">'Task4-Sensitivity'!$F$29:$F$35</definedName>
    <definedName name="solver_rhs2" localSheetId="6" hidden="1">'Task5-Aggregate_planning'!$E$49:$H$49</definedName>
    <definedName name="solver_rhs3" localSheetId="6" hidden="1">'Task5-Aggregate_planning'!$E$54:$H$54</definedName>
    <definedName name="solver_rhs4" localSheetId="6" hidden="1">'Task5-Aggregate_planning'!$E$59:$H$59</definedName>
    <definedName name="solver_rlx" localSheetId="1" hidden="1">2</definedName>
    <definedName name="solver_rlx" localSheetId="2" hidden="1">2</definedName>
    <definedName name="solver_rlx" localSheetId="3" hidden="1">2</definedName>
    <definedName name="solver_rlx" localSheetId="4" hidden="1">2</definedName>
    <definedName name="solver_rlx" localSheetId="5" hidden="1">2</definedName>
    <definedName name="solver_rlx" localSheetId="6" hidden="1">2</definedName>
    <definedName name="solver_rsd" localSheetId="1" hidden="1">0</definedName>
    <definedName name="solver_rsd" localSheetId="2" hidden="1">0</definedName>
    <definedName name="solver_rsd" localSheetId="3" hidden="1">0</definedName>
    <definedName name="solver_rsd" localSheetId="4" hidden="1">0</definedName>
    <definedName name="solver_rsd" localSheetId="5" hidden="1">0</definedName>
    <definedName name="solver_rsd" localSheetId="6" hidden="1">0</definedName>
    <definedName name="solver_scl" localSheetId="1" hidden="1">1</definedName>
    <definedName name="solver_scl" localSheetId="2" hidden="1">1</definedName>
    <definedName name="solver_scl" localSheetId="3" hidden="1">1</definedName>
    <definedName name="solver_scl" localSheetId="4" hidden="1">1</definedName>
    <definedName name="solver_scl" localSheetId="5" hidden="1">1</definedName>
    <definedName name="solver_scl" localSheetId="6" hidden="1">1</definedName>
    <definedName name="solver_sho" localSheetId="1" hidden="1">2</definedName>
    <definedName name="solver_sho" localSheetId="2" hidden="1">2</definedName>
    <definedName name="solver_sho" localSheetId="3" hidden="1">2</definedName>
    <definedName name="solver_sho" localSheetId="4" hidden="1">2</definedName>
    <definedName name="solver_sho" localSheetId="5" hidden="1">2</definedName>
    <definedName name="solver_sho" localSheetId="6" hidden="1">2</definedName>
    <definedName name="solver_ssz" localSheetId="1" hidden="1">100</definedName>
    <definedName name="solver_ssz" localSheetId="2" hidden="1">100</definedName>
    <definedName name="solver_ssz" localSheetId="3" hidden="1">100</definedName>
    <definedName name="solver_ssz" localSheetId="4" hidden="1">100</definedName>
    <definedName name="solver_ssz" localSheetId="5" hidden="1">100</definedName>
    <definedName name="solver_ssz" localSheetId="6" hidden="1">100</definedName>
    <definedName name="solver_tim" localSheetId="1" hidden="1">2147483647</definedName>
    <definedName name="solver_tim" localSheetId="2" hidden="1">2147483647</definedName>
    <definedName name="solver_tim" localSheetId="3" hidden="1">2147483647</definedName>
    <definedName name="solver_tim" localSheetId="4" hidden="1">2147483647</definedName>
    <definedName name="solver_tim" localSheetId="5" hidden="1">2147483647</definedName>
    <definedName name="solver_tim" localSheetId="6" hidden="1">2147483647</definedName>
    <definedName name="solver_tol" localSheetId="1" hidden="1">0.01</definedName>
    <definedName name="solver_tol" localSheetId="2" hidden="1">0.01</definedName>
    <definedName name="solver_tol" localSheetId="3" hidden="1">0.01</definedName>
    <definedName name="solver_tol" localSheetId="4" hidden="1">0.01</definedName>
    <definedName name="solver_tol" localSheetId="5" hidden="1">0.01</definedName>
    <definedName name="solver_tol" localSheetId="6" hidden="1">0</definedName>
    <definedName name="solver_typ" localSheetId="1" hidden="1">1</definedName>
    <definedName name="solver_typ" localSheetId="2" hidden="1">2</definedName>
    <definedName name="solver_typ" localSheetId="3" hidden="1">1</definedName>
    <definedName name="solver_typ" localSheetId="4" hidden="1">2</definedName>
    <definedName name="solver_typ" localSheetId="5" hidden="1">2</definedName>
    <definedName name="solver_typ" localSheetId="6" hidden="1">2</definedName>
    <definedName name="solver_val" localSheetId="1" hidden="1">0</definedName>
    <definedName name="solver_val" localSheetId="2" hidden="1">0</definedName>
    <definedName name="solver_val" localSheetId="3" hidden="1">0</definedName>
    <definedName name="solver_val" localSheetId="4" hidden="1">0</definedName>
    <definedName name="solver_val" localSheetId="5" hidden="1">0</definedName>
    <definedName name="solver_val" localSheetId="6" hidden="1">0</definedName>
    <definedName name="solver_ver" localSheetId="1" hidden="1">3</definedName>
    <definedName name="solver_ver" localSheetId="2" hidden="1">3</definedName>
    <definedName name="solver_ver" localSheetId="3" hidden="1">3</definedName>
    <definedName name="solver_ver" localSheetId="4" hidden="1">3</definedName>
    <definedName name="solver_ver" localSheetId="5" hidden="1">3</definedName>
    <definedName name="solver_ver" localSheetId="6"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38" i="45" l="1"/>
  <c r="D39" i="45"/>
  <c r="D36" i="45"/>
  <c r="D35" i="45"/>
  <c r="E33" i="45"/>
  <c r="F33" i="45" s="1"/>
  <c r="D33" i="45"/>
  <c r="D30" i="45"/>
  <c r="E30" i="45" s="1"/>
  <c r="G33" i="45" l="1"/>
  <c r="F30" i="45"/>
  <c r="E31" i="45"/>
  <c r="E32" i="45" s="1"/>
  <c r="E59" i="45" s="1"/>
  <c r="E54" i="45"/>
  <c r="D19" i="6"/>
  <c r="F54" i="45" l="1"/>
  <c r="G30" i="45"/>
  <c r="F31" i="45"/>
  <c r="F32" i="45" s="1"/>
  <c r="F59" i="45" s="1"/>
  <c r="H33" i="45"/>
  <c r="D40" i="45" s="1"/>
  <c r="F30" i="43"/>
  <c r="F31" i="43"/>
  <c r="F32" i="43"/>
  <c r="F33" i="43"/>
  <c r="F34" i="43"/>
  <c r="F35" i="43"/>
  <c r="F29" i="43"/>
  <c r="G54" i="45" l="1"/>
  <c r="G31" i="45"/>
  <c r="G32" i="45" s="1"/>
  <c r="G59" i="45" s="1"/>
  <c r="H30" i="45"/>
  <c r="D37" i="45" s="1"/>
  <c r="D8" i="38"/>
  <c r="E8" i="38"/>
  <c r="C8" i="38"/>
  <c r="H31" i="45" l="1"/>
  <c r="H32" i="45" s="1"/>
  <c r="H59" i="45" s="1"/>
  <c r="H54" i="45"/>
  <c r="E24" i="38"/>
  <c r="E23" i="38"/>
  <c r="E22" i="38"/>
  <c r="E23" i="13" l="1"/>
  <c r="E24" i="13"/>
  <c r="E22" i="13"/>
  <c r="C19" i="6" l="1"/>
  <c r="D27" i="6"/>
  <c r="C27" i="6"/>
  <c r="D26" i="6"/>
  <c r="C26" i="6"/>
  <c r="D25" i="6"/>
  <c r="C25" i="6"/>
  <c r="D18" i="6"/>
  <c r="C18" i="6"/>
</calcChain>
</file>

<file path=xl/sharedStrings.xml><?xml version="1.0" encoding="utf-8"?>
<sst xmlns="http://schemas.openxmlformats.org/spreadsheetml/2006/main" count="381" uniqueCount="149">
  <si>
    <t>DECISION VARIABLES</t>
  </si>
  <si>
    <t>OBJECTIVE FUNCTION</t>
  </si>
  <si>
    <t>CONSTRAINTS</t>
  </si>
  <si>
    <t>Available</t>
  </si>
  <si>
    <t>Used</t>
  </si>
  <si>
    <t>LHS</t>
  </si>
  <si>
    <t>Basic</t>
  </si>
  <si>
    <t>XP</t>
  </si>
  <si>
    <t>Selling price</t>
  </si>
  <si>
    <t>Unit margin</t>
  </si>
  <si>
    <t>Assembly time</t>
  </si>
  <si>
    <t>Testing time</t>
  </si>
  <si>
    <t>Assembly</t>
  </si>
  <si>
    <t>Testing</t>
  </si>
  <si>
    <t>Cost of parts</t>
  </si>
  <si>
    <t>Hours of assembly</t>
  </si>
  <si>
    <t>Hours of testing</t>
  </si>
  <si>
    <t>RHS</t>
  </si>
  <si>
    <t>&lt;</t>
  </si>
  <si>
    <t>Market demand for Basics</t>
  </si>
  <si>
    <t>Market demand for XPs</t>
  </si>
  <si>
    <t>Inputs per unit</t>
  </si>
  <si>
    <t xml:space="preserve">Hourly labour costs </t>
  </si>
  <si>
    <t>Total Profit (this month)</t>
  </si>
  <si>
    <t>Selling price of XP</t>
  </si>
  <si>
    <t>A</t>
  </si>
  <si>
    <t>B</t>
  </si>
  <si>
    <t>C</t>
  </si>
  <si>
    <t>Segments</t>
  </si>
  <si>
    <t>Women 18-35</t>
  </si>
  <si>
    <t>Women 36-55</t>
  </si>
  <si>
    <t>Women &gt;55</t>
  </si>
  <si>
    <t>Cost per ad</t>
  </si>
  <si>
    <t>Min exposures</t>
  </si>
  <si>
    <t>No. ads</t>
  </si>
  <si>
    <t>≥</t>
  </si>
  <si>
    <t>INPUTS</t>
  </si>
  <si>
    <t>≤</t>
  </si>
  <si>
    <t>Mon</t>
  </si>
  <si>
    <t>Tue</t>
  </si>
  <si>
    <t>Wed</t>
  </si>
  <si>
    <t>Thurs</t>
  </si>
  <si>
    <t>Fri</t>
  </si>
  <si>
    <t>Sat</t>
  </si>
  <si>
    <t>Sun</t>
  </si>
  <si>
    <t>Day of week</t>
  </si>
  <si>
    <t>Company policy</t>
  </si>
  <si>
    <t>INPUT</t>
  </si>
  <si>
    <t>Start day of 5 day shift</t>
  </si>
  <si>
    <t>Minimum
required</t>
  </si>
  <si>
    <t>Total employees</t>
  </si>
  <si>
    <t>No. of employees on payroll</t>
  </si>
  <si>
    <t>No. of employees starting 5 day shift on this day</t>
  </si>
  <si>
    <t>profit</t>
  </si>
  <si>
    <t>Total</t>
  </si>
  <si>
    <t>No. to produce</t>
  </si>
  <si>
    <t>TWO VARIABLE PRODUCT MIX MODEL</t>
  </si>
  <si>
    <t>ADVERTISING MODEL</t>
  </si>
  <si>
    <t>EMPLOYEE SCHEDULING MODEL</t>
  </si>
  <si>
    <t>Total cost ($'000)</t>
  </si>
  <si>
    <t>ALTERNATIVE ADVERTISING MODEL</t>
  </si>
  <si>
    <t>Total no. exposures (millions)</t>
  </si>
  <si>
    <t>Budget ($'000)</t>
  </si>
  <si>
    <t>From Solver Results, select Sensitivity Report</t>
  </si>
  <si>
    <t>Tasks</t>
  </si>
  <si>
    <t>Infeasibility: "Solver cannot find a feasible solutions"</t>
  </si>
  <si>
    <t>Unbounded: "The objective Cell values do not coverage"</t>
  </si>
  <si>
    <t/>
  </si>
  <si>
    <t>If this happens, carefully review your model formulation to identify why the problem is infeasible. Drop one or more constraints and solve the problem again until you identify the constraint that causing infeasibility</t>
  </si>
  <si>
    <t>Sensitivity Analysis</t>
  </si>
  <si>
    <t>1.</t>
  </si>
  <si>
    <t>2.</t>
  </si>
  <si>
    <t>3.</t>
  </si>
  <si>
    <t>4.</t>
  </si>
  <si>
    <t>Generate a sensitivity report for the 2 variable Product Mix model.</t>
  </si>
  <si>
    <t>Two variable product mix model (Product_mix worksheet)</t>
  </si>
  <si>
    <t>Advertising model 1 (Advertising_1 worksheet)</t>
  </si>
  <si>
    <t>Complete the table entries in cell range I4:K12 in Product_mix worksheet.</t>
  </si>
  <si>
    <t>Complete the objective function and LHS of each constraint of the Advertising model, and then find the optimal solution.</t>
  </si>
  <si>
    <t>Generate a sensitivity report for the Advertising model and interpret it.</t>
  </si>
  <si>
    <t>a.</t>
  </si>
  <si>
    <t>b.</t>
  </si>
  <si>
    <t>Advertising model 2 (Advertising_2 worksheet)</t>
  </si>
  <si>
    <t xml:space="preserve"> </t>
  </si>
  <si>
    <t>Complete the objective function and LHS of the budget constraint of this Advertising model, and then find the optimal solution. Compare it with your answer in task 2a.</t>
  </si>
  <si>
    <r>
      <t>Excel messages for special conditions</t>
    </r>
    <r>
      <rPr>
        <b/>
        <sz val="14"/>
        <color theme="1"/>
        <rFont val="Calibri"/>
        <family val="2"/>
        <scheme val="minor"/>
      </rPr>
      <t>:</t>
    </r>
  </si>
  <si>
    <t>Complete the objective function and LHS for each constraint of the Employee Scheduling model, and then find the optimal solution.</t>
  </si>
  <si>
    <t>Measure the impact of increasing the minimum number of employees on each day by 2, 4, …, 12.</t>
  </si>
  <si>
    <t>If this happens, the problem is not properly formulated. Review your model formulation to identify the reasons why</t>
  </si>
  <si>
    <t>Employee scheduling model (Employee_scheduling worksheet)</t>
  </si>
  <si>
    <t>Total exposures per show</t>
  </si>
  <si>
    <t>Base
required</t>
  </si>
  <si>
    <t>Increment</t>
  </si>
  <si>
    <t>Extra
required</t>
  </si>
  <si>
    <t>Total
employees</t>
  </si>
  <si>
    <t>AGGREGATE PLANNING MODELS</t>
  </si>
  <si>
    <t>No. of workers at start</t>
  </si>
  <si>
    <t>Pairs of shoes in stock at start</t>
  </si>
  <si>
    <t>Cost of hiring a new worker</t>
  </si>
  <si>
    <t>Cost of firing a worker</t>
  </si>
  <si>
    <t>Cost of worker for month</t>
  </si>
  <si>
    <t>Hourly rate for overtime</t>
  </si>
  <si>
    <t>Cost of materials per pair</t>
  </si>
  <si>
    <t>Holding cost of shoes left in inventory</t>
  </si>
  <si>
    <t>Regular hours per worker</t>
  </si>
  <si>
    <t>Maximum hrs of overtime per worker</t>
  </si>
  <si>
    <t>Month</t>
  </si>
  <si>
    <t>Demand</t>
  </si>
  <si>
    <t>No. pairs of shoes produced</t>
  </si>
  <si>
    <t>CALCULATED VARIABLES</t>
  </si>
  <si>
    <t>Workers available after hiring and firing</t>
  </si>
  <si>
    <t>Hours of labour excl. overtime</t>
  </si>
  <si>
    <t>Total hours of labour per month</t>
  </si>
  <si>
    <t>Ending inventory</t>
  </si>
  <si>
    <t>Total cost of hiring</t>
  </si>
  <si>
    <t>Total cost of firing</t>
  </si>
  <si>
    <t>Total cost of regular salary</t>
  </si>
  <si>
    <t>Total cost of overtime</t>
  </si>
  <si>
    <t>Total cost of materials</t>
  </si>
  <si>
    <t>Total cost of inventory</t>
  </si>
  <si>
    <t>Minimise total cost</t>
  </si>
  <si>
    <t>Inventory at the end of each month cannot be negative</t>
  </si>
  <si>
    <t>Hrs of overtime</t>
  </si>
  <si>
    <t>Maximum overtime available</t>
  </si>
  <si>
    <t>Production capacity</t>
  </si>
  <si>
    <t>Hint: use $ in cell row references</t>
  </si>
  <si>
    <t>Requirment</t>
  </si>
  <si>
    <t>X1</t>
  </si>
  <si>
    <t>X4</t>
  </si>
  <si>
    <t>X5</t>
  </si>
  <si>
    <t>X6</t>
  </si>
  <si>
    <t>X7</t>
  </si>
  <si>
    <t>X2</t>
  </si>
  <si>
    <t>X3</t>
  </si>
  <si>
    <t>Net profit of XP</t>
  </si>
  <si>
    <t>No. hours to produce a pair</t>
  </si>
  <si>
    <t>No. of workers hired</t>
  </si>
  <si>
    <t>No. of workers fired</t>
  </si>
  <si>
    <t>No. of hours of overtime</t>
  </si>
  <si>
    <t>**Change the variables to integer and solve again</t>
  </si>
  <si>
    <t>5.</t>
  </si>
  <si>
    <t>Aggregate planning models (Aggregate_planning worksheet)</t>
  </si>
  <si>
    <t xml:space="preserve">On the Aggregate-Planning worksheet, fill out the Solver dialogue box and run Solver. </t>
  </si>
  <si>
    <t>The difference in the answers is due to the integer constraints.</t>
  </si>
  <si>
    <t>When any integer constraints are included, Solver will stop its search once it gets to within 1% of the optimal solution.</t>
  </si>
  <si>
    <t>c.</t>
  </si>
  <si>
    <t>Now rerun Solver and check that your answer is now the same as on slide 38 .</t>
  </si>
  <si>
    <t xml:space="preserve">Compare your answer to the one given on the slide 38 of the lecture notes. </t>
  </si>
  <si>
    <r>
      <t xml:space="preserve">You can fix this within the Options dialogue box in Solver. Click on Options in Solver, and change the </t>
    </r>
    <r>
      <rPr>
        <b/>
        <sz val="12"/>
        <color rgb="FF0070C0"/>
        <rFont val="Calibri"/>
        <family val="2"/>
        <scheme val="minor"/>
      </rPr>
      <t>Integer Optimality</t>
    </r>
    <r>
      <rPr>
        <sz val="12"/>
        <color rgb="FF0070C0"/>
        <rFont val="Calibri"/>
        <family val="2"/>
        <scheme val="minor"/>
      </rPr>
      <t xml:space="preserve"> setting to zero. (If you don't do this, you run the risk of Solver producing a solution that is not optimal.)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</si>
</sst>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64" formatCode="&quot;$&quot;#,##0"/>
    <numFmt numFmtId="165" formatCode="0.0"/>
  </numFmts>
  <fonts count="44" x14ac:knownFonts="1">
    <font>
      <sz val="8"/>
      <color theme="1"/>
      <name val="Tahom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8"/>
      <color theme="10"/>
      <name val="Tahoma"/>
      <family val="2"/>
    </font>
    <font>
      <u/>
      <sz val="8"/>
      <color theme="11"/>
      <name val="Tahoma"/>
      <family val="2"/>
    </font>
    <font>
      <sz val="12"/>
      <color theme="1"/>
      <name val="Tahoma"/>
      <family val="2"/>
    </font>
    <font>
      <b/>
      <sz val="12"/>
      <color theme="1"/>
      <name val="Tahoma"/>
      <family val="2"/>
    </font>
    <font>
      <b/>
      <sz val="11"/>
      <color theme="1"/>
      <name val="Calibri"/>
      <family val="2"/>
      <scheme val="minor"/>
    </font>
    <font>
      <sz val="11"/>
      <color rgb="FF373636"/>
      <name val="Calibri"/>
      <family val="2"/>
    </font>
    <font>
      <u/>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sz val="11"/>
      <color theme="1"/>
      <name val="Calibri"/>
      <family val="2"/>
    </font>
    <font>
      <sz val="11"/>
      <color rgb="FFFF0000"/>
      <name val="Calibri"/>
      <family val="2"/>
      <scheme val="minor"/>
    </font>
    <font>
      <b/>
      <sz val="11"/>
      <color rgb="FFFF0000"/>
      <name val="Calibri"/>
      <family val="2"/>
      <scheme val="minor"/>
    </font>
    <font>
      <b/>
      <sz val="18"/>
      <color theme="1"/>
      <name val="Calibri"/>
      <family val="2"/>
      <scheme val="minor"/>
    </font>
    <font>
      <sz val="11"/>
      <color rgb="FFFF0000"/>
      <name val="Calibri"/>
      <family val="2"/>
    </font>
    <font>
      <b/>
      <u/>
      <sz val="20"/>
      <color theme="1"/>
      <name val="Calibri"/>
      <family val="2"/>
      <scheme val="minor"/>
    </font>
    <font>
      <b/>
      <sz val="20"/>
      <color theme="1"/>
      <name val="Calibri"/>
      <family val="2"/>
      <scheme val="minor"/>
    </font>
    <font>
      <b/>
      <u/>
      <sz val="14"/>
      <color theme="1"/>
      <name val="Calibri"/>
      <family val="2"/>
      <scheme val="minor"/>
    </font>
    <font>
      <b/>
      <sz val="14"/>
      <color theme="1"/>
      <name val="Calibri"/>
      <family val="2"/>
      <scheme val="minor"/>
    </font>
    <font>
      <sz val="11"/>
      <color rgb="FF00B050"/>
      <name val="Calibri"/>
      <family val="2"/>
      <scheme val="minor"/>
    </font>
    <font>
      <b/>
      <sz val="11"/>
      <name val="Calibri"/>
      <family val="2"/>
      <scheme val="minor"/>
    </font>
    <font>
      <b/>
      <sz val="24"/>
      <name val="Calibri"/>
      <family val="2"/>
      <scheme val="minor"/>
    </font>
    <font>
      <b/>
      <sz val="11"/>
      <color rgb="FF0033CC"/>
      <name val="Calibri"/>
      <family val="2"/>
      <scheme val="minor"/>
    </font>
    <font>
      <b/>
      <sz val="11"/>
      <color rgb="FF7030A0"/>
      <name val="Calibri"/>
      <family val="2"/>
      <scheme val="minor"/>
    </font>
    <font>
      <b/>
      <sz val="11"/>
      <color rgb="FF000099"/>
      <name val="Calibri"/>
      <family val="2"/>
      <scheme val="minor"/>
    </font>
    <font>
      <sz val="12"/>
      <color rgb="FF0070C0"/>
      <name val="Calibri"/>
      <family val="2"/>
      <scheme val="minor"/>
    </font>
    <font>
      <sz val="11"/>
      <color rgb="FF0070C0"/>
      <name val="Calibri"/>
      <family val="2"/>
      <scheme val="minor"/>
    </font>
    <font>
      <b/>
      <sz val="12"/>
      <color rgb="FF0070C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9"/>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FFCC"/>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s>
  <cellStyleXfs count="29">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cellStyleXfs>
  <cellXfs count="169">
    <xf numFmtId="0" fontId="0" fillId="0" borderId="0" xfId="0"/>
    <xf numFmtId="0" fontId="0" fillId="3" borderId="0" xfId="0" applyFill="1"/>
    <xf numFmtId="0" fontId="18" fillId="3" borderId="0" xfId="0" applyFont="1" applyFill="1"/>
    <xf numFmtId="0" fontId="19" fillId="3" borderId="0" xfId="0" applyFont="1" applyFill="1"/>
    <xf numFmtId="0" fontId="15" fillId="0" borderId="0" xfId="0" applyFont="1"/>
    <xf numFmtId="0" fontId="20" fillId="0" borderId="0" xfId="0" applyFont="1" applyAlignment="1">
      <alignment horizontal="left"/>
    </xf>
    <xf numFmtId="0" fontId="15" fillId="0" borderId="0" xfId="0" applyFont="1" applyAlignment="1">
      <alignment horizontal="left"/>
    </xf>
    <xf numFmtId="0" fontId="15" fillId="0" borderId="0" xfId="0" applyFont="1" applyAlignment="1">
      <alignment horizontal="left" vertical="center" wrapText="1" readingOrder="1"/>
    </xf>
    <xf numFmtId="0" fontId="20" fillId="0" borderId="0" xfId="0" applyFont="1"/>
    <xf numFmtId="0" fontId="15" fillId="0" borderId="0" xfId="0" applyFont="1" applyAlignment="1">
      <alignment horizontal="center" vertical="center"/>
    </xf>
    <xf numFmtId="0" fontId="22" fillId="0" borderId="0" xfId="0" applyFont="1" applyAlignment="1">
      <alignment horizontal="center" vertical="center"/>
    </xf>
    <xf numFmtId="0" fontId="23" fillId="3" borderId="0" xfId="0" applyFont="1" applyFill="1"/>
    <xf numFmtId="0" fontId="24" fillId="3" borderId="0" xfId="0" applyFont="1" applyFill="1"/>
    <xf numFmtId="0" fontId="13" fillId="0" borderId="0" xfId="0" applyFont="1"/>
    <xf numFmtId="0" fontId="12" fillId="0" borderId="0" xfId="0" applyFont="1"/>
    <xf numFmtId="0" fontId="25" fillId="0" borderId="0" xfId="0" applyFont="1" applyAlignment="1">
      <alignment wrapText="1"/>
    </xf>
    <xf numFmtId="0" fontId="25" fillId="0" borderId="0" xfId="0" applyFont="1"/>
    <xf numFmtId="0" fontId="26" fillId="0" borderId="0" xfId="0" applyFont="1" applyAlignment="1">
      <alignment horizontal="center"/>
    </xf>
    <xf numFmtId="0" fontId="13" fillId="0" borderId="2" xfId="0" applyFont="1" applyBorder="1"/>
    <xf numFmtId="0" fontId="20" fillId="0" borderId="0" xfId="0" applyFont="1" applyAlignment="1">
      <alignment horizontal="center"/>
    </xf>
    <xf numFmtId="0" fontId="11" fillId="0" borderId="0" xfId="0" applyFont="1" applyAlignment="1">
      <alignment horizontal="center"/>
    </xf>
    <xf numFmtId="0" fontId="11" fillId="0" borderId="0" xfId="0" applyFont="1"/>
    <xf numFmtId="0" fontId="11" fillId="0" borderId="0" xfId="0" applyFont="1" applyAlignment="1">
      <alignment wrapText="1"/>
    </xf>
    <xf numFmtId="0" fontId="11" fillId="2" borderId="1" xfId="0" applyFont="1" applyFill="1" applyBorder="1" applyAlignment="1">
      <alignment horizontal="center"/>
    </xf>
    <xf numFmtId="0" fontId="11" fillId="0" borderId="0" xfId="0" applyFont="1" applyAlignment="1">
      <alignment horizontal="left" wrapText="1"/>
    </xf>
    <xf numFmtId="1" fontId="11" fillId="0" borderId="0" xfId="0" applyNumberFormat="1" applyFont="1"/>
    <xf numFmtId="0" fontId="27" fillId="0" borderId="0" xfId="0" applyFont="1"/>
    <xf numFmtId="0" fontId="10" fillId="0" borderId="0" xfId="0" applyFont="1"/>
    <xf numFmtId="0" fontId="28" fillId="0" borderId="0" xfId="0" applyFont="1"/>
    <xf numFmtId="0" fontId="29" fillId="0" borderId="0" xfId="0" applyFont="1"/>
    <xf numFmtId="0" fontId="29" fillId="0" borderId="0" xfId="0" applyFont="1" applyAlignment="1">
      <alignment vertical="center"/>
    </xf>
    <xf numFmtId="0" fontId="30" fillId="0" borderId="0" xfId="0" applyFont="1" applyAlignment="1">
      <alignment horizontal="center"/>
    </xf>
    <xf numFmtId="0" fontId="31" fillId="3" borderId="0" xfId="0" applyFont="1" applyFill="1"/>
    <xf numFmtId="0" fontId="18" fillId="3" borderId="0" xfId="0" quotePrefix="1" applyFont="1" applyFill="1"/>
    <xf numFmtId="0" fontId="9" fillId="3" borderId="0" xfId="0" applyFont="1" applyFill="1"/>
    <xf numFmtId="0" fontId="20" fillId="3" borderId="0" xfId="0" applyFont="1" applyFill="1"/>
    <xf numFmtId="0" fontId="29" fillId="3" borderId="0" xfId="0" applyFont="1" applyFill="1"/>
    <xf numFmtId="0" fontId="9" fillId="3" borderId="0" xfId="0" quotePrefix="1" applyFont="1" applyFill="1" applyAlignment="1">
      <alignment vertical="top" wrapText="1"/>
    </xf>
    <xf numFmtId="0" fontId="9" fillId="3" borderId="0" xfId="0" quotePrefix="1" applyFont="1" applyFill="1"/>
    <xf numFmtId="0" fontId="32" fillId="3" borderId="0" xfId="0" applyFont="1" applyFill="1"/>
    <xf numFmtId="0" fontId="0" fillId="6" borderId="0" xfId="0" applyFill="1"/>
    <xf numFmtId="0" fontId="9" fillId="6" borderId="0" xfId="0" applyFont="1" applyFill="1"/>
    <xf numFmtId="0" fontId="24" fillId="3" borderId="0" xfId="0" applyFont="1" applyFill="1" applyAlignment="1">
      <alignment vertical="center"/>
    </xf>
    <xf numFmtId="0" fontId="24" fillId="3" borderId="0" xfId="0" applyFont="1" applyFill="1" applyAlignment="1">
      <alignment vertical="top"/>
    </xf>
    <xf numFmtId="0" fontId="20" fillId="0" borderId="0" xfId="0" quotePrefix="1" applyFont="1"/>
    <xf numFmtId="0" fontId="20" fillId="0" borderId="0" xfId="0" quotePrefix="1" applyFont="1" applyAlignment="1">
      <alignment vertical="top"/>
    </xf>
    <xf numFmtId="0" fontId="8" fillId="0" borderId="0" xfId="0" quotePrefix="1" applyFont="1" applyAlignment="1">
      <alignment horizontal="right"/>
    </xf>
    <xf numFmtId="0" fontId="8" fillId="0" borderId="0" xfId="0" quotePrefix="1" applyFont="1" applyAlignment="1">
      <alignment horizontal="right" vertical="center"/>
    </xf>
    <xf numFmtId="0" fontId="8" fillId="3" borderId="0" xfId="0" applyFont="1" applyFill="1"/>
    <xf numFmtId="0" fontId="23" fillId="3" borderId="0" xfId="0" applyFont="1" applyFill="1" applyAlignment="1">
      <alignment vertical="top"/>
    </xf>
    <xf numFmtId="0" fontId="33" fillId="3" borderId="0" xfId="0" applyFont="1" applyFill="1"/>
    <xf numFmtId="0" fontId="6" fillId="0" borderId="0" xfId="0" applyFont="1"/>
    <xf numFmtId="0" fontId="6" fillId="2" borderId="7" xfId="0" applyFont="1" applyFill="1" applyBorder="1" applyAlignment="1">
      <alignment horizontal="center"/>
    </xf>
    <xf numFmtId="0" fontId="6" fillId="0" borderId="0" xfId="0" applyFont="1" applyAlignment="1">
      <alignment horizontal="center"/>
    </xf>
    <xf numFmtId="1" fontId="6" fillId="5" borderId="7" xfId="0" applyNumberFormat="1" applyFont="1" applyFill="1" applyBorder="1" applyAlignment="1">
      <alignment horizontal="center" vertical="center"/>
    </xf>
    <xf numFmtId="0" fontId="6" fillId="0" borderId="0" xfId="0" applyFont="1" applyAlignment="1">
      <alignment horizontal="left" wrapText="1"/>
    </xf>
    <xf numFmtId="0" fontId="6" fillId="5" borderId="7" xfId="0" applyFont="1" applyFill="1" applyBorder="1" applyAlignment="1">
      <alignment horizontal="center" vertical="center"/>
    </xf>
    <xf numFmtId="0" fontId="6" fillId="0" borderId="7" xfId="0" applyFont="1" applyBorder="1" applyAlignment="1">
      <alignment horizontal="center"/>
    </xf>
    <xf numFmtId="1" fontId="6" fillId="0" borderId="0" xfId="0" applyNumberFormat="1" applyFont="1"/>
    <xf numFmtId="0" fontId="6" fillId="0" borderId="0" xfId="0" applyFont="1" applyAlignment="1">
      <alignment wrapText="1"/>
    </xf>
    <xf numFmtId="0" fontId="35" fillId="0" borderId="0" xfId="0" applyFont="1" applyAlignment="1">
      <alignment horizontal="center"/>
    </xf>
    <xf numFmtId="0" fontId="36" fillId="0" borderId="0" xfId="0" applyFont="1"/>
    <xf numFmtId="0" fontId="37" fillId="0" borderId="0" xfId="0" applyFont="1" applyAlignment="1">
      <alignment vertical="center"/>
    </xf>
    <xf numFmtId="0" fontId="29" fillId="0" borderId="0" xfId="0" applyFont="1" applyAlignment="1">
      <alignment horizontal="center"/>
    </xf>
    <xf numFmtId="0" fontId="15" fillId="0" borderId="0" xfId="0" applyFont="1" applyAlignment="1">
      <alignment horizontal="center"/>
    </xf>
    <xf numFmtId="6" fontId="15" fillId="2" borderId="1" xfId="0" applyNumberFormat="1" applyFont="1" applyFill="1" applyBorder="1" applyAlignment="1">
      <alignment horizontal="center"/>
    </xf>
    <xf numFmtId="6" fontId="15" fillId="0" borderId="0" xfId="0" applyNumberFormat="1" applyFont="1" applyAlignment="1">
      <alignment horizontal="center"/>
    </xf>
    <xf numFmtId="0" fontId="21" fillId="2" borderId="1" xfId="0" applyFont="1" applyFill="1" applyBorder="1" applyAlignment="1">
      <alignment horizontal="center" vertical="center" wrapText="1" readingOrder="1"/>
    </xf>
    <xf numFmtId="6" fontId="21" fillId="2" borderId="1" xfId="0" applyNumberFormat="1" applyFont="1" applyFill="1" applyBorder="1" applyAlignment="1">
      <alignment horizontal="center" vertical="center" wrapText="1" readingOrder="1"/>
    </xf>
    <xf numFmtId="0" fontId="15" fillId="4" borderId="1" xfId="0" applyFont="1" applyFill="1" applyBorder="1" applyAlignment="1">
      <alignment horizontal="center"/>
    </xf>
    <xf numFmtId="0" fontId="20" fillId="0" borderId="0" xfId="0" applyFont="1" applyAlignment="1">
      <alignment horizontal="center" vertical="center"/>
    </xf>
    <xf numFmtId="6" fontId="21" fillId="0" borderId="0" xfId="0" applyNumberFormat="1" applyFont="1" applyAlignment="1">
      <alignment horizontal="center" vertical="center" wrapText="1" readingOrder="1"/>
    </xf>
    <xf numFmtId="164" fontId="15" fillId="4" borderId="1" xfId="0" applyNumberFormat="1" applyFont="1" applyFill="1" applyBorder="1" applyAlignment="1">
      <alignment horizontal="center"/>
    </xf>
    <xf numFmtId="0" fontId="15"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5" fillId="2" borderId="1" xfId="0" applyFont="1" applyFill="1" applyBorder="1" applyAlignment="1">
      <alignment horizontal="center"/>
    </xf>
    <xf numFmtId="0" fontId="10" fillId="2" borderId="1" xfId="0" applyFont="1" applyFill="1" applyBorder="1" applyAlignment="1">
      <alignment horizontal="center"/>
    </xf>
    <xf numFmtId="0" fontId="15" fillId="8" borderId="0" xfId="0" applyFont="1" applyFill="1" applyAlignment="1">
      <alignment horizontal="center" vertical="center"/>
    </xf>
    <xf numFmtId="0" fontId="5" fillId="0" borderId="0" xfId="0" applyFont="1"/>
    <xf numFmtId="0" fontId="13" fillId="0" borderId="0" xfId="0" applyFont="1" applyAlignment="1">
      <alignment horizontal="center"/>
    </xf>
    <xf numFmtId="0" fontId="25" fillId="0" borderId="0" xfId="0" applyFont="1" applyAlignment="1">
      <alignment horizontal="center"/>
    </xf>
    <xf numFmtId="0" fontId="25" fillId="2" borderId="1" xfId="0" applyFont="1" applyFill="1" applyBorder="1" applyAlignment="1">
      <alignment horizontal="center"/>
    </xf>
    <xf numFmtId="0" fontId="25" fillId="2" borderId="0" xfId="0" applyFont="1" applyFill="1" applyAlignment="1">
      <alignment horizontal="center"/>
    </xf>
    <xf numFmtId="1" fontId="25" fillId="2" borderId="0" xfId="0" applyNumberFormat="1" applyFont="1" applyFill="1" applyAlignment="1">
      <alignment horizontal="center"/>
    </xf>
    <xf numFmtId="0" fontId="13" fillId="4" borderId="1" xfId="0" applyFont="1" applyFill="1" applyBorder="1" applyAlignment="1">
      <alignment horizontal="center"/>
    </xf>
    <xf numFmtId="0" fontId="12" fillId="0" borderId="0" xfId="0" applyFont="1" applyAlignment="1">
      <alignment horizontal="center"/>
    </xf>
    <xf numFmtId="0" fontId="13" fillId="2" borderId="1" xfId="0" applyFont="1" applyFill="1" applyBorder="1" applyAlignment="1">
      <alignment horizontal="center"/>
    </xf>
    <xf numFmtId="0" fontId="13" fillId="8" borderId="1" xfId="0" applyFont="1" applyFill="1" applyBorder="1" applyAlignment="1">
      <alignment horizontal="center"/>
    </xf>
    <xf numFmtId="0" fontId="38" fillId="2" borderId="6" xfId="0" applyFont="1" applyFill="1" applyBorder="1" applyAlignment="1">
      <alignment horizontal="center"/>
    </xf>
    <xf numFmtId="0" fontId="39" fillId="0" borderId="7" xfId="0" applyFont="1" applyBorder="1" applyAlignment="1">
      <alignment horizontal="center"/>
    </xf>
    <xf numFmtId="0" fontId="27" fillId="4" borderId="1" xfId="0" applyFont="1" applyFill="1" applyBorder="1" applyAlignment="1">
      <alignment horizontal="center"/>
    </xf>
    <xf numFmtId="0" fontId="27" fillId="2" borderId="6" xfId="0" applyFont="1" applyFill="1" applyBorder="1" applyAlignment="1">
      <alignment horizontal="center"/>
    </xf>
    <xf numFmtId="0" fontId="27" fillId="8" borderId="6" xfId="0" applyFont="1" applyFill="1" applyBorder="1" applyAlignment="1">
      <alignment horizontal="center"/>
    </xf>
    <xf numFmtId="1" fontId="7" fillId="8" borderId="6" xfId="0" applyNumberFormat="1" applyFont="1" applyFill="1" applyBorder="1" applyAlignment="1">
      <alignment horizontal="center"/>
    </xf>
    <xf numFmtId="1" fontId="6" fillId="8" borderId="7" xfId="0" applyNumberFormat="1" applyFont="1" applyFill="1" applyBorder="1" applyAlignment="1">
      <alignment horizontal="center"/>
    </xf>
    <xf numFmtId="0" fontId="36" fillId="0" borderId="0" xfId="0" applyFont="1" applyAlignment="1">
      <alignment horizontal="center"/>
    </xf>
    <xf numFmtId="6" fontId="15" fillId="0" borderId="6" xfId="0" applyNumberFormat="1" applyFont="1" applyBorder="1" applyAlignment="1">
      <alignment horizontal="center"/>
    </xf>
    <xf numFmtId="6" fontId="40" fillId="7" borderId="6" xfId="0" applyNumberFormat="1" applyFont="1" applyFill="1" applyBorder="1" applyAlignment="1">
      <alignment horizontal="center"/>
    </xf>
    <xf numFmtId="0" fontId="10" fillId="0" borderId="6" xfId="0" applyFont="1" applyBorder="1" applyAlignment="1">
      <alignment horizontal="center"/>
    </xf>
    <xf numFmtId="0" fontId="15" fillId="0" borderId="6" xfId="0" applyFont="1" applyBorder="1" applyAlignment="1">
      <alignment horizontal="center"/>
    </xf>
    <xf numFmtId="164" fontId="15" fillId="0" borderId="6" xfId="0" applyNumberFormat="1" applyFont="1" applyBorder="1" applyAlignment="1">
      <alignment horizontal="center"/>
    </xf>
    <xf numFmtId="0" fontId="20" fillId="0" borderId="6" xfId="0" applyFont="1" applyBorder="1" applyAlignment="1">
      <alignment horizontal="center"/>
    </xf>
    <xf numFmtId="0" fontId="40" fillId="7" borderId="6" xfId="0" applyFont="1" applyFill="1" applyBorder="1" applyAlignment="1">
      <alignment horizontal="center"/>
    </xf>
    <xf numFmtId="164" fontId="40" fillId="7" borderId="6" xfId="0" applyNumberFormat="1" applyFont="1" applyFill="1" applyBorder="1" applyAlignment="1">
      <alignment horizontal="center"/>
    </xf>
    <xf numFmtId="165" fontId="11" fillId="5" borderId="1" xfId="0" applyNumberFormat="1" applyFont="1" applyFill="1" applyBorder="1" applyAlignment="1">
      <alignment horizontal="center" vertical="center"/>
    </xf>
    <xf numFmtId="165" fontId="7" fillId="5" borderId="6" xfId="0" applyNumberFormat="1" applyFont="1" applyFill="1" applyBorder="1" applyAlignment="1">
      <alignment horizontal="center" vertical="center"/>
    </xf>
    <xf numFmtId="0" fontId="25" fillId="2" borderId="6" xfId="0" applyFont="1" applyFill="1" applyBorder="1" applyAlignment="1">
      <alignment horizontal="center"/>
    </xf>
    <xf numFmtId="1" fontId="25" fillId="2" borderId="6" xfId="0" applyNumberFormat="1" applyFont="1" applyFill="1" applyBorder="1" applyAlignment="1">
      <alignment horizontal="center"/>
    </xf>
    <xf numFmtId="0" fontId="28" fillId="2" borderId="6" xfId="0" applyFont="1" applyFill="1" applyBorder="1" applyAlignment="1">
      <alignment horizontal="center"/>
    </xf>
    <xf numFmtId="0" fontId="3" fillId="0" borderId="0" xfId="0" applyFont="1"/>
    <xf numFmtId="0" fontId="3" fillId="0" borderId="0" xfId="0" applyFont="1" applyAlignment="1">
      <alignment horizontal="center"/>
    </xf>
    <xf numFmtId="0" fontId="3" fillId="0" borderId="0" xfId="0" applyFont="1" applyAlignment="1">
      <alignment horizontal="left"/>
    </xf>
    <xf numFmtId="0" fontId="3" fillId="2" borderId="7" xfId="0" applyFont="1" applyFill="1" applyBorder="1"/>
    <xf numFmtId="6" fontId="3" fillId="2" borderId="7" xfId="0" applyNumberFormat="1" applyFont="1" applyFill="1" applyBorder="1"/>
    <xf numFmtId="1" fontId="3" fillId="2" borderId="7" xfId="0" applyNumberFormat="1" applyFont="1" applyFill="1" applyBorder="1"/>
    <xf numFmtId="0" fontId="3" fillId="2" borderId="7" xfId="0" applyFont="1" applyFill="1" applyBorder="1" applyAlignment="1">
      <alignment horizontal="center"/>
    </xf>
    <xf numFmtId="0" fontId="3" fillId="5" borderId="7" xfId="0" applyFont="1" applyFill="1" applyBorder="1" applyAlignment="1">
      <alignment horizontal="center"/>
    </xf>
    <xf numFmtId="1" fontId="3" fillId="0" borderId="0" xfId="0" applyNumberFormat="1" applyFont="1"/>
    <xf numFmtId="0" fontId="3" fillId="0" borderId="8" xfId="0" applyFont="1" applyBorder="1"/>
    <xf numFmtId="1" fontId="3" fillId="2" borderId="9" xfId="0" applyNumberFormat="1" applyFont="1" applyFill="1" applyBorder="1" applyAlignment="1">
      <alignment horizontal="center"/>
    </xf>
    <xf numFmtId="1" fontId="3" fillId="2" borderId="18" xfId="0" applyNumberFormat="1" applyFont="1" applyFill="1" applyBorder="1" applyAlignment="1">
      <alignment horizontal="center"/>
    </xf>
    <xf numFmtId="1" fontId="3" fillId="2" borderId="19" xfId="0" applyNumberFormat="1" applyFont="1" applyFill="1" applyBorder="1" applyAlignment="1">
      <alignment horizontal="center"/>
    </xf>
    <xf numFmtId="0" fontId="3" fillId="2" borderId="10" xfId="0" applyFont="1" applyFill="1" applyBorder="1" applyAlignment="1">
      <alignment horizontal="center"/>
    </xf>
    <xf numFmtId="0" fontId="3" fillId="2" borderId="11" xfId="0" applyFont="1" applyFill="1" applyBorder="1" applyAlignment="1">
      <alignment horizontal="center"/>
    </xf>
    <xf numFmtId="1" fontId="3" fillId="2" borderId="10" xfId="0" applyNumberFormat="1" applyFont="1" applyFill="1" applyBorder="1" applyAlignment="1">
      <alignment horizontal="center"/>
    </xf>
    <xf numFmtId="1" fontId="3" fillId="2" borderId="7" xfId="0" applyNumberFormat="1" applyFont="1" applyFill="1" applyBorder="1" applyAlignment="1">
      <alignment horizontal="center"/>
    </xf>
    <xf numFmtId="1" fontId="3" fillId="2" borderId="11" xfId="0" applyNumberFormat="1" applyFont="1" applyFill="1" applyBorder="1" applyAlignment="1">
      <alignment horizontal="center"/>
    </xf>
    <xf numFmtId="1" fontId="3" fillId="2" borderId="12" xfId="0" applyNumberFormat="1" applyFont="1" applyFill="1" applyBorder="1" applyAlignment="1">
      <alignment horizontal="center"/>
    </xf>
    <xf numFmtId="1" fontId="3" fillId="2" borderId="13" xfId="0" applyNumberFormat="1" applyFont="1" applyFill="1" applyBorder="1" applyAlignment="1">
      <alignment horizontal="center"/>
    </xf>
    <xf numFmtId="1" fontId="3" fillId="2" borderId="14" xfId="0" applyNumberFormat="1" applyFont="1" applyFill="1" applyBorder="1" applyAlignment="1">
      <alignment horizontal="center"/>
    </xf>
    <xf numFmtId="6" fontId="3" fillId="2" borderId="15" xfId="0" applyNumberFormat="1" applyFont="1" applyFill="1" applyBorder="1"/>
    <xf numFmtId="6" fontId="3" fillId="2" borderId="16" xfId="0" applyNumberFormat="1" applyFont="1" applyFill="1" applyBorder="1"/>
    <xf numFmtId="6" fontId="3" fillId="2" borderId="17" xfId="0" applyNumberFormat="1" applyFont="1" applyFill="1" applyBorder="1"/>
    <xf numFmtId="6" fontId="3" fillId="5" borderId="7" xfId="0" applyNumberFormat="1" applyFont="1" applyFill="1" applyBorder="1"/>
    <xf numFmtId="1" fontId="3" fillId="8" borderId="7" xfId="0" applyNumberFormat="1" applyFont="1" applyFill="1" applyBorder="1" applyAlignment="1">
      <alignment horizontal="center"/>
    </xf>
    <xf numFmtId="0" fontId="3" fillId="8" borderId="7" xfId="0" applyFont="1" applyFill="1" applyBorder="1" applyAlignment="1">
      <alignment horizontal="center"/>
    </xf>
    <xf numFmtId="1" fontId="5" fillId="2" borderId="0" xfId="0" applyNumberFormat="1" applyFont="1" applyFill="1"/>
    <xf numFmtId="0" fontId="6" fillId="9" borderId="7" xfId="0" applyFont="1" applyFill="1" applyBorder="1" applyAlignment="1">
      <alignment horizontal="center"/>
    </xf>
    <xf numFmtId="0" fontId="2" fillId="0" borderId="0" xfId="0" applyFont="1" applyAlignment="1">
      <alignment horizontal="center"/>
    </xf>
    <xf numFmtId="0" fontId="28" fillId="0" borderId="0" xfId="0" applyFont="1" applyAlignment="1">
      <alignment horizontal="center"/>
    </xf>
    <xf numFmtId="0" fontId="20" fillId="5" borderId="7" xfId="0" applyFont="1" applyFill="1" applyBorder="1" applyAlignment="1">
      <alignment horizontal="center"/>
    </xf>
    <xf numFmtId="0" fontId="23" fillId="0" borderId="0" xfId="0" quotePrefix="1" applyFont="1"/>
    <xf numFmtId="0" fontId="1" fillId="3" borderId="0" xfId="0" applyFont="1" applyFill="1"/>
    <xf numFmtId="0" fontId="1" fillId="0" borderId="0" xfId="0" quotePrefix="1" applyFont="1" applyAlignment="1">
      <alignment horizontal="right"/>
    </xf>
    <xf numFmtId="0" fontId="24" fillId="3" borderId="0" xfId="0" applyFont="1" applyFill="1" applyAlignment="1">
      <alignment horizontal="left"/>
    </xf>
    <xf numFmtId="0" fontId="1" fillId="0" borderId="0" xfId="0" quotePrefix="1" applyFont="1" applyAlignment="1">
      <alignment horizontal="right" vertical="center"/>
    </xf>
    <xf numFmtId="0" fontId="24" fillId="0" borderId="0" xfId="0" applyFont="1" applyAlignment="1">
      <alignment horizontal="left"/>
    </xf>
    <xf numFmtId="0" fontId="24" fillId="3" borderId="0" xfId="0" applyFont="1" applyFill="1" applyAlignment="1">
      <alignment horizontal="left" vertical="top" wrapText="1"/>
    </xf>
    <xf numFmtId="0" fontId="9" fillId="3" borderId="0" xfId="0" quotePrefix="1" applyFont="1" applyFill="1" applyAlignment="1">
      <alignment horizontal="left" vertical="top" wrapText="1"/>
    </xf>
    <xf numFmtId="0" fontId="8" fillId="3" borderId="0" xfId="0" quotePrefix="1" applyFont="1" applyFill="1" applyAlignment="1">
      <alignment horizontal="left" vertical="top" wrapText="1"/>
    </xf>
    <xf numFmtId="0" fontId="20" fillId="0" borderId="0" xfId="0" applyFont="1" applyAlignment="1">
      <alignment horizontal="left"/>
    </xf>
    <xf numFmtId="0" fontId="14" fillId="0" borderId="6" xfId="0" applyFont="1" applyBorder="1" applyAlignment="1">
      <alignment horizontal="center" wrapText="1"/>
    </xf>
    <xf numFmtId="0" fontId="10" fillId="0" borderId="6" xfId="0" applyFont="1" applyBorder="1" applyAlignment="1">
      <alignment horizontal="center"/>
    </xf>
    <xf numFmtId="0" fontId="4" fillId="0" borderId="6" xfId="0" applyFont="1" applyBorder="1" applyAlignment="1">
      <alignment horizontal="center" wrapText="1"/>
    </xf>
    <xf numFmtId="0" fontId="20" fillId="0" borderId="3" xfId="0" applyFont="1" applyBorder="1" applyAlignment="1">
      <alignment horizontal="left" wrapText="1"/>
    </xf>
    <xf numFmtId="0" fontId="20" fillId="0" borderId="5" xfId="0" applyFont="1" applyBorder="1" applyAlignment="1">
      <alignment horizontal="left" wrapText="1"/>
    </xf>
    <xf numFmtId="0" fontId="20" fillId="0" borderId="4" xfId="0" applyFont="1" applyBorder="1" applyAlignment="1">
      <alignment horizontal="center"/>
    </xf>
    <xf numFmtId="0" fontId="20" fillId="0" borderId="0" xfId="0" applyFont="1" applyAlignment="1">
      <alignment horizontal="center" wrapText="1"/>
    </xf>
    <xf numFmtId="0" fontId="20" fillId="0" borderId="4" xfId="0" applyFont="1" applyBorder="1" applyAlignment="1">
      <alignment horizontal="center" wrapText="1"/>
    </xf>
    <xf numFmtId="0" fontId="11" fillId="0" borderId="0" xfId="0" applyFont="1" applyAlignment="1">
      <alignment horizontal="left" vertical="top" wrapText="1"/>
    </xf>
    <xf numFmtId="0" fontId="20" fillId="0" borderId="0" xfId="0" applyFont="1" applyAlignment="1">
      <alignment horizontal="left" wrapText="1"/>
    </xf>
    <xf numFmtId="0" fontId="11" fillId="0" borderId="0" xfId="0" applyFont="1" applyAlignment="1">
      <alignment horizontal="left" wrapText="1"/>
    </xf>
    <xf numFmtId="0" fontId="6" fillId="0" borderId="0" xfId="0" applyFont="1" applyAlignment="1">
      <alignment horizontal="left" wrapText="1"/>
    </xf>
    <xf numFmtId="0" fontId="6" fillId="0" borderId="0" xfId="0" applyFont="1" applyAlignment="1">
      <alignment horizontal="left" vertical="top" wrapText="1"/>
    </xf>
    <xf numFmtId="0" fontId="3" fillId="0" borderId="0" xfId="0" applyFont="1" applyAlignment="1">
      <alignment horizontal="right" wrapText="1"/>
    </xf>
    <xf numFmtId="0" fontId="41" fillId="0" borderId="0" xfId="0" applyFont="1" applyAlignment="1">
      <alignment horizontal="left"/>
    </xf>
    <xf numFmtId="0" fontId="42" fillId="3" borderId="0" xfId="0" applyFont="1" applyFill="1"/>
    <xf numFmtId="0" fontId="41" fillId="3" borderId="0" xfId="0" applyFont="1" applyFill="1" applyAlignment="1">
      <alignment horizontal="left"/>
    </xf>
    <xf numFmtId="0" fontId="41" fillId="3" borderId="0" xfId="0" applyFont="1" applyFill="1" applyAlignment="1">
      <alignment horizontal="left" vertical="top" wrapText="1"/>
    </xf>
  </cellXfs>
  <cellStyles count="2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Normal" xfId="0" builtinId="0"/>
  </cellStyles>
  <dxfs count="0"/>
  <tableStyles count="0" defaultTableStyle="TableStyleMedium2" defaultPivotStyle="PivotStyleLight16"/>
  <colors>
    <mruColors>
      <color rgb="FFFFFFCC"/>
      <color rgb="FF000099"/>
      <color rgb="FFD996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'Task4-Sensitivity'!$M$27</c:f>
              <c:strCache>
                <c:ptCount val="1"/>
                <c:pt idx="0">
                  <c:v>Total
employees</c:v>
                </c:pt>
              </c:strCache>
            </c:strRef>
          </c:tx>
          <c:spPr>
            <a:ln w="254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'Task4-Sensitivity'!$L$28:$L$35</c:f>
              <c:numCache>
                <c:formatCode>General</c:formatCode>
                <c:ptCount val="8"/>
                <c:pt idx="1">
                  <c:v>0</c:v>
                </c:pt>
                <c:pt idx="2">
                  <c:v>2</c:v>
                </c:pt>
                <c:pt idx="3">
                  <c:v>4</c:v>
                </c:pt>
                <c:pt idx="4">
                  <c:v>6</c:v>
                </c:pt>
                <c:pt idx="5">
                  <c:v>8</c:v>
                </c:pt>
                <c:pt idx="6">
                  <c:v>10</c:v>
                </c:pt>
                <c:pt idx="7">
                  <c:v>12</c:v>
                </c:pt>
              </c:numCache>
            </c:numRef>
          </c:xVal>
          <c:yVal>
            <c:numRef>
              <c:f>'Task4-Sensitivity'!$M$28:$M$35</c:f>
              <c:numCache>
                <c:formatCode>General</c:formatCode>
                <c:ptCount val="8"/>
                <c:pt idx="1">
                  <c:v>23</c:v>
                </c:pt>
                <c:pt idx="2">
                  <c:v>25</c:v>
                </c:pt>
                <c:pt idx="3">
                  <c:v>28</c:v>
                </c:pt>
                <c:pt idx="4">
                  <c:v>31</c:v>
                </c:pt>
                <c:pt idx="5">
                  <c:v>33</c:v>
                </c:pt>
                <c:pt idx="6">
                  <c:v>36</c:v>
                </c:pt>
                <c:pt idx="7">
                  <c:v>39</c:v>
                </c:pt>
              </c:numCache>
            </c:numRef>
          </c:yVal>
          <c:smooth val="0"/>
          <c:extLst>
            <c:ext xmlns:c16="http://schemas.microsoft.com/office/drawing/2014/chart" uri="{C3380CC4-5D6E-409C-BE32-E72D297353CC}">
              <c16:uniqueId val="{00000000-5CB9-413D-B1A2-244E80A082F3}"/>
            </c:ext>
          </c:extLst>
        </c:ser>
        <c:dLbls>
          <c:showLegendKey val="0"/>
          <c:showVal val="0"/>
          <c:showCatName val="0"/>
          <c:showSerName val="0"/>
          <c:showPercent val="0"/>
          <c:showBubbleSize val="0"/>
        </c:dLbls>
        <c:axId val="414748288"/>
        <c:axId val="414750256"/>
      </c:scatterChart>
      <c:valAx>
        <c:axId val="414748288"/>
        <c:scaling>
          <c:orientation val="minMax"/>
          <c:max val="12"/>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Increment in minimum no. of employees each day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4750256"/>
        <c:crosses val="autoZero"/>
        <c:crossBetween val="midCat"/>
      </c:valAx>
      <c:valAx>
        <c:axId val="41475025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Minimum number of employees required on the payroll</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474828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0</xdr:col>
      <xdr:colOff>64833</xdr:colOff>
      <xdr:row>1</xdr:row>
      <xdr:rowOff>166646</xdr:rowOff>
    </xdr:from>
    <xdr:to>
      <xdr:col>7</xdr:col>
      <xdr:colOff>486118</xdr:colOff>
      <xdr:row>14</xdr:row>
      <xdr:rowOff>119400</xdr:rowOff>
    </xdr:to>
    <xdr:grpSp>
      <xdr:nvGrpSpPr>
        <xdr:cNvPr id="14" name="Group 13">
          <a:extLst>
            <a:ext uri="{FF2B5EF4-FFF2-40B4-BE49-F238E27FC236}">
              <a16:creationId xmlns:a16="http://schemas.microsoft.com/office/drawing/2014/main" id="{00000000-0008-0000-0000-00000E000000}"/>
            </a:ext>
          </a:extLst>
        </xdr:cNvPr>
        <xdr:cNvGrpSpPr/>
      </xdr:nvGrpSpPr>
      <xdr:grpSpPr>
        <a:xfrm>
          <a:off x="64833" y="471446"/>
          <a:ext cx="4017925" cy="2619754"/>
          <a:chOff x="726516" y="458600"/>
          <a:chExt cx="4597584" cy="3840350"/>
        </a:xfrm>
      </xdr:grpSpPr>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rotWithShape="1">
          <a:blip xmlns:r="http://schemas.openxmlformats.org/officeDocument/2006/relationships" r:embed="rId1"/>
          <a:srcRect l="18565" t="31408" r="36118" b="15179"/>
          <a:stretch/>
        </xdr:blipFill>
        <xdr:spPr>
          <a:xfrm>
            <a:off x="726516" y="833718"/>
            <a:ext cx="4597584" cy="3465232"/>
          </a:xfrm>
          <a:prstGeom prst="rect">
            <a:avLst/>
          </a:prstGeom>
        </xdr:spPr>
      </xdr:pic>
      <xdr:sp macro="" textlink="">
        <xdr:nvSpPr>
          <xdr:cNvPr id="11" name="Rounded Rectangular Callout 10">
            <a:extLst>
              <a:ext uri="{FF2B5EF4-FFF2-40B4-BE49-F238E27FC236}">
                <a16:creationId xmlns:a16="http://schemas.microsoft.com/office/drawing/2014/main" id="{00000000-0008-0000-0000-00000B000000}"/>
              </a:ext>
            </a:extLst>
          </xdr:cNvPr>
          <xdr:cNvSpPr/>
        </xdr:nvSpPr>
        <xdr:spPr>
          <a:xfrm>
            <a:off x="3601324" y="458600"/>
            <a:ext cx="1353669" cy="921608"/>
          </a:xfrm>
          <a:prstGeom prst="wedgeRoundRectCallout">
            <a:avLst>
              <a:gd name="adj1" fmla="val -42470"/>
              <a:gd name="adj2" fmla="val 78618"/>
              <a:gd name="adj3" fmla="val 16667"/>
            </a:avLst>
          </a:prstGeom>
          <a:solidFill>
            <a:srgbClr val="FFFF00"/>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AU" sz="1100" b="1">
                <a:solidFill>
                  <a:sysClr val="windowText" lastClr="000000"/>
                </a:solidFill>
              </a:rPr>
              <a:t>Select Sensitivity before clicking OK</a:t>
            </a:r>
          </a:p>
        </xdr:txBody>
      </xdr:sp>
      <xdr:sp macro="" textlink="">
        <xdr:nvSpPr>
          <xdr:cNvPr id="12" name="Rounded Rectangular Callout 11">
            <a:extLst>
              <a:ext uri="{FF2B5EF4-FFF2-40B4-BE49-F238E27FC236}">
                <a16:creationId xmlns:a16="http://schemas.microsoft.com/office/drawing/2014/main" id="{00000000-0008-0000-0000-00000C000000}"/>
              </a:ext>
            </a:extLst>
          </xdr:cNvPr>
          <xdr:cNvSpPr/>
        </xdr:nvSpPr>
        <xdr:spPr>
          <a:xfrm>
            <a:off x="911838" y="1178298"/>
            <a:ext cx="1563782" cy="1380115"/>
          </a:xfrm>
          <a:prstGeom prst="wedgeRoundRectCallout">
            <a:avLst>
              <a:gd name="adj1" fmla="val -1592"/>
              <a:gd name="adj2" fmla="val 107383"/>
              <a:gd name="adj3" fmla="val 16667"/>
            </a:avLst>
          </a:prstGeom>
          <a:solidFill>
            <a:srgbClr val="FFFF00"/>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AU" sz="1100" b="1">
                <a:solidFill>
                  <a:sysClr val="windowText" lastClr="000000"/>
                </a:solidFill>
              </a:rPr>
              <a:t>Sensitivity Report is available</a:t>
            </a:r>
            <a:r>
              <a:rPr lang="en-AU" sz="1100" b="1" baseline="0">
                <a:solidFill>
                  <a:sysClr val="windowText" lastClr="000000"/>
                </a:solidFill>
              </a:rPr>
              <a:t> only if Solver has found an optimal solution</a:t>
            </a:r>
            <a:endParaRPr lang="en-AU" sz="1100" b="1">
              <a:solidFill>
                <a:sysClr val="windowText" lastClr="000000"/>
              </a:solidFill>
            </a:endParaRPr>
          </a:p>
        </xdr:txBody>
      </xdr:sp>
      <xdr:sp macro="" textlink="">
        <xdr:nvSpPr>
          <xdr:cNvPr id="13" name="Rounded Rectangular Callout 12">
            <a:extLst>
              <a:ext uri="{FF2B5EF4-FFF2-40B4-BE49-F238E27FC236}">
                <a16:creationId xmlns:a16="http://schemas.microsoft.com/office/drawing/2014/main" id="{00000000-0008-0000-0000-00000D000000}"/>
              </a:ext>
            </a:extLst>
          </xdr:cNvPr>
          <xdr:cNvSpPr/>
        </xdr:nvSpPr>
        <xdr:spPr>
          <a:xfrm>
            <a:off x="3438219" y="2393609"/>
            <a:ext cx="1683257" cy="1058335"/>
          </a:xfrm>
          <a:prstGeom prst="wedgeRoundRectCallout">
            <a:avLst>
              <a:gd name="adj1" fmla="val -35596"/>
              <a:gd name="adj2" fmla="val -98234"/>
              <a:gd name="adj3" fmla="val 16667"/>
            </a:avLst>
          </a:prstGeom>
          <a:solidFill>
            <a:srgbClr val="FFFF00"/>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AU" sz="1100" b="1">
                <a:solidFill>
                  <a:sysClr val="windowText" lastClr="000000"/>
                </a:solidFill>
              </a:rPr>
              <a:t>Sensitivity Report appears on a separate worksheet</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103909</xdr:colOff>
      <xdr:row>0</xdr:row>
      <xdr:rowOff>152399</xdr:rowOff>
    </xdr:from>
    <xdr:to>
      <xdr:col>30</xdr:col>
      <xdr:colOff>138254</xdr:colOff>
      <xdr:row>9</xdr:row>
      <xdr:rowOff>80906</xdr:rowOff>
    </xdr:to>
    <xdr:pic>
      <xdr:nvPicPr>
        <xdr:cNvPr id="2" name="Picture 1">
          <a:extLst>
            <a:ext uri="{FF2B5EF4-FFF2-40B4-BE49-F238E27FC236}">
              <a16:creationId xmlns:a16="http://schemas.microsoft.com/office/drawing/2014/main" id="{3B50BAAF-4901-4AF6-92F6-0234EB929C9E}"/>
            </a:ext>
          </a:extLst>
        </xdr:cNvPr>
        <xdr:cNvPicPr>
          <a:picLocks noChangeAspect="1"/>
        </xdr:cNvPicPr>
      </xdr:nvPicPr>
      <xdr:blipFill>
        <a:blip xmlns:r="http://schemas.openxmlformats.org/officeDocument/2006/relationships" r:embed="rId1"/>
        <a:stretch>
          <a:fillRect/>
        </a:stretch>
      </xdr:blipFill>
      <xdr:spPr>
        <a:xfrm>
          <a:off x="9746673" y="152399"/>
          <a:ext cx="6158054" cy="1944343"/>
        </a:xfrm>
        <a:prstGeom prst="rect">
          <a:avLst/>
        </a:prstGeom>
      </xdr:spPr>
    </xdr:pic>
    <xdr:clientData/>
  </xdr:twoCellAnchor>
  <xdr:twoCellAnchor editAs="oneCell">
    <xdr:from>
      <xdr:col>17</xdr:col>
      <xdr:colOff>200889</xdr:colOff>
      <xdr:row>9</xdr:row>
      <xdr:rowOff>150238</xdr:rowOff>
    </xdr:from>
    <xdr:to>
      <xdr:col>24</xdr:col>
      <xdr:colOff>263928</xdr:colOff>
      <xdr:row>15</xdr:row>
      <xdr:rowOff>30813</xdr:rowOff>
    </xdr:to>
    <xdr:pic>
      <xdr:nvPicPr>
        <xdr:cNvPr id="3" name="Picture 2">
          <a:extLst>
            <a:ext uri="{FF2B5EF4-FFF2-40B4-BE49-F238E27FC236}">
              <a16:creationId xmlns:a16="http://schemas.microsoft.com/office/drawing/2014/main" id="{267A22DB-8565-422F-A33E-A90D5F97C632}"/>
            </a:ext>
          </a:extLst>
        </xdr:cNvPr>
        <xdr:cNvPicPr>
          <a:picLocks noChangeAspect="1"/>
        </xdr:cNvPicPr>
      </xdr:nvPicPr>
      <xdr:blipFill>
        <a:blip xmlns:r="http://schemas.openxmlformats.org/officeDocument/2006/relationships" r:embed="rId2"/>
        <a:stretch>
          <a:fillRect/>
        </a:stretch>
      </xdr:blipFill>
      <xdr:spPr>
        <a:xfrm>
          <a:off x="9843653" y="2166074"/>
          <a:ext cx="3360420" cy="10166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432435</xdr:colOff>
      <xdr:row>1</xdr:row>
      <xdr:rowOff>131445</xdr:rowOff>
    </xdr:from>
    <xdr:to>
      <xdr:col>18</xdr:col>
      <xdr:colOff>307610</xdr:colOff>
      <xdr:row>12</xdr:row>
      <xdr:rowOff>703</xdr:rowOff>
    </xdr:to>
    <xdr:pic>
      <xdr:nvPicPr>
        <xdr:cNvPr id="2" name="table">
          <a:extLst>
            <a:ext uri="{FF2B5EF4-FFF2-40B4-BE49-F238E27FC236}">
              <a16:creationId xmlns:a16="http://schemas.microsoft.com/office/drawing/2014/main" id="{4B131904-39A7-45E5-8B64-08A10337BBBB}"/>
            </a:ext>
          </a:extLst>
        </xdr:cNvPr>
        <xdr:cNvPicPr>
          <a:picLocks noChangeAspect="1"/>
        </xdr:cNvPicPr>
      </xdr:nvPicPr>
      <xdr:blipFill>
        <a:blip xmlns:r="http://schemas.openxmlformats.org/officeDocument/2006/relationships" r:embed="rId1"/>
        <a:stretch>
          <a:fillRect/>
        </a:stretch>
      </xdr:blipFill>
      <xdr:spPr>
        <a:xfrm>
          <a:off x="4882515" y="520065"/>
          <a:ext cx="4831985" cy="1880938"/>
        </a:xfrm>
        <a:prstGeom prst="rect">
          <a:avLst/>
        </a:prstGeom>
      </xdr:spPr>
    </xdr:pic>
    <xdr:clientData/>
  </xdr:twoCellAnchor>
  <xdr:twoCellAnchor editAs="oneCell">
    <xdr:from>
      <xdr:col>10</xdr:col>
      <xdr:colOff>386265</xdr:colOff>
      <xdr:row>11</xdr:row>
      <xdr:rowOff>178666</xdr:rowOff>
    </xdr:from>
    <xdr:to>
      <xdr:col>16</xdr:col>
      <xdr:colOff>410023</xdr:colOff>
      <xdr:row>13</xdr:row>
      <xdr:rowOff>159616</xdr:rowOff>
    </xdr:to>
    <xdr:pic>
      <xdr:nvPicPr>
        <xdr:cNvPr id="3" name="table">
          <a:extLst>
            <a:ext uri="{FF2B5EF4-FFF2-40B4-BE49-F238E27FC236}">
              <a16:creationId xmlns:a16="http://schemas.microsoft.com/office/drawing/2014/main" id="{D0DEB0F7-7884-41A3-99F7-271374777299}"/>
            </a:ext>
          </a:extLst>
        </xdr:cNvPr>
        <xdr:cNvPicPr>
          <a:picLocks noChangeAspect="1"/>
        </xdr:cNvPicPr>
      </xdr:nvPicPr>
      <xdr:blipFill>
        <a:blip xmlns:r="http://schemas.openxmlformats.org/officeDocument/2006/relationships" r:embed="rId2"/>
        <a:stretch>
          <a:fillRect/>
        </a:stretch>
      </xdr:blipFill>
      <xdr:spPr>
        <a:xfrm>
          <a:off x="5826945" y="2396086"/>
          <a:ext cx="2987938" cy="350520"/>
        </a:xfrm>
        <a:prstGeom prst="rect">
          <a:avLst/>
        </a:prstGeom>
      </xdr:spPr>
    </xdr:pic>
    <xdr:clientData/>
  </xdr:twoCellAnchor>
  <xdr:oneCellAnchor>
    <xdr:from>
      <xdr:col>8</xdr:col>
      <xdr:colOff>0</xdr:colOff>
      <xdr:row>15</xdr:row>
      <xdr:rowOff>154305</xdr:rowOff>
    </xdr:from>
    <xdr:ext cx="7648575" cy="2381250"/>
    <xdr:sp macro="" textlink="">
      <xdr:nvSpPr>
        <xdr:cNvPr id="5" name="TextBox 4">
          <a:extLst>
            <a:ext uri="{FF2B5EF4-FFF2-40B4-BE49-F238E27FC236}">
              <a16:creationId xmlns:a16="http://schemas.microsoft.com/office/drawing/2014/main" id="{81699730-4718-4303-97BA-4BEF1FEC78C3}"/>
            </a:ext>
          </a:extLst>
        </xdr:cNvPr>
        <xdr:cNvSpPr txBox="1"/>
      </xdr:nvSpPr>
      <xdr:spPr>
        <a:xfrm>
          <a:off x="4450080" y="3103245"/>
          <a:ext cx="7648575" cy="238125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rtl="0" eaLnBrk="1" latinLnBrk="0" hangingPunct="1"/>
          <a:r>
            <a:rPr lang="en-AU" sz="1800">
              <a:solidFill>
                <a:srgbClr val="FF0000"/>
              </a:solidFill>
              <a:effectLst/>
              <a:latin typeface="+mn-lt"/>
              <a:ea typeface="+mn-ea"/>
              <a:cs typeface="+mn-cs"/>
            </a:rPr>
            <a:t>Minimise total cost ($’000) = 140X</a:t>
          </a:r>
          <a:r>
            <a:rPr lang="en-AU" sz="1800" baseline="-25000">
              <a:solidFill>
                <a:srgbClr val="FF0000"/>
              </a:solidFill>
              <a:effectLst/>
              <a:latin typeface="+mn-lt"/>
              <a:ea typeface="+mn-ea"/>
              <a:cs typeface="+mn-cs"/>
            </a:rPr>
            <a:t>A</a:t>
          </a:r>
          <a:r>
            <a:rPr lang="en-AU" sz="1800">
              <a:solidFill>
                <a:srgbClr val="FF0000"/>
              </a:solidFill>
              <a:effectLst/>
              <a:latin typeface="+mn-lt"/>
              <a:ea typeface="+mn-ea"/>
              <a:cs typeface="+mn-cs"/>
            </a:rPr>
            <a:t> + 100X</a:t>
          </a:r>
          <a:r>
            <a:rPr lang="en-AU" sz="1800" baseline="-25000">
              <a:solidFill>
                <a:srgbClr val="FF0000"/>
              </a:solidFill>
              <a:effectLst/>
              <a:latin typeface="+mn-lt"/>
              <a:ea typeface="+mn-ea"/>
              <a:cs typeface="+mn-cs"/>
            </a:rPr>
            <a:t>B</a:t>
          </a:r>
          <a:r>
            <a:rPr lang="en-AU" sz="1800">
              <a:solidFill>
                <a:srgbClr val="FF0000"/>
              </a:solidFill>
              <a:effectLst/>
              <a:latin typeface="+mn-lt"/>
              <a:ea typeface="+mn-ea"/>
              <a:cs typeface="+mn-cs"/>
            </a:rPr>
            <a:t> + 80X</a:t>
          </a:r>
          <a:r>
            <a:rPr lang="en-AU" sz="1800" baseline="-25000">
              <a:solidFill>
                <a:srgbClr val="FF0000"/>
              </a:solidFill>
              <a:effectLst/>
              <a:latin typeface="+mn-lt"/>
              <a:ea typeface="+mn-ea"/>
              <a:cs typeface="+mn-cs"/>
            </a:rPr>
            <a:t>C</a:t>
          </a:r>
          <a:r>
            <a:rPr lang="en-AU" sz="1800">
              <a:solidFill>
                <a:srgbClr val="FF0000"/>
              </a:solidFill>
              <a:effectLst/>
              <a:latin typeface="+mn-lt"/>
              <a:ea typeface="+mn-ea"/>
              <a:cs typeface="+mn-cs"/>
            </a:rPr>
            <a:t> </a:t>
          </a:r>
          <a:endParaRPr lang="en-AU" sz="1800">
            <a:solidFill>
              <a:srgbClr val="FF0000"/>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AU" sz="1800">
              <a:solidFill>
                <a:schemeClr val="tx1"/>
              </a:solidFill>
              <a:effectLst/>
              <a:latin typeface="+mn-lt"/>
              <a:ea typeface="+mn-ea"/>
              <a:cs typeface="+mn-cs"/>
            </a:rPr>
            <a:t>Subject to:</a:t>
          </a:r>
        </a:p>
        <a:p>
          <a:pPr marL="0" marR="0" lvl="0" indent="0" defTabSz="914400" rtl="0" eaLnBrk="1" fontAlgn="auto" latinLnBrk="0" hangingPunct="1">
            <a:lnSpc>
              <a:spcPct val="100000"/>
            </a:lnSpc>
            <a:spcBef>
              <a:spcPts val="0"/>
            </a:spcBef>
            <a:spcAft>
              <a:spcPts val="0"/>
            </a:spcAft>
            <a:buClrTx/>
            <a:buSzTx/>
            <a:buFontTx/>
            <a:buNone/>
            <a:tabLst/>
            <a:defRPr/>
          </a:pPr>
          <a:r>
            <a:rPr lang="en-AU" sz="1800">
              <a:solidFill>
                <a:schemeClr val="tx1"/>
              </a:solidFill>
              <a:effectLst/>
              <a:latin typeface="+mn-lt"/>
              <a:ea typeface="+mn-ea"/>
              <a:cs typeface="+mn-cs"/>
            </a:rPr>
            <a:t> 6X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 X</a:t>
          </a:r>
          <a:r>
            <a:rPr lang="en-AU" sz="1800" baseline="-25000">
              <a:solidFill>
                <a:schemeClr val="tx1"/>
              </a:solidFill>
              <a:effectLst/>
              <a:latin typeface="+mn-lt"/>
              <a:ea typeface="+mn-ea"/>
              <a:cs typeface="+mn-cs"/>
            </a:rPr>
            <a:t>B </a:t>
          </a:r>
          <a:r>
            <a:rPr lang="en-AU" sz="1800">
              <a:solidFill>
                <a:schemeClr val="tx1"/>
              </a:solidFill>
              <a:effectLst/>
              <a:latin typeface="+mn-lt"/>
              <a:ea typeface="+mn-ea"/>
              <a:cs typeface="+mn-cs"/>
            </a:rPr>
            <a:t>+ 4X</a:t>
          </a:r>
          <a:r>
            <a:rPr lang="en-AU" sz="1800" baseline="-25000">
              <a:solidFill>
                <a:schemeClr val="tx1"/>
              </a:solidFill>
              <a:effectLst/>
              <a:latin typeface="+mn-lt"/>
              <a:ea typeface="+mn-ea"/>
              <a:cs typeface="+mn-cs"/>
            </a:rPr>
            <a:t>C </a:t>
          </a:r>
          <a:r>
            <a:rPr lang="en-AU" sz="1800">
              <a:solidFill>
                <a:schemeClr val="tx1"/>
              </a:solidFill>
              <a:effectLst/>
              <a:latin typeface="+mn-lt"/>
              <a:ea typeface="+mn-ea"/>
              <a:cs typeface="+mn-cs"/>
            </a:rPr>
            <a:t>≥ 60	                             (females aged 18-35 constraint)</a:t>
          </a:r>
        </a:p>
        <a:p>
          <a:pPr rtl="0" eaLnBrk="1" latinLnBrk="0" hangingPunct="1"/>
          <a:r>
            <a:rPr lang="en-AU" sz="1800">
              <a:solidFill>
                <a:schemeClr val="tx1"/>
              </a:solidFill>
              <a:effectLst/>
              <a:latin typeface="+mn-lt"/>
              <a:ea typeface="+mn-ea"/>
              <a:cs typeface="+mn-cs"/>
            </a:rPr>
            <a:t> 4X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 X</a:t>
          </a:r>
          <a:r>
            <a:rPr lang="en-AU" sz="1800" baseline="-25000">
              <a:solidFill>
                <a:schemeClr val="tx1"/>
              </a:solidFill>
              <a:effectLst/>
              <a:latin typeface="+mn-lt"/>
              <a:ea typeface="+mn-ea"/>
              <a:cs typeface="+mn-cs"/>
            </a:rPr>
            <a:t>B </a:t>
          </a:r>
          <a:r>
            <a:rPr lang="en-AU" sz="1800">
              <a:solidFill>
                <a:schemeClr val="tx1"/>
              </a:solidFill>
              <a:effectLst/>
              <a:latin typeface="+mn-lt"/>
              <a:ea typeface="+mn-ea"/>
              <a:cs typeface="+mn-cs"/>
            </a:rPr>
            <a:t>+ 2X</a:t>
          </a:r>
          <a:r>
            <a:rPr lang="en-AU" sz="1800" baseline="-25000">
              <a:solidFill>
                <a:schemeClr val="tx1"/>
              </a:solidFill>
              <a:effectLst/>
              <a:latin typeface="+mn-lt"/>
              <a:ea typeface="+mn-ea"/>
              <a:cs typeface="+mn-cs"/>
            </a:rPr>
            <a:t>C </a:t>
          </a:r>
          <a:r>
            <a:rPr lang="en-AU" sz="1800">
              <a:solidFill>
                <a:schemeClr val="tx1"/>
              </a:solidFill>
              <a:effectLst/>
              <a:latin typeface="+mn-lt"/>
              <a:ea typeface="+mn-ea"/>
              <a:cs typeface="+mn-cs"/>
            </a:rPr>
            <a:t>≥ 60	                             (females aged 36-55 constraint)</a:t>
          </a:r>
          <a:endParaRPr lang="en-AU" sz="1800">
            <a:effectLst/>
          </a:endParaRPr>
        </a:p>
        <a:p>
          <a:pPr rtl="0" eaLnBrk="1" latinLnBrk="0" hangingPunct="1"/>
          <a:r>
            <a:rPr lang="en-AU" sz="1800" baseline="-25000">
              <a:solidFill>
                <a:schemeClr val="tx1"/>
              </a:solidFill>
              <a:effectLst/>
              <a:latin typeface="+mn-lt"/>
              <a:ea typeface="+mn-ea"/>
              <a:cs typeface="+mn-cs"/>
            </a:rPr>
            <a:t> </a:t>
          </a:r>
          <a:r>
            <a:rPr lang="en-AU" sz="1800">
              <a:solidFill>
                <a:schemeClr val="tx1"/>
              </a:solidFill>
              <a:effectLst/>
              <a:latin typeface="+mn-lt"/>
              <a:ea typeface="+mn-ea"/>
              <a:cs typeface="+mn-cs"/>
            </a:rPr>
            <a:t>2X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 X</a:t>
          </a:r>
          <a:r>
            <a:rPr lang="en-AU" sz="1800" baseline="-25000">
              <a:solidFill>
                <a:schemeClr val="tx1"/>
              </a:solidFill>
              <a:effectLst/>
              <a:latin typeface="+mn-lt"/>
              <a:ea typeface="+mn-ea"/>
              <a:cs typeface="+mn-cs"/>
            </a:rPr>
            <a:t>B                </a:t>
          </a:r>
          <a:r>
            <a:rPr lang="en-AU" sz="1800">
              <a:solidFill>
                <a:schemeClr val="tx1"/>
              </a:solidFill>
              <a:effectLst/>
              <a:latin typeface="+mn-lt"/>
              <a:ea typeface="+mn-ea"/>
              <a:cs typeface="+mn-cs"/>
            </a:rPr>
            <a:t>≥ 28	                             (females aged 55 and over constraint)</a:t>
          </a:r>
        </a:p>
        <a:p>
          <a:pPr rtl="0" eaLnBrk="1" latinLnBrk="0" hangingPunct="1"/>
          <a:r>
            <a:rPr lang="en-AU" sz="1800">
              <a:solidFill>
                <a:schemeClr val="tx1"/>
              </a:solidFill>
              <a:effectLst/>
              <a:latin typeface="+mn-lt"/>
              <a:ea typeface="+mn-ea"/>
              <a:cs typeface="+mn-cs"/>
            </a:rPr>
            <a:t> 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X</a:t>
          </a:r>
          <a:r>
            <a:rPr lang="en-AU" sz="1800" baseline="-25000">
              <a:solidFill>
                <a:schemeClr val="tx1"/>
              </a:solidFill>
              <a:effectLst/>
              <a:latin typeface="+mn-lt"/>
              <a:ea typeface="+mn-ea"/>
              <a:cs typeface="+mn-cs"/>
            </a:rPr>
            <a:t>B</a:t>
          </a:r>
          <a:r>
            <a:rPr lang="en-AU" sz="1800">
              <a:solidFill>
                <a:schemeClr val="tx1"/>
              </a:solidFill>
              <a:effectLst/>
              <a:latin typeface="+mn-lt"/>
              <a:ea typeface="+mn-ea"/>
              <a:cs typeface="+mn-cs"/>
            </a:rPr>
            <a:t>, X</a:t>
          </a:r>
          <a:r>
            <a:rPr lang="en-AU" sz="1800" baseline="-25000">
              <a:solidFill>
                <a:schemeClr val="tx1"/>
              </a:solidFill>
              <a:effectLst/>
              <a:latin typeface="+mn-lt"/>
              <a:ea typeface="+mn-ea"/>
              <a:cs typeface="+mn-cs"/>
            </a:rPr>
            <a:t>C </a:t>
          </a:r>
          <a:r>
            <a:rPr lang="en-AU" sz="1800">
              <a:solidFill>
                <a:schemeClr val="tx1"/>
              </a:solidFill>
              <a:effectLst/>
              <a:latin typeface="+mn-lt"/>
              <a:ea typeface="+mn-ea"/>
              <a:cs typeface="+mn-cs"/>
            </a:rPr>
            <a:t>≥ 0</a:t>
          </a:r>
          <a:endParaRPr lang="en-AU" sz="1800">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AU" sz="1800">
            <a:effectLst/>
          </a:endParaRPr>
        </a:p>
        <a:p>
          <a:pPr rtl="0" eaLnBrk="1" latinLnBrk="0" hangingPunct="1"/>
          <a:endParaRPr lang="en-AU" sz="1800">
            <a:effectLst/>
          </a:endParaRPr>
        </a:p>
        <a:p>
          <a:endParaRPr lang="en-AU" sz="1800"/>
        </a:p>
      </xdr:txBody>
    </xdr:sp>
    <xdr:clientData/>
  </xdr:oneCellAnchor>
  <xdr:twoCellAnchor editAs="oneCell">
    <xdr:from>
      <xdr:col>27</xdr:col>
      <xdr:colOff>114300</xdr:colOff>
      <xdr:row>0</xdr:row>
      <xdr:rowOff>137160</xdr:rowOff>
    </xdr:from>
    <xdr:to>
      <xdr:col>39</xdr:col>
      <xdr:colOff>410210</xdr:colOff>
      <xdr:row>12</xdr:row>
      <xdr:rowOff>79920</xdr:rowOff>
    </xdr:to>
    <xdr:pic>
      <xdr:nvPicPr>
        <xdr:cNvPr id="4" name="Picture 3">
          <a:extLst>
            <a:ext uri="{FF2B5EF4-FFF2-40B4-BE49-F238E27FC236}">
              <a16:creationId xmlns:a16="http://schemas.microsoft.com/office/drawing/2014/main" id="{EB9E4477-3103-4519-9516-3F64E71DB59F}"/>
            </a:ext>
          </a:extLst>
        </xdr:cNvPr>
        <xdr:cNvPicPr>
          <a:picLocks noChangeAspect="1"/>
        </xdr:cNvPicPr>
      </xdr:nvPicPr>
      <xdr:blipFill>
        <a:blip xmlns:r="http://schemas.openxmlformats.org/officeDocument/2006/relationships" r:embed="rId3"/>
        <a:stretch>
          <a:fillRect/>
        </a:stretch>
      </xdr:blipFill>
      <xdr:spPr>
        <a:xfrm>
          <a:off x="13975080" y="137160"/>
          <a:ext cx="6233160" cy="2344330"/>
        </a:xfrm>
        <a:prstGeom prst="rect">
          <a:avLst/>
        </a:prstGeom>
      </xdr:spPr>
    </xdr:pic>
    <xdr:clientData/>
  </xdr:twoCellAnchor>
  <xdr:twoCellAnchor editAs="oneCell">
    <xdr:from>
      <xdr:col>27</xdr:col>
      <xdr:colOff>60960</xdr:colOff>
      <xdr:row>14</xdr:row>
      <xdr:rowOff>38099</xdr:rowOff>
    </xdr:from>
    <xdr:to>
      <xdr:col>43</xdr:col>
      <xdr:colOff>229549</xdr:colOff>
      <xdr:row>32</xdr:row>
      <xdr:rowOff>106826</xdr:rowOff>
    </xdr:to>
    <xdr:pic>
      <xdr:nvPicPr>
        <xdr:cNvPr id="6" name="Picture 5">
          <a:extLst>
            <a:ext uri="{FF2B5EF4-FFF2-40B4-BE49-F238E27FC236}">
              <a16:creationId xmlns:a16="http://schemas.microsoft.com/office/drawing/2014/main" id="{A4DEC238-FD0A-4B13-A3FD-575D71AF4185}"/>
            </a:ext>
          </a:extLst>
        </xdr:cNvPr>
        <xdr:cNvPicPr>
          <a:picLocks noChangeAspect="1"/>
        </xdr:cNvPicPr>
      </xdr:nvPicPr>
      <xdr:blipFill>
        <a:blip xmlns:r="http://schemas.openxmlformats.org/officeDocument/2006/relationships" r:embed="rId4"/>
        <a:stretch>
          <a:fillRect/>
        </a:stretch>
      </xdr:blipFill>
      <xdr:spPr>
        <a:xfrm>
          <a:off x="13921740" y="2804159"/>
          <a:ext cx="8093389" cy="33567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10</xdr:col>
      <xdr:colOff>476250</xdr:colOff>
      <xdr:row>13</xdr:row>
      <xdr:rowOff>0</xdr:rowOff>
    </xdr:from>
    <xdr:ext cx="7286625" cy="2266950"/>
    <xdr:sp macro="" textlink="">
      <xdr:nvSpPr>
        <xdr:cNvPr id="2" name="TextBox 1">
          <a:extLst>
            <a:ext uri="{FF2B5EF4-FFF2-40B4-BE49-F238E27FC236}">
              <a16:creationId xmlns:a16="http://schemas.microsoft.com/office/drawing/2014/main" id="{79F652F9-EF7F-4AD3-8C8D-2E94C2A0AAE2}"/>
            </a:ext>
          </a:extLst>
        </xdr:cNvPr>
        <xdr:cNvSpPr txBox="1"/>
      </xdr:nvSpPr>
      <xdr:spPr>
        <a:xfrm>
          <a:off x="7143750" y="2676525"/>
          <a:ext cx="7286625" cy="2266950"/>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rtl="0" eaLnBrk="1" latinLnBrk="0" hangingPunct="1"/>
          <a:r>
            <a:rPr lang="en-AU" sz="1800" b="1">
              <a:solidFill>
                <a:srgbClr val="000099"/>
              </a:solidFill>
              <a:effectLst/>
              <a:latin typeface="+mn-lt"/>
              <a:ea typeface="+mn-ea"/>
              <a:cs typeface="+mn-cs"/>
            </a:rPr>
            <a:t>Maximise total number of exposures (in millions) = 12X</a:t>
          </a:r>
          <a:r>
            <a:rPr lang="en-AU" sz="1800" b="1" baseline="-25000">
              <a:solidFill>
                <a:srgbClr val="000099"/>
              </a:solidFill>
              <a:effectLst/>
              <a:latin typeface="+mn-lt"/>
              <a:ea typeface="+mn-ea"/>
              <a:cs typeface="+mn-cs"/>
            </a:rPr>
            <a:t>A</a:t>
          </a:r>
          <a:r>
            <a:rPr lang="en-AU" sz="1800" b="1">
              <a:solidFill>
                <a:srgbClr val="000099"/>
              </a:solidFill>
              <a:effectLst/>
              <a:latin typeface="+mn-lt"/>
              <a:ea typeface="+mn-ea"/>
              <a:cs typeface="+mn-cs"/>
            </a:rPr>
            <a:t> + 3X</a:t>
          </a:r>
          <a:r>
            <a:rPr lang="en-AU" sz="1800" b="1" baseline="-25000">
              <a:solidFill>
                <a:srgbClr val="000099"/>
              </a:solidFill>
              <a:effectLst/>
              <a:latin typeface="+mn-lt"/>
              <a:ea typeface="+mn-ea"/>
              <a:cs typeface="+mn-cs"/>
            </a:rPr>
            <a:t>B</a:t>
          </a:r>
          <a:r>
            <a:rPr lang="en-AU" sz="1800" b="1">
              <a:solidFill>
                <a:srgbClr val="000099"/>
              </a:solidFill>
              <a:effectLst/>
              <a:latin typeface="+mn-lt"/>
              <a:ea typeface="+mn-ea"/>
              <a:cs typeface="+mn-cs"/>
            </a:rPr>
            <a:t> + 6X</a:t>
          </a:r>
          <a:r>
            <a:rPr lang="en-AU" sz="1800" b="1" baseline="-25000">
              <a:solidFill>
                <a:srgbClr val="000099"/>
              </a:solidFill>
              <a:effectLst/>
              <a:latin typeface="+mn-lt"/>
              <a:ea typeface="+mn-ea"/>
              <a:cs typeface="+mn-cs"/>
            </a:rPr>
            <a:t>C</a:t>
          </a:r>
          <a:r>
            <a:rPr lang="en-AU" sz="1800" b="1">
              <a:solidFill>
                <a:srgbClr val="000099"/>
              </a:solidFill>
              <a:effectLst/>
              <a:latin typeface="+mn-lt"/>
              <a:ea typeface="+mn-ea"/>
              <a:cs typeface="+mn-cs"/>
            </a:rPr>
            <a:t> </a:t>
          </a:r>
        </a:p>
        <a:p>
          <a:pPr marL="0" marR="0" lvl="0" indent="0" defTabSz="914400" rtl="0" eaLnBrk="1" fontAlgn="auto" latinLnBrk="0" hangingPunct="1">
            <a:lnSpc>
              <a:spcPct val="100000"/>
            </a:lnSpc>
            <a:spcBef>
              <a:spcPts val="0"/>
            </a:spcBef>
            <a:spcAft>
              <a:spcPts val="0"/>
            </a:spcAft>
            <a:buClrTx/>
            <a:buSzTx/>
            <a:buFontTx/>
            <a:buNone/>
            <a:tabLst/>
            <a:defRPr/>
          </a:pPr>
          <a:r>
            <a:rPr lang="en-AU" sz="1800">
              <a:solidFill>
                <a:schemeClr val="tx1"/>
              </a:solidFill>
              <a:effectLst/>
              <a:latin typeface="+mn-lt"/>
              <a:ea typeface="+mn-ea"/>
              <a:cs typeface="+mn-cs"/>
            </a:rPr>
            <a:t>Subject to:</a:t>
          </a:r>
        </a:p>
        <a:p>
          <a:pPr marL="0" marR="0" lvl="0" indent="0" defTabSz="914400" rtl="0" eaLnBrk="1" fontAlgn="auto" latinLnBrk="0" hangingPunct="1">
            <a:lnSpc>
              <a:spcPct val="100000"/>
            </a:lnSpc>
            <a:spcBef>
              <a:spcPts val="0"/>
            </a:spcBef>
            <a:spcAft>
              <a:spcPts val="0"/>
            </a:spcAft>
            <a:buClrTx/>
            <a:buSzTx/>
            <a:buFontTx/>
            <a:buNone/>
            <a:tabLst/>
            <a:defRPr/>
          </a:pPr>
          <a:r>
            <a:rPr lang="en-AU" sz="1800">
              <a:solidFill>
                <a:schemeClr val="tx1"/>
              </a:solidFill>
              <a:effectLst/>
              <a:latin typeface="+mn-lt"/>
              <a:ea typeface="+mn-ea"/>
              <a:cs typeface="+mn-cs"/>
            </a:rPr>
            <a:t> 6X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 X</a:t>
          </a:r>
          <a:r>
            <a:rPr lang="en-AU" sz="1800" baseline="-25000">
              <a:solidFill>
                <a:schemeClr val="tx1"/>
              </a:solidFill>
              <a:effectLst/>
              <a:latin typeface="+mn-lt"/>
              <a:ea typeface="+mn-ea"/>
              <a:cs typeface="+mn-cs"/>
            </a:rPr>
            <a:t>B </a:t>
          </a:r>
          <a:r>
            <a:rPr lang="en-AU" sz="1800">
              <a:solidFill>
                <a:schemeClr val="tx1"/>
              </a:solidFill>
              <a:effectLst/>
              <a:latin typeface="+mn-lt"/>
              <a:ea typeface="+mn-ea"/>
              <a:cs typeface="+mn-cs"/>
            </a:rPr>
            <a:t>+ 4X</a:t>
          </a:r>
          <a:r>
            <a:rPr lang="en-AU" sz="1800" baseline="-25000">
              <a:solidFill>
                <a:schemeClr val="tx1"/>
              </a:solidFill>
              <a:effectLst/>
              <a:latin typeface="+mn-lt"/>
              <a:ea typeface="+mn-ea"/>
              <a:cs typeface="+mn-cs"/>
            </a:rPr>
            <a:t>C </a:t>
          </a:r>
          <a:r>
            <a:rPr lang="en-AU" sz="1800">
              <a:solidFill>
                <a:schemeClr val="tx1"/>
              </a:solidFill>
              <a:effectLst/>
              <a:latin typeface="+mn-lt"/>
              <a:ea typeface="+mn-ea"/>
              <a:cs typeface="+mn-cs"/>
            </a:rPr>
            <a:t>≥ 60	                             (females aged 18-35 constraint)</a:t>
          </a:r>
        </a:p>
        <a:p>
          <a:pPr rtl="0" eaLnBrk="1" latinLnBrk="0" hangingPunct="1"/>
          <a:r>
            <a:rPr lang="en-AU" sz="1800">
              <a:solidFill>
                <a:schemeClr val="tx1"/>
              </a:solidFill>
              <a:effectLst/>
              <a:latin typeface="+mn-lt"/>
              <a:ea typeface="+mn-ea"/>
              <a:cs typeface="+mn-cs"/>
            </a:rPr>
            <a:t> 4X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 X</a:t>
          </a:r>
          <a:r>
            <a:rPr lang="en-AU" sz="1800" baseline="-25000">
              <a:solidFill>
                <a:schemeClr val="tx1"/>
              </a:solidFill>
              <a:effectLst/>
              <a:latin typeface="+mn-lt"/>
              <a:ea typeface="+mn-ea"/>
              <a:cs typeface="+mn-cs"/>
            </a:rPr>
            <a:t>B </a:t>
          </a:r>
          <a:r>
            <a:rPr lang="en-AU" sz="1800">
              <a:solidFill>
                <a:schemeClr val="tx1"/>
              </a:solidFill>
              <a:effectLst/>
              <a:latin typeface="+mn-lt"/>
              <a:ea typeface="+mn-ea"/>
              <a:cs typeface="+mn-cs"/>
            </a:rPr>
            <a:t>+ 2X</a:t>
          </a:r>
          <a:r>
            <a:rPr lang="en-AU" sz="1800" baseline="-25000">
              <a:solidFill>
                <a:schemeClr val="tx1"/>
              </a:solidFill>
              <a:effectLst/>
              <a:latin typeface="+mn-lt"/>
              <a:ea typeface="+mn-ea"/>
              <a:cs typeface="+mn-cs"/>
            </a:rPr>
            <a:t>C </a:t>
          </a:r>
          <a:r>
            <a:rPr lang="en-AU" sz="1800">
              <a:solidFill>
                <a:schemeClr val="tx1"/>
              </a:solidFill>
              <a:effectLst/>
              <a:latin typeface="+mn-lt"/>
              <a:ea typeface="+mn-ea"/>
              <a:cs typeface="+mn-cs"/>
            </a:rPr>
            <a:t>≥ 60	                             (females aged 36-55 constraint)</a:t>
          </a:r>
          <a:endParaRPr lang="en-AU" sz="1800">
            <a:effectLst/>
          </a:endParaRPr>
        </a:p>
        <a:p>
          <a:pPr rtl="0" eaLnBrk="1" latinLnBrk="0" hangingPunct="1"/>
          <a:r>
            <a:rPr lang="en-AU" sz="1800" baseline="-25000">
              <a:solidFill>
                <a:schemeClr val="tx1"/>
              </a:solidFill>
              <a:effectLst/>
              <a:latin typeface="+mn-lt"/>
              <a:ea typeface="+mn-ea"/>
              <a:cs typeface="+mn-cs"/>
            </a:rPr>
            <a:t> </a:t>
          </a:r>
          <a:r>
            <a:rPr lang="en-AU" sz="1800">
              <a:solidFill>
                <a:schemeClr val="tx1"/>
              </a:solidFill>
              <a:effectLst/>
              <a:latin typeface="+mn-lt"/>
              <a:ea typeface="+mn-ea"/>
              <a:cs typeface="+mn-cs"/>
            </a:rPr>
            <a:t>2X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 X</a:t>
          </a:r>
          <a:r>
            <a:rPr lang="en-AU" sz="1800" baseline="-25000">
              <a:solidFill>
                <a:schemeClr val="tx1"/>
              </a:solidFill>
              <a:effectLst/>
              <a:latin typeface="+mn-lt"/>
              <a:ea typeface="+mn-ea"/>
              <a:cs typeface="+mn-cs"/>
            </a:rPr>
            <a:t>B </a:t>
          </a:r>
          <a:r>
            <a:rPr lang="en-AU" sz="1800">
              <a:solidFill>
                <a:schemeClr val="tx1"/>
              </a:solidFill>
              <a:effectLst/>
              <a:latin typeface="+mn-lt"/>
              <a:ea typeface="+mn-ea"/>
              <a:cs typeface="+mn-cs"/>
            </a:rPr>
            <a:t>≥ 28	                             (females aged 55 and over constraint)</a:t>
          </a:r>
        </a:p>
        <a:p>
          <a:pPr rtl="0" eaLnBrk="1" latinLnBrk="0" hangingPunct="1"/>
          <a:r>
            <a:rPr lang="en-AU" sz="1800">
              <a:solidFill>
                <a:srgbClr val="FF0000"/>
              </a:solidFill>
              <a:effectLst/>
              <a:latin typeface="+mn-lt"/>
              <a:ea typeface="+mn-ea"/>
              <a:cs typeface="+mn-cs"/>
            </a:rPr>
            <a:t>140X</a:t>
          </a:r>
          <a:r>
            <a:rPr lang="en-AU" sz="1800" baseline="-25000">
              <a:solidFill>
                <a:srgbClr val="FF0000"/>
              </a:solidFill>
              <a:effectLst/>
              <a:latin typeface="+mn-lt"/>
              <a:ea typeface="+mn-ea"/>
              <a:cs typeface="+mn-cs"/>
            </a:rPr>
            <a:t>A</a:t>
          </a:r>
          <a:r>
            <a:rPr lang="en-AU" sz="1800">
              <a:solidFill>
                <a:srgbClr val="FF0000"/>
              </a:solidFill>
              <a:effectLst/>
              <a:latin typeface="+mn-lt"/>
              <a:ea typeface="+mn-ea"/>
              <a:cs typeface="+mn-cs"/>
            </a:rPr>
            <a:t> + 100X</a:t>
          </a:r>
          <a:r>
            <a:rPr lang="en-AU" sz="1800" baseline="-25000">
              <a:solidFill>
                <a:srgbClr val="FF0000"/>
              </a:solidFill>
              <a:effectLst/>
              <a:latin typeface="+mn-lt"/>
              <a:ea typeface="+mn-ea"/>
              <a:cs typeface="+mn-cs"/>
            </a:rPr>
            <a:t>B</a:t>
          </a:r>
          <a:r>
            <a:rPr lang="en-AU" sz="1800">
              <a:solidFill>
                <a:srgbClr val="FF0000"/>
              </a:solidFill>
              <a:effectLst/>
              <a:latin typeface="+mn-lt"/>
              <a:ea typeface="+mn-ea"/>
              <a:cs typeface="+mn-cs"/>
            </a:rPr>
            <a:t> + 80X</a:t>
          </a:r>
          <a:r>
            <a:rPr lang="en-AU" sz="1800" baseline="-25000">
              <a:solidFill>
                <a:srgbClr val="FF0000"/>
              </a:solidFill>
              <a:effectLst/>
              <a:latin typeface="+mn-lt"/>
              <a:ea typeface="+mn-ea"/>
              <a:cs typeface="+mn-cs"/>
            </a:rPr>
            <a:t>C</a:t>
          </a:r>
          <a:r>
            <a:rPr lang="en-AU" sz="1800">
              <a:solidFill>
                <a:srgbClr val="FF0000"/>
              </a:solidFill>
              <a:effectLst/>
              <a:latin typeface="+mn-lt"/>
              <a:ea typeface="+mn-ea"/>
              <a:cs typeface="+mn-cs"/>
            </a:rPr>
            <a:t> ≤ 2,100            (budget constraint)</a:t>
          </a:r>
          <a:endParaRPr lang="en-AU" sz="1800">
            <a:solidFill>
              <a:srgbClr val="FF0000"/>
            </a:solidFill>
            <a:effectLst/>
          </a:endParaRPr>
        </a:p>
        <a:p>
          <a:pPr rtl="0" eaLnBrk="1" latinLnBrk="0" hangingPunct="1"/>
          <a:r>
            <a:rPr lang="en-AU" sz="1800">
              <a:solidFill>
                <a:schemeClr val="tx1"/>
              </a:solidFill>
              <a:effectLst/>
              <a:latin typeface="+mn-lt"/>
              <a:ea typeface="+mn-ea"/>
              <a:cs typeface="+mn-cs"/>
            </a:rPr>
            <a:t> X</a:t>
          </a:r>
          <a:r>
            <a:rPr lang="en-AU" sz="1800" baseline="-25000">
              <a:solidFill>
                <a:schemeClr val="tx1"/>
              </a:solidFill>
              <a:effectLst/>
              <a:latin typeface="+mn-lt"/>
              <a:ea typeface="+mn-ea"/>
              <a:cs typeface="+mn-cs"/>
            </a:rPr>
            <a:t>A</a:t>
          </a:r>
          <a:r>
            <a:rPr lang="en-AU" sz="1800">
              <a:solidFill>
                <a:schemeClr val="tx1"/>
              </a:solidFill>
              <a:effectLst/>
              <a:latin typeface="+mn-lt"/>
              <a:ea typeface="+mn-ea"/>
              <a:cs typeface="+mn-cs"/>
            </a:rPr>
            <a:t>, X</a:t>
          </a:r>
          <a:r>
            <a:rPr lang="en-AU" sz="1800" baseline="-25000">
              <a:solidFill>
                <a:schemeClr val="tx1"/>
              </a:solidFill>
              <a:effectLst/>
              <a:latin typeface="+mn-lt"/>
              <a:ea typeface="+mn-ea"/>
              <a:cs typeface="+mn-cs"/>
            </a:rPr>
            <a:t>B</a:t>
          </a:r>
          <a:r>
            <a:rPr lang="en-AU" sz="1800">
              <a:solidFill>
                <a:schemeClr val="tx1"/>
              </a:solidFill>
              <a:effectLst/>
              <a:latin typeface="+mn-lt"/>
              <a:ea typeface="+mn-ea"/>
              <a:cs typeface="+mn-cs"/>
            </a:rPr>
            <a:t>, X</a:t>
          </a:r>
          <a:r>
            <a:rPr lang="en-AU" sz="1800" baseline="-25000">
              <a:solidFill>
                <a:schemeClr val="tx1"/>
              </a:solidFill>
              <a:effectLst/>
              <a:latin typeface="+mn-lt"/>
              <a:ea typeface="+mn-ea"/>
              <a:cs typeface="+mn-cs"/>
            </a:rPr>
            <a:t>C </a:t>
          </a:r>
          <a:r>
            <a:rPr lang="en-AU" sz="1800">
              <a:solidFill>
                <a:schemeClr val="tx1"/>
              </a:solidFill>
              <a:effectLst/>
              <a:latin typeface="+mn-lt"/>
              <a:ea typeface="+mn-ea"/>
              <a:cs typeface="+mn-cs"/>
            </a:rPr>
            <a:t>≥ 0</a:t>
          </a:r>
          <a:endParaRPr lang="en-AU" sz="1800">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AU" sz="1800">
            <a:effectLst/>
          </a:endParaRPr>
        </a:p>
        <a:p>
          <a:pPr rtl="0" eaLnBrk="1" latinLnBrk="0" hangingPunct="1"/>
          <a:endParaRPr lang="en-AU" sz="1800">
            <a:effectLst/>
          </a:endParaRPr>
        </a:p>
        <a:p>
          <a:endParaRPr lang="en-AU" sz="1800"/>
        </a:p>
      </xdr:txBody>
    </xdr:sp>
    <xdr:clientData/>
  </xdr:oneCellAnchor>
  <xdr:twoCellAnchor editAs="oneCell">
    <xdr:from>
      <xdr:col>10</xdr:col>
      <xdr:colOff>485775</xdr:colOff>
      <xdr:row>0</xdr:row>
      <xdr:rowOff>47625</xdr:rowOff>
    </xdr:from>
    <xdr:to>
      <xdr:col>20</xdr:col>
      <xdr:colOff>364760</xdr:colOff>
      <xdr:row>9</xdr:row>
      <xdr:rowOff>90238</xdr:rowOff>
    </xdr:to>
    <xdr:pic>
      <xdr:nvPicPr>
        <xdr:cNvPr id="3" name="table">
          <a:extLst>
            <a:ext uri="{FF2B5EF4-FFF2-40B4-BE49-F238E27FC236}">
              <a16:creationId xmlns:a16="http://schemas.microsoft.com/office/drawing/2014/main" id="{25612C70-5361-454D-B05A-4D5E5FAF33B0}"/>
            </a:ext>
          </a:extLst>
        </xdr:cNvPr>
        <xdr:cNvPicPr>
          <a:picLocks noChangeAspect="1"/>
        </xdr:cNvPicPr>
      </xdr:nvPicPr>
      <xdr:blipFill>
        <a:blip xmlns:r="http://schemas.openxmlformats.org/officeDocument/2006/relationships" r:embed="rId1"/>
        <a:stretch>
          <a:fillRect/>
        </a:stretch>
      </xdr:blipFill>
      <xdr:spPr>
        <a:xfrm>
          <a:off x="7058025" y="47625"/>
          <a:ext cx="5212985" cy="1957138"/>
        </a:xfrm>
        <a:prstGeom prst="rect">
          <a:avLst/>
        </a:prstGeom>
      </xdr:spPr>
    </xdr:pic>
    <xdr:clientData/>
  </xdr:twoCellAnchor>
  <xdr:twoCellAnchor editAs="oneCell">
    <xdr:from>
      <xdr:col>12</xdr:col>
      <xdr:colOff>462465</xdr:colOff>
      <xdr:row>9</xdr:row>
      <xdr:rowOff>146281</xdr:rowOff>
    </xdr:from>
    <xdr:to>
      <xdr:col>18</xdr:col>
      <xdr:colOff>478603</xdr:colOff>
      <xdr:row>11</xdr:row>
      <xdr:rowOff>131041</xdr:rowOff>
    </xdr:to>
    <xdr:pic>
      <xdr:nvPicPr>
        <xdr:cNvPr id="4" name="table">
          <a:extLst>
            <a:ext uri="{FF2B5EF4-FFF2-40B4-BE49-F238E27FC236}">
              <a16:creationId xmlns:a16="http://schemas.microsoft.com/office/drawing/2014/main" id="{898D65D0-1998-4F11-AAB8-A0624903AF3C}"/>
            </a:ext>
          </a:extLst>
        </xdr:cNvPr>
        <xdr:cNvPicPr>
          <a:picLocks noChangeAspect="1"/>
        </xdr:cNvPicPr>
      </xdr:nvPicPr>
      <xdr:blipFill>
        <a:blip xmlns:r="http://schemas.openxmlformats.org/officeDocument/2006/relationships" r:embed="rId2"/>
        <a:stretch>
          <a:fillRect/>
        </a:stretch>
      </xdr:blipFill>
      <xdr:spPr>
        <a:xfrm>
          <a:off x="8101515" y="2060806"/>
          <a:ext cx="3216538" cy="365760"/>
        </a:xfrm>
        <a:prstGeom prst="rect">
          <a:avLst/>
        </a:prstGeom>
      </xdr:spPr>
    </xdr:pic>
    <xdr:clientData/>
  </xdr:twoCellAnchor>
  <xdr:twoCellAnchor editAs="oneCell">
    <xdr:from>
      <xdr:col>28</xdr:col>
      <xdr:colOff>7620</xdr:colOff>
      <xdr:row>0</xdr:row>
      <xdr:rowOff>0</xdr:rowOff>
    </xdr:from>
    <xdr:to>
      <xdr:col>42</xdr:col>
      <xdr:colOff>103722</xdr:colOff>
      <xdr:row>13</xdr:row>
      <xdr:rowOff>60960</xdr:rowOff>
    </xdr:to>
    <xdr:pic>
      <xdr:nvPicPr>
        <xdr:cNvPr id="5" name="Picture 4">
          <a:extLst>
            <a:ext uri="{FF2B5EF4-FFF2-40B4-BE49-F238E27FC236}">
              <a16:creationId xmlns:a16="http://schemas.microsoft.com/office/drawing/2014/main" id="{E1551282-C70C-46A8-99D8-D9D0ACA04F4D}"/>
            </a:ext>
          </a:extLst>
        </xdr:cNvPr>
        <xdr:cNvPicPr>
          <a:picLocks noChangeAspect="1"/>
        </xdr:cNvPicPr>
      </xdr:nvPicPr>
      <xdr:blipFill>
        <a:blip xmlns:r="http://schemas.openxmlformats.org/officeDocument/2006/relationships" r:embed="rId3"/>
        <a:stretch>
          <a:fillRect/>
        </a:stretch>
      </xdr:blipFill>
      <xdr:spPr>
        <a:xfrm>
          <a:off x="15125700" y="0"/>
          <a:ext cx="7030302" cy="2644140"/>
        </a:xfrm>
        <a:prstGeom prst="rect">
          <a:avLst/>
        </a:prstGeom>
      </xdr:spPr>
    </xdr:pic>
    <xdr:clientData/>
  </xdr:twoCellAnchor>
  <xdr:twoCellAnchor editAs="oneCell">
    <xdr:from>
      <xdr:col>28</xdr:col>
      <xdr:colOff>129539</xdr:colOff>
      <xdr:row>14</xdr:row>
      <xdr:rowOff>144780</xdr:rowOff>
    </xdr:from>
    <xdr:to>
      <xdr:col>42</xdr:col>
      <xdr:colOff>19608</xdr:colOff>
      <xdr:row>29</xdr:row>
      <xdr:rowOff>30480</xdr:rowOff>
    </xdr:to>
    <xdr:pic>
      <xdr:nvPicPr>
        <xdr:cNvPr id="6" name="Picture 5">
          <a:extLst>
            <a:ext uri="{FF2B5EF4-FFF2-40B4-BE49-F238E27FC236}">
              <a16:creationId xmlns:a16="http://schemas.microsoft.com/office/drawing/2014/main" id="{79916804-3906-47BB-823A-8FDD4E65793F}"/>
            </a:ext>
          </a:extLst>
        </xdr:cNvPr>
        <xdr:cNvPicPr>
          <a:picLocks noChangeAspect="1"/>
        </xdr:cNvPicPr>
      </xdr:nvPicPr>
      <xdr:blipFill>
        <a:blip xmlns:r="http://schemas.openxmlformats.org/officeDocument/2006/relationships" r:embed="rId4"/>
        <a:stretch>
          <a:fillRect/>
        </a:stretch>
      </xdr:blipFill>
      <xdr:spPr>
        <a:xfrm>
          <a:off x="15247619" y="2910840"/>
          <a:ext cx="6824269" cy="2628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388620</xdr:colOff>
      <xdr:row>0</xdr:row>
      <xdr:rowOff>312420</xdr:rowOff>
    </xdr:from>
    <xdr:to>
      <xdr:col>26</xdr:col>
      <xdr:colOff>12625</xdr:colOff>
      <xdr:row>13</xdr:row>
      <xdr:rowOff>7620</xdr:rowOff>
    </xdr:to>
    <xdr:pic>
      <xdr:nvPicPr>
        <xdr:cNvPr id="3" name="Picture 2">
          <a:extLst>
            <a:ext uri="{FF2B5EF4-FFF2-40B4-BE49-F238E27FC236}">
              <a16:creationId xmlns:a16="http://schemas.microsoft.com/office/drawing/2014/main" id="{CF8AEDA2-B068-41A0-84FF-6DD35584A84A}"/>
            </a:ext>
          </a:extLst>
        </xdr:cNvPr>
        <xdr:cNvPicPr>
          <a:picLocks noChangeAspect="1"/>
        </xdr:cNvPicPr>
      </xdr:nvPicPr>
      <xdr:blipFill>
        <a:blip xmlns:r="http://schemas.openxmlformats.org/officeDocument/2006/relationships" r:embed="rId1"/>
        <a:stretch>
          <a:fillRect/>
        </a:stretch>
      </xdr:blipFill>
      <xdr:spPr>
        <a:xfrm>
          <a:off x="6941820" y="312420"/>
          <a:ext cx="6375325" cy="2293620"/>
        </a:xfrm>
        <a:prstGeom prst="rect">
          <a:avLst/>
        </a:prstGeom>
      </xdr:spPr>
    </xdr:pic>
    <xdr:clientData/>
  </xdr:twoCellAnchor>
  <xdr:twoCellAnchor editAs="oneCell">
    <xdr:from>
      <xdr:col>12</xdr:col>
      <xdr:colOff>388619</xdr:colOff>
      <xdr:row>14</xdr:row>
      <xdr:rowOff>42998</xdr:rowOff>
    </xdr:from>
    <xdr:to>
      <xdr:col>26</xdr:col>
      <xdr:colOff>102624</xdr:colOff>
      <xdr:row>31</xdr:row>
      <xdr:rowOff>167640</xdr:rowOff>
    </xdr:to>
    <xdr:pic>
      <xdr:nvPicPr>
        <xdr:cNvPr id="4" name="Picture 3">
          <a:extLst>
            <a:ext uri="{FF2B5EF4-FFF2-40B4-BE49-F238E27FC236}">
              <a16:creationId xmlns:a16="http://schemas.microsoft.com/office/drawing/2014/main" id="{680A080E-8C24-BFA4-96C2-70EFA36AFE16}"/>
            </a:ext>
          </a:extLst>
        </xdr:cNvPr>
        <xdr:cNvPicPr>
          <a:picLocks noChangeAspect="1"/>
        </xdr:cNvPicPr>
      </xdr:nvPicPr>
      <xdr:blipFill>
        <a:blip xmlns:r="http://schemas.openxmlformats.org/officeDocument/2006/relationships" r:embed="rId2"/>
        <a:stretch>
          <a:fillRect/>
        </a:stretch>
      </xdr:blipFill>
      <xdr:spPr>
        <a:xfrm>
          <a:off x="6941819" y="2824298"/>
          <a:ext cx="6465325" cy="33021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212725</xdr:colOff>
      <xdr:row>21</xdr:row>
      <xdr:rowOff>155575</xdr:rowOff>
    </xdr:from>
    <xdr:to>
      <xdr:col>22</xdr:col>
      <xdr:colOff>212725</xdr:colOff>
      <xdr:row>36</xdr:row>
      <xdr:rowOff>136525</xdr:rowOff>
    </xdr:to>
    <xdr:graphicFrame macro="">
      <xdr:nvGraphicFramePr>
        <xdr:cNvPr id="2" name="Chart 1">
          <a:extLst>
            <a:ext uri="{FF2B5EF4-FFF2-40B4-BE49-F238E27FC236}">
              <a16:creationId xmlns:a16="http://schemas.microsoft.com/office/drawing/2014/main" id="{D7FE1BD6-71A8-4CDC-936F-7531DA7B4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23</xdr:row>
      <xdr:rowOff>114300</xdr:rowOff>
    </xdr:from>
    <xdr:to>
      <xdr:col>22</xdr:col>
      <xdr:colOff>171450</xdr:colOff>
      <xdr:row>28</xdr:row>
      <xdr:rowOff>19050</xdr:rowOff>
    </xdr:to>
    <xdr:cxnSp macro="">
      <xdr:nvCxnSpPr>
        <xdr:cNvPr id="4" name="Straight Connector 3">
          <a:extLst>
            <a:ext uri="{FF2B5EF4-FFF2-40B4-BE49-F238E27FC236}">
              <a16:creationId xmlns:a16="http://schemas.microsoft.com/office/drawing/2014/main" id="{CDEB49D7-A845-46BB-8216-52508435C44F}"/>
            </a:ext>
          </a:extLst>
        </xdr:cNvPr>
        <xdr:cNvCxnSpPr/>
      </xdr:nvCxnSpPr>
      <xdr:spPr>
        <a:xfrm flipV="1">
          <a:off x="8477250" y="4676775"/>
          <a:ext cx="3638550" cy="838200"/>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15</xdr:col>
      <xdr:colOff>259080</xdr:colOff>
      <xdr:row>2</xdr:row>
      <xdr:rowOff>68580</xdr:rowOff>
    </xdr:from>
    <xdr:to>
      <xdr:col>26</xdr:col>
      <xdr:colOff>419557</xdr:colOff>
      <xdr:row>12</xdr:row>
      <xdr:rowOff>23026</xdr:rowOff>
    </xdr:to>
    <xdr:pic>
      <xdr:nvPicPr>
        <xdr:cNvPr id="3" name="Picture 2">
          <a:extLst>
            <a:ext uri="{FF2B5EF4-FFF2-40B4-BE49-F238E27FC236}">
              <a16:creationId xmlns:a16="http://schemas.microsoft.com/office/drawing/2014/main" id="{B5F086BE-2E44-4DB2-AC52-4CCEE19203EC}"/>
            </a:ext>
          </a:extLst>
        </xdr:cNvPr>
        <xdr:cNvPicPr>
          <a:picLocks noChangeAspect="1"/>
        </xdr:cNvPicPr>
      </xdr:nvPicPr>
      <xdr:blipFill>
        <a:blip xmlns:r="http://schemas.openxmlformats.org/officeDocument/2006/relationships" r:embed="rId2"/>
        <a:stretch>
          <a:fillRect/>
        </a:stretch>
      </xdr:blipFill>
      <xdr:spPr>
        <a:xfrm>
          <a:off x="8191500" y="640080"/>
          <a:ext cx="5273497" cy="19127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30480</xdr:colOff>
      <xdr:row>20</xdr:row>
      <xdr:rowOff>106680</xdr:rowOff>
    </xdr:from>
    <xdr:to>
      <xdr:col>27</xdr:col>
      <xdr:colOff>25328</xdr:colOff>
      <xdr:row>37</xdr:row>
      <xdr:rowOff>45720</xdr:rowOff>
    </xdr:to>
    <xdr:pic>
      <xdr:nvPicPr>
        <xdr:cNvPr id="2" name="Picture 1">
          <a:extLst>
            <a:ext uri="{FF2B5EF4-FFF2-40B4-BE49-F238E27FC236}">
              <a16:creationId xmlns:a16="http://schemas.microsoft.com/office/drawing/2014/main" id="{CAA5F8C3-2D82-4CB0-A667-7A8675EC2319}"/>
            </a:ext>
          </a:extLst>
        </xdr:cNvPr>
        <xdr:cNvPicPr>
          <a:picLocks noChangeAspect="1"/>
        </xdr:cNvPicPr>
      </xdr:nvPicPr>
      <xdr:blipFill rotWithShape="1">
        <a:blip xmlns:r="http://schemas.openxmlformats.org/officeDocument/2006/relationships" r:embed="rId1"/>
        <a:srcRect l="32157" t="36048" r="4126" b="8294"/>
        <a:stretch/>
      </xdr:blipFill>
      <xdr:spPr>
        <a:xfrm>
          <a:off x="11201400" y="3886200"/>
          <a:ext cx="5664128" cy="2979420"/>
        </a:xfrm>
        <a:prstGeom prst="rect">
          <a:avLst/>
        </a:prstGeom>
        <a:solidFill>
          <a:srgbClr val="FFFFFF">
            <a:shade val="85000"/>
          </a:srgbClr>
        </a:solidFill>
        <a:ln w="190500" cap="rnd">
          <a:solidFill>
            <a:srgbClr val="FFFFFF"/>
          </a:solidFill>
        </a:ln>
        <a:effectLst>
          <a:outerShdw blurRad="50000" algn="tl" rotWithShape="0">
            <a:srgbClr val="000000">
              <a:alpha val="41000"/>
            </a:srgbClr>
          </a:outerShdw>
        </a:effectLst>
        <a:scene3d>
          <a:camera prst="orthographicFront"/>
          <a:lightRig rig="twoPt" dir="t">
            <a:rot lat="0" lon="0" rev="7800000"/>
          </a:lightRig>
        </a:scene3d>
        <a:sp3d contourW="6350">
          <a:bevelT w="50800" h="16510"/>
          <a:contourClr>
            <a:srgbClr val="C0C0C0"/>
          </a:contourClr>
        </a:sp3d>
      </xdr:spPr>
    </xdr:pic>
    <xdr:clientData/>
  </xdr:twoCellAnchor>
  <xdr:twoCellAnchor editAs="oneCell">
    <xdr:from>
      <xdr:col>13</xdr:col>
      <xdr:colOff>358140</xdr:colOff>
      <xdr:row>0</xdr:row>
      <xdr:rowOff>53340</xdr:rowOff>
    </xdr:from>
    <xdr:to>
      <xdr:col>27</xdr:col>
      <xdr:colOff>290208</xdr:colOff>
      <xdr:row>19</xdr:row>
      <xdr:rowOff>136454</xdr:rowOff>
    </xdr:to>
    <xdr:pic>
      <xdr:nvPicPr>
        <xdr:cNvPr id="3" name="Picture 2">
          <a:extLst>
            <a:ext uri="{FF2B5EF4-FFF2-40B4-BE49-F238E27FC236}">
              <a16:creationId xmlns:a16="http://schemas.microsoft.com/office/drawing/2014/main" id="{FAC077EE-702C-4C87-9E26-05FF4950EFFD}"/>
            </a:ext>
          </a:extLst>
        </xdr:cNvPr>
        <xdr:cNvPicPr>
          <a:picLocks noChangeAspect="1"/>
        </xdr:cNvPicPr>
      </xdr:nvPicPr>
      <xdr:blipFill>
        <a:blip xmlns:r="http://schemas.openxmlformats.org/officeDocument/2006/relationships" r:embed="rId2"/>
        <a:stretch>
          <a:fillRect/>
        </a:stretch>
      </xdr:blipFill>
      <xdr:spPr>
        <a:xfrm>
          <a:off x="10584180" y="53340"/>
          <a:ext cx="6546228" cy="367975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1"/>
  <sheetViews>
    <sheetView showGridLines="0" tabSelected="1" topLeftCell="A10" zoomScaleNormal="100" workbookViewId="0">
      <selection activeCell="L25" sqref="L25:N30"/>
    </sheetView>
  </sheetViews>
  <sheetFormatPr defaultColWidth="9.28515625" defaultRowHeight="14.4" x14ac:dyDescent="0.3"/>
  <cols>
    <col min="1" max="1" width="11.7109375" style="1" customWidth="1"/>
    <col min="2" max="9" width="9.28515625" style="1"/>
    <col min="10" max="10" width="3.140625" style="1" customWidth="1"/>
    <col min="11" max="11" width="6.7109375" customWidth="1"/>
    <col min="12" max="12" width="82" style="34" customWidth="1"/>
    <col min="13" max="19" width="9.28515625" style="34"/>
    <col min="20" max="16384" width="9.28515625" style="1"/>
  </cols>
  <sheetData>
    <row r="1" spans="1:24" ht="24" customHeight="1" x14ac:dyDescent="0.5">
      <c r="A1" s="39" t="s">
        <v>69</v>
      </c>
      <c r="J1" s="40"/>
      <c r="K1" s="36" t="s">
        <v>64</v>
      </c>
    </row>
    <row r="2" spans="1:24" ht="24" customHeight="1" x14ac:dyDescent="0.3">
      <c r="A2" s="12" t="s">
        <v>63</v>
      </c>
      <c r="C2" s="34"/>
      <c r="D2" s="34"/>
      <c r="E2" s="34"/>
      <c r="F2" s="34"/>
      <c r="G2" s="34"/>
      <c r="H2" s="34"/>
      <c r="I2" s="34"/>
      <c r="J2" s="41"/>
      <c r="K2" s="44" t="s">
        <v>70</v>
      </c>
      <c r="L2" s="11" t="s">
        <v>75</v>
      </c>
      <c r="M2" s="12"/>
      <c r="N2" s="12"/>
      <c r="O2" s="12"/>
      <c r="P2" s="12"/>
      <c r="Q2" s="12"/>
      <c r="R2" s="12"/>
      <c r="S2" s="12"/>
      <c r="T2" s="12"/>
      <c r="U2" s="12"/>
      <c r="V2" s="12"/>
      <c r="W2" s="12"/>
      <c r="X2" s="2"/>
    </row>
    <row r="3" spans="1:24" ht="15.6" x14ac:dyDescent="0.3">
      <c r="A3" s="35"/>
      <c r="B3" s="34"/>
      <c r="C3" s="34"/>
      <c r="D3" s="34"/>
      <c r="E3" s="34"/>
      <c r="F3" s="34"/>
      <c r="G3" s="34"/>
      <c r="H3" s="34"/>
      <c r="I3" s="34"/>
      <c r="J3" s="41"/>
      <c r="K3" s="46" t="s">
        <v>80</v>
      </c>
      <c r="L3" s="12" t="s">
        <v>74</v>
      </c>
      <c r="M3" s="12"/>
      <c r="N3" s="12"/>
      <c r="O3" s="12"/>
      <c r="P3" s="12"/>
      <c r="Q3" s="12"/>
      <c r="R3" s="12"/>
      <c r="S3" s="12"/>
      <c r="T3" s="12"/>
      <c r="U3" s="12"/>
      <c r="V3" s="12"/>
      <c r="W3" s="12"/>
      <c r="X3" s="2"/>
    </row>
    <row r="4" spans="1:24" ht="15.6" x14ac:dyDescent="0.3">
      <c r="A4" s="35"/>
      <c r="B4" s="34"/>
      <c r="C4" s="34"/>
      <c r="D4" s="34"/>
      <c r="E4" s="34"/>
      <c r="F4" s="34"/>
      <c r="G4" s="34"/>
      <c r="H4" s="34"/>
      <c r="I4" s="34"/>
      <c r="J4" s="41"/>
      <c r="K4" s="47" t="s">
        <v>81</v>
      </c>
      <c r="L4" s="42" t="s">
        <v>77</v>
      </c>
      <c r="M4" s="43"/>
      <c r="N4" s="43"/>
      <c r="O4" s="43"/>
      <c r="P4" s="43"/>
      <c r="Q4" s="43"/>
      <c r="R4" s="43"/>
      <c r="S4" s="43"/>
      <c r="T4" s="43"/>
      <c r="U4" s="12"/>
      <c r="V4" s="12"/>
      <c r="W4" s="12"/>
      <c r="X4" s="2"/>
    </row>
    <row r="5" spans="1:24" ht="15.6" x14ac:dyDescent="0.3">
      <c r="A5" s="35"/>
      <c r="B5" s="34"/>
      <c r="C5" s="34"/>
      <c r="D5" s="34"/>
      <c r="E5" s="34"/>
      <c r="F5" s="34"/>
      <c r="G5" s="34"/>
      <c r="H5" s="34"/>
      <c r="I5" s="34"/>
      <c r="J5" s="41"/>
      <c r="M5" s="43"/>
      <c r="N5" s="43"/>
      <c r="O5" s="43"/>
      <c r="P5" s="43"/>
      <c r="Q5" s="43"/>
      <c r="R5" s="43"/>
      <c r="S5" s="43"/>
      <c r="T5" s="43"/>
      <c r="U5" s="12"/>
      <c r="V5" s="12"/>
      <c r="W5" s="12"/>
      <c r="X5" s="2"/>
    </row>
    <row r="6" spans="1:24" ht="15.6" x14ac:dyDescent="0.3">
      <c r="A6" s="35"/>
      <c r="B6" s="34"/>
      <c r="C6" s="34"/>
      <c r="D6" s="34"/>
      <c r="E6" s="34"/>
      <c r="F6" s="34"/>
      <c r="G6" s="34"/>
      <c r="H6" s="34"/>
      <c r="I6" s="34"/>
      <c r="J6" s="41"/>
      <c r="K6" s="44" t="s">
        <v>71</v>
      </c>
      <c r="L6" s="11" t="s">
        <v>76</v>
      </c>
      <c r="U6" s="12"/>
      <c r="V6" s="12"/>
      <c r="W6" s="12"/>
      <c r="X6" s="2"/>
    </row>
    <row r="7" spans="1:24" s="2" customFormat="1" ht="15.6" x14ac:dyDescent="0.3">
      <c r="A7" s="35"/>
      <c r="B7" s="34"/>
      <c r="C7" s="34"/>
      <c r="D7" s="34"/>
      <c r="E7" s="34"/>
      <c r="F7" s="34"/>
      <c r="G7" s="34"/>
      <c r="H7" s="34"/>
      <c r="I7" s="34"/>
      <c r="J7" s="41"/>
      <c r="K7" s="46" t="s">
        <v>80</v>
      </c>
      <c r="L7" s="147" t="s">
        <v>78</v>
      </c>
      <c r="M7" s="43"/>
      <c r="N7" s="43"/>
      <c r="O7" s="43"/>
      <c r="P7" s="43"/>
      <c r="Q7" s="43"/>
      <c r="R7" s="43"/>
      <c r="S7" s="43"/>
      <c r="T7" s="43"/>
      <c r="U7" s="12"/>
      <c r="V7" s="12"/>
      <c r="W7" s="12"/>
    </row>
    <row r="8" spans="1:24" s="2" customFormat="1" ht="15.6" x14ac:dyDescent="0.3">
      <c r="A8" s="35"/>
      <c r="B8" s="34"/>
      <c r="C8" s="34"/>
      <c r="D8" s="34"/>
      <c r="E8" s="34"/>
      <c r="F8" s="34"/>
      <c r="G8" s="34"/>
      <c r="H8" s="34"/>
      <c r="I8" s="34"/>
      <c r="J8" s="41"/>
      <c r="L8" s="147"/>
      <c r="M8" s="43"/>
      <c r="N8" s="43"/>
      <c r="O8" s="43"/>
      <c r="P8" s="43"/>
      <c r="Q8" s="43"/>
      <c r="R8" s="43"/>
      <c r="S8" s="43"/>
      <c r="T8" s="43"/>
      <c r="U8" s="12"/>
      <c r="V8" s="12"/>
      <c r="W8" s="12"/>
    </row>
    <row r="9" spans="1:24" s="2" customFormat="1" ht="15.6" x14ac:dyDescent="0.3">
      <c r="A9" s="35"/>
      <c r="B9" s="34"/>
      <c r="C9" s="34"/>
      <c r="D9" s="34"/>
      <c r="E9" s="34"/>
      <c r="F9" s="34"/>
      <c r="G9" s="34"/>
      <c r="H9" s="34"/>
      <c r="I9" s="34"/>
      <c r="J9" s="41"/>
      <c r="K9" s="47" t="s">
        <v>81</v>
      </c>
      <c r="L9" s="43" t="s">
        <v>79</v>
      </c>
      <c r="M9" s="43"/>
      <c r="N9" s="43"/>
      <c r="O9" s="43"/>
      <c r="P9" s="43"/>
      <c r="Q9" s="43"/>
      <c r="R9" s="43"/>
      <c r="S9" s="43"/>
      <c r="T9" s="43"/>
      <c r="U9" s="12"/>
      <c r="V9" s="12"/>
      <c r="W9" s="12"/>
    </row>
    <row r="10" spans="1:24" ht="15.6" x14ac:dyDescent="0.3">
      <c r="A10" s="34"/>
      <c r="B10" s="34"/>
      <c r="C10" s="34"/>
      <c r="D10" s="34"/>
      <c r="E10" s="34"/>
      <c r="F10" s="34"/>
      <c r="G10" s="34"/>
      <c r="H10" s="34"/>
      <c r="I10" s="34"/>
      <c r="J10" s="41"/>
      <c r="M10" s="43"/>
      <c r="N10" s="43"/>
      <c r="O10" s="43"/>
      <c r="P10" s="43"/>
      <c r="Q10" s="43"/>
      <c r="R10" s="43"/>
      <c r="S10" s="43"/>
      <c r="T10" s="43"/>
      <c r="U10" s="34"/>
      <c r="V10" s="34"/>
      <c r="W10" s="34"/>
    </row>
    <row r="11" spans="1:24" ht="17.25" customHeight="1" x14ac:dyDescent="0.3">
      <c r="A11" s="34"/>
      <c r="B11" s="34"/>
      <c r="C11" s="34"/>
      <c r="D11" s="34"/>
      <c r="E11" s="34"/>
      <c r="F11" s="34"/>
      <c r="G11" s="34"/>
      <c r="H11" s="34"/>
      <c r="I11" s="34"/>
      <c r="J11" s="41"/>
      <c r="K11" s="45" t="s">
        <v>72</v>
      </c>
      <c r="L11" s="11" t="s">
        <v>82</v>
      </c>
      <c r="M11" s="43"/>
      <c r="N11" s="43"/>
      <c r="O11" s="43"/>
      <c r="P11" s="43"/>
      <c r="Q11" s="43"/>
      <c r="R11" s="43"/>
      <c r="S11" s="43"/>
      <c r="T11" s="43"/>
      <c r="U11" s="34"/>
      <c r="V11" s="34"/>
      <c r="W11" s="34"/>
    </row>
    <row r="12" spans="1:24" ht="15" customHeight="1" x14ac:dyDescent="0.3">
      <c r="A12" s="34"/>
      <c r="B12" s="34"/>
      <c r="C12" s="34"/>
      <c r="D12" s="34"/>
      <c r="E12" s="34"/>
      <c r="F12" s="34"/>
      <c r="G12" s="34"/>
      <c r="H12" s="34"/>
      <c r="I12" s="34"/>
      <c r="J12" s="41"/>
      <c r="K12" s="46"/>
      <c r="L12" s="147" t="s">
        <v>84</v>
      </c>
      <c r="M12" s="43"/>
      <c r="N12" s="43"/>
      <c r="O12" s="43"/>
      <c r="P12" s="43"/>
      <c r="Q12" s="43"/>
      <c r="R12" s="43"/>
      <c r="S12" s="43"/>
      <c r="T12" s="43"/>
      <c r="U12" s="34"/>
      <c r="V12" s="34"/>
      <c r="W12" s="34"/>
    </row>
    <row r="13" spans="1:24" ht="15" customHeight="1" x14ac:dyDescent="0.3">
      <c r="A13" s="34"/>
      <c r="B13" s="34"/>
      <c r="C13" s="34"/>
      <c r="D13" s="34"/>
      <c r="E13" s="34"/>
      <c r="F13" s="34"/>
      <c r="G13" s="34"/>
      <c r="H13" s="34"/>
      <c r="I13" s="34"/>
      <c r="J13" s="41"/>
      <c r="L13" s="147"/>
      <c r="P13" s="48" t="s">
        <v>83</v>
      </c>
      <c r="T13" s="34"/>
      <c r="U13" s="34"/>
      <c r="V13" s="34"/>
      <c r="W13" s="34"/>
    </row>
    <row r="14" spans="1:24" x14ac:dyDescent="0.3">
      <c r="A14" s="34"/>
      <c r="B14" s="34"/>
      <c r="C14" s="34"/>
      <c r="D14" s="34"/>
      <c r="E14" s="34"/>
      <c r="F14" s="34"/>
      <c r="G14" s="34"/>
      <c r="H14" s="34"/>
      <c r="I14" s="34"/>
      <c r="J14" s="41"/>
      <c r="L14" s="147"/>
      <c r="T14" s="34"/>
      <c r="U14" s="34"/>
      <c r="V14" s="34"/>
      <c r="W14" s="34"/>
    </row>
    <row r="15" spans="1:24" x14ac:dyDescent="0.3">
      <c r="A15" s="34"/>
      <c r="B15" s="34"/>
      <c r="C15" s="34"/>
      <c r="D15" s="34"/>
      <c r="E15" s="34"/>
      <c r="F15" s="34"/>
      <c r="G15" s="34"/>
      <c r="H15" s="34"/>
      <c r="I15" s="34"/>
      <c r="J15" s="41"/>
      <c r="T15" s="34"/>
      <c r="U15" s="34"/>
      <c r="V15" s="34"/>
      <c r="W15" s="34"/>
    </row>
    <row r="16" spans="1:24" ht="18" x14ac:dyDescent="0.35">
      <c r="A16" s="50" t="s">
        <v>85</v>
      </c>
      <c r="B16" s="34"/>
      <c r="C16" s="34"/>
      <c r="D16" s="34"/>
      <c r="E16" s="34"/>
      <c r="F16" s="34"/>
      <c r="G16" s="34"/>
      <c r="H16" s="34"/>
      <c r="I16" s="34"/>
      <c r="J16" s="41"/>
      <c r="K16" s="45" t="s">
        <v>73</v>
      </c>
      <c r="L16" s="49" t="s">
        <v>89</v>
      </c>
      <c r="T16" s="34"/>
      <c r="U16" s="34"/>
      <c r="V16" s="34"/>
    </row>
    <row r="17" spans="1:22" ht="15.6" x14ac:dyDescent="0.3">
      <c r="A17" s="11" t="s">
        <v>65</v>
      </c>
      <c r="B17" s="34"/>
      <c r="C17" s="34"/>
      <c r="D17" s="34"/>
      <c r="E17" s="34"/>
      <c r="F17" s="34"/>
      <c r="G17" s="34"/>
      <c r="H17" s="34"/>
      <c r="I17" s="34"/>
      <c r="J17" s="41"/>
      <c r="K17" s="46" t="s">
        <v>80</v>
      </c>
      <c r="L17" s="147" t="s">
        <v>86</v>
      </c>
      <c r="T17" s="34"/>
      <c r="U17" s="34"/>
      <c r="V17" s="34"/>
    </row>
    <row r="18" spans="1:22" ht="14.55" customHeight="1" x14ac:dyDescent="0.3">
      <c r="A18" s="148" t="s">
        <v>68</v>
      </c>
      <c r="B18" s="148"/>
      <c r="C18" s="148"/>
      <c r="D18" s="148"/>
      <c r="E18" s="148"/>
      <c r="F18" s="148"/>
      <c r="G18" s="148"/>
      <c r="H18" s="148"/>
      <c r="I18" s="148"/>
      <c r="J18" s="41"/>
      <c r="K18" s="45"/>
      <c r="L18" s="147"/>
      <c r="T18" s="34"/>
      <c r="U18" s="34"/>
      <c r="V18" s="34"/>
    </row>
    <row r="19" spans="1:22" x14ac:dyDescent="0.3">
      <c r="A19" s="148"/>
      <c r="B19" s="148"/>
      <c r="C19" s="148"/>
      <c r="D19" s="148"/>
      <c r="E19" s="148"/>
      <c r="F19" s="148"/>
      <c r="G19" s="148"/>
      <c r="H19" s="148"/>
      <c r="I19" s="148"/>
      <c r="J19" s="41"/>
      <c r="K19" s="47" t="s">
        <v>81</v>
      </c>
      <c r="L19" s="147" t="s">
        <v>87</v>
      </c>
      <c r="T19" s="34"/>
      <c r="U19" s="34"/>
      <c r="V19" s="34"/>
    </row>
    <row r="20" spans="1:22" ht="15.6" customHeight="1" x14ac:dyDescent="0.3">
      <c r="A20" s="148"/>
      <c r="B20" s="148"/>
      <c r="C20" s="148"/>
      <c r="D20" s="148"/>
      <c r="E20" s="148"/>
      <c r="F20" s="148"/>
      <c r="G20" s="148"/>
      <c r="H20" s="148"/>
      <c r="I20" s="148"/>
      <c r="J20" s="41"/>
      <c r="K20" s="45"/>
      <c r="L20" s="147"/>
      <c r="T20" s="34"/>
      <c r="U20" s="34"/>
      <c r="V20" s="34"/>
    </row>
    <row r="21" spans="1:22" x14ac:dyDescent="0.3">
      <c r="A21" s="37"/>
      <c r="B21" s="37"/>
      <c r="C21" s="37"/>
      <c r="D21" s="37"/>
      <c r="E21" s="37"/>
      <c r="F21" s="37"/>
      <c r="G21" s="37"/>
      <c r="H21" s="37"/>
      <c r="I21" s="37"/>
      <c r="J21" s="41"/>
      <c r="K21" s="8"/>
      <c r="T21" s="34"/>
      <c r="U21" s="34"/>
      <c r="V21" s="34"/>
    </row>
    <row r="22" spans="1:22" ht="15.6" x14ac:dyDescent="0.3">
      <c r="A22" s="11" t="s">
        <v>66</v>
      </c>
      <c r="B22" s="34"/>
      <c r="C22" s="34"/>
      <c r="D22" s="34"/>
      <c r="E22" s="34"/>
      <c r="F22" s="34"/>
      <c r="G22" s="34"/>
      <c r="H22" s="34"/>
      <c r="I22" s="34"/>
      <c r="J22" s="41"/>
      <c r="K22" s="45"/>
      <c r="T22" s="34"/>
    </row>
    <row r="23" spans="1:22" ht="15.6" x14ac:dyDescent="0.3">
      <c r="A23" s="149" t="s">
        <v>88</v>
      </c>
      <c r="B23" s="148"/>
      <c r="C23" s="148"/>
      <c r="D23" s="148"/>
      <c r="E23" s="148"/>
      <c r="F23" s="148"/>
      <c r="G23" s="148"/>
      <c r="H23" s="148"/>
      <c r="I23" s="148"/>
      <c r="J23" s="41"/>
      <c r="K23" s="141" t="s">
        <v>140</v>
      </c>
      <c r="L23" s="11" t="s">
        <v>141</v>
      </c>
      <c r="M23" s="142"/>
      <c r="N23" s="142"/>
      <c r="O23" s="142"/>
      <c r="P23" s="142"/>
      <c r="Q23" s="142"/>
      <c r="R23" s="142"/>
      <c r="T23" s="34"/>
    </row>
    <row r="24" spans="1:22" ht="15.6" x14ac:dyDescent="0.3">
      <c r="A24" s="148"/>
      <c r="B24" s="148"/>
      <c r="C24" s="148"/>
      <c r="D24" s="148"/>
      <c r="E24" s="148"/>
      <c r="F24" s="148"/>
      <c r="G24" s="148"/>
      <c r="H24" s="148"/>
      <c r="I24" s="148"/>
      <c r="J24" s="41"/>
      <c r="K24" s="143" t="s">
        <v>80</v>
      </c>
      <c r="L24" s="144" t="s">
        <v>142</v>
      </c>
      <c r="M24" s="142"/>
      <c r="N24" s="142"/>
      <c r="O24" s="142"/>
      <c r="P24" s="142"/>
      <c r="Q24" s="142"/>
      <c r="R24" s="142"/>
      <c r="S24" s="1"/>
    </row>
    <row r="25" spans="1:22" ht="15.6" x14ac:dyDescent="0.3">
      <c r="A25" s="34"/>
      <c r="F25" s="34"/>
      <c r="G25" s="34"/>
      <c r="H25" s="34"/>
      <c r="I25" s="34"/>
      <c r="J25" s="34"/>
      <c r="K25" s="145" t="s">
        <v>81</v>
      </c>
      <c r="L25" s="165" t="s">
        <v>147</v>
      </c>
      <c r="M25" s="166"/>
      <c r="N25" s="166"/>
      <c r="O25" s="142"/>
      <c r="P25" s="142"/>
      <c r="Q25" s="142"/>
      <c r="R25" s="142"/>
      <c r="S25" s="1"/>
    </row>
    <row r="26" spans="1:22" ht="15.6" x14ac:dyDescent="0.3">
      <c r="A26" s="34"/>
      <c r="B26" s="38" t="s">
        <v>67</v>
      </c>
      <c r="C26" s="38"/>
      <c r="D26" s="38"/>
      <c r="E26" s="38"/>
      <c r="F26" s="38"/>
      <c r="G26" s="38"/>
      <c r="H26" s="38"/>
      <c r="I26" s="38"/>
      <c r="J26" s="38"/>
      <c r="K26" s="3"/>
      <c r="L26" s="167" t="s">
        <v>143</v>
      </c>
      <c r="M26" s="166"/>
      <c r="N26" s="166"/>
      <c r="O26" s="142"/>
      <c r="P26" s="142"/>
      <c r="Q26" s="142"/>
      <c r="R26" s="142"/>
      <c r="S26" s="1"/>
    </row>
    <row r="27" spans="1:22" ht="15.6" x14ac:dyDescent="0.3">
      <c r="A27" s="34"/>
      <c r="B27" s="38"/>
      <c r="C27" s="38"/>
      <c r="D27" s="38"/>
      <c r="E27" s="38"/>
      <c r="F27" s="38"/>
      <c r="G27" s="38"/>
      <c r="H27" s="38"/>
      <c r="I27" s="38"/>
      <c r="J27" s="38"/>
      <c r="K27" s="3"/>
      <c r="L27" s="167" t="s">
        <v>144</v>
      </c>
      <c r="M27" s="166"/>
      <c r="N27" s="166"/>
      <c r="O27" s="142"/>
      <c r="P27" s="142"/>
      <c r="Q27" s="142"/>
      <c r="R27" s="142"/>
    </row>
    <row r="28" spans="1:22" ht="15.6" x14ac:dyDescent="0.3">
      <c r="A28" s="34"/>
      <c r="F28" s="34"/>
      <c r="G28" s="34"/>
      <c r="H28" s="34"/>
      <c r="I28" s="34"/>
      <c r="J28" s="34"/>
      <c r="K28" s="3"/>
      <c r="L28" s="168" t="s">
        <v>148</v>
      </c>
      <c r="M28" s="168"/>
      <c r="N28" s="168"/>
      <c r="O28" s="142"/>
      <c r="P28" s="142"/>
      <c r="Q28" s="142"/>
      <c r="R28" s="142"/>
    </row>
    <row r="29" spans="1:22" ht="15.6" x14ac:dyDescent="0.3">
      <c r="A29" s="34"/>
      <c r="B29" s="34"/>
      <c r="C29" s="34"/>
      <c r="D29" s="34"/>
      <c r="E29" s="34"/>
      <c r="F29" s="34"/>
      <c r="G29" s="34"/>
      <c r="H29" s="34"/>
      <c r="I29" s="34"/>
      <c r="J29" s="34"/>
      <c r="K29" s="3"/>
      <c r="L29" s="168"/>
      <c r="M29" s="168"/>
      <c r="N29" s="168"/>
      <c r="O29" s="142"/>
      <c r="P29" s="142"/>
      <c r="Q29" s="142"/>
      <c r="R29" s="142"/>
    </row>
    <row r="30" spans="1:22" ht="15.6" x14ac:dyDescent="0.3">
      <c r="D30" s="2"/>
      <c r="E30" s="2"/>
      <c r="F30" s="2"/>
      <c r="G30" s="2"/>
      <c r="H30" s="2"/>
      <c r="I30" s="2"/>
      <c r="J30" s="2"/>
      <c r="L30" s="168"/>
      <c r="M30" s="168"/>
      <c r="N30" s="168"/>
      <c r="O30" s="142"/>
      <c r="P30" s="142"/>
      <c r="Q30" s="142"/>
      <c r="R30" s="142"/>
    </row>
    <row r="31" spans="1:22" ht="24" customHeight="1" x14ac:dyDescent="0.3">
      <c r="D31" s="2"/>
      <c r="E31" s="2"/>
      <c r="F31" s="2"/>
      <c r="G31" s="2"/>
      <c r="H31" s="2"/>
      <c r="I31" s="2"/>
      <c r="J31" s="2"/>
      <c r="K31" s="145" t="s">
        <v>145</v>
      </c>
      <c r="L31" s="146" t="s">
        <v>146</v>
      </c>
      <c r="M31" s="142"/>
      <c r="N31" s="142"/>
      <c r="O31" s="142"/>
      <c r="P31" s="142"/>
      <c r="Q31" s="142"/>
      <c r="R31" s="142"/>
    </row>
    <row r="34" spans="1:7" ht="25.8" x14ac:dyDescent="0.5">
      <c r="A34" s="32"/>
    </row>
    <row r="36" spans="1:7" ht="15.6" x14ac:dyDescent="0.3">
      <c r="A36" s="3"/>
      <c r="C36" s="2"/>
    </row>
    <row r="37" spans="1:7" ht="15.6" x14ac:dyDescent="0.3">
      <c r="A37" s="2"/>
      <c r="B37" s="2"/>
      <c r="C37" s="33"/>
      <c r="D37" s="2"/>
      <c r="E37" s="2"/>
      <c r="F37" s="2"/>
      <c r="G37" s="2"/>
    </row>
    <row r="38" spans="1:7" ht="15.6" x14ac:dyDescent="0.3">
      <c r="A38" s="2"/>
      <c r="B38" s="2"/>
      <c r="C38" s="33"/>
      <c r="D38" s="2"/>
      <c r="E38" s="2"/>
      <c r="F38" s="2"/>
      <c r="G38" s="2"/>
    </row>
    <row r="39" spans="1:7" ht="15.6" x14ac:dyDescent="0.3">
      <c r="A39" s="2"/>
      <c r="B39" s="2"/>
      <c r="C39" s="2"/>
      <c r="D39" s="2"/>
      <c r="E39" s="2"/>
      <c r="F39" s="2"/>
      <c r="G39" s="2"/>
    </row>
    <row r="40" spans="1:7" ht="15.6" x14ac:dyDescent="0.3">
      <c r="A40" s="3"/>
      <c r="B40" s="2"/>
      <c r="C40" s="2"/>
      <c r="D40" s="2"/>
      <c r="E40" s="2"/>
      <c r="F40" s="2"/>
      <c r="G40" s="2"/>
    </row>
    <row r="41" spans="1:7" ht="15.6" x14ac:dyDescent="0.3">
      <c r="A41" s="2"/>
      <c r="B41" s="2"/>
      <c r="C41" s="33"/>
      <c r="D41" s="2"/>
      <c r="E41" s="2"/>
      <c r="F41" s="2"/>
      <c r="G41" s="2"/>
    </row>
    <row r="42" spans="1:7" ht="15.6" x14ac:dyDescent="0.3">
      <c r="A42" s="2"/>
      <c r="B42" s="2"/>
      <c r="C42" s="2"/>
      <c r="D42" s="2"/>
      <c r="E42" s="2"/>
      <c r="F42" s="2"/>
      <c r="G42" s="2"/>
    </row>
    <row r="43" spans="1:7" ht="15.6" x14ac:dyDescent="0.3">
      <c r="A43" s="2"/>
      <c r="B43" s="2"/>
      <c r="C43" s="2"/>
      <c r="D43" s="2"/>
      <c r="E43" s="2"/>
      <c r="F43" s="2"/>
      <c r="G43" s="2"/>
    </row>
    <row r="50" spans="1:2" ht="15.6" x14ac:dyDescent="0.3">
      <c r="A50" s="3"/>
      <c r="B50" s="2"/>
    </row>
    <row r="51" spans="1:2" ht="15.6" x14ac:dyDescent="0.3">
      <c r="B51" s="2"/>
    </row>
  </sheetData>
  <mergeCells count="7">
    <mergeCell ref="L28:N30"/>
    <mergeCell ref="A18:I20"/>
    <mergeCell ref="A23:I24"/>
    <mergeCell ref="L7:L8"/>
    <mergeCell ref="L17:L18"/>
    <mergeCell ref="L19:L20"/>
    <mergeCell ref="L12:L1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9"/>
  <sheetViews>
    <sheetView showGridLines="0" zoomScale="110" zoomScaleNormal="110" workbookViewId="0">
      <selection activeCell="C15" sqref="C15:D15"/>
    </sheetView>
  </sheetViews>
  <sheetFormatPr defaultColWidth="8.85546875" defaultRowHeight="14.4" x14ac:dyDescent="0.3"/>
  <cols>
    <col min="1" max="1" width="4.7109375" style="4" customWidth="1"/>
    <col min="2" max="2" width="28" style="4" bestFit="1" customWidth="1"/>
    <col min="3" max="3" width="11.7109375" style="64" customWidth="1"/>
    <col min="4" max="4" width="11.85546875" style="64" customWidth="1"/>
    <col min="5" max="5" width="8.85546875" style="64"/>
    <col min="6" max="6" width="8.140625" style="64" customWidth="1"/>
    <col min="7" max="7" width="8.85546875" style="64" customWidth="1"/>
    <col min="8" max="9" width="12.140625" style="64" customWidth="1"/>
    <col min="10" max="11" width="8.85546875" style="64" customWidth="1"/>
    <col min="12" max="12" width="12.42578125" style="64" customWidth="1"/>
    <col min="13" max="16" width="8.85546875" style="4" customWidth="1"/>
    <col min="17" max="16384" width="8.85546875" style="4"/>
  </cols>
  <sheetData>
    <row r="1" spans="1:16" s="29" customFormat="1" ht="30.75" customHeight="1" x14ac:dyDescent="0.45">
      <c r="A1" s="30" t="s">
        <v>56</v>
      </c>
      <c r="C1" s="63"/>
      <c r="D1" s="63"/>
      <c r="E1" s="63"/>
      <c r="F1" s="63"/>
      <c r="G1" s="63"/>
      <c r="I1" s="63"/>
      <c r="J1" s="63"/>
      <c r="K1" s="63"/>
      <c r="L1" s="63"/>
    </row>
    <row r="2" spans="1:16" ht="28.8" customHeight="1" x14ac:dyDescent="0.3">
      <c r="B2" s="8" t="s">
        <v>22</v>
      </c>
      <c r="C2" s="19"/>
      <c r="D2" s="19"/>
      <c r="H2" s="151" t="s">
        <v>24</v>
      </c>
      <c r="I2" s="153" t="s">
        <v>134</v>
      </c>
      <c r="J2" s="152" t="s">
        <v>55</v>
      </c>
      <c r="K2" s="152"/>
      <c r="L2" s="98" t="s">
        <v>54</v>
      </c>
    </row>
    <row r="3" spans="1:16" x14ac:dyDescent="0.3">
      <c r="B3" s="6" t="s">
        <v>12</v>
      </c>
      <c r="C3" s="65">
        <v>11</v>
      </c>
      <c r="D3" s="19"/>
      <c r="H3" s="151"/>
      <c r="I3" s="153"/>
      <c r="J3" s="98" t="s">
        <v>6</v>
      </c>
      <c r="K3" s="98" t="s">
        <v>7</v>
      </c>
      <c r="L3" s="98" t="s">
        <v>53</v>
      </c>
    </row>
    <row r="4" spans="1:16" x14ac:dyDescent="0.3">
      <c r="B4" s="6" t="s">
        <v>13</v>
      </c>
      <c r="C4" s="65">
        <v>15</v>
      </c>
      <c r="D4" s="19"/>
      <c r="H4" s="96">
        <v>350</v>
      </c>
      <c r="I4" s="96">
        <v>29</v>
      </c>
      <c r="J4" s="99">
        <v>600</v>
      </c>
      <c r="K4" s="99">
        <v>1166.6666666666665</v>
      </c>
      <c r="L4" s="100">
        <v>81833.333333333328</v>
      </c>
      <c r="N4" s="78"/>
      <c r="O4" s="8"/>
      <c r="P4" s="8"/>
    </row>
    <row r="5" spans="1:16" x14ac:dyDescent="0.3">
      <c r="B5" s="6"/>
      <c r="C5" s="66"/>
      <c r="D5" s="19"/>
      <c r="H5" s="96">
        <v>375</v>
      </c>
      <c r="I5" s="96">
        <v>54</v>
      </c>
      <c r="J5" s="99">
        <v>600</v>
      </c>
      <c r="K5" s="99">
        <v>1166.6666666666665</v>
      </c>
      <c r="L5" s="100">
        <v>111000</v>
      </c>
    </row>
    <row r="6" spans="1:16" x14ac:dyDescent="0.3">
      <c r="B6" s="5" t="s">
        <v>21</v>
      </c>
      <c r="C6" s="66"/>
      <c r="D6" s="19"/>
      <c r="H6" s="96">
        <v>400</v>
      </c>
      <c r="I6" s="96">
        <v>79</v>
      </c>
      <c r="J6" s="99">
        <v>600</v>
      </c>
      <c r="K6" s="99">
        <v>1166.6666666666665</v>
      </c>
      <c r="L6" s="100">
        <v>140166.66666666666</v>
      </c>
    </row>
    <row r="7" spans="1:16" x14ac:dyDescent="0.3">
      <c r="B7" s="5"/>
      <c r="C7" s="19" t="s">
        <v>6</v>
      </c>
      <c r="D7" s="19" t="s">
        <v>7</v>
      </c>
      <c r="H7" s="96">
        <v>425</v>
      </c>
      <c r="I7" s="96">
        <v>104</v>
      </c>
      <c r="J7" s="101">
        <v>560</v>
      </c>
      <c r="K7" s="101">
        <v>1200</v>
      </c>
      <c r="L7" s="100">
        <v>169600</v>
      </c>
    </row>
    <row r="8" spans="1:16" x14ac:dyDescent="0.3">
      <c r="B8" s="7" t="s">
        <v>15</v>
      </c>
      <c r="C8" s="67">
        <v>5</v>
      </c>
      <c r="D8" s="67">
        <v>6</v>
      </c>
      <c r="H8" s="97">
        <v>450</v>
      </c>
      <c r="I8" s="97">
        <v>129</v>
      </c>
      <c r="J8" s="102">
        <v>560</v>
      </c>
      <c r="K8" s="102">
        <v>1200</v>
      </c>
      <c r="L8" s="103">
        <v>199600</v>
      </c>
      <c r="M8" s="28" t="s">
        <v>125</v>
      </c>
    </row>
    <row r="9" spans="1:16" x14ac:dyDescent="0.3">
      <c r="B9" s="7" t="s">
        <v>16</v>
      </c>
      <c r="C9" s="67">
        <v>1</v>
      </c>
      <c r="D9" s="67">
        <v>2</v>
      </c>
      <c r="H9" s="96">
        <v>475</v>
      </c>
      <c r="I9" s="96">
        <v>154</v>
      </c>
      <c r="J9" s="101">
        <v>560</v>
      </c>
      <c r="K9" s="101">
        <v>1200</v>
      </c>
      <c r="L9" s="100">
        <v>229600</v>
      </c>
    </row>
    <row r="10" spans="1:16" x14ac:dyDescent="0.3">
      <c r="B10" s="6" t="s">
        <v>14</v>
      </c>
      <c r="C10" s="68">
        <v>150</v>
      </c>
      <c r="D10" s="68">
        <v>225</v>
      </c>
      <c r="H10" s="96">
        <v>500</v>
      </c>
      <c r="I10" s="96">
        <v>179</v>
      </c>
      <c r="J10" s="101">
        <v>560</v>
      </c>
      <c r="K10" s="101">
        <v>1200</v>
      </c>
      <c r="L10" s="100">
        <v>259600</v>
      </c>
    </row>
    <row r="11" spans="1:16" ht="14.55" customHeight="1" x14ac:dyDescent="0.3">
      <c r="B11" s="7" t="s">
        <v>8</v>
      </c>
      <c r="C11" s="68">
        <v>300</v>
      </c>
      <c r="D11" s="68">
        <v>450</v>
      </c>
      <c r="H11" s="96">
        <v>525</v>
      </c>
      <c r="I11" s="96">
        <v>204</v>
      </c>
      <c r="J11" s="101">
        <v>560</v>
      </c>
      <c r="K11" s="101">
        <v>1200</v>
      </c>
      <c r="L11" s="100">
        <v>289600</v>
      </c>
    </row>
    <row r="12" spans="1:16" ht="15" customHeight="1" x14ac:dyDescent="0.3">
      <c r="H12" s="96">
        <v>550</v>
      </c>
      <c r="I12" s="96">
        <v>229</v>
      </c>
      <c r="J12" s="101">
        <v>560</v>
      </c>
      <c r="K12" s="101">
        <v>1200</v>
      </c>
      <c r="L12" s="100">
        <v>319600</v>
      </c>
    </row>
    <row r="13" spans="1:16" ht="15" customHeight="1" x14ac:dyDescent="0.3">
      <c r="B13" s="150" t="s">
        <v>0</v>
      </c>
      <c r="C13" s="150"/>
      <c r="D13" s="150"/>
    </row>
    <row r="14" spans="1:16" ht="15" customHeight="1" x14ac:dyDescent="0.3">
      <c r="C14" s="19" t="s">
        <v>6</v>
      </c>
      <c r="D14" s="19" t="s">
        <v>7</v>
      </c>
    </row>
    <row r="15" spans="1:16" ht="15" customHeight="1" x14ac:dyDescent="0.3">
      <c r="B15" s="27" t="s">
        <v>55</v>
      </c>
      <c r="C15" s="69"/>
      <c r="D15" s="69"/>
    </row>
    <row r="16" spans="1:16" ht="15" customHeight="1" x14ac:dyDescent="0.3"/>
    <row r="17" spans="2:7" ht="15" customHeight="1" x14ac:dyDescent="0.3">
      <c r="B17" s="150" t="s">
        <v>1</v>
      </c>
      <c r="C17" s="150"/>
      <c r="D17" s="150"/>
    </row>
    <row r="18" spans="2:7" ht="15" customHeight="1" x14ac:dyDescent="0.3">
      <c r="C18" s="70" t="str">
        <f>C14</f>
        <v>Basic</v>
      </c>
      <c r="D18" s="70" t="str">
        <f>D14</f>
        <v>XP</v>
      </c>
    </row>
    <row r="19" spans="2:7" ht="15" customHeight="1" x14ac:dyDescent="0.3">
      <c r="B19" s="4" t="s">
        <v>9</v>
      </c>
      <c r="C19" s="68">
        <f>C11-C10-C8*$C3-C9*$C4</f>
        <v>80</v>
      </c>
      <c r="D19" s="68">
        <f>D11-D10-D8*$C3-D9*$C4</f>
        <v>129</v>
      </c>
    </row>
    <row r="20" spans="2:7" ht="15" customHeight="1" x14ac:dyDescent="0.3">
      <c r="C20" s="71"/>
      <c r="D20" s="71"/>
    </row>
    <row r="21" spans="2:7" ht="15" customHeight="1" x14ac:dyDescent="0.3">
      <c r="B21" s="4" t="s">
        <v>23</v>
      </c>
      <c r="C21" s="72"/>
    </row>
    <row r="22" spans="2:7" ht="15" customHeight="1" x14ac:dyDescent="0.3"/>
    <row r="23" spans="2:7" ht="15" customHeight="1" x14ac:dyDescent="0.3">
      <c r="B23" s="8" t="s">
        <v>2</v>
      </c>
    </row>
    <row r="24" spans="2:7" x14ac:dyDescent="0.3">
      <c r="C24" s="19"/>
      <c r="D24" s="19"/>
      <c r="E24" s="64" t="s">
        <v>5</v>
      </c>
      <c r="F24" s="19"/>
      <c r="G24" s="64" t="s">
        <v>17</v>
      </c>
    </row>
    <row r="25" spans="2:7" x14ac:dyDescent="0.3">
      <c r="C25" s="70" t="str">
        <f>C14</f>
        <v>Basic</v>
      </c>
      <c r="D25" s="70" t="str">
        <f>D14</f>
        <v>XP</v>
      </c>
      <c r="E25" s="9" t="s">
        <v>4</v>
      </c>
      <c r="F25" s="9"/>
      <c r="G25" s="9" t="s">
        <v>3</v>
      </c>
    </row>
    <row r="26" spans="2:7" x14ac:dyDescent="0.3">
      <c r="B26" s="4" t="s">
        <v>10</v>
      </c>
      <c r="C26" s="73">
        <f>C8</f>
        <v>5</v>
      </c>
      <c r="D26" s="73">
        <f>D8</f>
        <v>6</v>
      </c>
      <c r="E26" s="77"/>
      <c r="F26" s="10" t="s">
        <v>18</v>
      </c>
      <c r="G26" s="74">
        <v>10000</v>
      </c>
    </row>
    <row r="27" spans="2:7" x14ac:dyDescent="0.3">
      <c r="B27" s="4" t="s">
        <v>11</v>
      </c>
      <c r="C27" s="73">
        <f>C9</f>
        <v>1</v>
      </c>
      <c r="D27" s="73">
        <f>D9</f>
        <v>2</v>
      </c>
      <c r="E27" s="77"/>
      <c r="F27" s="10" t="s">
        <v>18</v>
      </c>
      <c r="G27" s="74">
        <v>3000</v>
      </c>
    </row>
    <row r="28" spans="2:7" x14ac:dyDescent="0.3">
      <c r="B28" s="4" t="s">
        <v>19</v>
      </c>
      <c r="C28" s="75">
        <v>1</v>
      </c>
      <c r="D28" s="75">
        <v>0</v>
      </c>
      <c r="E28" s="77"/>
      <c r="F28" s="10" t="s">
        <v>18</v>
      </c>
      <c r="G28" s="76">
        <v>600</v>
      </c>
    </row>
    <row r="29" spans="2:7" x14ac:dyDescent="0.3">
      <c r="B29" s="4" t="s">
        <v>20</v>
      </c>
      <c r="C29" s="75">
        <v>0</v>
      </c>
      <c r="D29" s="75">
        <v>1</v>
      </c>
      <c r="E29" s="77"/>
      <c r="F29" s="10" t="s">
        <v>18</v>
      </c>
      <c r="G29" s="76">
        <v>1200</v>
      </c>
    </row>
  </sheetData>
  <mergeCells count="5">
    <mergeCell ref="B13:D13"/>
    <mergeCell ref="B17:D17"/>
    <mergeCell ref="H2:H3"/>
    <mergeCell ref="J2:K2"/>
    <mergeCell ref="I2:I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showGridLines="0" workbookViewId="0">
      <selection activeCell="G18" sqref="G18"/>
    </sheetView>
  </sheetViews>
  <sheetFormatPr defaultColWidth="9.28515625" defaultRowHeight="14.4" x14ac:dyDescent="0.3"/>
  <cols>
    <col min="1" max="1" width="9.28515625" style="18"/>
    <col min="2" max="2" width="18.42578125" style="13" customWidth="1"/>
    <col min="3" max="7" width="9.28515625" style="79"/>
    <col min="8" max="16384" width="9.28515625" style="13"/>
  </cols>
  <sheetData>
    <row r="1" spans="1:7" s="29" customFormat="1" ht="30.75" customHeight="1" x14ac:dyDescent="0.45">
      <c r="A1" s="30" t="s">
        <v>57</v>
      </c>
      <c r="C1" s="63"/>
      <c r="D1" s="63"/>
      <c r="E1" s="63"/>
      <c r="F1" s="63"/>
      <c r="G1" s="63"/>
    </row>
    <row r="3" spans="1:7" x14ac:dyDescent="0.3">
      <c r="B3" s="5" t="s">
        <v>36</v>
      </c>
    </row>
    <row r="4" spans="1:7" x14ac:dyDescent="0.3">
      <c r="B4" s="14" t="s">
        <v>28</v>
      </c>
      <c r="C4" s="79" t="s">
        <v>25</v>
      </c>
      <c r="D4" s="79" t="s">
        <v>26</v>
      </c>
      <c r="E4" s="79" t="s">
        <v>27</v>
      </c>
      <c r="G4" s="80" t="s">
        <v>33</v>
      </c>
    </row>
    <row r="5" spans="1:7" x14ac:dyDescent="0.3">
      <c r="B5" s="15" t="s">
        <v>29</v>
      </c>
      <c r="C5" s="81">
        <v>6</v>
      </c>
      <c r="D5" s="81">
        <v>1</v>
      </c>
      <c r="E5" s="81">
        <v>4</v>
      </c>
      <c r="G5" s="82">
        <v>60</v>
      </c>
    </row>
    <row r="6" spans="1:7" x14ac:dyDescent="0.3">
      <c r="B6" s="15" t="s">
        <v>30</v>
      </c>
      <c r="C6" s="81">
        <v>4</v>
      </c>
      <c r="D6" s="81">
        <v>1</v>
      </c>
      <c r="E6" s="81">
        <v>2</v>
      </c>
      <c r="G6" s="82">
        <v>60</v>
      </c>
    </row>
    <row r="7" spans="1:7" x14ac:dyDescent="0.3">
      <c r="B7" s="15" t="s">
        <v>31</v>
      </c>
      <c r="C7" s="81">
        <v>2</v>
      </c>
      <c r="D7" s="81">
        <v>1</v>
      </c>
      <c r="E7" s="81">
        <v>0</v>
      </c>
      <c r="G7" s="82">
        <v>28</v>
      </c>
    </row>
    <row r="9" spans="1:7" x14ac:dyDescent="0.3">
      <c r="B9" s="16" t="s">
        <v>32</v>
      </c>
      <c r="C9" s="83">
        <v>140</v>
      </c>
      <c r="D9" s="83">
        <v>100</v>
      </c>
      <c r="E9" s="83">
        <v>80</v>
      </c>
    </row>
    <row r="12" spans="1:7" x14ac:dyDescent="0.3">
      <c r="B12" s="150" t="s">
        <v>0</v>
      </c>
      <c r="C12" s="150"/>
      <c r="D12" s="150"/>
    </row>
    <row r="13" spans="1:7" x14ac:dyDescent="0.3">
      <c r="C13" s="79" t="s">
        <v>25</v>
      </c>
      <c r="D13" s="79" t="s">
        <v>26</v>
      </c>
      <c r="E13" s="79" t="s">
        <v>27</v>
      </c>
    </row>
    <row r="14" spans="1:7" x14ac:dyDescent="0.3">
      <c r="B14" s="14" t="s">
        <v>34</v>
      </c>
      <c r="C14" s="84"/>
      <c r="D14" s="84"/>
      <c r="E14" s="84"/>
    </row>
    <row r="17" spans="2:5" x14ac:dyDescent="0.3">
      <c r="B17" s="150" t="s">
        <v>1</v>
      </c>
      <c r="C17" s="150"/>
      <c r="D17" s="150"/>
    </row>
    <row r="18" spans="2:5" x14ac:dyDescent="0.3">
      <c r="B18" s="27" t="s">
        <v>59</v>
      </c>
      <c r="C18" s="84"/>
    </row>
    <row r="20" spans="2:5" x14ac:dyDescent="0.3">
      <c r="B20" s="8" t="s">
        <v>2</v>
      </c>
    </row>
    <row r="21" spans="2:5" x14ac:dyDescent="0.3">
      <c r="B21" s="14" t="s">
        <v>28</v>
      </c>
      <c r="C21" s="85" t="s">
        <v>5</v>
      </c>
      <c r="E21" s="85" t="s">
        <v>17</v>
      </c>
    </row>
    <row r="22" spans="2:5" x14ac:dyDescent="0.3">
      <c r="B22" s="15" t="s">
        <v>29</v>
      </c>
      <c r="C22" s="87"/>
      <c r="D22" s="17" t="s">
        <v>35</v>
      </c>
      <c r="E22" s="86">
        <f>G5</f>
        <v>60</v>
      </c>
    </row>
    <row r="23" spans="2:5" x14ac:dyDescent="0.3">
      <c r="B23" s="15" t="s">
        <v>30</v>
      </c>
      <c r="C23" s="87"/>
      <c r="D23" s="17" t="s">
        <v>35</v>
      </c>
      <c r="E23" s="86">
        <f t="shared" ref="E23:E24" si="0">G6</f>
        <v>60</v>
      </c>
    </row>
    <row r="24" spans="2:5" x14ac:dyDescent="0.3">
      <c r="B24" s="15" t="s">
        <v>31</v>
      </c>
      <c r="C24" s="87"/>
      <c r="D24" s="17" t="s">
        <v>35</v>
      </c>
      <c r="E24" s="86">
        <f t="shared" si="0"/>
        <v>28</v>
      </c>
    </row>
  </sheetData>
  <mergeCells count="2">
    <mergeCell ref="B12:D12"/>
    <mergeCell ref="B17:D1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showGridLines="0" workbookViewId="0">
      <selection activeCell="C18" sqref="C18"/>
    </sheetView>
  </sheetViews>
  <sheetFormatPr defaultColWidth="9.28515625" defaultRowHeight="14.4" x14ac:dyDescent="0.3"/>
  <cols>
    <col min="1" max="1" width="9.28515625" style="18"/>
    <col min="2" max="2" width="32.7109375" style="13" bestFit="1" customWidth="1"/>
    <col min="3" max="8" width="9.28515625" style="79"/>
    <col min="9" max="16384" width="9.28515625" style="13"/>
  </cols>
  <sheetData>
    <row r="1" spans="1:8" s="29" customFormat="1" ht="30.75" customHeight="1" x14ac:dyDescent="0.45">
      <c r="A1" s="30" t="s">
        <v>60</v>
      </c>
      <c r="C1" s="63"/>
      <c r="D1" s="63"/>
      <c r="E1" s="63"/>
      <c r="F1" s="63"/>
      <c r="G1" s="63"/>
      <c r="H1" s="63"/>
    </row>
    <row r="3" spans="1:8" x14ac:dyDescent="0.3">
      <c r="B3" s="5" t="s">
        <v>36</v>
      </c>
    </row>
    <row r="4" spans="1:8" x14ac:dyDescent="0.3">
      <c r="B4" s="14" t="s">
        <v>28</v>
      </c>
      <c r="C4" s="79" t="s">
        <v>25</v>
      </c>
      <c r="D4" s="79" t="s">
        <v>26</v>
      </c>
      <c r="E4" s="79" t="s">
        <v>27</v>
      </c>
      <c r="G4" s="80" t="s">
        <v>33</v>
      </c>
    </row>
    <row r="5" spans="1:8" x14ac:dyDescent="0.3">
      <c r="B5" s="15" t="s">
        <v>29</v>
      </c>
      <c r="C5" s="106">
        <v>6</v>
      </c>
      <c r="D5" s="106">
        <v>1</v>
      </c>
      <c r="E5" s="106">
        <v>4</v>
      </c>
      <c r="G5" s="82">
        <v>60</v>
      </c>
    </row>
    <row r="6" spans="1:8" x14ac:dyDescent="0.3">
      <c r="B6" s="15" t="s">
        <v>30</v>
      </c>
      <c r="C6" s="106">
        <v>4</v>
      </c>
      <c r="D6" s="106">
        <v>1</v>
      </c>
      <c r="E6" s="106">
        <v>2</v>
      </c>
      <c r="G6" s="82">
        <v>60</v>
      </c>
    </row>
    <row r="7" spans="1:8" x14ac:dyDescent="0.3">
      <c r="B7" s="15" t="s">
        <v>31</v>
      </c>
      <c r="C7" s="106">
        <v>2</v>
      </c>
      <c r="D7" s="106">
        <v>1</v>
      </c>
      <c r="E7" s="106">
        <v>0</v>
      </c>
      <c r="G7" s="82">
        <v>28</v>
      </c>
    </row>
    <row r="8" spans="1:8" x14ac:dyDescent="0.3">
      <c r="B8" s="26" t="s">
        <v>90</v>
      </c>
      <c r="C8" s="108">
        <f>SUM(C5:C7)</f>
        <v>12</v>
      </c>
      <c r="D8" s="108">
        <f t="shared" ref="D8:E8" si="0">SUM(D5:D7)</f>
        <v>3</v>
      </c>
      <c r="E8" s="108">
        <f t="shared" si="0"/>
        <v>6</v>
      </c>
    </row>
    <row r="9" spans="1:8" x14ac:dyDescent="0.3">
      <c r="B9" s="16" t="s">
        <v>32</v>
      </c>
      <c r="C9" s="107">
        <v>140</v>
      </c>
      <c r="D9" s="107">
        <v>100</v>
      </c>
      <c r="E9" s="107">
        <v>80</v>
      </c>
    </row>
    <row r="12" spans="1:8" x14ac:dyDescent="0.3">
      <c r="B12" s="150" t="s">
        <v>0</v>
      </c>
      <c r="C12" s="150"/>
      <c r="D12" s="150"/>
    </row>
    <row r="13" spans="1:8" x14ac:dyDescent="0.3">
      <c r="C13" s="79" t="s">
        <v>25</v>
      </c>
      <c r="D13" s="79" t="s">
        <v>26</v>
      </c>
      <c r="E13" s="79" t="s">
        <v>27</v>
      </c>
    </row>
    <row r="14" spans="1:8" x14ac:dyDescent="0.3">
      <c r="B14" s="14" t="s">
        <v>34</v>
      </c>
      <c r="C14" s="84"/>
      <c r="D14" s="84"/>
      <c r="E14" s="84"/>
    </row>
    <row r="17" spans="2:5" x14ac:dyDescent="0.3">
      <c r="B17" s="150" t="s">
        <v>1</v>
      </c>
      <c r="C17" s="150"/>
      <c r="D17" s="150"/>
    </row>
    <row r="18" spans="2:5" x14ac:dyDescent="0.3">
      <c r="B18" s="27" t="s">
        <v>61</v>
      </c>
      <c r="C18" s="90"/>
    </row>
    <row r="20" spans="2:5" x14ac:dyDescent="0.3">
      <c r="B20" s="8" t="s">
        <v>2</v>
      </c>
    </row>
    <row r="21" spans="2:5" x14ac:dyDescent="0.3">
      <c r="B21" s="14" t="s">
        <v>28</v>
      </c>
      <c r="C21" s="85" t="s">
        <v>5</v>
      </c>
      <c r="E21" s="85" t="s">
        <v>17</v>
      </c>
    </row>
    <row r="22" spans="2:5" x14ac:dyDescent="0.3">
      <c r="B22" s="15" t="s">
        <v>29</v>
      </c>
      <c r="C22" s="87"/>
      <c r="D22" s="17" t="s">
        <v>35</v>
      </c>
      <c r="E22" s="86">
        <f>G5</f>
        <v>60</v>
      </c>
    </row>
    <row r="23" spans="2:5" x14ac:dyDescent="0.3">
      <c r="B23" s="15" t="s">
        <v>30</v>
      </c>
      <c r="C23" s="87"/>
      <c r="D23" s="17" t="s">
        <v>35</v>
      </c>
      <c r="E23" s="86">
        <f t="shared" ref="E23:E24" si="1">G6</f>
        <v>60</v>
      </c>
    </row>
    <row r="24" spans="2:5" x14ac:dyDescent="0.3">
      <c r="B24" s="15" t="s">
        <v>31</v>
      </c>
      <c r="C24" s="87"/>
      <c r="D24" s="17" t="s">
        <v>35</v>
      </c>
      <c r="E24" s="86">
        <f t="shared" si="1"/>
        <v>28</v>
      </c>
    </row>
    <row r="25" spans="2:5" x14ac:dyDescent="0.3">
      <c r="B25" s="26" t="s">
        <v>62</v>
      </c>
      <c r="C25" s="92"/>
      <c r="D25" s="31" t="s">
        <v>37</v>
      </c>
      <c r="E25" s="91">
        <v>2100</v>
      </c>
    </row>
  </sheetData>
  <mergeCells count="2">
    <mergeCell ref="B12:D12"/>
    <mergeCell ref="B17:D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37"/>
  <sheetViews>
    <sheetView showGridLines="0" zoomScaleNormal="100" workbookViewId="0">
      <selection activeCell="D29" sqref="D29:D35"/>
    </sheetView>
  </sheetViews>
  <sheetFormatPr defaultColWidth="8.85546875" defaultRowHeight="14.4" x14ac:dyDescent="0.3"/>
  <cols>
    <col min="1" max="1" width="7.42578125" style="21" customWidth="1"/>
    <col min="2" max="2" width="12.28515625" style="21" customWidth="1"/>
    <col min="3" max="3" width="9.85546875" style="21" customWidth="1"/>
    <col min="4" max="4" width="11.85546875" style="21" customWidth="1"/>
    <col min="5" max="5" width="8.85546875" style="21"/>
    <col min="6" max="6" width="12.28515625" style="21" customWidth="1"/>
    <col min="7" max="10" width="8.85546875" style="21"/>
    <col min="11" max="11" width="16" style="21" customWidth="1"/>
    <col min="12" max="12" width="8.85546875" style="21"/>
    <col min="13" max="13" width="11.42578125" style="21" customWidth="1"/>
    <col min="14" max="28" width="8.85546875" style="21"/>
    <col min="29" max="29" width="16.140625" style="21" customWidth="1"/>
    <col min="30" max="16384" width="8.85546875" style="21"/>
  </cols>
  <sheetData>
    <row r="1" spans="1:39" s="29" customFormat="1" ht="30.75" customHeight="1" x14ac:dyDescent="0.45">
      <c r="A1" s="30" t="s">
        <v>58</v>
      </c>
      <c r="AC1" s="78"/>
      <c r="AD1" s="78"/>
      <c r="AE1" s="78"/>
      <c r="AF1" s="78"/>
      <c r="AG1" s="78"/>
      <c r="AH1" s="78"/>
      <c r="AI1" s="78"/>
      <c r="AJ1" s="78"/>
      <c r="AK1" s="78"/>
      <c r="AL1" s="78"/>
    </row>
    <row r="2" spans="1:39" x14ac:dyDescent="0.3">
      <c r="B2" s="8" t="s">
        <v>47</v>
      </c>
      <c r="AC2" s="154" t="s">
        <v>45</v>
      </c>
      <c r="AD2" s="156" t="s">
        <v>48</v>
      </c>
      <c r="AE2" s="156"/>
      <c r="AF2" s="156"/>
      <c r="AG2" s="156"/>
      <c r="AH2" s="156"/>
      <c r="AI2" s="156"/>
      <c r="AJ2" s="156"/>
      <c r="AK2"/>
      <c r="AL2"/>
      <c r="AM2" s="78"/>
    </row>
    <row r="3" spans="1:39" x14ac:dyDescent="0.3">
      <c r="B3" s="8" t="s">
        <v>46</v>
      </c>
      <c r="AC3" s="155"/>
      <c r="AD3" s="19" t="s">
        <v>38</v>
      </c>
      <c r="AE3" s="19" t="s">
        <v>39</v>
      </c>
      <c r="AF3" s="19" t="s">
        <v>40</v>
      </c>
      <c r="AG3" s="19" t="s">
        <v>41</v>
      </c>
      <c r="AH3" s="19" t="s">
        <v>42</v>
      </c>
      <c r="AI3" s="19" t="s">
        <v>43</v>
      </c>
      <c r="AJ3" s="19" t="s">
        <v>44</v>
      </c>
      <c r="AK3"/>
      <c r="AL3" s="19" t="s">
        <v>126</v>
      </c>
      <c r="AM3" s="78"/>
    </row>
    <row r="4" spans="1:39" x14ac:dyDescent="0.3">
      <c r="B4" s="8"/>
      <c r="AC4" s="8" t="s">
        <v>38</v>
      </c>
      <c r="AD4" s="88" t="s">
        <v>127</v>
      </c>
      <c r="AE4" s="88">
        <v>0</v>
      </c>
      <c r="AF4" s="88">
        <v>0</v>
      </c>
      <c r="AG4" s="88" t="s">
        <v>128</v>
      </c>
      <c r="AH4" s="88" t="s">
        <v>129</v>
      </c>
      <c r="AI4" s="88" t="s">
        <v>130</v>
      </c>
      <c r="AJ4" s="88" t="s">
        <v>131</v>
      </c>
      <c r="AK4" s="17" t="s">
        <v>35</v>
      </c>
      <c r="AL4" s="88">
        <v>17</v>
      </c>
      <c r="AM4" s="78"/>
    </row>
    <row r="5" spans="1:39" x14ac:dyDescent="0.3">
      <c r="C5" s="154" t="s">
        <v>45</v>
      </c>
      <c r="D5" s="156" t="s">
        <v>48</v>
      </c>
      <c r="E5" s="156"/>
      <c r="F5" s="156"/>
      <c r="G5" s="156"/>
      <c r="H5" s="156"/>
      <c r="I5" s="156"/>
      <c r="J5" s="156"/>
      <c r="AC5" s="8" t="s">
        <v>39</v>
      </c>
      <c r="AD5" s="88" t="s">
        <v>127</v>
      </c>
      <c r="AE5" s="88" t="s">
        <v>132</v>
      </c>
      <c r="AF5" s="88">
        <v>0</v>
      </c>
      <c r="AG5" s="88">
        <v>0</v>
      </c>
      <c r="AH5" s="88" t="s">
        <v>129</v>
      </c>
      <c r="AI5" s="88" t="s">
        <v>130</v>
      </c>
      <c r="AJ5" s="88" t="s">
        <v>131</v>
      </c>
      <c r="AK5" s="17" t="s">
        <v>35</v>
      </c>
      <c r="AL5" s="88">
        <v>13</v>
      </c>
      <c r="AM5" s="78"/>
    </row>
    <row r="6" spans="1:39" ht="15.6" customHeight="1" x14ac:dyDescent="0.3">
      <c r="C6" s="155"/>
      <c r="D6" s="19" t="s">
        <v>38</v>
      </c>
      <c r="E6" s="19" t="s">
        <v>39</v>
      </c>
      <c r="F6" s="19" t="s">
        <v>40</v>
      </c>
      <c r="G6" s="19" t="s">
        <v>41</v>
      </c>
      <c r="H6" s="19" t="s">
        <v>42</v>
      </c>
      <c r="I6" s="19" t="s">
        <v>43</v>
      </c>
      <c r="J6" s="19" t="s">
        <v>44</v>
      </c>
      <c r="AC6" s="8" t="s">
        <v>40</v>
      </c>
      <c r="AD6" s="88" t="s">
        <v>127</v>
      </c>
      <c r="AE6" s="88" t="s">
        <v>132</v>
      </c>
      <c r="AF6" s="88" t="s">
        <v>133</v>
      </c>
      <c r="AG6" s="88">
        <v>0</v>
      </c>
      <c r="AH6" s="88">
        <v>0</v>
      </c>
      <c r="AI6" s="88" t="s">
        <v>130</v>
      </c>
      <c r="AJ6" s="88" t="s">
        <v>131</v>
      </c>
      <c r="AK6" s="17" t="s">
        <v>35</v>
      </c>
      <c r="AL6" s="88">
        <v>15</v>
      </c>
      <c r="AM6" s="78"/>
    </row>
    <row r="7" spans="1:39" x14ac:dyDescent="0.3">
      <c r="C7" s="8" t="s">
        <v>38</v>
      </c>
      <c r="D7" s="23">
        <v>1</v>
      </c>
      <c r="E7" s="23">
        <v>0</v>
      </c>
      <c r="F7" s="23">
        <v>0</v>
      </c>
      <c r="G7" s="23">
        <v>1</v>
      </c>
      <c r="H7" s="23">
        <v>1</v>
      </c>
      <c r="I7" s="23">
        <v>1</v>
      </c>
      <c r="J7" s="23">
        <v>1</v>
      </c>
      <c r="AC7" s="8" t="s">
        <v>41</v>
      </c>
      <c r="AD7" s="88" t="s">
        <v>127</v>
      </c>
      <c r="AE7" s="88" t="s">
        <v>132</v>
      </c>
      <c r="AF7" s="88" t="s">
        <v>133</v>
      </c>
      <c r="AG7" s="88" t="s">
        <v>128</v>
      </c>
      <c r="AH7" s="88">
        <v>0</v>
      </c>
      <c r="AI7" s="88">
        <v>0</v>
      </c>
      <c r="AJ7" s="88" t="s">
        <v>131</v>
      </c>
      <c r="AK7" s="17" t="s">
        <v>35</v>
      </c>
      <c r="AL7" s="88">
        <v>19</v>
      </c>
      <c r="AM7" s="78"/>
    </row>
    <row r="8" spans="1:39" x14ac:dyDescent="0.3">
      <c r="C8" s="8" t="s">
        <v>39</v>
      </c>
      <c r="D8" s="23">
        <v>1</v>
      </c>
      <c r="E8" s="23">
        <v>1</v>
      </c>
      <c r="F8" s="23">
        <v>0</v>
      </c>
      <c r="G8" s="23">
        <v>0</v>
      </c>
      <c r="H8" s="23">
        <v>1</v>
      </c>
      <c r="I8" s="23">
        <v>1</v>
      </c>
      <c r="J8" s="23">
        <v>1</v>
      </c>
      <c r="AC8" s="8" t="s">
        <v>42</v>
      </c>
      <c r="AD8" s="88" t="s">
        <v>127</v>
      </c>
      <c r="AE8" s="88" t="s">
        <v>132</v>
      </c>
      <c r="AF8" s="88" t="s">
        <v>133</v>
      </c>
      <c r="AG8" s="88" t="s">
        <v>128</v>
      </c>
      <c r="AH8" s="88" t="s">
        <v>129</v>
      </c>
      <c r="AI8" s="88">
        <v>0</v>
      </c>
      <c r="AJ8" s="88">
        <v>0</v>
      </c>
      <c r="AK8" s="17" t="s">
        <v>35</v>
      </c>
      <c r="AL8" s="88">
        <v>14</v>
      </c>
      <c r="AM8" s="78"/>
    </row>
    <row r="9" spans="1:39" x14ac:dyDescent="0.3">
      <c r="C9" s="8" t="s">
        <v>40</v>
      </c>
      <c r="D9" s="23">
        <v>1</v>
      </c>
      <c r="E9" s="23">
        <v>1</v>
      </c>
      <c r="F9" s="23">
        <v>1</v>
      </c>
      <c r="G9" s="23">
        <v>0</v>
      </c>
      <c r="H9" s="23">
        <v>0</v>
      </c>
      <c r="I9" s="23">
        <v>1</v>
      </c>
      <c r="J9" s="23">
        <v>1</v>
      </c>
      <c r="AC9" s="8" t="s">
        <v>43</v>
      </c>
      <c r="AD9" s="88">
        <v>0</v>
      </c>
      <c r="AE9" s="88" t="s">
        <v>132</v>
      </c>
      <c r="AF9" s="88" t="s">
        <v>133</v>
      </c>
      <c r="AG9" s="88" t="s">
        <v>128</v>
      </c>
      <c r="AH9" s="88" t="s">
        <v>129</v>
      </c>
      <c r="AI9" s="88" t="s">
        <v>130</v>
      </c>
      <c r="AJ9" s="88">
        <v>0</v>
      </c>
      <c r="AK9" s="17" t="s">
        <v>35</v>
      </c>
      <c r="AL9" s="88">
        <v>16</v>
      </c>
      <c r="AM9" s="78"/>
    </row>
    <row r="10" spans="1:39" x14ac:dyDescent="0.3">
      <c r="C10" s="8" t="s">
        <v>41</v>
      </c>
      <c r="D10" s="23">
        <v>1</v>
      </c>
      <c r="E10" s="23">
        <v>1</v>
      </c>
      <c r="F10" s="23">
        <v>1</v>
      </c>
      <c r="G10" s="23">
        <v>1</v>
      </c>
      <c r="H10" s="23">
        <v>0</v>
      </c>
      <c r="I10" s="23">
        <v>0</v>
      </c>
      <c r="J10" s="23">
        <v>1</v>
      </c>
      <c r="AC10" s="8" t="s">
        <v>44</v>
      </c>
      <c r="AD10" s="88">
        <v>0</v>
      </c>
      <c r="AE10" s="88">
        <v>0</v>
      </c>
      <c r="AF10" s="88" t="s">
        <v>133</v>
      </c>
      <c r="AG10" s="88" t="s">
        <v>128</v>
      </c>
      <c r="AH10" s="88" t="s">
        <v>129</v>
      </c>
      <c r="AI10" s="88" t="s">
        <v>130</v>
      </c>
      <c r="AJ10" s="88" t="s">
        <v>131</v>
      </c>
      <c r="AK10" s="17" t="s">
        <v>35</v>
      </c>
      <c r="AL10" s="88">
        <v>11</v>
      </c>
      <c r="AM10" s="78"/>
    </row>
    <row r="11" spans="1:39" x14ac:dyDescent="0.3">
      <c r="C11" s="8" t="s">
        <v>42</v>
      </c>
      <c r="D11" s="23">
        <v>1</v>
      </c>
      <c r="E11" s="23">
        <v>1</v>
      </c>
      <c r="F11" s="23">
        <v>1</v>
      </c>
      <c r="G11" s="23">
        <v>1</v>
      </c>
      <c r="H11" s="23">
        <v>1</v>
      </c>
      <c r="I11" s="23">
        <v>0</v>
      </c>
      <c r="J11" s="23">
        <v>0</v>
      </c>
      <c r="AC11" s="78"/>
      <c r="AD11" s="78"/>
      <c r="AE11" s="78"/>
      <c r="AF11" s="78"/>
      <c r="AG11" s="78"/>
      <c r="AH11" s="78"/>
      <c r="AI11" s="78"/>
      <c r="AJ11" s="78"/>
      <c r="AK11" s="78"/>
      <c r="AL11" s="78"/>
      <c r="AM11" s="78"/>
    </row>
    <row r="12" spans="1:39" x14ac:dyDescent="0.3">
      <c r="C12" s="8" t="s">
        <v>43</v>
      </c>
      <c r="D12" s="23">
        <v>0</v>
      </c>
      <c r="E12" s="23">
        <v>1</v>
      </c>
      <c r="F12" s="23">
        <v>1</v>
      </c>
      <c r="G12" s="23">
        <v>1</v>
      </c>
      <c r="H12" s="23">
        <v>1</v>
      </c>
      <c r="I12" s="23">
        <v>1</v>
      </c>
      <c r="J12" s="23">
        <v>0</v>
      </c>
    </row>
    <row r="13" spans="1:39" x14ac:dyDescent="0.3">
      <c r="C13" s="8" t="s">
        <v>44</v>
      </c>
      <c r="D13" s="23">
        <v>0</v>
      </c>
      <c r="E13" s="23">
        <v>0</v>
      </c>
      <c r="F13" s="23">
        <v>1</v>
      </c>
      <c r="G13" s="23">
        <v>1</v>
      </c>
      <c r="H13" s="23">
        <v>1</v>
      </c>
      <c r="I13" s="23">
        <v>1</v>
      </c>
      <c r="J13" s="23">
        <v>1</v>
      </c>
    </row>
    <row r="14" spans="1:39" x14ac:dyDescent="0.3">
      <c r="D14" s="20"/>
      <c r="E14" s="20"/>
      <c r="F14" s="20"/>
      <c r="G14" s="20"/>
      <c r="H14" s="20"/>
      <c r="I14" s="20"/>
      <c r="J14" s="20"/>
    </row>
    <row r="15" spans="1:39" x14ac:dyDescent="0.3">
      <c r="C15" s="20"/>
      <c r="D15" s="20"/>
      <c r="E15" s="20"/>
      <c r="F15" s="20"/>
      <c r="G15" s="20"/>
      <c r="H15" s="20"/>
      <c r="I15" s="20"/>
      <c r="J15" s="20"/>
    </row>
    <row r="16" spans="1:39" x14ac:dyDescent="0.3">
      <c r="B16" s="150" t="s">
        <v>0</v>
      </c>
      <c r="C16" s="150"/>
      <c r="D16" s="150"/>
    </row>
    <row r="17" spans="2:15" x14ac:dyDescent="0.3">
      <c r="D17" s="19" t="s">
        <v>38</v>
      </c>
      <c r="E17" s="19" t="s">
        <v>39</v>
      </c>
      <c r="F17" s="19" t="s">
        <v>40</v>
      </c>
      <c r="G17" s="19" t="s">
        <v>41</v>
      </c>
      <c r="H17" s="19" t="s">
        <v>42</v>
      </c>
      <c r="I17" s="19" t="s">
        <v>43</v>
      </c>
      <c r="J17" s="19" t="s">
        <v>44</v>
      </c>
    </row>
    <row r="18" spans="2:15" ht="14.55" customHeight="1" x14ac:dyDescent="0.3">
      <c r="B18" s="161" t="s">
        <v>52</v>
      </c>
      <c r="C18" s="161"/>
      <c r="D18" s="104"/>
      <c r="E18" s="104"/>
      <c r="F18" s="104"/>
      <c r="G18" s="104"/>
      <c r="H18" s="104"/>
      <c r="I18" s="104"/>
      <c r="J18" s="104"/>
    </row>
    <row r="19" spans="2:15" x14ac:dyDescent="0.3">
      <c r="B19" s="161"/>
      <c r="C19" s="161"/>
      <c r="D19" s="20"/>
      <c r="E19" s="20"/>
      <c r="F19" s="20"/>
      <c r="G19" s="20"/>
      <c r="H19" s="20"/>
      <c r="I19" s="20"/>
      <c r="J19" s="20"/>
    </row>
    <row r="20" spans="2:15" x14ac:dyDescent="0.3">
      <c r="B20" s="161"/>
      <c r="C20" s="161"/>
      <c r="D20" s="20"/>
      <c r="E20" s="20"/>
      <c r="F20" s="20"/>
      <c r="G20" s="20"/>
      <c r="H20" s="20"/>
      <c r="I20" s="20"/>
      <c r="J20" s="20"/>
    </row>
    <row r="21" spans="2:15" x14ac:dyDescent="0.3">
      <c r="B21" s="24"/>
      <c r="C21" s="24"/>
      <c r="D21" s="20"/>
      <c r="E21" s="20"/>
      <c r="F21" s="20"/>
      <c r="G21" s="20"/>
      <c r="H21" s="20"/>
      <c r="I21" s="20"/>
      <c r="J21" s="20"/>
    </row>
    <row r="22" spans="2:15" x14ac:dyDescent="0.3">
      <c r="B22" s="150" t="s">
        <v>1</v>
      </c>
      <c r="C22" s="150"/>
      <c r="D22" s="150"/>
      <c r="E22" s="20"/>
      <c r="F22" s="20"/>
      <c r="G22" s="20"/>
      <c r="H22" s="20"/>
      <c r="I22" s="20"/>
      <c r="J22" s="20"/>
    </row>
    <row r="23" spans="2:15" x14ac:dyDescent="0.3">
      <c r="B23" s="159" t="s">
        <v>51</v>
      </c>
      <c r="C23" s="159"/>
      <c r="D23" s="105"/>
      <c r="E23" s="20"/>
      <c r="F23" s="138"/>
      <c r="G23" s="139"/>
      <c r="H23" s="139"/>
      <c r="I23" s="139" t="s">
        <v>139</v>
      </c>
      <c r="J23" s="139"/>
      <c r="K23" s="28"/>
      <c r="L23" s="139"/>
      <c r="M23" s="28"/>
    </row>
    <row r="24" spans="2:15" x14ac:dyDescent="0.3">
      <c r="B24" s="159"/>
      <c r="C24" s="159"/>
      <c r="D24" s="20"/>
      <c r="E24" s="20"/>
      <c r="F24" s="20"/>
      <c r="G24" s="20"/>
      <c r="H24" s="20"/>
      <c r="I24" s="20"/>
      <c r="J24" s="20"/>
    </row>
    <row r="25" spans="2:15" x14ac:dyDescent="0.3">
      <c r="C25" s="20"/>
      <c r="D25" s="20"/>
      <c r="E25" s="20"/>
      <c r="F25" s="20"/>
      <c r="G25" s="20"/>
      <c r="H25" s="20"/>
      <c r="I25" s="20"/>
      <c r="J25" s="20"/>
    </row>
    <row r="26" spans="2:15" x14ac:dyDescent="0.3">
      <c r="B26" s="8" t="s">
        <v>2</v>
      </c>
      <c r="C26" s="20"/>
      <c r="D26" s="20"/>
      <c r="E26" s="20"/>
      <c r="F26" s="20"/>
      <c r="G26" s="20"/>
      <c r="H26" s="20"/>
      <c r="I26" s="20"/>
      <c r="J26" s="20"/>
    </row>
    <row r="27" spans="2:15" ht="14.55" customHeight="1" x14ac:dyDescent="0.3">
      <c r="C27" s="160" t="s">
        <v>45</v>
      </c>
      <c r="D27" s="157" t="s">
        <v>50</v>
      </c>
      <c r="E27" s="8"/>
      <c r="F27" s="157" t="s">
        <v>49</v>
      </c>
    </row>
    <row r="28" spans="2:15" ht="14.55" customHeight="1" x14ac:dyDescent="0.3">
      <c r="C28" s="160"/>
      <c r="D28" s="158"/>
      <c r="E28" s="8"/>
      <c r="F28" s="158"/>
      <c r="O28" s="8"/>
    </row>
    <row r="29" spans="2:15" ht="20.25" customHeight="1" x14ac:dyDescent="0.3">
      <c r="C29" s="21" t="s">
        <v>38</v>
      </c>
      <c r="D29" s="93"/>
      <c r="E29" s="17" t="s">
        <v>35</v>
      </c>
      <c r="F29" s="23">
        <v>17</v>
      </c>
    </row>
    <row r="30" spans="2:15" x14ac:dyDescent="0.3">
      <c r="C30" s="21" t="s">
        <v>39</v>
      </c>
      <c r="D30" s="93"/>
      <c r="E30" s="17" t="s">
        <v>35</v>
      </c>
      <c r="F30" s="23">
        <v>13</v>
      </c>
    </row>
    <row r="31" spans="2:15" x14ac:dyDescent="0.3">
      <c r="C31" s="21" t="s">
        <v>40</v>
      </c>
      <c r="D31" s="93"/>
      <c r="E31" s="17" t="s">
        <v>35</v>
      </c>
      <c r="F31" s="23">
        <v>15</v>
      </c>
    </row>
    <row r="32" spans="2:15" x14ac:dyDescent="0.3">
      <c r="C32" s="21" t="s">
        <v>41</v>
      </c>
      <c r="D32" s="93"/>
      <c r="E32" s="17" t="s">
        <v>35</v>
      </c>
      <c r="F32" s="23">
        <v>19</v>
      </c>
    </row>
    <row r="33" spans="3:8" x14ac:dyDescent="0.3">
      <c r="C33" s="21" t="s">
        <v>42</v>
      </c>
      <c r="D33" s="93"/>
      <c r="E33" s="17" t="s">
        <v>35</v>
      </c>
      <c r="F33" s="23">
        <v>14</v>
      </c>
    </row>
    <row r="34" spans="3:8" x14ac:dyDescent="0.3">
      <c r="C34" s="21" t="s">
        <v>43</v>
      </c>
      <c r="D34" s="93"/>
      <c r="E34" s="17" t="s">
        <v>35</v>
      </c>
      <c r="F34" s="23">
        <v>16</v>
      </c>
    </row>
    <row r="35" spans="3:8" x14ac:dyDescent="0.3">
      <c r="C35" s="21" t="s">
        <v>44</v>
      </c>
      <c r="D35" s="93"/>
      <c r="E35" s="17" t="s">
        <v>35</v>
      </c>
      <c r="F35" s="23">
        <v>11</v>
      </c>
    </row>
    <row r="36" spans="3:8" x14ac:dyDescent="0.3">
      <c r="D36" s="25"/>
      <c r="H36" s="25"/>
    </row>
    <row r="37" spans="3:8" x14ac:dyDescent="0.3">
      <c r="C37" s="22"/>
    </row>
  </sheetData>
  <mergeCells count="11">
    <mergeCell ref="AC2:AC3"/>
    <mergeCell ref="AD2:AJ2"/>
    <mergeCell ref="D27:D28"/>
    <mergeCell ref="F27:F28"/>
    <mergeCell ref="B23:C24"/>
    <mergeCell ref="C27:C28"/>
    <mergeCell ref="C5:C6"/>
    <mergeCell ref="B18:C20"/>
    <mergeCell ref="D5:J5"/>
    <mergeCell ref="B16:D16"/>
    <mergeCell ref="B22:D2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E9F51-2BAD-47CD-9A9A-85886D6E1254}">
  <dimension ref="A1:AM37"/>
  <sheetViews>
    <sheetView showGridLines="0" workbookViewId="0">
      <selection activeCell="D29" sqref="D29:D35"/>
    </sheetView>
  </sheetViews>
  <sheetFormatPr defaultColWidth="8.7109375" defaultRowHeight="14.4" x14ac:dyDescent="0.3"/>
  <cols>
    <col min="1" max="1" width="7.42578125" style="51" customWidth="1"/>
    <col min="2" max="2" width="12.28515625" style="51" customWidth="1"/>
    <col min="3" max="3" width="9.7109375" style="51" customWidth="1"/>
    <col min="4" max="4" width="11.7109375" style="51" customWidth="1"/>
    <col min="5" max="5" width="8.7109375" style="51"/>
    <col min="6" max="6" width="11" style="51" customWidth="1"/>
    <col min="7" max="7" width="8.7109375" style="51"/>
    <col min="8" max="8" width="11.140625" style="51" customWidth="1"/>
    <col min="9" max="10" width="8.7109375" style="51"/>
    <col min="11" max="11" width="8.7109375" style="51" customWidth="1"/>
    <col min="12" max="12" width="11.7109375" style="51" customWidth="1"/>
    <col min="13" max="13" width="12.7109375" style="51" customWidth="1"/>
    <col min="14" max="16384" width="8.7109375" style="51"/>
  </cols>
  <sheetData>
    <row r="1" spans="1:39" s="29" customFormat="1" ht="30.6" customHeight="1" x14ac:dyDescent="0.45">
      <c r="A1" s="30" t="s">
        <v>58</v>
      </c>
    </row>
    <row r="2" spans="1:39" x14ac:dyDescent="0.3">
      <c r="B2" s="8" t="s">
        <v>47</v>
      </c>
    </row>
    <row r="3" spans="1:39" ht="23.4" x14ac:dyDescent="0.45">
      <c r="B3" s="8" t="s">
        <v>46</v>
      </c>
      <c r="AD3" s="29"/>
      <c r="AE3" s="29"/>
      <c r="AF3" s="29"/>
      <c r="AG3" s="29"/>
      <c r="AH3" s="29"/>
      <c r="AI3" s="29"/>
      <c r="AJ3" s="29"/>
      <c r="AK3" s="29"/>
      <c r="AL3" s="29"/>
      <c r="AM3" s="29"/>
    </row>
    <row r="4" spans="1:39" x14ac:dyDescent="0.3">
      <c r="B4" s="8"/>
      <c r="AD4" s="154" t="s">
        <v>45</v>
      </c>
      <c r="AE4" s="156" t="s">
        <v>48</v>
      </c>
      <c r="AF4" s="156"/>
      <c r="AG4" s="156"/>
      <c r="AH4" s="156"/>
      <c r="AI4" s="156"/>
      <c r="AJ4" s="156"/>
      <c r="AK4" s="156"/>
      <c r="AL4" s="19"/>
      <c r="AM4" s="78"/>
    </row>
    <row r="5" spans="1:39" ht="14.4" customHeight="1" x14ac:dyDescent="0.3">
      <c r="C5" s="154" t="s">
        <v>45</v>
      </c>
      <c r="D5" s="156" t="s">
        <v>48</v>
      </c>
      <c r="E5" s="156"/>
      <c r="F5" s="156"/>
      <c r="G5" s="156"/>
      <c r="H5" s="156"/>
      <c r="I5" s="156"/>
      <c r="J5" s="156"/>
      <c r="AD5" s="155"/>
      <c r="AE5" s="19" t="s">
        <v>38</v>
      </c>
      <c r="AF5" s="19" t="s">
        <v>39</v>
      </c>
      <c r="AG5" s="19" t="s">
        <v>40</v>
      </c>
      <c r="AH5" s="19" t="s">
        <v>41</v>
      </c>
      <c r="AI5" s="19" t="s">
        <v>42</v>
      </c>
      <c r="AJ5" s="19" t="s">
        <v>43</v>
      </c>
      <c r="AK5" s="19" t="s">
        <v>44</v>
      </c>
      <c r="AL5" s="19"/>
      <c r="AM5" s="78" t="s">
        <v>54</v>
      </c>
    </row>
    <row r="6" spans="1:39" ht="15.6" customHeight="1" x14ac:dyDescent="0.3">
      <c r="C6" s="155"/>
      <c r="D6" s="19" t="s">
        <v>38</v>
      </c>
      <c r="E6" s="19" t="s">
        <v>39</v>
      </c>
      <c r="F6" s="19" t="s">
        <v>40</v>
      </c>
      <c r="G6" s="19" t="s">
        <v>41</v>
      </c>
      <c r="H6" s="19" t="s">
        <v>42</v>
      </c>
      <c r="I6" s="19" t="s">
        <v>43</v>
      </c>
      <c r="J6" s="19" t="s">
        <v>44</v>
      </c>
      <c r="AD6" s="8" t="s">
        <v>38</v>
      </c>
      <c r="AE6" s="137">
        <v>1</v>
      </c>
      <c r="AF6" s="137">
        <v>0</v>
      </c>
      <c r="AG6" s="137">
        <v>0</v>
      </c>
      <c r="AH6" s="137">
        <v>1</v>
      </c>
      <c r="AI6" s="137">
        <v>1</v>
      </c>
      <c r="AJ6" s="137">
        <v>1</v>
      </c>
      <c r="AK6" s="137">
        <v>1</v>
      </c>
      <c r="AL6" s="17" t="s">
        <v>35</v>
      </c>
      <c r="AM6" s="136">
        <v>17</v>
      </c>
    </row>
    <row r="7" spans="1:39" x14ac:dyDescent="0.3">
      <c r="C7" s="8" t="s">
        <v>38</v>
      </c>
      <c r="D7" s="52">
        <v>1</v>
      </c>
      <c r="E7" s="52">
        <v>0</v>
      </c>
      <c r="F7" s="52">
        <v>0</v>
      </c>
      <c r="G7" s="52">
        <v>1</v>
      </c>
      <c r="H7" s="52">
        <v>1</v>
      </c>
      <c r="I7" s="52">
        <v>1</v>
      </c>
      <c r="J7" s="52">
        <v>1</v>
      </c>
      <c r="AD7" s="8" t="s">
        <v>39</v>
      </c>
      <c r="AE7" s="137">
        <v>1</v>
      </c>
      <c r="AF7" s="137">
        <v>1</v>
      </c>
      <c r="AG7" s="137">
        <v>0</v>
      </c>
      <c r="AH7" s="137">
        <v>0</v>
      </c>
      <c r="AI7" s="137">
        <v>1</v>
      </c>
      <c r="AJ7" s="137">
        <v>1</v>
      </c>
      <c r="AK7" s="137">
        <v>1</v>
      </c>
      <c r="AL7" s="17" t="s">
        <v>35</v>
      </c>
      <c r="AM7" s="136">
        <v>13</v>
      </c>
    </row>
    <row r="8" spans="1:39" x14ac:dyDescent="0.3">
      <c r="C8" s="8" t="s">
        <v>39</v>
      </c>
      <c r="D8" s="52">
        <v>1</v>
      </c>
      <c r="E8" s="52">
        <v>1</v>
      </c>
      <c r="F8" s="52">
        <v>0</v>
      </c>
      <c r="G8" s="52">
        <v>0</v>
      </c>
      <c r="H8" s="52">
        <v>1</v>
      </c>
      <c r="I8" s="52">
        <v>1</v>
      </c>
      <c r="J8" s="52">
        <v>1</v>
      </c>
      <c r="AD8" s="8" t="s">
        <v>40</v>
      </c>
      <c r="AE8" s="137">
        <v>1</v>
      </c>
      <c r="AF8" s="137">
        <v>1</v>
      </c>
      <c r="AG8" s="137">
        <v>1</v>
      </c>
      <c r="AH8" s="137">
        <v>0</v>
      </c>
      <c r="AI8" s="137">
        <v>0</v>
      </c>
      <c r="AJ8" s="137">
        <v>1</v>
      </c>
      <c r="AK8" s="137">
        <v>1</v>
      </c>
      <c r="AL8" s="17" t="s">
        <v>35</v>
      </c>
      <c r="AM8" s="136">
        <v>15</v>
      </c>
    </row>
    <row r="9" spans="1:39" x14ac:dyDescent="0.3">
      <c r="C9" s="8" t="s">
        <v>40</v>
      </c>
      <c r="D9" s="52">
        <v>1</v>
      </c>
      <c r="E9" s="52">
        <v>1</v>
      </c>
      <c r="F9" s="52">
        <v>1</v>
      </c>
      <c r="G9" s="52">
        <v>0</v>
      </c>
      <c r="H9" s="52">
        <v>0</v>
      </c>
      <c r="I9" s="52">
        <v>1</v>
      </c>
      <c r="J9" s="52">
        <v>1</v>
      </c>
      <c r="AD9" s="8" t="s">
        <v>41</v>
      </c>
      <c r="AE9" s="137">
        <v>1</v>
      </c>
      <c r="AF9" s="137">
        <v>1</v>
      </c>
      <c r="AG9" s="137">
        <v>1</v>
      </c>
      <c r="AH9" s="137">
        <v>1</v>
      </c>
      <c r="AI9" s="137">
        <v>0</v>
      </c>
      <c r="AJ9" s="137">
        <v>0</v>
      </c>
      <c r="AK9" s="137">
        <v>1</v>
      </c>
      <c r="AL9" s="17" t="s">
        <v>35</v>
      </c>
      <c r="AM9" s="136">
        <v>19</v>
      </c>
    </row>
    <row r="10" spans="1:39" x14ac:dyDescent="0.3">
      <c r="C10" s="8" t="s">
        <v>41</v>
      </c>
      <c r="D10" s="52">
        <v>1</v>
      </c>
      <c r="E10" s="52">
        <v>1</v>
      </c>
      <c r="F10" s="52">
        <v>1</v>
      </c>
      <c r="G10" s="52">
        <v>1</v>
      </c>
      <c r="H10" s="52">
        <v>0</v>
      </c>
      <c r="I10" s="52">
        <v>0</v>
      </c>
      <c r="J10" s="52">
        <v>1</v>
      </c>
      <c r="AD10" s="8" t="s">
        <v>42</v>
      </c>
      <c r="AE10" s="137">
        <v>1</v>
      </c>
      <c r="AF10" s="137">
        <v>1</v>
      </c>
      <c r="AG10" s="137">
        <v>1</v>
      </c>
      <c r="AH10" s="137">
        <v>1</v>
      </c>
      <c r="AI10" s="137">
        <v>1</v>
      </c>
      <c r="AJ10" s="137">
        <v>0</v>
      </c>
      <c r="AK10" s="137">
        <v>0</v>
      </c>
      <c r="AL10" s="17" t="s">
        <v>35</v>
      </c>
      <c r="AM10" s="136">
        <v>14</v>
      </c>
    </row>
    <row r="11" spans="1:39" x14ac:dyDescent="0.3">
      <c r="C11" s="8" t="s">
        <v>42</v>
      </c>
      <c r="D11" s="52">
        <v>1</v>
      </c>
      <c r="E11" s="52">
        <v>1</v>
      </c>
      <c r="F11" s="52">
        <v>1</v>
      </c>
      <c r="G11" s="52">
        <v>1</v>
      </c>
      <c r="H11" s="52">
        <v>1</v>
      </c>
      <c r="I11" s="52">
        <v>0</v>
      </c>
      <c r="J11" s="52">
        <v>0</v>
      </c>
      <c r="AD11" s="8" t="s">
        <v>43</v>
      </c>
      <c r="AE11" s="137">
        <v>0</v>
      </c>
      <c r="AF11" s="137">
        <v>1</v>
      </c>
      <c r="AG11" s="137">
        <v>1</v>
      </c>
      <c r="AH11" s="137">
        <v>1</v>
      </c>
      <c r="AI11" s="137">
        <v>1</v>
      </c>
      <c r="AJ11" s="137">
        <v>1</v>
      </c>
      <c r="AK11" s="137">
        <v>0</v>
      </c>
      <c r="AL11" s="17" t="s">
        <v>35</v>
      </c>
      <c r="AM11" s="136">
        <v>16</v>
      </c>
    </row>
    <row r="12" spans="1:39" x14ac:dyDescent="0.3">
      <c r="C12" s="8" t="s">
        <v>43</v>
      </c>
      <c r="D12" s="52">
        <v>0</v>
      </c>
      <c r="E12" s="52">
        <v>1</v>
      </c>
      <c r="F12" s="52">
        <v>1</v>
      </c>
      <c r="G12" s="52">
        <v>1</v>
      </c>
      <c r="H12" s="52">
        <v>1</v>
      </c>
      <c r="I12" s="52">
        <v>1</v>
      </c>
      <c r="J12" s="52">
        <v>0</v>
      </c>
      <c r="AD12" s="8" t="s">
        <v>44</v>
      </c>
      <c r="AE12" s="137">
        <v>0</v>
      </c>
      <c r="AF12" s="137">
        <v>0</v>
      </c>
      <c r="AG12" s="137">
        <v>1</v>
      </c>
      <c r="AH12" s="137">
        <v>1</v>
      </c>
      <c r="AI12" s="137">
        <v>1</v>
      </c>
      <c r="AJ12" s="137">
        <v>1</v>
      </c>
      <c r="AK12" s="137">
        <v>1</v>
      </c>
      <c r="AL12" s="17" t="s">
        <v>35</v>
      </c>
      <c r="AM12" s="136">
        <v>11</v>
      </c>
    </row>
    <row r="13" spans="1:39" x14ac:dyDescent="0.3">
      <c r="C13" s="8" t="s">
        <v>44</v>
      </c>
      <c r="D13" s="52">
        <v>0</v>
      </c>
      <c r="E13" s="52">
        <v>0</v>
      </c>
      <c r="F13" s="52">
        <v>1</v>
      </c>
      <c r="G13" s="52">
        <v>1</v>
      </c>
      <c r="H13" s="52">
        <v>1</v>
      </c>
      <c r="I13" s="52">
        <v>1</v>
      </c>
      <c r="J13" s="52">
        <v>1</v>
      </c>
      <c r="AD13" s="78"/>
      <c r="AE13" s="78"/>
      <c r="AF13" s="78"/>
      <c r="AG13" s="78"/>
      <c r="AH13" s="78"/>
      <c r="AI13" s="78"/>
      <c r="AJ13" s="78"/>
      <c r="AK13" s="78"/>
      <c r="AL13" s="78"/>
      <c r="AM13" s="78"/>
    </row>
    <row r="14" spans="1:39" x14ac:dyDescent="0.3">
      <c r="D14" s="53"/>
      <c r="E14" s="53"/>
      <c r="F14" s="53"/>
      <c r="G14" s="53"/>
      <c r="H14" s="53"/>
      <c r="I14" s="53"/>
      <c r="J14" s="53"/>
      <c r="AD14" s="78"/>
      <c r="AE14" s="78"/>
      <c r="AF14" s="78"/>
      <c r="AG14" s="78"/>
      <c r="AH14" s="78"/>
      <c r="AI14" s="78"/>
      <c r="AJ14" s="78"/>
      <c r="AK14" s="78"/>
      <c r="AL14" s="78"/>
      <c r="AM14" s="78"/>
    </row>
    <row r="15" spans="1:39" x14ac:dyDescent="0.3">
      <c r="C15" s="53"/>
      <c r="D15" s="53"/>
      <c r="E15" s="53"/>
      <c r="F15" s="53"/>
      <c r="G15" s="53"/>
      <c r="H15" s="53"/>
      <c r="I15" s="53"/>
      <c r="J15" s="53"/>
    </row>
    <row r="16" spans="1:39" x14ac:dyDescent="0.3">
      <c r="B16" s="150" t="s">
        <v>0</v>
      </c>
      <c r="C16" s="150"/>
      <c r="D16" s="150"/>
    </row>
    <row r="17" spans="2:14" x14ac:dyDescent="0.3">
      <c r="D17" s="19" t="s">
        <v>38</v>
      </c>
      <c r="E17" s="19" t="s">
        <v>39</v>
      </c>
      <c r="F17" s="19" t="s">
        <v>40</v>
      </c>
      <c r="G17" s="19" t="s">
        <v>41</v>
      </c>
      <c r="H17" s="19" t="s">
        <v>42</v>
      </c>
      <c r="I17" s="19" t="s">
        <v>43</v>
      </c>
      <c r="J17" s="19" t="s">
        <v>44</v>
      </c>
    </row>
    <row r="18" spans="2:14" ht="14.7" customHeight="1" x14ac:dyDescent="0.3">
      <c r="B18" s="162" t="s">
        <v>52</v>
      </c>
      <c r="C18" s="162"/>
      <c r="D18" s="54"/>
      <c r="E18" s="54"/>
      <c r="F18" s="54"/>
      <c r="G18" s="54"/>
      <c r="H18" s="54"/>
      <c r="I18" s="54"/>
      <c r="J18" s="54"/>
    </row>
    <row r="19" spans="2:14" x14ac:dyDescent="0.3">
      <c r="B19" s="162"/>
      <c r="C19" s="162"/>
      <c r="D19" s="53"/>
      <c r="E19" s="53"/>
      <c r="F19" s="53"/>
      <c r="G19" s="53"/>
      <c r="H19" s="53"/>
      <c r="I19" s="53"/>
      <c r="J19" s="53"/>
    </row>
    <row r="20" spans="2:14" x14ac:dyDescent="0.3">
      <c r="B20" s="162"/>
      <c r="C20" s="162"/>
      <c r="D20" s="53"/>
      <c r="E20" s="53"/>
      <c r="F20" s="53"/>
      <c r="G20" s="53"/>
      <c r="H20" s="53"/>
      <c r="I20" s="53"/>
      <c r="J20" s="53"/>
    </row>
    <row r="21" spans="2:14" x14ac:dyDescent="0.3">
      <c r="B21" s="55"/>
      <c r="C21" s="55"/>
      <c r="D21" s="53"/>
      <c r="E21" s="53"/>
      <c r="F21" s="53"/>
      <c r="G21" s="53"/>
      <c r="H21" s="53"/>
      <c r="I21" s="53"/>
      <c r="J21" s="53"/>
    </row>
    <row r="22" spans="2:14" x14ac:dyDescent="0.3">
      <c r="B22" s="150" t="s">
        <v>1</v>
      </c>
      <c r="C22" s="150"/>
      <c r="D22" s="150"/>
      <c r="E22" s="53"/>
      <c r="F22" s="53"/>
      <c r="G22" s="53"/>
      <c r="H22" s="53"/>
      <c r="I22" s="53"/>
      <c r="J22" s="53"/>
    </row>
    <row r="23" spans="2:14" x14ac:dyDescent="0.3">
      <c r="B23" s="163" t="s">
        <v>51</v>
      </c>
      <c r="C23" s="163"/>
      <c r="D23" s="56"/>
      <c r="E23" s="53"/>
      <c r="F23" s="53"/>
      <c r="G23" s="53"/>
      <c r="H23" s="53"/>
      <c r="I23" s="53"/>
      <c r="J23" s="53"/>
    </row>
    <row r="24" spans="2:14" x14ac:dyDescent="0.3">
      <c r="B24" s="163"/>
      <c r="C24" s="163"/>
      <c r="D24" s="53"/>
      <c r="E24" s="53"/>
      <c r="F24" s="53"/>
      <c r="G24" s="53"/>
      <c r="H24" s="53"/>
      <c r="I24" s="53"/>
      <c r="J24" s="53"/>
    </row>
    <row r="25" spans="2:14" x14ac:dyDescent="0.3">
      <c r="C25" s="53"/>
      <c r="D25" s="53"/>
      <c r="E25" s="53"/>
      <c r="F25" s="53"/>
      <c r="G25" s="53"/>
      <c r="H25" s="53"/>
      <c r="I25" s="53"/>
      <c r="J25" s="53"/>
    </row>
    <row r="26" spans="2:14" x14ac:dyDescent="0.3">
      <c r="B26" s="8" t="s">
        <v>2</v>
      </c>
      <c r="C26" s="53"/>
      <c r="D26" s="53"/>
      <c r="E26" s="53"/>
      <c r="F26" s="53"/>
      <c r="G26" s="53"/>
      <c r="H26" s="53"/>
      <c r="I26" s="53"/>
      <c r="J26" s="53"/>
    </row>
    <row r="27" spans="2:14" ht="14.7" customHeight="1" x14ac:dyDescent="0.3">
      <c r="C27" s="160" t="s">
        <v>45</v>
      </c>
      <c r="D27" s="157" t="s">
        <v>50</v>
      </c>
      <c r="E27" s="8"/>
      <c r="F27" s="157" t="s">
        <v>49</v>
      </c>
      <c r="H27" s="157" t="s">
        <v>91</v>
      </c>
      <c r="J27" s="19" t="s">
        <v>92</v>
      </c>
      <c r="L27" s="157" t="s">
        <v>93</v>
      </c>
      <c r="M27" s="157" t="s">
        <v>94</v>
      </c>
    </row>
    <row r="28" spans="2:14" ht="14.7" customHeight="1" x14ac:dyDescent="0.3">
      <c r="C28" s="160"/>
      <c r="D28" s="158"/>
      <c r="E28" s="8"/>
      <c r="F28" s="158"/>
      <c r="H28" s="158"/>
      <c r="J28" s="57">
        <v>0</v>
      </c>
      <c r="L28" s="158"/>
      <c r="M28" s="158"/>
      <c r="N28" s="8"/>
    </row>
    <row r="29" spans="2:14" x14ac:dyDescent="0.3">
      <c r="C29" s="51" t="s">
        <v>38</v>
      </c>
      <c r="D29" s="94"/>
      <c r="E29" s="17" t="s">
        <v>35</v>
      </c>
      <c r="F29" s="89">
        <f>H29+$J$28</f>
        <v>17</v>
      </c>
      <c r="H29" s="52">
        <v>17</v>
      </c>
      <c r="L29" s="60">
        <v>0</v>
      </c>
      <c r="M29" s="60">
        <v>23</v>
      </c>
    </row>
    <row r="30" spans="2:14" x14ac:dyDescent="0.3">
      <c r="C30" s="51" t="s">
        <v>39</v>
      </c>
      <c r="D30" s="94"/>
      <c r="E30" s="17" t="s">
        <v>35</v>
      </c>
      <c r="F30" s="89">
        <f t="shared" ref="F30:F35" si="0">H30+$J$28</f>
        <v>13</v>
      </c>
      <c r="H30" s="52">
        <v>13</v>
      </c>
      <c r="L30" s="53">
        <v>2</v>
      </c>
      <c r="M30" s="53">
        <v>25</v>
      </c>
    </row>
    <row r="31" spans="2:14" x14ac:dyDescent="0.3">
      <c r="C31" s="51" t="s">
        <v>40</v>
      </c>
      <c r="D31" s="94"/>
      <c r="E31" s="17" t="s">
        <v>35</v>
      </c>
      <c r="F31" s="89">
        <f t="shared" si="0"/>
        <v>15</v>
      </c>
      <c r="H31" s="52">
        <v>15</v>
      </c>
      <c r="L31" s="53">
        <v>4</v>
      </c>
      <c r="M31" s="53">
        <v>28</v>
      </c>
    </row>
    <row r="32" spans="2:14" x14ac:dyDescent="0.3">
      <c r="C32" s="51" t="s">
        <v>41</v>
      </c>
      <c r="D32" s="94"/>
      <c r="E32" s="17" t="s">
        <v>35</v>
      </c>
      <c r="F32" s="89">
        <f t="shared" si="0"/>
        <v>19</v>
      </c>
      <c r="H32" s="52">
        <v>19</v>
      </c>
      <c r="L32" s="53">
        <v>6</v>
      </c>
      <c r="M32" s="53">
        <v>31</v>
      </c>
    </row>
    <row r="33" spans="3:13" x14ac:dyDescent="0.3">
      <c r="C33" s="51" t="s">
        <v>42</v>
      </c>
      <c r="D33" s="94"/>
      <c r="E33" s="17" t="s">
        <v>35</v>
      </c>
      <c r="F33" s="89">
        <f t="shared" si="0"/>
        <v>14</v>
      </c>
      <c r="H33" s="52">
        <v>14</v>
      </c>
      <c r="L33" s="53">
        <v>8</v>
      </c>
      <c r="M33" s="53">
        <v>33</v>
      </c>
    </row>
    <row r="34" spans="3:13" x14ac:dyDescent="0.3">
      <c r="C34" s="51" t="s">
        <v>43</v>
      </c>
      <c r="D34" s="94"/>
      <c r="E34" s="17" t="s">
        <v>35</v>
      </c>
      <c r="F34" s="89">
        <f t="shared" si="0"/>
        <v>16</v>
      </c>
      <c r="H34" s="52">
        <v>16</v>
      </c>
      <c r="L34" s="53">
        <v>10</v>
      </c>
      <c r="M34" s="53">
        <v>36</v>
      </c>
    </row>
    <row r="35" spans="3:13" x14ac:dyDescent="0.3">
      <c r="C35" s="51" t="s">
        <v>44</v>
      </c>
      <c r="D35" s="94"/>
      <c r="E35" s="17" t="s">
        <v>35</v>
      </c>
      <c r="F35" s="89">
        <f t="shared" si="0"/>
        <v>11</v>
      </c>
      <c r="H35" s="52">
        <v>11</v>
      </c>
      <c r="L35" s="53">
        <v>12</v>
      </c>
      <c r="M35" s="53">
        <v>39</v>
      </c>
    </row>
    <row r="36" spans="3:13" x14ac:dyDescent="0.3">
      <c r="D36" s="58"/>
      <c r="H36" s="58"/>
    </row>
    <row r="37" spans="3:13" x14ac:dyDescent="0.3">
      <c r="C37" s="59"/>
    </row>
  </sheetData>
  <mergeCells count="14">
    <mergeCell ref="AD4:AD5"/>
    <mergeCell ref="AE4:AK4"/>
    <mergeCell ref="M27:M28"/>
    <mergeCell ref="C5:C6"/>
    <mergeCell ref="D5:J5"/>
    <mergeCell ref="B16:D16"/>
    <mergeCell ref="B18:C20"/>
    <mergeCell ref="B22:D22"/>
    <mergeCell ref="B23:C24"/>
    <mergeCell ref="C27:C28"/>
    <mergeCell ref="D27:D28"/>
    <mergeCell ref="F27:F28"/>
    <mergeCell ref="H27:H28"/>
    <mergeCell ref="L27:L2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2BA58-76DA-4D2C-BB86-89683BF5B171}">
  <dimension ref="A1:I59"/>
  <sheetViews>
    <sheetView showGridLines="0" workbookViewId="0">
      <selection activeCell="AG8" sqref="AG8"/>
    </sheetView>
  </sheetViews>
  <sheetFormatPr defaultColWidth="8.85546875" defaultRowHeight="14.4" x14ac:dyDescent="0.3"/>
  <cols>
    <col min="1" max="2" width="8.85546875" style="109"/>
    <col min="3" max="3" width="44.42578125" style="109" customWidth="1"/>
    <col min="4" max="4" width="12.28515625" style="109" customWidth="1"/>
    <col min="5" max="8" width="16" style="110" customWidth="1"/>
    <col min="9" max="9" width="13.140625" style="109" customWidth="1"/>
    <col min="10" max="16384" width="8.85546875" style="109"/>
  </cols>
  <sheetData>
    <row r="1" spans="1:8" s="61" customFormat="1" ht="23.4" customHeight="1" x14ac:dyDescent="0.3">
      <c r="A1" s="30" t="s">
        <v>95</v>
      </c>
      <c r="E1" s="95"/>
      <c r="F1" s="95"/>
      <c r="G1" s="95"/>
      <c r="H1" s="95"/>
    </row>
    <row r="2" spans="1:8" s="61" customFormat="1" ht="15.15" customHeight="1" x14ac:dyDescent="0.3">
      <c r="B2" s="62"/>
      <c r="E2" s="95"/>
      <c r="F2" s="95"/>
      <c r="G2" s="95"/>
      <c r="H2" s="95"/>
    </row>
    <row r="3" spans="1:8" x14ac:dyDescent="0.3">
      <c r="B3" s="8" t="s">
        <v>47</v>
      </c>
      <c r="C3" s="8"/>
      <c r="D3" s="8"/>
    </row>
    <row r="4" spans="1:8" x14ac:dyDescent="0.3">
      <c r="B4" s="8"/>
      <c r="C4" s="111" t="s">
        <v>96</v>
      </c>
      <c r="D4" s="112">
        <v>100</v>
      </c>
    </row>
    <row r="5" spans="1:8" x14ac:dyDescent="0.3">
      <c r="B5" s="8"/>
      <c r="C5" s="111" t="s">
        <v>97</v>
      </c>
      <c r="D5" s="112">
        <v>500</v>
      </c>
    </row>
    <row r="6" spans="1:8" x14ac:dyDescent="0.3">
      <c r="B6" s="8"/>
    </row>
    <row r="7" spans="1:8" x14ac:dyDescent="0.3">
      <c r="B7" s="8"/>
      <c r="C7" s="111" t="s">
        <v>98</v>
      </c>
      <c r="D7" s="113">
        <v>1600</v>
      </c>
    </row>
    <row r="8" spans="1:8" x14ac:dyDescent="0.3">
      <c r="B8" s="8"/>
      <c r="C8" s="111" t="s">
        <v>99</v>
      </c>
      <c r="D8" s="113">
        <v>2000</v>
      </c>
    </row>
    <row r="9" spans="1:8" x14ac:dyDescent="0.3">
      <c r="C9" s="111" t="s">
        <v>100</v>
      </c>
      <c r="D9" s="113">
        <v>1500</v>
      </c>
    </row>
    <row r="10" spans="1:8" x14ac:dyDescent="0.3">
      <c r="C10" s="111" t="s">
        <v>101</v>
      </c>
      <c r="D10" s="113">
        <v>13</v>
      </c>
    </row>
    <row r="11" spans="1:8" x14ac:dyDescent="0.3">
      <c r="C11" s="111" t="s">
        <v>102</v>
      </c>
      <c r="D11" s="113">
        <v>15</v>
      </c>
    </row>
    <row r="12" spans="1:8" x14ac:dyDescent="0.3">
      <c r="C12" s="111" t="s">
        <v>103</v>
      </c>
      <c r="D12" s="113">
        <v>3</v>
      </c>
    </row>
    <row r="14" spans="1:8" x14ac:dyDescent="0.3">
      <c r="C14" s="111" t="s">
        <v>104</v>
      </c>
      <c r="D14" s="112">
        <v>160</v>
      </c>
    </row>
    <row r="15" spans="1:8" x14ac:dyDescent="0.3">
      <c r="C15" s="111" t="s">
        <v>105</v>
      </c>
      <c r="D15" s="114">
        <v>20</v>
      </c>
    </row>
    <row r="16" spans="1:8" x14ac:dyDescent="0.3">
      <c r="C16" s="111" t="s">
        <v>135</v>
      </c>
      <c r="D16" s="112">
        <v>4</v>
      </c>
    </row>
    <row r="18" spans="2:9" x14ac:dyDescent="0.3">
      <c r="D18" s="111" t="s">
        <v>106</v>
      </c>
      <c r="E18" s="110">
        <v>1</v>
      </c>
      <c r="F18" s="110">
        <v>2</v>
      </c>
      <c r="G18" s="110">
        <v>3</v>
      </c>
      <c r="H18" s="110">
        <v>4</v>
      </c>
    </row>
    <row r="19" spans="2:9" x14ac:dyDescent="0.3">
      <c r="D19" s="111" t="s">
        <v>107</v>
      </c>
      <c r="E19" s="115">
        <v>3000</v>
      </c>
      <c r="F19" s="115">
        <v>5000</v>
      </c>
      <c r="G19" s="115">
        <v>2000</v>
      </c>
      <c r="H19" s="115">
        <v>1000</v>
      </c>
    </row>
    <row r="21" spans="2:9" x14ac:dyDescent="0.3">
      <c r="B21" s="8" t="s">
        <v>0</v>
      </c>
      <c r="C21" s="8"/>
      <c r="D21" s="8"/>
      <c r="E21" s="19"/>
      <c r="I21" s="164"/>
    </row>
    <row r="22" spans="2:9" ht="14.4" customHeight="1" x14ac:dyDescent="0.3">
      <c r="C22" s="109" t="s">
        <v>106</v>
      </c>
      <c r="E22" s="110">
        <v>1</v>
      </c>
      <c r="F22" s="110">
        <v>2</v>
      </c>
      <c r="G22" s="110">
        <v>3</v>
      </c>
      <c r="H22" s="110">
        <v>4</v>
      </c>
      <c r="I22" s="164"/>
    </row>
    <row r="23" spans="2:9" x14ac:dyDescent="0.3">
      <c r="C23" s="109" t="s">
        <v>136</v>
      </c>
      <c r="E23" s="140"/>
      <c r="F23" s="140"/>
      <c r="G23" s="140"/>
      <c r="H23" s="140"/>
      <c r="I23" s="117"/>
    </row>
    <row r="24" spans="2:9" x14ac:dyDescent="0.3">
      <c r="C24" s="109" t="s">
        <v>137</v>
      </c>
      <c r="E24" s="140"/>
      <c r="F24" s="140"/>
      <c r="G24" s="140"/>
      <c r="H24" s="140"/>
      <c r="I24" s="117"/>
    </row>
    <row r="25" spans="2:9" x14ac:dyDescent="0.3">
      <c r="C25" s="109" t="s">
        <v>138</v>
      </c>
      <c r="E25" s="116"/>
      <c r="F25" s="116"/>
      <c r="G25" s="116"/>
      <c r="H25" s="116"/>
      <c r="I25" s="117"/>
    </row>
    <row r="26" spans="2:9" x14ac:dyDescent="0.3">
      <c r="C26" s="109" t="s">
        <v>108</v>
      </c>
      <c r="E26" s="116"/>
      <c r="F26" s="116"/>
      <c r="G26" s="116"/>
      <c r="H26" s="116"/>
      <c r="I26" s="117"/>
    </row>
    <row r="27" spans="2:9" x14ac:dyDescent="0.3">
      <c r="I27" s="117"/>
    </row>
    <row r="28" spans="2:9" x14ac:dyDescent="0.3">
      <c r="B28" s="150" t="s">
        <v>109</v>
      </c>
      <c r="C28" s="150"/>
      <c r="D28" s="150"/>
      <c r="I28" s="164"/>
    </row>
    <row r="29" spans="2:9" ht="15" thickBot="1" x14ac:dyDescent="0.35">
      <c r="C29" s="109" t="s">
        <v>106</v>
      </c>
      <c r="D29" s="109">
        <v>0</v>
      </c>
      <c r="E29" s="110">
        <v>1</v>
      </c>
      <c r="F29" s="110">
        <v>2</v>
      </c>
      <c r="G29" s="110">
        <v>3</v>
      </c>
      <c r="H29" s="110">
        <v>4</v>
      </c>
      <c r="I29" s="164"/>
    </row>
    <row r="30" spans="2:9" x14ac:dyDescent="0.3">
      <c r="C30" s="109" t="s">
        <v>110</v>
      </c>
      <c r="D30" s="118">
        <f>D4</f>
        <v>100</v>
      </c>
      <c r="E30" s="119">
        <f>D30+E23-E24</f>
        <v>100</v>
      </c>
      <c r="F30" s="120">
        <f>E30+F23-F24</f>
        <v>100</v>
      </c>
      <c r="G30" s="120">
        <f>F30+G23-G24</f>
        <v>100</v>
      </c>
      <c r="H30" s="121">
        <f>G30+H23-H24</f>
        <v>100</v>
      </c>
      <c r="I30" s="117"/>
    </row>
    <row r="31" spans="2:9" x14ac:dyDescent="0.3">
      <c r="C31" s="109" t="s">
        <v>111</v>
      </c>
      <c r="D31" s="118"/>
      <c r="E31" s="122">
        <f>E30*$D14</f>
        <v>16000</v>
      </c>
      <c r="F31" s="115">
        <f>F30*$D14</f>
        <v>16000</v>
      </c>
      <c r="G31" s="115">
        <f>G30*$D14</f>
        <v>16000</v>
      </c>
      <c r="H31" s="123">
        <f>H30*$D14</f>
        <v>16000</v>
      </c>
      <c r="I31" s="117"/>
    </row>
    <row r="32" spans="2:9" x14ac:dyDescent="0.3">
      <c r="C32" s="109" t="s">
        <v>112</v>
      </c>
      <c r="D32" s="118"/>
      <c r="E32" s="124">
        <f>E31+E25</f>
        <v>16000</v>
      </c>
      <c r="F32" s="125">
        <f>F31+F25</f>
        <v>16000</v>
      </c>
      <c r="G32" s="125">
        <f>G31+G25</f>
        <v>16000</v>
      </c>
      <c r="H32" s="126">
        <f>H31+H25</f>
        <v>16000</v>
      </c>
      <c r="I32" s="117"/>
    </row>
    <row r="33" spans="2:9" ht="13.5" customHeight="1" thickBot="1" x14ac:dyDescent="0.35">
      <c r="C33" s="109" t="s">
        <v>113</v>
      </c>
      <c r="D33" s="118">
        <f>D5</f>
        <v>500</v>
      </c>
      <c r="E33" s="127">
        <f>D33+E26-E19</f>
        <v>-2500</v>
      </c>
      <c r="F33" s="128">
        <f>E33+F26-F19</f>
        <v>-7500</v>
      </c>
      <c r="G33" s="128">
        <f>F33+G26-G19</f>
        <v>-9500</v>
      </c>
      <c r="H33" s="129">
        <f>G33+H26-H19</f>
        <v>-10500</v>
      </c>
      <c r="I33" s="117"/>
    </row>
    <row r="34" spans="2:9" ht="13.5" customHeight="1" thickBot="1" x14ac:dyDescent="0.35"/>
    <row r="35" spans="2:9" ht="13.5" customHeight="1" x14ac:dyDescent="0.3">
      <c r="C35" s="109" t="s">
        <v>114</v>
      </c>
      <c r="D35" s="130">
        <f>D7*SUM(E23:H23)</f>
        <v>0</v>
      </c>
    </row>
    <row r="36" spans="2:9" ht="13.5" customHeight="1" x14ac:dyDescent="0.3">
      <c r="C36" s="109" t="s">
        <v>115</v>
      </c>
      <c r="D36" s="131">
        <f>D8*SUM(E24:H24)</f>
        <v>0</v>
      </c>
    </row>
    <row r="37" spans="2:9" ht="13.5" customHeight="1" x14ac:dyDescent="0.3">
      <c r="C37" s="109" t="s">
        <v>116</v>
      </c>
      <c r="D37" s="131">
        <f>D9*SUM(E30:H30)</f>
        <v>600000</v>
      </c>
    </row>
    <row r="38" spans="2:9" ht="13.5" customHeight="1" x14ac:dyDescent="0.3">
      <c r="C38" s="109" t="s">
        <v>117</v>
      </c>
      <c r="D38" s="131">
        <f>D10*SUM(E25:H25)</f>
        <v>0</v>
      </c>
    </row>
    <row r="39" spans="2:9" ht="13.5" customHeight="1" x14ac:dyDescent="0.3">
      <c r="C39" s="109" t="s">
        <v>118</v>
      </c>
      <c r="D39" s="131">
        <f>D11*SUM(E26:H26)</f>
        <v>0</v>
      </c>
    </row>
    <row r="40" spans="2:9" ht="13.5" customHeight="1" thickBot="1" x14ac:dyDescent="0.35">
      <c r="C40" s="109" t="s">
        <v>119</v>
      </c>
      <c r="D40" s="132">
        <f>D12*SUM(E33:H33)</f>
        <v>-90000</v>
      </c>
    </row>
    <row r="41" spans="2:9" ht="13.5" customHeight="1" x14ac:dyDescent="0.3"/>
    <row r="42" spans="2:9" ht="13.5" customHeight="1" x14ac:dyDescent="0.3">
      <c r="B42" s="8" t="s">
        <v>1</v>
      </c>
      <c r="C42" s="8"/>
      <c r="D42" s="8"/>
    </row>
    <row r="43" spans="2:9" ht="13.5" customHeight="1" x14ac:dyDescent="0.3">
      <c r="C43" s="109" t="s">
        <v>120</v>
      </c>
      <c r="D43" s="133"/>
    </row>
    <row r="44" spans="2:9" ht="13.5" customHeight="1" x14ac:dyDescent="0.3"/>
    <row r="45" spans="2:9" x14ac:dyDescent="0.3">
      <c r="B45" s="8" t="s">
        <v>2</v>
      </c>
      <c r="C45" s="8"/>
      <c r="D45" s="8"/>
      <c r="E45" s="19"/>
    </row>
    <row r="46" spans="2:9" x14ac:dyDescent="0.3">
      <c r="B46" s="5"/>
      <c r="C46" s="109" t="s">
        <v>106</v>
      </c>
      <c r="D46" s="5"/>
      <c r="E46" s="110">
        <v>1</v>
      </c>
      <c r="F46" s="110">
        <v>2</v>
      </c>
      <c r="G46" s="110">
        <v>3</v>
      </c>
      <c r="H46" s="110">
        <v>4</v>
      </c>
    </row>
    <row r="47" spans="2:9" x14ac:dyDescent="0.3">
      <c r="C47" s="109" t="s">
        <v>113</v>
      </c>
      <c r="E47" s="134"/>
      <c r="F47" s="134"/>
      <c r="G47" s="134"/>
      <c r="H47" s="134"/>
    </row>
    <row r="48" spans="2:9" x14ac:dyDescent="0.3">
      <c r="E48" s="17" t="s">
        <v>35</v>
      </c>
      <c r="F48" s="17" t="s">
        <v>35</v>
      </c>
      <c r="G48" s="17" t="s">
        <v>35</v>
      </c>
      <c r="H48" s="17" t="s">
        <v>35</v>
      </c>
    </row>
    <row r="49" spans="3:8" x14ac:dyDescent="0.3">
      <c r="C49" s="109" t="s">
        <v>121</v>
      </c>
      <c r="E49" s="115">
        <v>0</v>
      </c>
      <c r="F49" s="115">
        <v>0</v>
      </c>
      <c r="G49" s="115">
        <v>0</v>
      </c>
      <c r="H49" s="115">
        <v>0</v>
      </c>
    </row>
    <row r="51" spans="3:8" x14ac:dyDescent="0.3">
      <c r="C51" s="109" t="s">
        <v>106</v>
      </c>
      <c r="E51" s="110">
        <v>1</v>
      </c>
      <c r="F51" s="110">
        <v>2</v>
      </c>
      <c r="G51" s="110">
        <v>3</v>
      </c>
      <c r="H51" s="110">
        <v>4</v>
      </c>
    </row>
    <row r="52" spans="3:8" x14ac:dyDescent="0.3">
      <c r="C52" s="109" t="s">
        <v>122</v>
      </c>
      <c r="E52" s="135"/>
      <c r="F52" s="135"/>
      <c r="G52" s="135"/>
      <c r="H52" s="135"/>
    </row>
    <row r="53" spans="3:8" x14ac:dyDescent="0.3">
      <c r="E53" s="17" t="s">
        <v>37</v>
      </c>
      <c r="F53" s="17" t="s">
        <v>37</v>
      </c>
      <c r="G53" s="17" t="s">
        <v>37</v>
      </c>
      <c r="H53" s="17" t="s">
        <v>37</v>
      </c>
    </row>
    <row r="54" spans="3:8" x14ac:dyDescent="0.3">
      <c r="C54" s="109" t="s">
        <v>123</v>
      </c>
      <c r="E54" s="115">
        <f>$D15*E30</f>
        <v>2000</v>
      </c>
      <c r="F54" s="115">
        <f>$D15*F30</f>
        <v>2000</v>
      </c>
      <c r="G54" s="115">
        <f>$D15*G30</f>
        <v>2000</v>
      </c>
      <c r="H54" s="115">
        <f>$D15*H30</f>
        <v>2000</v>
      </c>
    </row>
    <row r="56" spans="3:8" x14ac:dyDescent="0.3">
      <c r="C56" s="109" t="s">
        <v>106</v>
      </c>
      <c r="E56" s="110">
        <v>1</v>
      </c>
      <c r="F56" s="110">
        <v>2</v>
      </c>
      <c r="G56" s="110">
        <v>3</v>
      </c>
      <c r="H56" s="110">
        <v>4</v>
      </c>
    </row>
    <row r="57" spans="3:8" x14ac:dyDescent="0.3">
      <c r="C57" s="109" t="s">
        <v>108</v>
      </c>
      <c r="E57" s="134"/>
      <c r="F57" s="134"/>
      <c r="G57" s="134"/>
      <c r="H57" s="134"/>
    </row>
    <row r="58" spans="3:8" x14ac:dyDescent="0.3">
      <c r="E58" s="17" t="s">
        <v>37</v>
      </c>
      <c r="F58" s="17" t="s">
        <v>37</v>
      </c>
      <c r="G58" s="17" t="s">
        <v>37</v>
      </c>
      <c r="H58" s="17" t="s">
        <v>37</v>
      </c>
    </row>
    <row r="59" spans="3:8" x14ac:dyDescent="0.3">
      <c r="C59" s="109" t="s">
        <v>124</v>
      </c>
      <c r="E59" s="115">
        <f>E32/$D16</f>
        <v>4000</v>
      </c>
      <c r="F59" s="115">
        <f>F32/$D16</f>
        <v>4000</v>
      </c>
      <c r="G59" s="115">
        <f>G32/$D16</f>
        <v>4000</v>
      </c>
      <c r="H59" s="115">
        <f>H32/$D16</f>
        <v>4000</v>
      </c>
    </row>
  </sheetData>
  <mergeCells count="3">
    <mergeCell ref="I21:I22"/>
    <mergeCell ref="B28:D28"/>
    <mergeCell ref="I28:I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Task1-Product_mix</vt:lpstr>
      <vt:lpstr>Task2-Advertising_1</vt:lpstr>
      <vt:lpstr>Task3-Avertising_2</vt:lpstr>
      <vt:lpstr>Task4-Employee_scheduling</vt:lpstr>
      <vt:lpstr>Task4-Sensitivity</vt:lpstr>
      <vt:lpstr>Task5-Aggregate_planning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Lasitha Dharmasena</dc:creator>
  <cp:lastModifiedBy>Annista Wijayanayake</cp:lastModifiedBy>
  <cp:lastPrinted>2016-03-31T02:17:14Z</cp:lastPrinted>
  <dcterms:created xsi:type="dcterms:W3CDTF">2014-11-18T01:43:09Z</dcterms:created>
  <dcterms:modified xsi:type="dcterms:W3CDTF">2025-03-14T09:09:57Z</dcterms:modified>
</cp:coreProperties>
</file>