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/T1-MIS775/MIS775-2025-T1/Week 9-Quantitative Risk Analysis/"/>
    </mc:Choice>
  </mc:AlternateContent>
  <xr:revisionPtr revIDLastSave="233" documentId="8_{F978D44C-5145-4C54-BEFB-7D4E5B1DADF7}" xr6:coauthVersionLast="47" xr6:coauthVersionMax="47" xr10:uidLastSave="{9FBFE624-CC28-4781-A1EA-B9C701C928DF}"/>
  <bookViews>
    <workbookView xWindow="-120" yWindow="-120" windowWidth="51840" windowHeight="21120" tabRatio="795" activeTab="7" xr2:uid="{00000000-000D-0000-FFFF-FFFF00000000}"/>
  </bookViews>
  <sheets>
    <sheet name="Instructions" sheetId="8" r:id="rId1"/>
    <sheet name="Manager Page" sheetId="4" r:id="rId2"/>
    <sheet name="Conceptual Model" sheetId="2" r:id="rId3"/>
    <sheet name="Distributions" sheetId="21" r:id="rId4"/>
    <sheet name="Model" sheetId="1" r:id="rId5"/>
    <sheet name="Simulated Output" sheetId="11" r:id="rId6"/>
    <sheet name="Output Summary" sheetId="13" r:id="rId7"/>
    <sheet name="Risk Analysis" sheetId="14" r:id="rId8"/>
    <sheet name="class-Ex1" sheetId="20" r:id="rId9"/>
    <sheet name="Class-Ex 2" sheetId="16" r:id="rId10"/>
    <sheet name="Class-Ex3" sheetId="19" r:id="rId11"/>
  </sheets>
  <externalReferences>
    <externalReference r:id="rId12"/>
    <externalReference r:id="rId13"/>
  </externalReferences>
  <definedNames>
    <definedName name="Contribution_margin_per_unit" localSheetId="9">[1]Model!$C$4</definedName>
    <definedName name="Contribution_margin_per_unit" localSheetId="8">[1]Model!$C$4</definedName>
    <definedName name="Contribution_margin_per_unit" localSheetId="10">[1]Model!$C$4</definedName>
    <definedName name="Contribution_margin_per_unit" localSheetId="3">[2]Model!$C$4</definedName>
    <definedName name="Contribution_margin_per_unit">Model!$C$4</definedName>
    <definedName name="Cost_of_parts_per_unit" localSheetId="9">[1]Model!$H$5</definedName>
    <definedName name="Cost_of_parts_per_unit" localSheetId="8">[1]Model!$H$5</definedName>
    <definedName name="Cost_of_parts_per_unit" localSheetId="10">[1]Model!$H$5</definedName>
    <definedName name="Cost_of_parts_per_unit" localSheetId="3">[2]Model!$H$5</definedName>
    <definedName name="Cost_of_parts_per_unit">Model!$H$5</definedName>
    <definedName name="Demand" localSheetId="9">[1]Model!$H$6</definedName>
    <definedName name="Demand" localSheetId="8">[1]Model!$H$6</definedName>
    <definedName name="Demand" localSheetId="10">[1]Model!$H$6</definedName>
    <definedName name="Demand" localSheetId="3">[2]Model!$H$6</definedName>
    <definedName name="Demand">Model!$H$6</definedName>
    <definedName name="Direct_labour_cost_per_unit" localSheetId="9">[1]Model!$H$4</definedName>
    <definedName name="Direct_labour_cost_per_unit" localSheetId="8">[1]Model!$H$4</definedName>
    <definedName name="Direct_labour_cost_per_unit" localSheetId="10">[1]Model!$H$4</definedName>
    <definedName name="Direct_labour_cost_per_unit" localSheetId="3">[2]Model!$H$4</definedName>
    <definedName name="Direct_labour_cost_per_unit">Model!$H$4</definedName>
    <definedName name="First_year_profit" localSheetId="9">[1]Model!$C$6</definedName>
    <definedName name="First_year_profit" localSheetId="8">[1]Model!$C$6</definedName>
    <definedName name="First_year_profit" localSheetId="10">[1]Model!$C$6</definedName>
    <definedName name="First_year_profit" localSheetId="3">[2]Model!$C$6</definedName>
    <definedName name="First_year_profit">Model!$C$6</definedName>
    <definedName name="Selling_price_per_unit" localSheetId="9">[1]Model!$H$10</definedName>
    <definedName name="Selling_price_per_unit" localSheetId="8">[1]Model!$H$10</definedName>
    <definedName name="Selling_price_per_unit" localSheetId="10">[1]Model!$H$10</definedName>
    <definedName name="Selling_price_per_unit" localSheetId="3">[2]Model!$H$10</definedName>
    <definedName name="Selling_price_per_unit">Model!$H$10</definedName>
    <definedName name="solver_adj" localSheetId="4" hidden="1">Model!$H$10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Model!$C$6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  <c r="H13" i="21"/>
  <c r="D13" i="21"/>
  <c r="H12" i="21"/>
  <c r="D12" i="21"/>
  <c r="H11" i="21"/>
  <c r="D11" i="21"/>
  <c r="H10" i="21"/>
  <c r="D10" i="21"/>
  <c r="H9" i="21"/>
  <c r="D9" i="21"/>
  <c r="G9" i="21" s="1"/>
  <c r="F10" i="21" s="1"/>
  <c r="G10" i="21" s="1"/>
  <c r="F11" i="21" s="1"/>
  <c r="G11" i="21" s="1"/>
  <c r="F12" i="21" s="1"/>
  <c r="G12" i="21" s="1"/>
  <c r="F13" i="21" s="1"/>
  <c r="G13" i="21" s="1"/>
  <c r="B9" i="20"/>
  <c r="C8" i="20"/>
  <c r="C7" i="20"/>
  <c r="C6" i="20"/>
  <c r="C5" i="20"/>
  <c r="C4" i="20"/>
  <c r="C3" i="20"/>
  <c r="C9" i="20" s="1"/>
  <c r="D3" i="20" l="1"/>
  <c r="D4" i="20" s="1"/>
  <c r="D5" i="20" s="1"/>
  <c r="D6" i="20" s="1"/>
  <c r="D7" i="20" s="1"/>
  <c r="D8" i="20" s="1"/>
  <c r="D18" i="19" l="1"/>
  <c r="D17" i="19"/>
  <c r="D16" i="19"/>
  <c r="C4" i="19"/>
  <c r="C5" i="19"/>
  <c r="C6" i="19"/>
  <c r="C3" i="19"/>
  <c r="D3" i="19" s="1"/>
  <c r="D4" i="19" s="1"/>
  <c r="D5" i="19" s="1"/>
  <c r="D6" i="19" s="1"/>
  <c r="B7" i="19"/>
  <c r="F13" i="16"/>
  <c r="F17" i="16" s="1"/>
  <c r="F14" i="16"/>
  <c r="F15" i="16"/>
  <c r="F16" i="16"/>
  <c r="F12" i="16"/>
  <c r="E17" i="16"/>
  <c r="C4" i="16"/>
  <c r="C5" i="16"/>
  <c r="C6" i="16"/>
  <c r="C7" i="16"/>
  <c r="C3" i="16"/>
  <c r="D3" i="16" s="1"/>
  <c r="B8" i="16"/>
  <c r="B22" i="16"/>
  <c r="B23" i="16" s="1"/>
  <c r="E5" i="11" l="1"/>
  <c r="C7" i="19"/>
  <c r="C8" i="16"/>
  <c r="D4" i="16"/>
  <c r="D5" i="16" s="1"/>
  <c r="D6" i="16" s="1"/>
  <c r="D7" i="16" s="1"/>
  <c r="C5" i="11" l="1"/>
  <c r="D5" i="11"/>
  <c r="C4" i="1"/>
  <c r="C6" i="1" l="1"/>
  <c r="F5" i="11"/>
  <c r="G5" i="11" l="1"/>
</calcChain>
</file>

<file path=xl/sharedStrings.xml><?xml version="1.0" encoding="utf-8"?>
<sst xmlns="http://schemas.openxmlformats.org/spreadsheetml/2006/main" count="196" uniqueCount="151">
  <si>
    <t>Profit</t>
  </si>
  <si>
    <t>COMPUTED VALUES AND OUTPUT</t>
  </si>
  <si>
    <t>INPUTS</t>
  </si>
  <si>
    <t>Stochastic inputs</t>
  </si>
  <si>
    <t>Contribution margin per unit ($)</t>
  </si>
  <si>
    <t>Direct labour cost per unit</t>
  </si>
  <si>
    <t>Cost of parts per unit</t>
  </si>
  <si>
    <t>Demand</t>
  </si>
  <si>
    <t>Decision variables</t>
  </si>
  <si>
    <t>Fixed inputs</t>
  </si>
  <si>
    <t>Key output</t>
  </si>
  <si>
    <t>Key inputs</t>
  </si>
  <si>
    <t>Management decision variable</t>
  </si>
  <si>
    <t xml:space="preserve">Selling price per unit </t>
  </si>
  <si>
    <t>Uncertain inputs subject to random variation</t>
  </si>
  <si>
    <t>Cost of direct labour</t>
  </si>
  <si>
    <t>Cost of parts</t>
  </si>
  <si>
    <t>Tasks</t>
  </si>
  <si>
    <t>Given distribution</t>
  </si>
  <si>
    <t>Cost</t>
  </si>
  <si>
    <t>Probability</t>
  </si>
  <si>
    <t xml:space="preserve">Cumulative </t>
  </si>
  <si>
    <t>probability</t>
  </si>
  <si>
    <t>Uniform</t>
  </si>
  <si>
    <t>Upper</t>
  </si>
  <si>
    <t>Lower</t>
  </si>
  <si>
    <t>limit</t>
  </si>
  <si>
    <t>Mean</t>
  </si>
  <si>
    <t>Standard</t>
  </si>
  <si>
    <t>deviation</t>
  </si>
  <si>
    <t>Random number range</t>
  </si>
  <si>
    <t>Simulation trial</t>
  </si>
  <si>
    <t>Parts cost per unit</t>
  </si>
  <si>
    <t>Uniform distribution</t>
  </si>
  <si>
    <t>Price $249</t>
  </si>
  <si>
    <t>Price $299</t>
  </si>
  <si>
    <t>PROBABILITY DISTRIBUTIONS</t>
  </si>
  <si>
    <t>Normal distribution*</t>
  </si>
  <si>
    <t>Notes:</t>
  </si>
  <si>
    <t>*Should be a non-negative integer. Can do this by using ROUND built-in formula, but this complication is unnecessary for decision making</t>
  </si>
  <si>
    <t>SIMULATION OF 1,000 TRIALS AT PRICE $249</t>
  </si>
  <si>
    <t>SIMULATION OF 1,000 TRIALS AT PRICE $299</t>
  </si>
  <si>
    <t xml:space="preserve">Administrative costs </t>
  </si>
  <si>
    <t xml:space="preserve">Advertising costs </t>
  </si>
  <si>
    <t>First year Profit</t>
  </si>
  <si>
    <r>
      <t>Cost of parts per unit</t>
    </r>
    <r>
      <rPr>
        <b/>
        <sz val="14"/>
        <color theme="1"/>
        <rFont val="Calibri"/>
        <family val="2"/>
        <scheme val="minor"/>
      </rPr>
      <t>: Uniform</t>
    </r>
  </si>
  <si>
    <r>
      <t>Demand</t>
    </r>
    <r>
      <rPr>
        <b/>
        <sz val="14"/>
        <color theme="1"/>
        <rFont val="Calibri"/>
        <family val="2"/>
        <scheme val="minor"/>
      </rPr>
      <t>: Normal</t>
    </r>
  </si>
  <si>
    <t xml:space="preserve">and perform a risk analysis. </t>
  </si>
  <si>
    <t>(Note that you should not expect to get exactly the same answers to those given in the Solutions spreadsheet.)</t>
  </si>
  <si>
    <t>1a</t>
  </si>
  <si>
    <r>
      <t xml:space="preserve">Step 3: Select the </t>
    </r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 tab in the ribbon </t>
    </r>
  </si>
  <si>
    <r>
      <t xml:space="preserve">Step 4: Click </t>
    </r>
    <r>
      <rPr>
        <b/>
        <sz val="12"/>
        <color theme="1"/>
        <rFont val="Calibri"/>
        <family val="2"/>
        <scheme val="minor"/>
      </rPr>
      <t>What-If Analysis</t>
    </r>
    <r>
      <rPr>
        <sz val="12"/>
        <color theme="1"/>
        <rFont val="Calibri"/>
        <family val="2"/>
        <scheme val="minor"/>
      </rPr>
      <t xml:space="preserve"> in the </t>
    </r>
    <r>
      <rPr>
        <b/>
        <sz val="12"/>
        <color theme="1"/>
        <rFont val="Calibri"/>
        <family val="2"/>
        <scheme val="minor"/>
      </rPr>
      <t>Data Tools</t>
    </r>
    <r>
      <rPr>
        <sz val="12"/>
        <color theme="1"/>
        <rFont val="Calibri"/>
        <family val="2"/>
        <scheme val="minor"/>
      </rPr>
      <t xml:space="preserve"> group and select </t>
    </r>
    <r>
      <rPr>
        <b/>
        <sz val="12"/>
        <color theme="1"/>
        <rFont val="Calibri"/>
        <family val="2"/>
        <scheme val="minor"/>
      </rPr>
      <t>Data Table</t>
    </r>
  </si>
  <si>
    <r>
      <t xml:space="preserve">Step 5: In the </t>
    </r>
    <r>
      <rPr>
        <b/>
        <sz val="12"/>
        <color theme="1"/>
        <rFont val="Calibri"/>
        <family val="2"/>
        <scheme val="minor"/>
      </rPr>
      <t>Data Table</t>
    </r>
    <r>
      <rPr>
        <sz val="12"/>
        <color theme="1"/>
        <rFont val="Calibri"/>
        <family val="2"/>
        <scheme val="minor"/>
      </rPr>
      <t xml:space="preserve"> dialog box, leave the </t>
    </r>
    <r>
      <rPr>
        <b/>
        <sz val="12"/>
        <color theme="1"/>
        <rFont val="Calibri"/>
        <family val="2"/>
        <scheme val="minor"/>
      </rPr>
      <t>Row input cell</t>
    </r>
    <r>
      <rPr>
        <sz val="12"/>
        <color theme="1"/>
        <rFont val="Calibri"/>
        <family val="2"/>
        <scheme val="minor"/>
      </rPr>
      <t xml:space="preserve"> blank</t>
    </r>
  </si>
  <si>
    <r>
      <t xml:space="preserve">              and enter any empty cell in the spreadsheet (e.g. A1) into the </t>
    </r>
    <r>
      <rPr>
        <b/>
        <sz val="12"/>
        <color theme="1"/>
        <rFont val="Calibri"/>
        <family val="2"/>
        <scheme val="minor"/>
      </rPr>
      <t xml:space="preserve">Column input cell </t>
    </r>
    <r>
      <rPr>
        <sz val="12"/>
        <color theme="1"/>
        <rFont val="Calibri"/>
        <family val="2"/>
        <scheme val="minor"/>
      </rPr>
      <t>box</t>
    </r>
  </si>
  <si>
    <r>
      <t xml:space="preserve">Step 6: Click </t>
    </r>
    <r>
      <rPr>
        <b/>
        <sz val="12"/>
        <color theme="1"/>
        <rFont val="Calibri"/>
        <family val="2"/>
        <scheme val="minor"/>
      </rPr>
      <t>OK</t>
    </r>
  </si>
  <si>
    <t>&lt;- an empty cell</t>
  </si>
  <si>
    <t>1b</t>
  </si>
  <si>
    <t xml:space="preserve">Notice that each time you press F9 the tables recalculate and the charts are revised. </t>
  </si>
  <si>
    <t xml:space="preserve">The purpose of this seminar is to run many simulations trials (i.e. replications) so we can analyse the output </t>
  </si>
  <si>
    <t>Creating a data table for columns B:G</t>
  </si>
  <si>
    <r>
      <t xml:space="preserve">Step 1: Set each of the cells C5:G5 equal to the corresponding cell in the </t>
    </r>
    <r>
      <rPr>
        <b/>
        <sz val="12"/>
        <color theme="1"/>
        <rFont val="Calibri"/>
        <family val="2"/>
        <scheme val="minor"/>
      </rPr>
      <t>Model worksheet</t>
    </r>
  </si>
  <si>
    <t>TRACKING CONVERGENCE OF OUTPUT MEANS</t>
  </si>
  <si>
    <t>To stop this from happening, save your simulated output as values (copy &gt; paste as values)</t>
  </si>
  <si>
    <t>DESCRIPTIVE STATISTICS OF SIMULATED OUTPUT</t>
  </si>
  <si>
    <t>Standard Deviation</t>
  </si>
  <si>
    <t>Minimum</t>
  </si>
  <si>
    <t>Maximum</t>
  </si>
  <si>
    <t>RISK PROFILING</t>
  </si>
  <si>
    <t>Probability of loss</t>
  </si>
  <si>
    <t>Remember to first save your simulated output as values</t>
  </si>
  <si>
    <t>95% Confidence limits for the mean</t>
  </si>
  <si>
    <t>UCL</t>
  </si>
  <si>
    <t>LCL</t>
  </si>
  <si>
    <t>Mean contribution margin per unit ($)</t>
  </si>
  <si>
    <t>Mean First year Profit</t>
  </si>
  <si>
    <t>Over $2M</t>
  </si>
  <si>
    <t>$1M to $2M</t>
  </si>
  <si>
    <t>$0 to $1M</t>
  </si>
  <si>
    <t>Total</t>
  </si>
  <si>
    <t>Max demand</t>
  </si>
  <si>
    <t>First Year Profit intervals when Selling Price is $249</t>
  </si>
  <si>
    <t>First Year Profit intervals when Selling Price is $299</t>
  </si>
  <si>
    <t>Interpretation</t>
  </si>
  <si>
    <t>The formulas used for finding maximum values involve an array of cells satisfying a condition/s. These formulas must be entered by placing the cursor at the end of the formula and pressing Cntl+Shift+Enter.</t>
  </si>
  <si>
    <t>-$0.5M to $0</t>
  </si>
  <si>
    <t>-$1M to -$0.5M</t>
  </si>
  <si>
    <t>First-year profit</t>
  </si>
  <si>
    <t>Contribution margin per unit</t>
  </si>
  <si>
    <t>Administrative costs ($M)</t>
  </si>
  <si>
    <t>Advertising costs ($M)</t>
  </si>
  <si>
    <t>Selling price per unit</t>
  </si>
  <si>
    <r>
      <t xml:space="preserve">Using the Data Table, simulate 1,000 replications of the variables listed in the table in columns B:G of the </t>
    </r>
    <r>
      <rPr>
        <b/>
        <sz val="12"/>
        <color theme="1"/>
        <rFont val="Calibri"/>
        <family val="2"/>
        <scheme val="minor"/>
      </rPr>
      <t>Simulated Output worksheet</t>
    </r>
    <r>
      <rPr>
        <sz val="12"/>
        <color theme="1"/>
        <rFont val="Calibri"/>
        <family val="2"/>
        <scheme val="minor"/>
      </rPr>
      <t>. Then do the same for columns N:S.</t>
    </r>
  </si>
  <si>
    <r>
      <rPr>
        <b/>
        <sz val="12"/>
        <color theme="1"/>
        <rFont val="Calibri"/>
        <family val="2"/>
        <scheme val="minor"/>
      </rPr>
      <t>worksheet</t>
    </r>
    <r>
      <rPr>
        <sz val="12"/>
        <color theme="1"/>
        <rFont val="Calibri"/>
        <family val="2"/>
        <scheme val="minor"/>
      </rPr>
      <t xml:space="preserve"> and add a chart for each of the columns of output means. What can you conclude?</t>
    </r>
  </si>
  <si>
    <r>
      <t xml:space="preserve">Now complete the tables headed 'Tracking convergence of output means' in the </t>
    </r>
    <r>
      <rPr>
        <b/>
        <sz val="12"/>
        <color theme="1"/>
        <rFont val="Calibri"/>
        <family val="2"/>
        <scheme val="minor"/>
      </rPr>
      <t>Simulated output</t>
    </r>
  </si>
  <si>
    <t>In this worksheet you should try to identify what might be the main drivers of the key output variable.</t>
  </si>
  <si>
    <t>Complete the tables provided in the worksheet using Excel built in functions, COUNTIF, MAX and IF.</t>
  </si>
  <si>
    <r>
      <rPr>
        <b/>
        <sz val="12"/>
        <color theme="1"/>
        <rFont val="Calibri"/>
        <family val="2"/>
        <scheme val="minor"/>
      </rPr>
      <t>Risk Analysis worksheet</t>
    </r>
    <r>
      <rPr>
        <sz val="12"/>
        <color theme="1"/>
        <rFont val="Calibri"/>
        <family val="2"/>
        <scheme val="minor"/>
      </rPr>
      <t xml:space="preserve"> </t>
    </r>
  </si>
  <si>
    <t>Note that for continuous variables the histogram should not have any gaps between the bars.</t>
  </si>
  <si>
    <t xml:space="preserve">The minimum and maximum values will help you to decide on your bins. </t>
  </si>
  <si>
    <t>Determine the probability of loss using the COUNTIF built-in function.</t>
  </si>
  <si>
    <t>for each variable of interest.</t>
  </si>
  <si>
    <r>
      <t xml:space="preserve">In the </t>
    </r>
    <r>
      <rPr>
        <b/>
        <sz val="12"/>
        <color theme="1"/>
        <rFont val="Calibri"/>
        <family val="2"/>
        <scheme val="minor"/>
      </rPr>
      <t>Output Summary worksheet</t>
    </r>
    <r>
      <rPr>
        <sz val="12"/>
        <color theme="1"/>
        <rFont val="Calibri"/>
        <family val="2"/>
        <scheme val="minor"/>
      </rPr>
      <t xml:space="preserve"> summarise the simulation output and create a histogram</t>
    </r>
  </si>
  <si>
    <t>mean, standard deviation, minimum and maximum.</t>
  </si>
  <si>
    <t>The data analysis toolbox (Data &gt; Data Analysis) can be used to produce descriptive statistics.</t>
  </si>
  <si>
    <t xml:space="preserve">Alternatively, there are built-in formulas for the more important summary statistics, such as </t>
  </si>
  <si>
    <t xml:space="preserve">Use the mean, standard deviation, and sample size (i.e number of simulation trials) to produce </t>
  </si>
  <si>
    <t>upper and lower 95% confidence limits (UCL and LCL) on the mean.</t>
  </si>
  <si>
    <t xml:space="preserve">The data analysis toolbox can also be used to produce a histogram. </t>
  </si>
  <si>
    <t>Step 2: Select the table range B5:G1005</t>
  </si>
  <si>
    <t>in rows 6-1005. However, as a rule DO NOT copy and paste values over the top row (row 5)</t>
  </si>
  <si>
    <t xml:space="preserve"> with the links to the input and output cells.</t>
  </si>
  <si>
    <t>Use Excel built-in function MAXIFS to find maximum demand</t>
  </si>
  <si>
    <t xml:space="preserve">First Year Profit ($'000) when Selling Price is </t>
  </si>
  <si>
    <t>total</t>
  </si>
  <si>
    <t>Relative frequesncy / Probability</t>
  </si>
  <si>
    <t>Random Numbers</t>
  </si>
  <si>
    <t>Interval of Random Numbers*</t>
  </si>
  <si>
    <t>Cumulative Relative Frequency</t>
  </si>
  <si>
    <r>
      <t xml:space="preserve">Relative frequesncy / Probability </t>
    </r>
    <r>
      <rPr>
        <b/>
        <sz val="16"/>
        <color theme="5"/>
        <rFont val="Gill Sans MT"/>
        <family val="2"/>
      </rPr>
      <t>(a)</t>
    </r>
  </si>
  <si>
    <t>0.00-0.18</t>
  </si>
  <si>
    <t>0.18-0.57</t>
  </si>
  <si>
    <t>0.57-0.81</t>
  </si>
  <si>
    <t>0.81-0.95</t>
  </si>
  <si>
    <t>0.95-0.99</t>
  </si>
  <si>
    <t>0.99-1.00</t>
  </si>
  <si>
    <t>0.000-0.160</t>
  </si>
  <si>
    <t>0.160-0.400</t>
  </si>
  <si>
    <t>0.400-0.700</t>
  </si>
  <si>
    <t>0.700-0.900</t>
  </si>
  <si>
    <t>0.900-1.000</t>
  </si>
  <si>
    <t xml:space="preserve">  5-10</t>
  </si>
  <si>
    <t>21-30</t>
  </si>
  <si>
    <t>31-40</t>
  </si>
  <si>
    <t>11-20</t>
  </si>
  <si>
    <t>Units Sold</t>
  </si>
  <si>
    <t>No. of Days</t>
  </si>
  <si>
    <t>Relative Frequency</t>
  </si>
  <si>
    <t>No. of Times</t>
  </si>
  <si>
    <t>Sales Category ($’000)</t>
  </si>
  <si>
    <t>No. of Weeks Sold</t>
  </si>
  <si>
    <t>0.00-0.19</t>
  </si>
  <si>
    <t>0.19-0.46</t>
  </si>
  <si>
    <t>0.46-0.77</t>
  </si>
  <si>
    <t>0.77-1.00</t>
  </si>
  <si>
    <t>Week</t>
  </si>
  <si>
    <t>Random Number</t>
  </si>
  <si>
    <t xml:space="preserve"> 0.13 </t>
  </si>
  <si>
    <t>Sales Category</t>
  </si>
  <si>
    <t>Sales Category Average</t>
  </si>
  <si>
    <t>Average</t>
  </si>
  <si>
    <r>
      <t>Average</t>
    </r>
    <r>
      <rPr>
        <b/>
        <sz val="16"/>
        <color theme="5"/>
        <rFont val="Gill Sans MT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</si>
</sst>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&quot;$&quot;#,##0"/>
    <numFmt numFmtId="166" formatCode="0.0"/>
    <numFmt numFmtId="167" formatCode="0.0%"/>
    <numFmt numFmtId="168" formatCode="_-* #,##0_-;\-* #,##0_-;_-* &quot;-&quot;??_-;_-@_-"/>
    <numFmt numFmtId="169" formatCode="&quot;$&quot;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FFFFFF"/>
      <name val="Gill Sans MT"/>
      <family val="2"/>
    </font>
    <font>
      <b/>
      <sz val="18"/>
      <color theme="8" tint="-0.249977111117893"/>
      <name val="Calibri"/>
      <family val="2"/>
    </font>
    <font>
      <b/>
      <sz val="18"/>
      <color rgb="FF373636"/>
      <name val="Calibri"/>
      <family val="2"/>
    </font>
    <font>
      <b/>
      <sz val="14"/>
      <color rgb="FFFFFFFF"/>
      <name val="Gill Sans MT"/>
      <family val="2"/>
    </font>
    <font>
      <b/>
      <sz val="16"/>
      <color theme="5"/>
      <name val="Gill Sans MT"/>
      <family val="2"/>
    </font>
    <font>
      <b/>
      <sz val="18"/>
      <color rgb="FF373636"/>
      <name val="Calibri"/>
      <family val="2"/>
    </font>
    <font>
      <b/>
      <sz val="18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D9B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rgb="FFCBD7D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0" fillId="0" borderId="0"/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3" fillId="0" borderId="0" xfId="0" applyFont="1" applyAlignment="1">
      <alignment horizontal="left"/>
    </xf>
    <xf numFmtId="0" fontId="2" fillId="3" borderId="0" xfId="0" applyFont="1" applyFill="1"/>
    <xf numFmtId="0" fontId="5" fillId="0" borderId="0" xfId="0" applyFont="1"/>
    <xf numFmtId="0" fontId="6" fillId="0" borderId="0" xfId="0" applyFont="1"/>
    <xf numFmtId="0" fontId="6" fillId="4" borderId="2" xfId="0" applyFont="1" applyFill="1" applyBorder="1" applyAlignment="1">
      <alignment wrapText="1"/>
    </xf>
    <xf numFmtId="0" fontId="6" fillId="5" borderId="2" xfId="0" applyFont="1" applyFill="1" applyBorder="1"/>
    <xf numFmtId="165" fontId="6" fillId="5" borderId="2" xfId="3" applyNumberFormat="1" applyFont="1" applyFill="1" applyBorder="1"/>
    <xf numFmtId="0" fontId="6" fillId="2" borderId="0" xfId="4" applyFont="1" applyBorder="1" applyAlignment="1">
      <alignment vertical="top" wrapText="1"/>
    </xf>
    <xf numFmtId="0" fontId="2" fillId="0" borderId="3" xfId="0" applyFont="1" applyBorder="1"/>
    <xf numFmtId="0" fontId="7" fillId="6" borderId="4" xfId="0" applyFont="1" applyFill="1" applyBorder="1" applyAlignment="1">
      <alignment vertical="center" wrapText="1"/>
    </xf>
    <xf numFmtId="165" fontId="7" fillId="6" borderId="5" xfId="0" applyNumberFormat="1" applyFont="1" applyFill="1" applyBorder="1" applyAlignment="1">
      <alignment vertical="center"/>
    </xf>
    <xf numFmtId="0" fontId="6" fillId="7" borderId="6" xfId="0" applyFont="1" applyFill="1" applyBorder="1"/>
    <xf numFmtId="165" fontId="6" fillId="7" borderId="2" xfId="1" applyNumberFormat="1" applyFont="1" applyFill="1" applyBorder="1"/>
    <xf numFmtId="0" fontId="6" fillId="8" borderId="6" xfId="0" applyFont="1" applyFill="1" applyBorder="1"/>
    <xf numFmtId="0" fontId="9" fillId="9" borderId="0" xfId="0" applyFont="1" applyFill="1"/>
    <xf numFmtId="0" fontId="6" fillId="9" borderId="0" xfId="0" applyFont="1" applyFill="1" applyAlignment="1">
      <alignment vertical="top"/>
    </xf>
    <xf numFmtId="0" fontId="8" fillId="9" borderId="0" xfId="0" applyFont="1" applyFill="1" applyAlignment="1">
      <alignment vertical="top" wrapText="1"/>
    </xf>
    <xf numFmtId="165" fontId="0" fillId="0" borderId="0" xfId="0" applyNumberFormat="1"/>
    <xf numFmtId="0" fontId="6" fillId="2" borderId="0" xfId="4" applyFont="1" applyBorder="1" applyAlignment="1">
      <alignment vertical="top"/>
    </xf>
    <xf numFmtId="0" fontId="0" fillId="0" borderId="2" xfId="0" applyBorder="1"/>
    <xf numFmtId="164" fontId="6" fillId="5" borderId="2" xfId="3" applyNumberFormat="1" applyFont="1" applyFill="1" applyBorder="1"/>
    <xf numFmtId="1" fontId="6" fillId="5" borderId="2" xfId="3" applyNumberFormat="1" applyFont="1" applyFill="1" applyBorder="1" applyAlignment="1">
      <alignment horizontal="right"/>
    </xf>
    <xf numFmtId="0" fontId="12" fillId="0" borderId="0" xfId="0" applyFont="1" applyAlignment="1">
      <alignment vertical="top"/>
    </xf>
    <xf numFmtId="0" fontId="6" fillId="0" borderId="0" xfId="4" applyFont="1" applyFill="1" applyBorder="1" applyAlignment="1">
      <alignment vertical="top"/>
    </xf>
    <xf numFmtId="0" fontId="6" fillId="0" borderId="0" xfId="4" applyFont="1" applyFill="1" applyBorder="1" applyAlignment="1">
      <alignment vertical="top" wrapText="1"/>
    </xf>
    <xf numFmtId="165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" fillId="9" borderId="0" xfId="0" applyFont="1" applyFill="1" applyAlignment="1">
      <alignment horizontal="left" vertical="top" wrapText="1"/>
    </xf>
    <xf numFmtId="0" fontId="13" fillId="6" borderId="2" xfId="0" applyFont="1" applyFill="1" applyBorder="1" applyAlignment="1">
      <alignment horizontal="right" wrapText="1"/>
    </xf>
    <xf numFmtId="0" fontId="11" fillId="0" borderId="2" xfId="0" applyFont="1" applyBorder="1" applyAlignment="1">
      <alignment horizontal="right" wrapText="1"/>
    </xf>
    <xf numFmtId="0" fontId="13" fillId="10" borderId="2" xfId="0" applyFont="1" applyFill="1" applyBorder="1" applyAlignment="1">
      <alignment horizontal="right" wrapText="1"/>
    </xf>
    <xf numFmtId="0" fontId="11" fillId="4" borderId="2" xfId="0" applyFont="1" applyFill="1" applyBorder="1" applyAlignment="1">
      <alignment horizontal="right" wrapText="1"/>
    </xf>
    <xf numFmtId="0" fontId="13" fillId="10" borderId="2" xfId="0" applyFont="1" applyFill="1" applyBorder="1" applyAlignment="1">
      <alignment horizontal="right"/>
    </xf>
    <xf numFmtId="0" fontId="14" fillId="0" borderId="0" xfId="5" applyFont="1" applyAlignment="1">
      <alignment horizontal="left" vertical="top" wrapText="1"/>
    </xf>
    <xf numFmtId="0" fontId="15" fillId="0" borderId="0" xfId="0" applyFont="1"/>
    <xf numFmtId="0" fontId="6" fillId="11" borderId="0" xfId="0" applyFont="1" applyFill="1"/>
    <xf numFmtId="0" fontId="6" fillId="0" borderId="0" xfId="0" applyFont="1" applyAlignment="1">
      <alignment horizontal="center"/>
    </xf>
    <xf numFmtId="0" fontId="14" fillId="0" borderId="0" xfId="5" applyFont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16" fillId="0" borderId="0" xfId="5" applyFont="1" applyAlignment="1">
      <alignment horizontal="center"/>
    </xf>
    <xf numFmtId="0" fontId="17" fillId="0" borderId="0" xfId="0" applyFont="1"/>
    <xf numFmtId="0" fontId="4" fillId="11" borderId="0" xfId="0" applyFont="1" applyFill="1"/>
    <xf numFmtId="0" fontId="18" fillId="0" borderId="0" xfId="5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9" borderId="0" xfId="0" applyFill="1"/>
    <xf numFmtId="0" fontId="6" fillId="0" borderId="0" xfId="0" applyFont="1" applyAlignment="1">
      <alignment vertical="top" wrapText="1"/>
    </xf>
    <xf numFmtId="0" fontId="19" fillId="9" borderId="0" xfId="0" applyFont="1" applyFill="1"/>
    <xf numFmtId="0" fontId="6" fillId="9" borderId="0" xfId="0" applyFont="1" applyFill="1"/>
    <xf numFmtId="0" fontId="20" fillId="9" borderId="0" xfId="0" quotePrefix="1" applyFont="1" applyFill="1" applyAlignment="1">
      <alignment vertical="center"/>
    </xf>
    <xf numFmtId="0" fontId="6" fillId="0" borderId="0" xfId="0" applyFont="1" applyAlignment="1">
      <alignment vertical="top"/>
    </xf>
    <xf numFmtId="0" fontId="21" fillId="0" borderId="0" xfId="0" applyFont="1"/>
    <xf numFmtId="0" fontId="0" fillId="0" borderId="0" xfId="0" applyAlignment="1">
      <alignment vertical="top"/>
    </xf>
    <xf numFmtId="0" fontId="22" fillId="0" borderId="0" xfId="0" applyFont="1" applyAlignment="1">
      <alignment vertical="center"/>
    </xf>
    <xf numFmtId="2" fontId="0" fillId="0" borderId="2" xfId="0" applyNumberFormat="1" applyBorder="1" applyAlignment="1">
      <alignment horizontal="right"/>
    </xf>
    <xf numFmtId="167" fontId="0" fillId="0" borderId="0" xfId="3" applyNumberFormat="1" applyFont="1"/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4" fontId="0" fillId="0" borderId="0" xfId="2" applyFont="1" applyFill="1" applyBorder="1" applyAlignment="1"/>
    <xf numFmtId="1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right"/>
    </xf>
    <xf numFmtId="167" fontId="6" fillId="0" borderId="2" xfId="3" applyNumberFormat="1" applyFont="1" applyBorder="1"/>
    <xf numFmtId="167" fontId="6" fillId="0" borderId="0" xfId="0" applyNumberFormat="1" applyFont="1"/>
    <xf numFmtId="168" fontId="21" fillId="0" borderId="0" xfId="1" applyNumberFormat="1" applyFont="1" applyBorder="1"/>
    <xf numFmtId="0" fontId="8" fillId="0" borderId="0" xfId="0" applyFont="1" applyAlignment="1">
      <alignment horizontal="right" wrapText="1"/>
    </xf>
    <xf numFmtId="168" fontId="6" fillId="0" borderId="2" xfId="1" applyNumberFormat="1" applyFont="1" applyBorder="1" applyAlignment="1">
      <alignment vertical="center"/>
    </xf>
    <xf numFmtId="168" fontId="6" fillId="0" borderId="2" xfId="1" quotePrefix="1" applyNumberFormat="1" applyFont="1" applyBorder="1" applyAlignment="1">
      <alignment vertical="center"/>
    </xf>
    <xf numFmtId="0" fontId="6" fillId="0" borderId="2" xfId="0" applyFont="1" applyBorder="1" applyAlignment="1">
      <alignment horizontal="right"/>
    </xf>
    <xf numFmtId="0" fontId="6" fillId="12" borderId="2" xfId="0" applyFont="1" applyFill="1" applyBorder="1"/>
    <xf numFmtId="0" fontId="6" fillId="0" borderId="0" xfId="0" applyFont="1" applyAlignment="1">
      <alignment horizontal="left" vertical="top" wrapText="1"/>
    </xf>
    <xf numFmtId="0" fontId="6" fillId="0" borderId="2" xfId="0" quotePrefix="1" applyFont="1" applyBorder="1" applyAlignment="1">
      <alignment horizontal="right"/>
    </xf>
    <xf numFmtId="165" fontId="6" fillId="4" borderId="2" xfId="0" applyNumberFormat="1" applyFont="1" applyFill="1" applyBorder="1"/>
    <xf numFmtId="164" fontId="6" fillId="8" borderId="2" xfId="2" applyNumberFormat="1" applyFont="1" applyFill="1" applyBorder="1"/>
    <xf numFmtId="0" fontId="11" fillId="0" borderId="0" xfId="0" applyFont="1"/>
    <xf numFmtId="0" fontId="21" fillId="0" borderId="0" xfId="0" applyFont="1" applyAlignment="1">
      <alignment horizontal="left"/>
    </xf>
    <xf numFmtId="0" fontId="23" fillId="0" borderId="0" xfId="0" applyFont="1"/>
    <xf numFmtId="0" fontId="21" fillId="9" borderId="0" xfId="0" applyFont="1" applyFill="1" applyAlignment="1">
      <alignment vertical="top" wrapText="1"/>
    </xf>
    <xf numFmtId="169" fontId="0" fillId="0" borderId="2" xfId="0" applyNumberFormat="1" applyBorder="1"/>
    <xf numFmtId="169" fontId="6" fillId="0" borderId="2" xfId="0" applyNumberFormat="1" applyFont="1" applyBorder="1"/>
    <xf numFmtId="168" fontId="21" fillId="0" borderId="10" xfId="1" applyNumberFormat="1" applyFont="1" applyBorder="1" applyAlignment="1">
      <alignment vertical="top"/>
    </xf>
    <xf numFmtId="169" fontId="6" fillId="0" borderId="18" xfId="0" applyNumberFormat="1" applyFont="1" applyBorder="1"/>
    <xf numFmtId="6" fontId="5" fillId="0" borderId="17" xfId="0" applyNumberFormat="1" applyFont="1" applyBorder="1"/>
    <xf numFmtId="0" fontId="24" fillId="0" borderId="0" xfId="0" applyFont="1"/>
    <xf numFmtId="0" fontId="25" fillId="13" borderId="19" xfId="0" applyFont="1" applyFill="1" applyBorder="1" applyAlignment="1">
      <alignment horizontal="center" vertical="center" wrapText="1" readingOrder="1"/>
    </xf>
    <xf numFmtId="0" fontId="26" fillId="14" borderId="20" xfId="0" applyFont="1" applyFill="1" applyBorder="1" applyAlignment="1">
      <alignment horizontal="center" vertical="center" wrapText="1" readingOrder="1"/>
    </xf>
    <xf numFmtId="0" fontId="27" fillId="15" borderId="21" xfId="0" applyFont="1" applyFill="1" applyBorder="1" applyAlignment="1">
      <alignment horizontal="center" wrapText="1" readingOrder="1"/>
    </xf>
    <xf numFmtId="0" fontId="27" fillId="15" borderId="21" xfId="0" applyFont="1" applyFill="1" applyBorder="1" applyAlignment="1">
      <alignment horizontal="center" vertical="center" wrapText="1" readingOrder="1"/>
    </xf>
    <xf numFmtId="0" fontId="27" fillId="14" borderId="20" xfId="0" applyFont="1" applyFill="1" applyBorder="1" applyAlignment="1">
      <alignment horizontal="center" vertical="center" wrapText="1" readingOrder="1"/>
    </xf>
    <xf numFmtId="0" fontId="28" fillId="13" borderId="19" xfId="0" applyFont="1" applyFill="1" applyBorder="1" applyAlignment="1">
      <alignment horizontal="center" vertical="center" wrapText="1" readingOrder="1"/>
    </xf>
    <xf numFmtId="0" fontId="27" fillId="14" borderId="20" xfId="0" applyFont="1" applyFill="1" applyBorder="1" applyAlignment="1">
      <alignment horizontal="center" wrapText="1" readingOrder="1"/>
    </xf>
    <xf numFmtId="0" fontId="26" fillId="14" borderId="20" xfId="0" applyFont="1" applyFill="1" applyBorder="1" applyAlignment="1">
      <alignment horizontal="center" wrapText="1" readingOrder="1"/>
    </xf>
    <xf numFmtId="0" fontId="6" fillId="3" borderId="0" xfId="0" applyFont="1" applyFill="1"/>
    <xf numFmtId="0" fontId="6" fillId="16" borderId="0" xfId="0" applyFont="1" applyFill="1"/>
    <xf numFmtId="0" fontId="6" fillId="10" borderId="0" xfId="0" applyFont="1" applyFill="1"/>
    <xf numFmtId="0" fontId="6" fillId="17" borderId="0" xfId="0" applyFont="1" applyFill="1"/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30" fillId="15" borderId="21" xfId="0" applyFont="1" applyFill="1" applyBorder="1" applyAlignment="1">
      <alignment horizontal="center" wrapText="1" readingOrder="1"/>
    </xf>
    <xf numFmtId="0" fontId="30" fillId="14" borderId="20" xfId="0" applyFont="1" applyFill="1" applyBorder="1" applyAlignment="1">
      <alignment horizontal="center" wrapText="1" readingOrder="1"/>
    </xf>
    <xf numFmtId="0" fontId="30" fillId="15" borderId="20" xfId="0" applyFont="1" applyFill="1" applyBorder="1" applyAlignment="1">
      <alignment horizontal="center" wrapText="1" readingOrder="1"/>
    </xf>
    <xf numFmtId="0" fontId="30" fillId="15" borderId="21" xfId="0" applyFont="1" applyFill="1" applyBorder="1" applyAlignment="1">
      <alignment horizontal="center" vertical="center" wrapText="1" readingOrder="1"/>
    </xf>
    <xf numFmtId="0" fontId="30" fillId="14" borderId="20" xfId="0" applyFont="1" applyFill="1" applyBorder="1" applyAlignment="1">
      <alignment horizontal="center" vertical="center" wrapText="1" readingOrder="1"/>
    </xf>
    <xf numFmtId="0" fontId="30" fillId="15" borderId="20" xfId="0" applyFont="1" applyFill="1" applyBorder="1" applyAlignment="1">
      <alignment horizontal="center" vertical="center" wrapText="1" readingOrder="1"/>
    </xf>
    <xf numFmtId="0" fontId="25" fillId="13" borderId="22" xfId="0" applyFont="1" applyFill="1" applyBorder="1" applyAlignment="1">
      <alignment horizontal="center" vertical="center" wrapText="1" readingOrder="1"/>
    </xf>
    <xf numFmtId="0" fontId="31" fillId="13" borderId="22" xfId="0" applyFont="1" applyFill="1" applyBorder="1" applyAlignment="1">
      <alignment horizontal="center" vertical="center" wrapText="1" readingOrder="1"/>
    </xf>
    <xf numFmtId="0" fontId="27" fillId="15" borderId="20" xfId="0" applyFont="1" applyFill="1" applyBorder="1" applyAlignment="1">
      <alignment horizontal="center" vertical="center" wrapText="1" readingOrder="1"/>
    </xf>
    <xf numFmtId="0" fontId="27" fillId="15" borderId="20" xfId="0" applyFont="1" applyFill="1" applyBorder="1" applyAlignment="1">
      <alignment horizontal="center" wrapText="1" readingOrder="1"/>
    </xf>
    <xf numFmtId="2" fontId="27" fillId="15" borderId="21" xfId="0" applyNumberFormat="1" applyFont="1" applyFill="1" applyBorder="1" applyAlignment="1">
      <alignment horizontal="center" vertical="center" wrapText="1" readingOrder="1"/>
    </xf>
    <xf numFmtId="2" fontId="27" fillId="14" borderId="20" xfId="0" applyNumberFormat="1" applyFont="1" applyFill="1" applyBorder="1" applyAlignment="1">
      <alignment horizontal="center" wrapText="1" readingOrder="1"/>
    </xf>
    <xf numFmtId="44" fontId="25" fillId="13" borderId="19" xfId="2" applyFont="1" applyFill="1" applyBorder="1" applyAlignment="1">
      <alignment horizontal="center" vertical="center" wrapText="1" readingOrder="1"/>
    </xf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11" borderId="0" xfId="0" applyFont="1" applyFill="1"/>
    <xf numFmtId="165" fontId="5" fillId="7" borderId="2" xfId="0" applyNumberFormat="1" applyFont="1" applyFill="1" applyBorder="1" applyAlignment="1">
      <alignment horizontal="center"/>
    </xf>
    <xf numFmtId="1" fontId="5" fillId="7" borderId="2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</cellXfs>
  <cellStyles count="6">
    <cellStyle name="Comma" xfId="1" builtinId="3"/>
    <cellStyle name="Currency" xfId="2" builtinId="4"/>
    <cellStyle name="Normal" xfId="0" builtinId="0"/>
    <cellStyle name="Normal 3" xfId="5" xr:uid="{00000000-0005-0000-0000-000003000000}"/>
    <cellStyle name="Note" xfId="4" builtinId="10"/>
    <cellStyle name="Percent" xfId="3" builtinId="5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120650</xdr:rowOff>
    </xdr:from>
    <xdr:to>
      <xdr:col>4</xdr:col>
      <xdr:colOff>330199</xdr:colOff>
      <xdr:row>26</xdr:row>
      <xdr:rowOff>155776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3962400"/>
          <a:ext cx="2158999" cy="1387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373862</xdr:colOff>
      <xdr:row>19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361" t="23951" r="11805" b="27284"/>
        <a:stretch/>
      </xdr:blipFill>
      <xdr:spPr>
        <a:xfrm>
          <a:off x="609600" y="184150"/>
          <a:ext cx="7689062" cy="3467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9</xdr:row>
      <xdr:rowOff>101600</xdr:rowOff>
    </xdr:from>
    <xdr:to>
      <xdr:col>4</xdr:col>
      <xdr:colOff>565150</xdr:colOff>
      <xdr:row>11</xdr:row>
      <xdr:rowOff>76200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A7716362-C50B-4F42-B5AC-14453593457C}"/>
            </a:ext>
          </a:extLst>
        </xdr:cNvPr>
        <xdr:cNvSpPr/>
      </xdr:nvSpPr>
      <xdr:spPr>
        <a:xfrm>
          <a:off x="2695575" y="1978025"/>
          <a:ext cx="317500" cy="374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0</xdr:col>
      <xdr:colOff>219075</xdr:colOff>
      <xdr:row>19</xdr:row>
      <xdr:rowOff>190500</xdr:rowOff>
    </xdr:from>
    <xdr:to>
      <xdr:col>8</xdr:col>
      <xdr:colOff>144648</xdr:colOff>
      <xdr:row>33</xdr:row>
      <xdr:rowOff>123996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92D882-7E21-4CC7-8D32-156794C14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4067175"/>
          <a:ext cx="5230998" cy="2733846"/>
        </a:xfrm>
        <a:prstGeom prst="rect">
          <a:avLst/>
        </a:prstGeom>
      </xdr:spPr>
    </xdr:pic>
    <xdr:clientData/>
  </xdr:twoCellAnchor>
  <xdr:oneCellAnchor>
    <xdr:from>
      <xdr:col>0</xdr:col>
      <xdr:colOff>285750</xdr:colOff>
      <xdr:row>15</xdr:row>
      <xdr:rowOff>9525</xdr:rowOff>
    </xdr:from>
    <xdr:ext cx="4593565" cy="405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FC8AA5-2D2B-4A04-A9E7-3CE213D88DC5}"/>
            </a:ext>
          </a:extLst>
        </xdr:cNvPr>
        <xdr:cNvSpPr txBox="1"/>
      </xdr:nvSpPr>
      <xdr:spPr>
        <a:xfrm>
          <a:off x="285750" y="3086100"/>
          <a:ext cx="459356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2000" b="1">
              <a:solidFill>
                <a:srgbClr val="009999"/>
              </a:solidFill>
            </a:rPr>
            <a:t>=VLOOKUP(RAND(),$F$9:$H$13,3,TRUE)</a:t>
          </a:r>
        </a:p>
      </xdr:txBody>
    </xdr:sp>
    <xdr:clientData/>
  </xdr:oneCellAnchor>
  <xdr:twoCellAnchor editAs="oneCell">
    <xdr:from>
      <xdr:col>10</xdr:col>
      <xdr:colOff>260061</xdr:colOff>
      <xdr:row>19</xdr:row>
      <xdr:rowOff>133350</xdr:rowOff>
    </xdr:from>
    <xdr:to>
      <xdr:col>14</xdr:col>
      <xdr:colOff>3212547</xdr:colOff>
      <xdr:row>33</xdr:row>
      <xdr:rowOff>121326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922D31-1133-43A1-8A93-C82451B7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6511" y="4010025"/>
          <a:ext cx="5228961" cy="2788326"/>
        </a:xfrm>
        <a:prstGeom prst="rect">
          <a:avLst/>
        </a:prstGeom>
      </xdr:spPr>
    </xdr:pic>
    <xdr:clientData/>
  </xdr:twoCellAnchor>
  <xdr:oneCellAnchor>
    <xdr:from>
      <xdr:col>12</xdr:col>
      <xdr:colOff>85725</xdr:colOff>
      <xdr:row>14</xdr:row>
      <xdr:rowOff>180975</xdr:rowOff>
    </xdr:from>
    <xdr:ext cx="3045706" cy="40543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244448-5797-49A9-BF7B-AC1C04FCB296}"/>
            </a:ext>
          </a:extLst>
        </xdr:cNvPr>
        <xdr:cNvSpPr txBox="1"/>
      </xdr:nvSpPr>
      <xdr:spPr>
        <a:xfrm>
          <a:off x="6858000" y="3057525"/>
          <a:ext cx="304570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2000" b="1">
              <a:solidFill>
                <a:srgbClr val="009999"/>
              </a:solidFill>
              <a:effectLst/>
              <a:latin typeface="+mn-lt"/>
              <a:ea typeface="+mn-ea"/>
              <a:cs typeface="+mn-cs"/>
            </a:rPr>
            <a:t>X = min+ (max-min)*rand()</a:t>
          </a:r>
          <a:endParaRPr lang="en-AU" sz="2000" b="1">
            <a:solidFill>
              <a:srgbClr val="009999"/>
            </a:solidFill>
          </a:endParaRPr>
        </a:p>
      </xdr:txBody>
    </xdr:sp>
    <xdr:clientData/>
  </xdr:oneCellAnchor>
  <xdr:oneCellAnchor>
    <xdr:from>
      <xdr:col>16</xdr:col>
      <xdr:colOff>3314700</xdr:colOff>
      <xdr:row>13</xdr:row>
      <xdr:rowOff>85725</xdr:rowOff>
    </xdr:from>
    <xdr:ext cx="5353050" cy="8907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03F813-DAD3-493F-BDC8-11F0F670D7D3}"/>
            </a:ext>
          </a:extLst>
        </xdr:cNvPr>
        <xdr:cNvSpPr txBox="1"/>
      </xdr:nvSpPr>
      <xdr:spPr>
        <a:xfrm>
          <a:off x="12496800" y="2762250"/>
          <a:ext cx="5353050" cy="890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2000" b="1">
              <a:solidFill>
                <a:srgbClr val="009999"/>
              </a:solidFill>
              <a:effectLst/>
              <a:latin typeface="+mn-lt"/>
              <a:ea typeface="+mn-ea"/>
              <a:cs typeface="+mn-cs"/>
            </a:rPr>
            <a:t>x = max(0, norm.inv(rand(),15000,4500)</a:t>
          </a:r>
          <a:endParaRPr lang="en-AU" sz="2000" b="1">
            <a:solidFill>
              <a:srgbClr val="009999"/>
            </a:solidFill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2000" b="1">
              <a:solidFill>
                <a:srgbClr val="009999"/>
              </a:solidFill>
              <a:effectLst/>
              <a:latin typeface="+mn-lt"/>
              <a:ea typeface="+mn-ea"/>
              <a:cs typeface="+mn-cs"/>
            </a:rPr>
            <a:t>x = max(0, norm.inv(rand(),11000,4500)</a:t>
          </a:r>
          <a:endParaRPr lang="en-AU" sz="2000" b="1">
            <a:solidFill>
              <a:srgbClr val="009999"/>
            </a:solidFill>
            <a:effectLst/>
          </a:endParaRPr>
        </a:p>
        <a:p>
          <a:endParaRPr lang="en-AU" sz="1100"/>
        </a:p>
      </xdr:txBody>
    </xdr:sp>
    <xdr:clientData/>
  </xdr:oneCellAnchor>
  <xdr:twoCellAnchor editAs="oneCell">
    <xdr:from>
      <xdr:col>17</xdr:col>
      <xdr:colOff>85725</xdr:colOff>
      <xdr:row>19</xdr:row>
      <xdr:rowOff>7296</xdr:rowOff>
    </xdr:from>
    <xdr:to>
      <xdr:col>26</xdr:col>
      <xdr:colOff>164520</xdr:colOff>
      <xdr:row>35</xdr:row>
      <xdr:rowOff>110292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958FAC-40C5-489A-9554-73A1B2319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2525" y="3883971"/>
          <a:ext cx="5669970" cy="3303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8</xdr:col>
      <xdr:colOff>628650</xdr:colOff>
      <xdr:row>1</xdr:row>
      <xdr:rowOff>228600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A0188-6E56-4B77-9B73-CE72380FB044}"/>
            </a:ext>
          </a:extLst>
        </xdr:cNvPr>
        <xdr:cNvSpPr txBox="1"/>
      </xdr:nvSpPr>
      <xdr:spPr>
        <a:xfrm>
          <a:off x="4419600" y="0"/>
          <a:ext cx="20955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600" b="1">
              <a:solidFill>
                <a:srgbClr val="0000FF"/>
              </a:solidFill>
            </a:rPr>
            <a:t>AVERAGE(F$6:F6)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371474</xdr:colOff>
      <xdr:row>2</xdr:row>
      <xdr:rowOff>0</xdr:rowOff>
    </xdr:from>
    <xdr:to>
      <xdr:col>30</xdr:col>
      <xdr:colOff>102751</xdr:colOff>
      <xdr:row>20</xdr:row>
      <xdr:rowOff>120752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9C227-72A0-4633-B264-C35D7774A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649" y="457200"/>
          <a:ext cx="5217677" cy="3606902"/>
        </a:xfrm>
        <a:prstGeom prst="rect">
          <a:avLst/>
        </a:prstGeom>
      </xdr:spPr>
    </xdr:pic>
    <xdr:clientData/>
  </xdr:twoCellAnchor>
  <xdr:oneCellAnchor>
    <xdr:from>
      <xdr:col>22</xdr:col>
      <xdr:colOff>381000</xdr:colOff>
      <xdr:row>21</xdr:row>
      <xdr:rowOff>9525</xdr:rowOff>
    </xdr:from>
    <xdr:ext cx="7439922" cy="1501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93E1D2-508A-44CE-BDBE-BAC5639D7FF8}"/>
            </a:ext>
          </a:extLst>
        </xdr:cNvPr>
        <xdr:cNvSpPr txBox="1"/>
      </xdr:nvSpPr>
      <xdr:spPr>
        <a:xfrm>
          <a:off x="14582775" y="4143375"/>
          <a:ext cx="7439922" cy="1501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800" b="1" baseline="0">
              <a:solidFill>
                <a:srgbClr val="0000FF"/>
              </a:solidFill>
            </a:rPr>
            <a:t>LCL =mean-1.96*std.dev/sqrt(n)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UCL =mean+1.96*std.dev/sqrt(n)</a:t>
          </a:r>
          <a:endParaRPr lang="en-AU" sz="1800">
            <a:solidFill>
              <a:srgbClr val="0000FF"/>
            </a:solidFill>
            <a:effectLst/>
          </a:endParaRPr>
        </a:p>
        <a:p>
          <a:endParaRPr lang="en-AU" sz="1800" b="1" baseline="0">
            <a:solidFill>
              <a:srgbClr val="0000FF"/>
            </a:solidFill>
          </a:endParaRPr>
        </a:p>
        <a:p>
          <a:r>
            <a:rPr lang="en-AU" sz="1800" b="1" baseline="0">
              <a:solidFill>
                <a:srgbClr val="0000FF"/>
              </a:solidFill>
            </a:rPr>
            <a:t>25% or lower quartile   =QUARTILE('Simulated Output'!$G$6:$G$1005,1)</a:t>
          </a:r>
        </a:p>
        <a:p>
          <a:r>
            <a:rPr lang="en-AU" sz="1800" b="1" baseline="0">
              <a:solidFill>
                <a:srgbClr val="0000FF"/>
              </a:solidFill>
            </a:rPr>
            <a:t>90 the percentile           =PERCENTILE('Simulated Output'!$G$6:$G$1005,0.9</a:t>
          </a:r>
          <a:r>
            <a:rPr lang="en-AU" sz="1800" b="1" baseline="0">
              <a:solidFill>
                <a:srgbClr val="0E29B2"/>
              </a:solidFill>
            </a:rPr>
            <a:t>)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7831246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9A5A3B-CC9B-48B3-A668-942387507959}"/>
            </a:ext>
          </a:extLst>
        </xdr:cNvPr>
        <xdr:cNvSpPr txBox="1"/>
      </xdr:nvSpPr>
      <xdr:spPr>
        <a:xfrm>
          <a:off x="304800" y="2371725"/>
          <a:ext cx="783124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400" b="1">
              <a:solidFill>
                <a:srgbClr val="0000FF"/>
              </a:solidFill>
            </a:rPr>
            <a:t>Probability  =COUNTIF('Simulated Output'!G6:G1005, "&lt;=-500000")/1000</a:t>
          </a:r>
        </a:p>
        <a:p>
          <a:r>
            <a:rPr lang="en-AU" sz="1400" b="1">
              <a:solidFill>
                <a:srgbClr val="0000FF"/>
              </a:solidFill>
            </a:rPr>
            <a:t>Demand =MAXIFS('Simulated Output'!$E$6:$E$1005, 'Simulated Output'!$G$6:$G$1005, "&lt;=-500000")</a:t>
          </a:r>
        </a:p>
      </xdr:txBody>
    </xdr:sp>
    <xdr:clientData/>
  </xdr:oneCellAnchor>
  <xdr:oneCellAnchor>
    <xdr:from>
      <xdr:col>10</xdr:col>
      <xdr:colOff>0</xdr:colOff>
      <xdr:row>10</xdr:row>
      <xdr:rowOff>0</xdr:rowOff>
    </xdr:from>
    <xdr:ext cx="10573472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BBF51F-5973-4C5A-8C5A-B7B71A0CB555}"/>
            </a:ext>
          </a:extLst>
        </xdr:cNvPr>
        <xdr:cNvSpPr txBox="1"/>
      </xdr:nvSpPr>
      <xdr:spPr>
        <a:xfrm>
          <a:off x="8934450" y="2371725"/>
          <a:ext cx="1057347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400" b="1">
              <a:solidFill>
                <a:srgbClr val="0000FF"/>
              </a:solidFill>
            </a:rPr>
            <a:t>Probability =COUNTIFS('Simulated Output'!$S6:$S1005,"&gt;-500000",'Simulated Output'!$S6:$S1005,"&lt;=0")/1000</a:t>
          </a:r>
        </a:p>
        <a:p>
          <a:r>
            <a:rPr lang="en-AU" sz="1400" b="1">
              <a:solidFill>
                <a:srgbClr val="0000FF"/>
              </a:solidFill>
            </a:rPr>
            <a:t>Demand  =MAXIFS('Simulated Output'!$Q$6:$Q$1005, 'Simulated Output'!$S$6:$S$1005, "&lt;=-500000")ed Output'!$S6:$S1005,"&lt;=0")/1000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857249</xdr:colOff>
      <xdr:row>1</xdr:row>
      <xdr:rowOff>126435</xdr:rowOff>
    </xdr:from>
    <xdr:ext cx="6983941" cy="3950265"/>
    <xdr:pic>
      <xdr:nvPicPr>
        <xdr:cNvPr id="2" name="Picture 1">
          <a:extLst>
            <a:ext uri="{FF2B5EF4-FFF2-40B4-BE49-F238E27FC236}">
              <a16:creationId xmlns:a16="http://schemas.microsoft.com/office/drawing/2014/main" id="{7CDC27D7-026E-4013-A05D-1B63CF35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7224" y="326460"/>
          <a:ext cx="6983941" cy="395026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11</xdr:row>
      <xdr:rowOff>114300</xdr:rowOff>
    </xdr:from>
    <xdr:ext cx="3238500" cy="9689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24DD194-BC1D-4A2D-91D6-7513443FE903}"/>
                </a:ext>
              </a:extLst>
            </xdr:cNvPr>
            <xdr:cNvSpPr txBox="1"/>
          </xdr:nvSpPr>
          <xdr:spPr>
            <a:xfrm>
              <a:off x="10391775" y="4705350"/>
              <a:ext cx="3238500" cy="968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AU" sz="2800" b="1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Average  = </a:t>
              </a:r>
              <a14:m>
                <m:oMath xmlns:m="http://schemas.openxmlformats.org/officeDocument/2006/math">
                  <m:nary>
                    <m:naryPr>
                      <m:chr m:val="∑"/>
                      <m:subHide m:val="on"/>
                      <m:supHide m:val="on"/>
                      <m:ctrlPr>
                        <a:rPr lang="en-AU" sz="28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/>
                    <m:sup/>
                    <m:e>
                      <m:r>
                        <a:rPr lang="en-AU" sz="28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𝑷𝒓</m:t>
                      </m:r>
                      <m:r>
                        <a:rPr lang="en-AU" sz="28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  ∗</m:t>
                      </m:r>
                      <m:r>
                        <a:rPr lang="en-AU" sz="2800" b="1" i="1">
                          <a:solidFill>
                            <a:srgbClr val="0070C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𝒙</m:t>
                      </m:r>
                    </m:e>
                  </m:nary>
                </m:oMath>
              </a14:m>
              <a:endParaRPr lang="en-AU" sz="2800" b="1">
                <a:solidFill>
                  <a:srgbClr val="0070C0"/>
                </a:solidFill>
              </a:endParaRPr>
            </a:p>
            <a:p>
              <a:r>
                <a:rPr lang="en-AU" sz="2800" b="1">
                  <a:solidFill>
                    <a:srgbClr val="0070C0"/>
                  </a:solidFill>
                </a:rPr>
                <a:t>                 =48.4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24DD194-BC1D-4A2D-91D6-7513443FE903}"/>
                </a:ext>
              </a:extLst>
            </xdr:cNvPr>
            <xdr:cNvSpPr txBox="1"/>
          </xdr:nvSpPr>
          <xdr:spPr>
            <a:xfrm>
              <a:off x="10391775" y="4705350"/>
              <a:ext cx="3238500" cy="968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AU" sz="2800" b="1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Average  = </a:t>
              </a:r>
              <a:r>
                <a:rPr lang="en-AU" sz="2800" b="1" i="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∑▒〖𝑷𝒓.  ∗𝒙〗</a:t>
              </a:r>
              <a:endParaRPr lang="en-AU" sz="2800" b="1">
                <a:solidFill>
                  <a:srgbClr val="0070C0"/>
                </a:solidFill>
              </a:endParaRPr>
            </a:p>
            <a:p>
              <a:r>
                <a:rPr lang="en-AU" sz="2800" b="1">
                  <a:solidFill>
                    <a:srgbClr val="0070C0"/>
                  </a:solidFill>
                </a:rPr>
                <a:t>                 =48.4</a:t>
              </a:r>
            </a:p>
          </xdr:txBody>
        </xdr:sp>
      </mc:Fallback>
    </mc:AlternateContent>
    <xdr:clientData/>
  </xdr:oneCellAnchor>
  <xdr:twoCellAnchor editAs="oneCell">
    <xdr:from>
      <xdr:col>8</xdr:col>
      <xdr:colOff>133349</xdr:colOff>
      <xdr:row>1</xdr:row>
      <xdr:rowOff>76200</xdr:rowOff>
    </xdr:from>
    <xdr:to>
      <xdr:col>20</xdr:col>
      <xdr:colOff>591768</xdr:colOff>
      <xdr:row>10</xdr:row>
      <xdr:rowOff>237449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87026C-9205-6624-BA6C-5D9D2F7CB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49" y="276225"/>
          <a:ext cx="7773619" cy="37045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904875</xdr:colOff>
      <xdr:row>1</xdr:row>
      <xdr:rowOff>76200</xdr:rowOff>
    </xdr:from>
    <xdr:to>
      <xdr:col>18</xdr:col>
      <xdr:colOff>372679</xdr:colOff>
      <xdr:row>12</xdr:row>
      <xdr:rowOff>200700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DEE1E-4250-4A73-94E4-06517B710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276225"/>
          <a:ext cx="8630854" cy="4839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akin365-my.sharepoint.com/personal/annista_wijayanayake_deakin_edu_au/Documents/Documents/0.00%20%202025/T1-MIS775/MIS775-2025-T1/Week%209-Quantitative%20Risk%20Analysis/MIS775_Topic_9_Solutions.xlsx" TargetMode="External"/><Relationship Id="rId1" Type="http://schemas.openxmlformats.org/officeDocument/2006/relationships/externalLinkPath" Target="MIS775_Topic_9_Solu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akin365-my.sharepoint.com/personal/annista_wijayanayake_deakin_edu_au/Documents/Documents/0.00%20%202025/T1-MIS775/MIS775-2025-T1/Week%209-Quantitative%20Risk%20Analysis/MIS775_Topic_9_Solutions%20-%20Annista.xlsx" TargetMode="External"/><Relationship Id="rId1" Type="http://schemas.openxmlformats.org/officeDocument/2006/relationships/externalLinkPath" Target="MIS775_Topic_9_Solutions%20-%20Anni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Manager Page"/>
      <sheetName val="Conceptual Model"/>
      <sheetName val="Distributions"/>
      <sheetName val="Model"/>
      <sheetName val="Simulated Output"/>
      <sheetName val="Output Summary"/>
      <sheetName val="Risk Analysis"/>
      <sheetName val="Class-Ex1"/>
      <sheetName val="Class-Ex 2 "/>
      <sheetName val="Class-Ex3"/>
      <sheetName val="Simulated Output-constant"/>
      <sheetName val="Output Summary-constant"/>
      <sheetName val="Risk Analysis-constant"/>
      <sheetName val="Revision Ex 1"/>
    </sheetNames>
    <sheetDataSet>
      <sheetData sheetId="0"/>
      <sheetData sheetId="1"/>
      <sheetData sheetId="2"/>
      <sheetData sheetId="3"/>
      <sheetData sheetId="4">
        <row r="4">
          <cell r="C4">
            <v>169.70411804883662</v>
          </cell>
          <cell r="H4">
            <v>45</v>
          </cell>
        </row>
        <row r="5">
          <cell r="H5">
            <v>84.295881951163381</v>
          </cell>
        </row>
        <row r="6">
          <cell r="C6">
            <v>903691.97259717528</v>
          </cell>
          <cell r="H6">
            <v>11217.712301179045</v>
          </cell>
        </row>
        <row r="10">
          <cell r="H10">
            <v>299</v>
          </cell>
        </row>
      </sheetData>
      <sheetData sheetId="5">
        <row r="5">
          <cell r="E5">
            <v>16084.987107931936</v>
          </cell>
        </row>
      </sheetData>
      <sheetData sheetId="6"/>
      <sheetData sheetId="7"/>
      <sheetData sheetId="8"/>
      <sheetData sheetId="9"/>
      <sheetData sheetId="10"/>
      <sheetData sheetId="11">
        <row r="5">
          <cell r="E5">
            <v>12033.993236560185</v>
          </cell>
        </row>
      </sheetData>
      <sheetData sheetId="12">
        <row r="46">
          <cell r="E46">
            <v>-0.5</v>
          </cell>
        </row>
      </sheetData>
      <sheetData sheetId="13" refreshError="1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Manager Page"/>
      <sheetName val="Conceptual Model"/>
      <sheetName val="Distributions"/>
      <sheetName val="Model"/>
      <sheetName val="Simulated Output"/>
      <sheetName val="Output Summary"/>
      <sheetName val="Risk Analysis"/>
      <sheetName val="Simulated Output-constant"/>
      <sheetName val="Output Summary-constant"/>
      <sheetName val="Risk Analysis-constant"/>
      <sheetName val="Class-Ex1"/>
      <sheetName val="Class-Ex 2 "/>
      <sheetName val="Class-Ex3"/>
      <sheetName val="Revision Ex 1"/>
    </sheetNames>
    <sheetDataSet>
      <sheetData sheetId="0"/>
      <sheetData sheetId="1"/>
      <sheetData sheetId="2"/>
      <sheetData sheetId="3"/>
      <sheetData sheetId="4">
        <row r="4">
          <cell r="C4">
            <v>115.38575413830172</v>
          </cell>
          <cell r="H4">
            <v>44</v>
          </cell>
        </row>
        <row r="5">
          <cell r="H5">
            <v>89.614245861698279</v>
          </cell>
        </row>
        <row r="6">
          <cell r="C6">
            <v>237035.01249149139</v>
          </cell>
          <cell r="H6">
            <v>10720.864301920474</v>
          </cell>
        </row>
        <row r="10">
          <cell r="H10">
            <v>249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showGridLines="0" zoomScaleNormal="100" workbookViewId="0"/>
  </sheetViews>
  <sheetFormatPr defaultRowHeight="15" x14ac:dyDescent="0.25"/>
  <cols>
    <col min="1" max="1" width="4.5703125" customWidth="1"/>
  </cols>
  <sheetData>
    <row r="1" spans="1:21" ht="15.75" x14ac:dyDescent="0.25">
      <c r="A1" s="51"/>
      <c r="Q1" s="60"/>
      <c r="R1" s="60"/>
      <c r="S1" s="60"/>
      <c r="T1" s="60"/>
      <c r="U1" s="60"/>
    </row>
    <row r="2" spans="1:21" ht="23.25" x14ac:dyDescent="0.35">
      <c r="A2" s="51"/>
      <c r="B2" s="19" t="s">
        <v>17</v>
      </c>
      <c r="Q2" s="60"/>
      <c r="R2" s="60"/>
      <c r="S2" s="60"/>
      <c r="T2" s="60"/>
      <c r="U2" s="60"/>
    </row>
    <row r="3" spans="1:21" ht="15.2" customHeight="1" x14ac:dyDescent="0.25">
      <c r="A3" s="51"/>
    </row>
    <row r="4" spans="1:21" ht="15.2" customHeight="1" x14ac:dyDescent="0.25">
      <c r="A4" s="51"/>
      <c r="B4" s="51" t="s">
        <v>58</v>
      </c>
      <c r="C4" s="51"/>
      <c r="D4" s="51"/>
      <c r="E4" s="51"/>
      <c r="F4" s="51"/>
      <c r="G4" s="51"/>
      <c r="H4" s="51"/>
      <c r="I4" s="51"/>
      <c r="J4" s="51"/>
      <c r="K4" s="82"/>
      <c r="L4" s="82"/>
      <c r="M4" s="21"/>
    </row>
    <row r="5" spans="1:21" ht="15.95" customHeight="1" x14ac:dyDescent="0.25">
      <c r="A5" s="51"/>
      <c r="B5" s="51" t="s">
        <v>47</v>
      </c>
      <c r="C5" s="51"/>
      <c r="D5" s="51"/>
      <c r="E5" s="51"/>
      <c r="F5" s="51"/>
      <c r="G5" s="51"/>
      <c r="H5" s="51"/>
      <c r="I5" s="51"/>
      <c r="J5" s="51"/>
      <c r="K5" s="82"/>
      <c r="L5" s="82"/>
      <c r="M5" s="21"/>
    </row>
    <row r="6" spans="1:21" ht="15.95" customHeight="1" x14ac:dyDescent="0.25">
      <c r="A6" s="51"/>
      <c r="B6" s="51"/>
      <c r="C6" s="51"/>
      <c r="D6" s="51"/>
      <c r="E6" s="51"/>
      <c r="F6" s="51"/>
      <c r="G6" s="51"/>
      <c r="H6" s="51"/>
      <c r="I6" s="51"/>
      <c r="J6" s="51"/>
      <c r="K6" s="82"/>
      <c r="L6" s="82"/>
      <c r="M6" s="21"/>
    </row>
    <row r="7" spans="1:21" ht="15.95" customHeight="1" x14ac:dyDescent="0.25">
      <c r="A7" s="51"/>
      <c r="B7" s="83" t="s">
        <v>48</v>
      </c>
      <c r="C7" s="83"/>
      <c r="D7" s="83"/>
      <c r="E7" s="83"/>
      <c r="F7" s="83"/>
      <c r="G7" s="83"/>
      <c r="H7" s="83"/>
      <c r="I7" s="83"/>
      <c r="J7" s="83"/>
      <c r="K7" s="84"/>
      <c r="L7" s="84"/>
      <c r="M7" s="85"/>
    </row>
    <row r="8" spans="1:21" ht="15.95" customHeight="1" x14ac:dyDescent="0.25">
      <c r="A8" s="51"/>
      <c r="B8" s="52"/>
      <c r="C8" s="52"/>
      <c r="D8" s="52"/>
      <c r="E8" s="52"/>
      <c r="F8" s="52"/>
      <c r="G8" s="52"/>
      <c r="H8" s="52"/>
      <c r="I8" s="52"/>
      <c r="J8" s="52"/>
      <c r="M8" s="21"/>
    </row>
    <row r="9" spans="1:21" ht="15.95" customHeight="1" x14ac:dyDescent="0.25">
      <c r="A9" s="51" t="s">
        <v>49</v>
      </c>
      <c r="B9" s="126" t="s">
        <v>91</v>
      </c>
      <c r="C9" s="126"/>
      <c r="D9" s="126"/>
      <c r="E9" s="126"/>
      <c r="F9" s="126"/>
      <c r="G9" s="126"/>
      <c r="H9" s="126"/>
      <c r="I9" s="126"/>
      <c r="J9" s="126"/>
      <c r="M9" s="33"/>
    </row>
    <row r="10" spans="1:21" ht="15.95" customHeight="1" x14ac:dyDescent="0.25">
      <c r="A10" s="51"/>
      <c r="B10" s="126"/>
      <c r="C10" s="126"/>
      <c r="D10" s="126"/>
      <c r="E10" s="126"/>
      <c r="F10" s="126"/>
      <c r="G10" s="126"/>
      <c r="H10" s="126"/>
      <c r="I10" s="126"/>
      <c r="J10" s="126"/>
      <c r="K10" s="53"/>
      <c r="M10" s="21"/>
    </row>
    <row r="11" spans="1:21" ht="15.75" x14ac:dyDescent="0.25">
      <c r="A11" s="51"/>
      <c r="D11" s="54"/>
      <c r="E11" s="54"/>
      <c r="F11" s="54"/>
      <c r="G11" s="54"/>
      <c r="H11" s="54"/>
      <c r="I11" s="54"/>
      <c r="J11" s="54"/>
    </row>
    <row r="12" spans="1:21" ht="15.75" x14ac:dyDescent="0.25">
      <c r="A12" s="51"/>
      <c r="B12" s="55" t="s">
        <v>59</v>
      </c>
      <c r="C12" s="56"/>
      <c r="D12" s="56"/>
      <c r="E12" s="56"/>
    </row>
    <row r="13" spans="1:21" ht="15.75" x14ac:dyDescent="0.25">
      <c r="A13" s="51"/>
      <c r="B13" s="56" t="s">
        <v>60</v>
      </c>
      <c r="C13" s="56"/>
      <c r="D13" s="56"/>
      <c r="E13" s="56"/>
    </row>
    <row r="14" spans="1:21" ht="15.75" x14ac:dyDescent="0.25">
      <c r="A14" s="51"/>
      <c r="B14" s="56" t="s">
        <v>108</v>
      </c>
      <c r="C14" s="56"/>
      <c r="D14" s="56"/>
      <c r="E14" s="56"/>
    </row>
    <row r="15" spans="1:21" ht="15.95" customHeight="1" x14ac:dyDescent="0.25">
      <c r="A15" s="51"/>
      <c r="B15" s="56" t="s">
        <v>50</v>
      </c>
      <c r="C15" s="56"/>
      <c r="D15" s="56"/>
      <c r="E15" s="56"/>
      <c r="M15" s="20"/>
    </row>
    <row r="16" spans="1:21" ht="15.6" customHeight="1" x14ac:dyDescent="0.25">
      <c r="A16" s="51"/>
      <c r="B16" s="56" t="s">
        <v>51</v>
      </c>
      <c r="C16" s="56"/>
      <c r="D16" s="56"/>
      <c r="E16" s="56"/>
    </row>
    <row r="17" spans="1:10" ht="15.75" x14ac:dyDescent="0.25">
      <c r="A17" s="51"/>
      <c r="B17" s="56" t="s">
        <v>52</v>
      </c>
      <c r="C17" s="56"/>
      <c r="D17" s="56"/>
      <c r="E17" s="56"/>
    </row>
    <row r="18" spans="1:10" ht="15.75" x14ac:dyDescent="0.25">
      <c r="A18" s="51"/>
      <c r="B18" s="56" t="s">
        <v>53</v>
      </c>
      <c r="D18" s="56"/>
      <c r="E18" s="56"/>
    </row>
    <row r="19" spans="1:10" ht="15.75" x14ac:dyDescent="0.25">
      <c r="A19" s="51"/>
      <c r="B19" s="56" t="s">
        <v>54</v>
      </c>
      <c r="C19" s="56"/>
      <c r="D19" s="56"/>
      <c r="E19" s="56"/>
    </row>
    <row r="20" spans="1:10" ht="15.75" x14ac:dyDescent="0.25">
      <c r="A20" s="51"/>
      <c r="B20" s="56"/>
      <c r="C20" s="56"/>
      <c r="D20" s="56"/>
      <c r="E20" s="56"/>
    </row>
    <row r="21" spans="1:10" ht="15.75" x14ac:dyDescent="0.25">
      <c r="A21" s="51"/>
      <c r="B21" s="56"/>
      <c r="C21" s="56"/>
      <c r="D21" s="56"/>
      <c r="E21" s="56"/>
    </row>
    <row r="22" spans="1:10" ht="15.75" x14ac:dyDescent="0.25">
      <c r="A22" s="51"/>
      <c r="B22" s="56"/>
      <c r="C22" s="56"/>
      <c r="D22" s="56"/>
      <c r="E22" s="56"/>
    </row>
    <row r="23" spans="1:10" ht="15.75" x14ac:dyDescent="0.25">
      <c r="A23" s="51"/>
      <c r="B23" s="56"/>
      <c r="C23" s="56"/>
      <c r="D23" s="56"/>
      <c r="E23" s="56"/>
    </row>
    <row r="24" spans="1:10" ht="15.75" x14ac:dyDescent="0.25">
      <c r="A24" s="51"/>
      <c r="B24" s="56"/>
      <c r="C24" s="56"/>
      <c r="D24" s="56"/>
      <c r="E24" s="57" t="s">
        <v>55</v>
      </c>
    </row>
    <row r="25" spans="1:10" ht="15.75" x14ac:dyDescent="0.25">
      <c r="A25" s="51"/>
      <c r="B25" s="56"/>
      <c r="C25" s="56"/>
      <c r="D25" s="56"/>
      <c r="E25" s="56"/>
    </row>
    <row r="26" spans="1:10" ht="15.75" x14ac:dyDescent="0.25">
      <c r="A26" s="51"/>
      <c r="B26" s="56"/>
      <c r="C26" s="56"/>
      <c r="D26" s="56"/>
      <c r="E26" s="56"/>
    </row>
    <row r="27" spans="1:10" ht="15.75" x14ac:dyDescent="0.25">
      <c r="A27" s="51"/>
      <c r="B27" s="56"/>
      <c r="C27" s="56"/>
      <c r="D27" s="56"/>
      <c r="E27" s="56"/>
    </row>
    <row r="28" spans="1:10" ht="15.75" x14ac:dyDescent="0.25">
      <c r="A28" s="51"/>
    </row>
    <row r="29" spans="1:10" ht="15.75" x14ac:dyDescent="0.25">
      <c r="A29" s="51" t="s">
        <v>56</v>
      </c>
      <c r="B29" s="8" t="s">
        <v>93</v>
      </c>
      <c r="C29" s="8"/>
      <c r="D29" s="8"/>
      <c r="E29" s="8"/>
      <c r="F29" s="8"/>
      <c r="G29" s="8"/>
      <c r="H29" s="8"/>
      <c r="I29" s="8"/>
      <c r="J29" s="8"/>
    </row>
    <row r="30" spans="1:10" ht="15.75" x14ac:dyDescent="0.25">
      <c r="A30" s="51"/>
      <c r="B30" s="8" t="s">
        <v>92</v>
      </c>
      <c r="C30" s="8"/>
      <c r="D30" s="8"/>
      <c r="E30" s="8"/>
      <c r="F30" s="8"/>
      <c r="G30" s="8"/>
      <c r="H30" s="8"/>
      <c r="I30" s="8"/>
      <c r="J30" s="8"/>
    </row>
    <row r="31" spans="1:10" ht="15.75" x14ac:dyDescent="0.25">
      <c r="A31" s="51"/>
    </row>
    <row r="32" spans="1:10" ht="15.75" x14ac:dyDescent="0.25">
      <c r="A32" s="51"/>
      <c r="B32" s="8" t="s">
        <v>57</v>
      </c>
    </row>
    <row r="33" spans="1:10" ht="15.75" x14ac:dyDescent="0.25">
      <c r="A33" s="51"/>
      <c r="B33" s="59" t="s">
        <v>62</v>
      </c>
    </row>
    <row r="34" spans="1:10" ht="15.75" x14ac:dyDescent="0.25">
      <c r="A34" s="51"/>
      <c r="B34" s="59" t="s">
        <v>109</v>
      </c>
    </row>
    <row r="35" spans="1:10" ht="15.75" x14ac:dyDescent="0.25">
      <c r="A35" s="51"/>
      <c r="B35" s="59" t="s">
        <v>110</v>
      </c>
    </row>
    <row r="36" spans="1:10" ht="15.75" x14ac:dyDescent="0.25">
      <c r="A36" s="51"/>
    </row>
    <row r="37" spans="1:10" ht="15.75" x14ac:dyDescent="0.25">
      <c r="A37" s="51">
        <v>2</v>
      </c>
      <c r="B37" s="58" t="s">
        <v>101</v>
      </c>
      <c r="C37" s="58"/>
      <c r="D37" s="58"/>
      <c r="E37" s="58"/>
      <c r="F37" s="58"/>
      <c r="G37" s="58"/>
      <c r="H37" s="58"/>
      <c r="I37" s="58"/>
      <c r="J37" s="58"/>
    </row>
    <row r="38" spans="1:10" ht="15.75" x14ac:dyDescent="0.25">
      <c r="A38" s="51"/>
      <c r="B38" s="58" t="s">
        <v>100</v>
      </c>
      <c r="C38" s="58"/>
      <c r="D38" s="58"/>
      <c r="E38" s="58"/>
      <c r="F38" s="58"/>
      <c r="G38" s="58"/>
      <c r="H38" s="58"/>
      <c r="I38" s="58"/>
      <c r="J38" s="58"/>
    </row>
    <row r="39" spans="1:10" ht="15.75" x14ac:dyDescent="0.25">
      <c r="A39" s="51"/>
      <c r="B39" s="58"/>
      <c r="C39" s="58"/>
      <c r="D39" s="58"/>
      <c r="E39" s="58"/>
      <c r="F39" s="58"/>
      <c r="G39" s="58"/>
      <c r="H39" s="58"/>
      <c r="I39" s="58"/>
      <c r="J39" s="58"/>
    </row>
    <row r="40" spans="1:10" ht="15.75" x14ac:dyDescent="0.25">
      <c r="A40" s="51"/>
      <c r="B40" s="58" t="s">
        <v>103</v>
      </c>
    </row>
    <row r="41" spans="1:10" ht="15.75" x14ac:dyDescent="0.25">
      <c r="A41" s="51"/>
      <c r="B41" s="8" t="s">
        <v>104</v>
      </c>
    </row>
    <row r="42" spans="1:10" ht="15.75" x14ac:dyDescent="0.25">
      <c r="A42" s="51"/>
      <c r="B42" s="8" t="s">
        <v>102</v>
      </c>
    </row>
    <row r="43" spans="1:10" ht="15.75" x14ac:dyDescent="0.25">
      <c r="A43" s="51"/>
      <c r="B43" s="8"/>
    </row>
    <row r="44" spans="1:10" ht="15.75" x14ac:dyDescent="0.25">
      <c r="A44" s="51"/>
      <c r="B44" s="8" t="s">
        <v>99</v>
      </c>
    </row>
    <row r="45" spans="1:10" ht="15.75" x14ac:dyDescent="0.25">
      <c r="A45" s="51"/>
      <c r="B45" s="8"/>
    </row>
    <row r="46" spans="1:10" ht="15.75" x14ac:dyDescent="0.25">
      <c r="A46" s="51"/>
      <c r="B46" s="8" t="s">
        <v>105</v>
      </c>
    </row>
    <row r="47" spans="1:10" ht="15.75" x14ac:dyDescent="0.25">
      <c r="A47" s="51"/>
      <c r="B47" s="8" t="s">
        <v>106</v>
      </c>
    </row>
    <row r="48" spans="1:10" ht="15.75" x14ac:dyDescent="0.25">
      <c r="A48" s="51"/>
      <c r="B48" s="8"/>
    </row>
    <row r="49" spans="1:12" ht="15.75" x14ac:dyDescent="0.25">
      <c r="A49" s="51"/>
      <c r="B49" s="8" t="s">
        <v>107</v>
      </c>
    </row>
    <row r="50" spans="1:12" ht="15.75" x14ac:dyDescent="0.25">
      <c r="A50" s="51"/>
      <c r="B50" s="8" t="s">
        <v>98</v>
      </c>
    </row>
    <row r="51" spans="1:12" ht="15.75" x14ac:dyDescent="0.25">
      <c r="A51" s="51"/>
      <c r="B51" s="8" t="s">
        <v>97</v>
      </c>
      <c r="C51" s="58"/>
      <c r="D51" s="58"/>
      <c r="E51" s="58"/>
      <c r="F51" s="58"/>
      <c r="G51" s="58"/>
      <c r="H51" s="58"/>
      <c r="I51" s="58"/>
      <c r="J51" s="58"/>
    </row>
    <row r="52" spans="1:12" ht="15.75" x14ac:dyDescent="0.25">
      <c r="A52" s="51"/>
      <c r="B52" s="58"/>
      <c r="C52" s="58"/>
      <c r="D52" s="58"/>
      <c r="E52" s="58"/>
      <c r="F52" s="58"/>
      <c r="G52" s="58"/>
      <c r="H52" s="58"/>
      <c r="I52" s="58"/>
      <c r="J52" s="58"/>
    </row>
    <row r="53" spans="1:12" ht="15.75" x14ac:dyDescent="0.25">
      <c r="A53" s="51">
        <v>3</v>
      </c>
      <c r="B53" s="58" t="s">
        <v>96</v>
      </c>
    </row>
    <row r="54" spans="1:12" ht="15.75" x14ac:dyDescent="0.25">
      <c r="A54" s="51"/>
      <c r="B54" s="58" t="s">
        <v>94</v>
      </c>
    </row>
    <row r="55" spans="1:12" ht="15.75" x14ac:dyDescent="0.25">
      <c r="A55" s="51"/>
      <c r="B55" s="58" t="s">
        <v>95</v>
      </c>
    </row>
    <row r="56" spans="1:12" ht="15.6" customHeight="1" x14ac:dyDescent="0.25">
      <c r="A56" s="51"/>
      <c r="B56" s="126" t="s">
        <v>83</v>
      </c>
      <c r="C56" s="126"/>
      <c r="D56" s="126"/>
      <c r="E56" s="126"/>
      <c r="F56" s="126"/>
      <c r="G56" s="126"/>
      <c r="H56" s="126"/>
      <c r="I56" s="126"/>
      <c r="J56" s="126"/>
      <c r="K56" s="126"/>
      <c r="L56" s="126"/>
    </row>
    <row r="57" spans="1:12" ht="15.75" x14ac:dyDescent="0.25">
      <c r="A57" s="51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</row>
    <row r="58" spans="1:12" ht="14.65" customHeight="1" x14ac:dyDescent="0.25"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1:12" ht="14.65" customHeight="1" x14ac:dyDescent="0.25"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</row>
  </sheetData>
  <mergeCells count="2">
    <mergeCell ref="B9:J10"/>
    <mergeCell ref="B56:L5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5"/>
  <sheetViews>
    <sheetView showGridLines="0" zoomScaleNormal="100" workbookViewId="0">
      <selection activeCell="I22" sqref="I22"/>
    </sheetView>
  </sheetViews>
  <sheetFormatPr defaultColWidth="9.140625" defaultRowHeight="15.75" x14ac:dyDescent="0.25"/>
  <cols>
    <col min="1" max="1" width="4.5703125" style="8" customWidth="1"/>
    <col min="2" max="2" width="9.140625" style="8"/>
    <col min="3" max="3" width="5.85546875" style="8" customWidth="1"/>
    <col min="4" max="16384" width="9.140625" style="8"/>
  </cols>
  <sheetData>
    <row r="2" spans="2:6" x14ac:dyDescent="0.25">
      <c r="B2" s="7" t="s">
        <v>10</v>
      </c>
      <c r="D2" s="100" t="s">
        <v>0</v>
      </c>
    </row>
    <row r="5" spans="2:6" x14ac:dyDescent="0.25">
      <c r="B5" s="7" t="s">
        <v>11</v>
      </c>
      <c r="D5" s="7" t="s">
        <v>12</v>
      </c>
    </row>
    <row r="6" spans="2:6" x14ac:dyDescent="0.25">
      <c r="D6" s="101" t="s">
        <v>13</v>
      </c>
      <c r="E6" s="101"/>
      <c r="F6" s="101"/>
    </row>
    <row r="8" spans="2:6" x14ac:dyDescent="0.25">
      <c r="D8" s="7" t="s">
        <v>14</v>
      </c>
    </row>
    <row r="9" spans="2:6" x14ac:dyDescent="0.25">
      <c r="D9" s="102" t="s">
        <v>15</v>
      </c>
      <c r="E9" s="102"/>
    </row>
    <row r="10" spans="2:6" x14ac:dyDescent="0.25">
      <c r="D10" s="102" t="s">
        <v>16</v>
      </c>
      <c r="E10" s="102"/>
    </row>
    <row r="11" spans="2:6" x14ac:dyDescent="0.25">
      <c r="D11" s="102" t="s">
        <v>7</v>
      </c>
      <c r="E11" s="102"/>
    </row>
    <row r="13" spans="2:6" x14ac:dyDescent="0.25">
      <c r="D13" s="7" t="s">
        <v>9</v>
      </c>
    </row>
    <row r="14" spans="2:6" x14ac:dyDescent="0.25">
      <c r="D14" s="103" t="s">
        <v>42</v>
      </c>
      <c r="E14" s="103"/>
      <c r="F14" s="103"/>
    </row>
    <row r="15" spans="2:6" x14ac:dyDescent="0.25">
      <c r="D15" s="103" t="s">
        <v>43</v>
      </c>
      <c r="E15" s="103"/>
      <c r="F15" s="10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Normal="10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60DB-D5A7-41A7-AF9A-57ACA1DBA143}">
  <dimension ref="B2:T35"/>
  <sheetViews>
    <sheetView showGridLines="0" workbookViewId="0">
      <selection activeCell="S9" sqref="S9:T10"/>
    </sheetView>
  </sheetViews>
  <sheetFormatPr defaultColWidth="8.7109375" defaultRowHeight="15.75" x14ac:dyDescent="0.25"/>
  <cols>
    <col min="1" max="1" width="4.5703125" style="8" customWidth="1"/>
    <col min="2" max="8" width="10.7109375" style="8" customWidth="1"/>
    <col min="9" max="9" width="4.5703125" style="8" customWidth="1"/>
    <col min="10" max="10" width="4.140625" style="8" customWidth="1"/>
    <col min="11" max="11" width="4.5703125" style="8" customWidth="1"/>
    <col min="12" max="12" width="8.7109375" style="8"/>
    <col min="13" max="14" width="10.42578125" style="8" customWidth="1"/>
    <col min="15" max="15" width="50.42578125" style="8" customWidth="1"/>
    <col min="16" max="16" width="4.140625" style="8" customWidth="1"/>
    <col min="17" max="17" width="10.42578125" style="8" customWidth="1"/>
    <col min="18" max="18" width="11.5703125" style="8" customWidth="1"/>
    <col min="19" max="20" width="10" style="8" customWidth="1"/>
    <col min="21" max="16384" width="8.7109375" style="8"/>
  </cols>
  <sheetData>
    <row r="2" spans="2:20" ht="18.75" x14ac:dyDescent="0.3">
      <c r="B2" s="2" t="s">
        <v>36</v>
      </c>
    </row>
    <row r="3" spans="2:20" x14ac:dyDescent="0.25">
      <c r="H3" s="39"/>
    </row>
    <row r="4" spans="2:20" x14ac:dyDescent="0.25">
      <c r="B4" s="7"/>
      <c r="H4" s="39"/>
    </row>
    <row r="5" spans="2:20" ht="18.75" x14ac:dyDescent="0.3">
      <c r="B5" s="48" t="s">
        <v>5</v>
      </c>
      <c r="C5" s="3"/>
      <c r="D5" s="3"/>
      <c r="E5" s="3"/>
      <c r="F5" s="50" t="s">
        <v>30</v>
      </c>
      <c r="G5" s="50"/>
      <c r="H5" s="3"/>
      <c r="I5" s="3"/>
      <c r="J5" s="49"/>
      <c r="K5" s="3"/>
      <c r="L5" s="48" t="s">
        <v>45</v>
      </c>
      <c r="M5" s="3"/>
      <c r="N5" s="3"/>
      <c r="O5" s="3"/>
      <c r="P5" s="49"/>
      <c r="Q5" s="3"/>
      <c r="R5" s="48" t="s">
        <v>46</v>
      </c>
      <c r="S5" s="3"/>
    </row>
    <row r="6" spans="2:20" x14ac:dyDescent="0.25">
      <c r="B6" s="40"/>
      <c r="F6" s="47"/>
      <c r="G6" s="47"/>
      <c r="J6" s="41"/>
      <c r="L6" s="40"/>
      <c r="P6" s="41"/>
      <c r="R6" s="40"/>
    </row>
    <row r="7" spans="2:20" x14ac:dyDescent="0.25">
      <c r="D7" s="42" t="s">
        <v>21</v>
      </c>
      <c r="F7" s="42" t="s">
        <v>25</v>
      </c>
      <c r="G7" s="42" t="s">
        <v>24</v>
      </c>
      <c r="J7" s="41"/>
      <c r="M7" s="42" t="s">
        <v>25</v>
      </c>
      <c r="N7" s="42" t="s">
        <v>24</v>
      </c>
      <c r="P7" s="41"/>
      <c r="S7" s="42"/>
      <c r="T7" s="42" t="s">
        <v>28</v>
      </c>
    </row>
    <row r="8" spans="2:20" x14ac:dyDescent="0.25">
      <c r="B8" s="42" t="s">
        <v>19</v>
      </c>
      <c r="C8" s="42" t="s">
        <v>20</v>
      </c>
      <c r="D8" s="42" t="s">
        <v>22</v>
      </c>
      <c r="F8" s="43" t="s">
        <v>26</v>
      </c>
      <c r="G8" s="43" t="s">
        <v>26</v>
      </c>
      <c r="H8" s="43" t="s">
        <v>7</v>
      </c>
      <c r="J8" s="41"/>
      <c r="M8" s="42" t="s">
        <v>26</v>
      </c>
      <c r="N8" s="42" t="s">
        <v>26</v>
      </c>
      <c r="P8" s="41"/>
      <c r="S8" s="42" t="s">
        <v>27</v>
      </c>
      <c r="T8" s="42" t="s">
        <v>29</v>
      </c>
    </row>
    <row r="9" spans="2:20" x14ac:dyDescent="0.25">
      <c r="B9" s="44">
        <v>43</v>
      </c>
      <c r="C9" s="45">
        <v>0.1</v>
      </c>
      <c r="D9" s="46">
        <f>SUM(C$9:C9)</f>
        <v>0.1</v>
      </c>
      <c r="F9" s="46">
        <v>0</v>
      </c>
      <c r="G9" s="46">
        <f>D9</f>
        <v>0.1</v>
      </c>
      <c r="H9" s="123">
        <f>B9</f>
        <v>43</v>
      </c>
      <c r="J9" s="41"/>
      <c r="L9" s="8" t="s">
        <v>23</v>
      </c>
      <c r="M9" s="123">
        <v>80</v>
      </c>
      <c r="N9" s="123">
        <v>100</v>
      </c>
      <c r="P9" s="41"/>
      <c r="R9" s="8" t="s">
        <v>34</v>
      </c>
      <c r="S9" s="124">
        <v>15000</v>
      </c>
      <c r="T9" s="125">
        <v>4500</v>
      </c>
    </row>
    <row r="10" spans="2:20" x14ac:dyDescent="0.25">
      <c r="B10" s="44">
        <v>44</v>
      </c>
      <c r="C10" s="45">
        <v>0.2</v>
      </c>
      <c r="D10" s="46">
        <f>SUM(C$9:C10)</f>
        <v>0.30000000000000004</v>
      </c>
      <c r="F10" s="46">
        <f>G9</f>
        <v>0.1</v>
      </c>
      <c r="G10" s="46">
        <f>F10+C10</f>
        <v>0.30000000000000004</v>
      </c>
      <c r="H10" s="123">
        <f t="shared" ref="H10:H13" si="0">B10</f>
        <v>44</v>
      </c>
      <c r="J10" s="41"/>
      <c r="P10" s="41"/>
      <c r="R10" s="8" t="s">
        <v>35</v>
      </c>
      <c r="S10" s="125">
        <v>11000</v>
      </c>
      <c r="T10" s="125">
        <v>4500</v>
      </c>
    </row>
    <row r="11" spans="2:20" x14ac:dyDescent="0.25">
      <c r="B11" s="44">
        <v>45</v>
      </c>
      <c r="C11" s="45">
        <v>0.4</v>
      </c>
      <c r="D11" s="46">
        <f>SUM(C$9:C11)</f>
        <v>0.70000000000000007</v>
      </c>
      <c r="F11" s="46">
        <f t="shared" ref="F11:F13" si="1">G10</f>
        <v>0.30000000000000004</v>
      </c>
      <c r="G11" s="46">
        <f t="shared" ref="G11:G13" si="2">F11+C11</f>
        <v>0.70000000000000007</v>
      </c>
      <c r="H11" s="123">
        <f t="shared" si="0"/>
        <v>45</v>
      </c>
      <c r="J11" s="41"/>
      <c r="P11" s="41"/>
    </row>
    <row r="12" spans="2:20" x14ac:dyDescent="0.25">
      <c r="B12" s="44">
        <v>46</v>
      </c>
      <c r="C12" s="45">
        <v>0.2</v>
      </c>
      <c r="D12" s="46">
        <f>SUM(C$9:C12)</f>
        <v>0.90000000000000013</v>
      </c>
      <c r="F12" s="46">
        <f t="shared" si="1"/>
        <v>0.70000000000000007</v>
      </c>
      <c r="G12" s="46">
        <f t="shared" si="2"/>
        <v>0.90000000000000013</v>
      </c>
      <c r="H12" s="123">
        <f t="shared" si="0"/>
        <v>46</v>
      </c>
      <c r="J12" s="41"/>
      <c r="P12" s="41"/>
    </row>
    <row r="13" spans="2:20" x14ac:dyDescent="0.25">
      <c r="B13" s="44">
        <v>47</v>
      </c>
      <c r="C13" s="45">
        <v>0.1</v>
      </c>
      <c r="D13" s="46">
        <f>SUM(C$9:C13)</f>
        <v>1.0000000000000002</v>
      </c>
      <c r="F13" s="46">
        <f t="shared" si="1"/>
        <v>0.90000000000000013</v>
      </c>
      <c r="G13" s="46">
        <f t="shared" si="2"/>
        <v>1.0000000000000002</v>
      </c>
      <c r="H13" s="123">
        <f t="shared" si="0"/>
        <v>47</v>
      </c>
      <c r="J13" s="41"/>
      <c r="P13" s="41"/>
    </row>
    <row r="14" spans="2:20" x14ac:dyDescent="0.25">
      <c r="J14" s="41"/>
      <c r="P14" s="41"/>
    </row>
    <row r="15" spans="2:20" x14ac:dyDescent="0.25">
      <c r="J15" s="41"/>
      <c r="P15" s="41"/>
    </row>
    <row r="16" spans="2:20" x14ac:dyDescent="0.25">
      <c r="J16" s="41"/>
      <c r="P16" s="41"/>
    </row>
    <row r="17" spans="10:16" x14ac:dyDescent="0.25">
      <c r="J17" s="41"/>
      <c r="P17" s="41"/>
    </row>
    <row r="18" spans="10:16" x14ac:dyDescent="0.25">
      <c r="J18" s="41"/>
      <c r="P18" s="41"/>
    </row>
    <row r="19" spans="10:16" x14ac:dyDescent="0.25">
      <c r="J19" s="41"/>
      <c r="P19" s="41"/>
    </row>
    <row r="20" spans="10:16" x14ac:dyDescent="0.25">
      <c r="J20" s="41"/>
      <c r="P20" s="41"/>
    </row>
    <row r="21" spans="10:16" x14ac:dyDescent="0.25">
      <c r="J21" s="41"/>
      <c r="P21" s="41"/>
    </row>
    <row r="22" spans="10:16" x14ac:dyDescent="0.25">
      <c r="J22" s="41"/>
      <c r="P22" s="41"/>
    </row>
    <row r="23" spans="10:16" x14ac:dyDescent="0.25">
      <c r="J23" s="41"/>
      <c r="P23" s="41"/>
    </row>
    <row r="24" spans="10:16" x14ac:dyDescent="0.25">
      <c r="J24" s="41"/>
      <c r="P24" s="41"/>
    </row>
    <row r="25" spans="10:16" x14ac:dyDescent="0.25">
      <c r="J25" s="41"/>
      <c r="P25" s="41"/>
    </row>
    <row r="26" spans="10:16" x14ac:dyDescent="0.25">
      <c r="J26" s="41"/>
      <c r="P26" s="41"/>
    </row>
    <row r="27" spans="10:16" x14ac:dyDescent="0.25">
      <c r="J27" s="41"/>
      <c r="P27" s="41"/>
    </row>
    <row r="28" spans="10:16" x14ac:dyDescent="0.25">
      <c r="J28" s="41"/>
      <c r="P28" s="41"/>
    </row>
    <row r="29" spans="10:16" x14ac:dyDescent="0.25">
      <c r="J29" s="41"/>
      <c r="P29" s="41"/>
    </row>
    <row r="30" spans="10:16" x14ac:dyDescent="0.25">
      <c r="J30" s="41"/>
      <c r="P30" s="41"/>
    </row>
    <row r="31" spans="10:16" x14ac:dyDescent="0.25">
      <c r="J31" s="41"/>
      <c r="P31" s="41"/>
    </row>
    <row r="32" spans="10:16" x14ac:dyDescent="0.25">
      <c r="J32" s="41"/>
      <c r="P32" s="41"/>
    </row>
    <row r="33" spans="10:16" x14ac:dyDescent="0.25">
      <c r="J33" s="41"/>
      <c r="P33" s="41"/>
    </row>
    <row r="34" spans="10:16" x14ac:dyDescent="0.25">
      <c r="J34" s="41"/>
      <c r="P34" s="41"/>
    </row>
    <row r="35" spans="10:16" x14ac:dyDescent="0.25">
      <c r="P35" s="4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zoomScaleNormal="100" workbookViewId="0">
      <selection activeCell="H6" sqref="H6"/>
    </sheetView>
  </sheetViews>
  <sheetFormatPr defaultRowHeight="15" x14ac:dyDescent="0.25"/>
  <cols>
    <col min="1" max="1" width="4.5703125" customWidth="1"/>
    <col min="2" max="2" width="32" customWidth="1"/>
    <col min="3" max="3" width="13" customWidth="1"/>
    <col min="4" max="4" width="4.5703125" customWidth="1"/>
    <col min="5" max="5" width="3" customWidth="1"/>
    <col min="6" max="6" width="4.5703125" customWidth="1"/>
    <col min="7" max="7" width="26.42578125" bestFit="1" customWidth="1"/>
    <col min="9" max="9" width="21.28515625" customWidth="1"/>
    <col min="10" max="10" width="4.5703125" customWidth="1"/>
  </cols>
  <sheetData>
    <row r="1" spans="1:10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.600000000000001" customHeight="1" x14ac:dyDescent="0.3">
      <c r="A2" s="1"/>
      <c r="B2" s="2" t="s">
        <v>1</v>
      </c>
      <c r="C2" s="3"/>
      <c r="D2" s="3"/>
      <c r="E2" s="4"/>
      <c r="F2" s="3"/>
      <c r="G2" s="5" t="s">
        <v>2</v>
      </c>
      <c r="H2" s="1"/>
      <c r="I2" s="1"/>
      <c r="J2" s="1"/>
    </row>
    <row r="3" spans="1:10" ht="15.6" customHeight="1" x14ac:dyDescent="0.25">
      <c r="A3" s="1"/>
      <c r="B3" s="1"/>
      <c r="C3" s="1"/>
      <c r="D3" s="1"/>
      <c r="E3" s="6"/>
      <c r="F3" s="1"/>
      <c r="G3" s="7" t="s">
        <v>3</v>
      </c>
      <c r="H3" s="8"/>
      <c r="I3" s="1"/>
      <c r="J3" s="1"/>
    </row>
    <row r="4" spans="1:10" ht="15.75" x14ac:dyDescent="0.25">
      <c r="A4" s="1"/>
      <c r="B4" s="9" t="s">
        <v>87</v>
      </c>
      <c r="C4" s="80">
        <f ca="1">H10-H4-H5</f>
        <v>102.97040759401956</v>
      </c>
      <c r="D4" s="1"/>
      <c r="E4" s="6"/>
      <c r="F4" s="1"/>
      <c r="G4" s="10" t="s">
        <v>5</v>
      </c>
      <c r="H4" s="11">
        <f ca="1">VLOOKUP(RAND(),Distributions!F9:H13,3,TRUE)</f>
        <v>47</v>
      </c>
      <c r="I4" s="23" t="s">
        <v>18</v>
      </c>
      <c r="J4" s="28"/>
    </row>
    <row r="5" spans="1:10" ht="15.6" customHeight="1" x14ac:dyDescent="0.25">
      <c r="A5" s="1"/>
      <c r="B5" s="13"/>
      <c r="C5" s="1"/>
      <c r="D5" s="1"/>
      <c r="E5" s="6"/>
      <c r="F5" s="1"/>
      <c r="G5" s="10" t="s">
        <v>6</v>
      </c>
      <c r="H5" s="25">
        <f ca="1">Distributions!M9+((Distributions!N9-Distributions!M9)*RAND())</f>
        <v>99.029592405980438</v>
      </c>
      <c r="I5" s="12" t="s">
        <v>33</v>
      </c>
      <c r="J5" s="29"/>
    </row>
    <row r="6" spans="1:10" ht="15.75" x14ac:dyDescent="0.25">
      <c r="A6" s="1"/>
      <c r="B6" s="14" t="s">
        <v>86</v>
      </c>
      <c r="C6" s="15">
        <f ca="1">(C4*H6-(H14+H15)*1000000)</f>
        <v>-463824.24325579731</v>
      </c>
      <c r="D6" s="1"/>
      <c r="E6" s="6"/>
      <c r="F6" s="1"/>
      <c r="G6" s="10" t="s">
        <v>7</v>
      </c>
      <c r="H6" s="26">
        <f ca="1">IF(Selling_price_per_unit=249,MAX(0,_xlfn.NORM.INV(RAND(),Distributions!S9,Distributions!T9)),MAX(0,_xlfn.NORM.INV(RAND(),Distributions!S10,Distributions!T10)))</f>
        <v>5207.0858926593519</v>
      </c>
      <c r="I6" s="12" t="s">
        <v>37</v>
      </c>
      <c r="J6" s="29"/>
    </row>
    <row r="7" spans="1:10" ht="15.75" x14ac:dyDescent="0.25">
      <c r="A7" s="1"/>
      <c r="B7" s="1"/>
      <c r="C7" s="1"/>
      <c r="D7" s="1"/>
      <c r="E7" s="6"/>
      <c r="F7" s="1"/>
      <c r="G7" s="1"/>
      <c r="H7" s="1"/>
      <c r="I7" s="1"/>
      <c r="J7" s="1"/>
    </row>
    <row r="8" spans="1:10" ht="15.75" x14ac:dyDescent="0.25">
      <c r="A8" s="1"/>
      <c r="B8" s="1"/>
      <c r="C8" s="1"/>
      <c r="D8" s="1"/>
      <c r="E8" s="6"/>
      <c r="F8" s="1"/>
      <c r="G8" s="8"/>
      <c r="H8" s="8"/>
      <c r="I8" s="1"/>
      <c r="J8" s="1"/>
    </row>
    <row r="9" spans="1:10" ht="15.75" x14ac:dyDescent="0.25">
      <c r="A9" s="1"/>
      <c r="B9" s="1"/>
      <c r="C9" s="1"/>
      <c r="D9" s="1"/>
      <c r="E9" s="6"/>
      <c r="F9" s="1"/>
      <c r="G9" s="7" t="s">
        <v>8</v>
      </c>
      <c r="H9" s="8"/>
      <c r="I9" s="1"/>
      <c r="J9" s="1"/>
    </row>
    <row r="10" spans="1:10" ht="15.75" x14ac:dyDescent="0.25">
      <c r="A10" s="1"/>
      <c r="B10" s="1"/>
      <c r="C10" s="1"/>
      <c r="D10" s="1"/>
      <c r="E10" s="6"/>
      <c r="F10" s="1"/>
      <c r="G10" s="16" t="s">
        <v>90</v>
      </c>
      <c r="H10" s="17">
        <v>249</v>
      </c>
      <c r="I10" s="1"/>
      <c r="J10" s="8"/>
    </row>
    <row r="11" spans="1:10" ht="15.75" x14ac:dyDescent="0.25">
      <c r="A11" s="1"/>
      <c r="B11" s="1"/>
      <c r="C11" s="1"/>
      <c r="D11" s="1"/>
      <c r="E11" s="6"/>
      <c r="F11" s="1"/>
      <c r="G11" s="1"/>
      <c r="H11" s="1"/>
      <c r="I11" s="1"/>
      <c r="J11" s="1"/>
    </row>
    <row r="12" spans="1:10" ht="15.75" x14ac:dyDescent="0.25">
      <c r="A12" s="1"/>
      <c r="B12" s="1"/>
      <c r="C12" s="1"/>
      <c r="D12" s="1"/>
      <c r="E12" s="6"/>
      <c r="F12" s="1"/>
      <c r="G12" s="1"/>
      <c r="H12" s="1"/>
      <c r="I12" s="1"/>
      <c r="J12" s="1"/>
    </row>
    <row r="13" spans="1:10" ht="15.75" x14ac:dyDescent="0.25">
      <c r="A13" s="1"/>
      <c r="B13" s="1"/>
      <c r="C13" s="1"/>
      <c r="D13" s="1"/>
      <c r="E13" s="6"/>
      <c r="F13" s="1"/>
      <c r="G13" s="7" t="s">
        <v>9</v>
      </c>
      <c r="H13" s="8"/>
      <c r="I13" s="1"/>
      <c r="J13" s="1"/>
    </row>
    <row r="14" spans="1:10" ht="15.75" x14ac:dyDescent="0.25">
      <c r="A14" s="1"/>
      <c r="B14" s="8"/>
      <c r="C14" s="8"/>
      <c r="D14" s="1"/>
      <c r="E14" s="6"/>
      <c r="F14" s="1"/>
      <c r="G14" s="18" t="s">
        <v>88</v>
      </c>
      <c r="H14" s="81">
        <v>0.35</v>
      </c>
      <c r="I14" s="1"/>
      <c r="J14" s="1"/>
    </row>
    <row r="15" spans="1:10" ht="15.75" x14ac:dyDescent="0.25">
      <c r="A15" s="1"/>
      <c r="B15" s="1"/>
      <c r="C15" s="1"/>
      <c r="D15" s="1"/>
      <c r="E15" s="6"/>
      <c r="F15" s="1"/>
      <c r="G15" s="18" t="s">
        <v>89</v>
      </c>
      <c r="H15" s="81">
        <v>0.65</v>
      </c>
      <c r="I15" s="1"/>
      <c r="J15" s="1"/>
    </row>
    <row r="16" spans="1:10" ht="15.75" x14ac:dyDescent="0.25">
      <c r="A16" s="1"/>
      <c r="B16" s="1"/>
      <c r="C16" s="1"/>
      <c r="D16" s="1"/>
      <c r="E16" s="6"/>
      <c r="F16" s="1"/>
      <c r="G16" s="1"/>
      <c r="H16" s="1"/>
      <c r="I16" s="1"/>
      <c r="J16" s="1"/>
    </row>
    <row r="17" spans="1:10" ht="15.75" x14ac:dyDescent="0.25">
      <c r="A17" s="1"/>
      <c r="B17" s="1"/>
      <c r="C17" s="1"/>
      <c r="D17" s="1"/>
      <c r="E17" s="6"/>
      <c r="F17" s="1"/>
      <c r="G17" t="s">
        <v>38</v>
      </c>
      <c r="I17" s="1"/>
      <c r="J17" s="1"/>
    </row>
    <row r="18" spans="1:10" ht="15.75" x14ac:dyDescent="0.25">
      <c r="E18" s="6"/>
      <c r="G18" s="127" t="s">
        <v>39</v>
      </c>
      <c r="H18" s="127"/>
      <c r="I18" s="127"/>
      <c r="J18" s="1"/>
    </row>
    <row r="19" spans="1:10" ht="15.6" customHeight="1" x14ac:dyDescent="0.25">
      <c r="E19" s="6"/>
      <c r="G19" s="127"/>
      <c r="H19" s="127"/>
      <c r="I19" s="127"/>
      <c r="J19" s="27"/>
    </row>
    <row r="20" spans="1:10" ht="15.75" x14ac:dyDescent="0.25">
      <c r="E20" s="6"/>
      <c r="J20" s="27"/>
    </row>
    <row r="21" spans="1:10" ht="15.75" x14ac:dyDescent="0.25">
      <c r="E21" s="6"/>
      <c r="J21" s="1"/>
    </row>
    <row r="22" spans="1:10" ht="15.75" x14ac:dyDescent="0.25">
      <c r="E22" s="6"/>
      <c r="I22" s="1"/>
    </row>
    <row r="23" spans="1:10" ht="15.75" x14ac:dyDescent="0.25">
      <c r="E23" s="6"/>
      <c r="I23" s="1"/>
    </row>
    <row r="24" spans="1:10" ht="14.65" customHeight="1" x14ac:dyDescent="0.25">
      <c r="E24" s="6"/>
    </row>
    <row r="25" spans="1:10" ht="14.65" customHeight="1" x14ac:dyDescent="0.25">
      <c r="E25" s="6"/>
    </row>
    <row r="26" spans="1:10" ht="15.75" x14ac:dyDescent="0.25">
      <c r="E26" s="6"/>
    </row>
    <row r="27" spans="1:10" ht="15.75" x14ac:dyDescent="0.25">
      <c r="E27" s="6"/>
    </row>
  </sheetData>
  <scenarios current="2" show="2" sqref="C6">
    <scenario name="Best case" locked="1" count="1" user="David Stewart" comment="_x000a_">
      <inputCells r="H5" val="80" numFmtId="165"/>
    </scenario>
    <scenario name="Base case" locked="1" count="1" user="David Stewart" comment="_x000a_Modified by David Stewart on 1/04/2020">
      <inputCells r="H5" val="90" numFmtId="165"/>
    </scenario>
    <scenario name="Worst case" locked="1" count="1" user="David Stewart" comment="_x000a_">
      <inputCells r="H5" val="100" numFmtId="165"/>
    </scenario>
  </scenarios>
  <mergeCells count="1">
    <mergeCell ref="G18:I19"/>
  </mergeCells>
  <dataValidations count="1">
    <dataValidation type="list" allowBlank="1" showInputMessage="1" showErrorMessage="1" sqref="H10" xr:uid="{00000000-0002-0000-0400-000000000000}">
      <formula1>"$249,$299"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2:V1007"/>
  <sheetViews>
    <sheetView showGridLines="0" workbookViewId="0">
      <selection activeCell="J11" sqref="J11"/>
    </sheetView>
  </sheetViews>
  <sheetFormatPr defaultRowHeight="15" x14ac:dyDescent="0.25"/>
  <cols>
    <col min="1" max="1" width="4.5703125" customWidth="1"/>
    <col min="2" max="2" width="10.7109375" customWidth="1"/>
    <col min="3" max="3" width="12.28515625" customWidth="1"/>
    <col min="4" max="5" width="10.85546875" customWidth="1"/>
    <col min="6" max="6" width="17" customWidth="1"/>
    <col min="7" max="7" width="12.85546875" customWidth="1"/>
    <col min="9" max="9" width="17" customWidth="1"/>
    <col min="10" max="10" width="12.85546875" customWidth="1"/>
    <col min="12" max="12" width="3" customWidth="1"/>
    <col min="14" max="14" width="10.7109375" customWidth="1"/>
    <col min="15" max="15" width="12.28515625" customWidth="1"/>
    <col min="16" max="17" width="10.85546875" customWidth="1"/>
    <col min="18" max="18" width="17.140625" customWidth="1"/>
    <col min="19" max="19" width="12.85546875" customWidth="1"/>
    <col min="21" max="21" width="17" customWidth="1"/>
    <col min="22" max="22" width="12.85546875" customWidth="1"/>
  </cols>
  <sheetData>
    <row r="2" spans="2:22" ht="18.75" x14ac:dyDescent="0.3">
      <c r="B2" s="2" t="s">
        <v>40</v>
      </c>
      <c r="I2" s="128" t="s">
        <v>61</v>
      </c>
      <c r="J2" s="128"/>
      <c r="L2" s="4"/>
      <c r="N2" s="2" t="s">
        <v>41</v>
      </c>
      <c r="U2" s="128" t="s">
        <v>61</v>
      </c>
      <c r="V2" s="128"/>
    </row>
    <row r="3" spans="2:22" ht="22.7" customHeight="1" x14ac:dyDescent="0.25">
      <c r="I3" s="129"/>
      <c r="J3" s="129"/>
      <c r="L3" s="6"/>
      <c r="U3" s="129"/>
      <c r="V3" s="129"/>
    </row>
    <row r="4" spans="2:22" ht="31.9" customHeight="1" x14ac:dyDescent="0.25">
      <c r="B4" s="35" t="s">
        <v>31</v>
      </c>
      <c r="C4" s="36" t="s">
        <v>5</v>
      </c>
      <c r="D4" s="36" t="s">
        <v>32</v>
      </c>
      <c r="E4" s="36" t="s">
        <v>7</v>
      </c>
      <c r="F4" s="37" t="s">
        <v>4</v>
      </c>
      <c r="G4" s="34" t="s">
        <v>44</v>
      </c>
      <c r="I4" s="37" t="s">
        <v>73</v>
      </c>
      <c r="J4" s="34" t="s">
        <v>74</v>
      </c>
      <c r="L4" s="6"/>
      <c r="N4" s="35" t="s">
        <v>31</v>
      </c>
      <c r="O4" s="36" t="s">
        <v>5</v>
      </c>
      <c r="P4" s="36" t="s">
        <v>32</v>
      </c>
      <c r="Q4" s="38" t="s">
        <v>7</v>
      </c>
      <c r="R4" s="37" t="s">
        <v>4</v>
      </c>
      <c r="S4" s="34" t="s">
        <v>44</v>
      </c>
      <c r="U4" s="37" t="s">
        <v>73</v>
      </c>
      <c r="V4" s="34" t="s">
        <v>74</v>
      </c>
    </row>
    <row r="5" spans="2:22" ht="15.75" x14ac:dyDescent="0.25">
      <c r="B5" s="24"/>
      <c r="C5" s="119">
        <f ca="1">Direct_labour_cost_per_unit</f>
        <v>47</v>
      </c>
      <c r="D5" s="120">
        <f ca="1">Cost_of_parts_per_unit</f>
        <v>99.029592405980438</v>
      </c>
      <c r="E5" s="121">
        <f ca="1">Demand</f>
        <v>5207.0858926593519</v>
      </c>
      <c r="F5" s="120">
        <f ca="1">Contribution_margin_per_unit</f>
        <v>102.97040759401956</v>
      </c>
      <c r="G5" s="119">
        <f ca="1">First_year_profit</f>
        <v>-463824.24325579731</v>
      </c>
      <c r="I5" s="31"/>
      <c r="J5" s="31"/>
      <c r="L5" s="6"/>
      <c r="N5" s="24"/>
      <c r="O5" s="30"/>
      <c r="P5" s="31"/>
      <c r="Q5" s="32"/>
      <c r="R5" s="31"/>
      <c r="S5" s="30"/>
      <c r="U5" s="31"/>
      <c r="V5" s="31"/>
    </row>
    <row r="6" spans="2:22" ht="15.75" x14ac:dyDescent="0.25">
      <c r="B6" s="24">
        <v>1</v>
      </c>
      <c r="C6" s="119">
        <f t="dataTable" ref="C6:G1005" dt2D="0" dtr="0" r1="G1" ca="1"/>
        <v>46</v>
      </c>
      <c r="D6" s="120">
        <v>87.322673128513486</v>
      </c>
      <c r="E6" s="121">
        <v>19503.354327737579</v>
      </c>
      <c r="F6" s="120">
        <v>115.67732687148651</v>
      </c>
      <c r="G6" s="119">
        <v>1256095.8936601211</v>
      </c>
      <c r="I6" s="31"/>
      <c r="J6" s="30"/>
      <c r="L6" s="6"/>
      <c r="N6" s="24">
        <v>1</v>
      </c>
      <c r="O6" s="30"/>
      <c r="P6" s="31"/>
      <c r="Q6" s="32"/>
      <c r="R6" s="62"/>
      <c r="S6" s="30"/>
      <c r="U6" s="31"/>
      <c r="V6" s="30"/>
    </row>
    <row r="7" spans="2:22" ht="15.75" x14ac:dyDescent="0.25">
      <c r="B7" s="24">
        <v>2</v>
      </c>
      <c r="C7" s="119">
        <v>43</v>
      </c>
      <c r="D7" s="120">
        <v>95.621710522157173</v>
      </c>
      <c r="E7" s="121">
        <v>17249.516909067552</v>
      </c>
      <c r="F7" s="120">
        <v>110.37828947784283</v>
      </c>
      <c r="G7" s="119">
        <v>903972.17074200278</v>
      </c>
      <c r="I7" s="31"/>
      <c r="J7" s="30"/>
      <c r="L7" s="6"/>
      <c r="N7" s="24">
        <v>2</v>
      </c>
      <c r="O7" s="30"/>
      <c r="P7" s="31"/>
      <c r="Q7" s="32"/>
      <c r="R7" s="62"/>
      <c r="S7" s="30"/>
      <c r="U7" s="31"/>
      <c r="V7" s="30"/>
    </row>
    <row r="8" spans="2:22" ht="15.75" x14ac:dyDescent="0.25">
      <c r="B8" s="24">
        <v>3</v>
      </c>
      <c r="C8" s="119">
        <v>45</v>
      </c>
      <c r="D8" s="120">
        <v>86.053361464612678</v>
      </c>
      <c r="E8" s="121">
        <v>15741.801412556817</v>
      </c>
      <c r="F8" s="120">
        <v>117.94663853538732</v>
      </c>
      <c r="G8" s="119">
        <v>856692.56110268855</v>
      </c>
      <c r="I8" s="31"/>
      <c r="J8" s="30"/>
      <c r="L8" s="6"/>
      <c r="N8" s="24">
        <v>3</v>
      </c>
      <c r="O8" s="30"/>
      <c r="P8" s="31"/>
      <c r="Q8" s="32"/>
      <c r="R8" s="62"/>
      <c r="S8" s="30"/>
      <c r="U8" s="31"/>
      <c r="V8" s="30"/>
    </row>
    <row r="9" spans="2:22" ht="15.75" x14ac:dyDescent="0.25">
      <c r="B9" s="24">
        <v>4</v>
      </c>
      <c r="C9" s="119">
        <v>46</v>
      </c>
      <c r="D9" s="120">
        <v>88.154293327900007</v>
      </c>
      <c r="E9" s="121">
        <v>24572.427665967218</v>
      </c>
      <c r="F9" s="120">
        <v>114.84570667209999</v>
      </c>
      <c r="G9" s="119">
        <v>1822037.8199470658</v>
      </c>
      <c r="I9" s="31"/>
      <c r="J9" s="30"/>
      <c r="L9" s="6"/>
      <c r="N9" s="24">
        <v>4</v>
      </c>
      <c r="O9" s="30"/>
      <c r="P9" s="31"/>
      <c r="Q9" s="32"/>
      <c r="R9" s="62"/>
      <c r="S9" s="30"/>
      <c r="U9" s="31"/>
      <c r="V9" s="30"/>
    </row>
    <row r="10" spans="2:22" ht="15.75" x14ac:dyDescent="0.25">
      <c r="B10" s="24">
        <v>5</v>
      </c>
      <c r="C10" s="119">
        <v>44</v>
      </c>
      <c r="D10" s="120">
        <v>98.804980723830326</v>
      </c>
      <c r="E10" s="121">
        <v>12585.41264590916</v>
      </c>
      <c r="F10" s="120">
        <v>106.19501927616967</v>
      </c>
      <c r="G10" s="119">
        <v>336508.13853087276</v>
      </c>
      <c r="I10" s="31"/>
      <c r="J10" s="30"/>
      <c r="L10" s="6"/>
      <c r="N10" s="24">
        <v>5</v>
      </c>
      <c r="O10" s="30"/>
      <c r="P10" s="31"/>
      <c r="Q10" s="32"/>
      <c r="R10" s="62"/>
      <c r="S10" s="30"/>
      <c r="U10" s="31"/>
      <c r="V10" s="30"/>
    </row>
    <row r="11" spans="2:22" ht="15.75" x14ac:dyDescent="0.25">
      <c r="B11" s="24">
        <v>6</v>
      </c>
      <c r="C11" s="119">
        <v>45</v>
      </c>
      <c r="D11" s="120">
        <v>82.257400275148299</v>
      </c>
      <c r="E11" s="121">
        <v>17902.613820905084</v>
      </c>
      <c r="F11" s="120">
        <v>121.7425997248517</v>
      </c>
      <c r="G11" s="119">
        <v>1179510.7484270455</v>
      </c>
      <c r="I11" s="31"/>
      <c r="J11" s="30"/>
      <c r="L11" s="6"/>
      <c r="N11" s="24">
        <v>6</v>
      </c>
      <c r="O11" s="30"/>
      <c r="P11" s="31"/>
      <c r="Q11" s="32"/>
      <c r="R11" s="62"/>
      <c r="S11" s="30"/>
      <c r="U11" s="31"/>
      <c r="V11" s="30"/>
    </row>
    <row r="12" spans="2:22" ht="15.75" x14ac:dyDescent="0.25">
      <c r="B12" s="24">
        <v>7</v>
      </c>
      <c r="C12" s="119">
        <v>45</v>
      </c>
      <c r="D12" s="120">
        <v>98.83715286454607</v>
      </c>
      <c r="E12" s="121">
        <v>13223.614049735555</v>
      </c>
      <c r="F12" s="120">
        <v>105.16284713545393</v>
      </c>
      <c r="G12" s="119">
        <v>390632.90289058117</v>
      </c>
      <c r="I12" s="31"/>
      <c r="J12" s="30"/>
      <c r="L12" s="6"/>
      <c r="N12" s="24">
        <v>7</v>
      </c>
      <c r="O12" s="30"/>
      <c r="P12" s="31"/>
      <c r="Q12" s="32"/>
      <c r="R12" s="62"/>
      <c r="S12" s="30"/>
      <c r="U12" s="31"/>
      <c r="V12" s="30"/>
    </row>
    <row r="13" spans="2:22" ht="15.75" x14ac:dyDescent="0.25">
      <c r="B13" s="24">
        <v>8</v>
      </c>
      <c r="C13" s="119">
        <v>45</v>
      </c>
      <c r="D13" s="120">
        <v>98.817536646963433</v>
      </c>
      <c r="E13" s="121">
        <v>14594.941185946382</v>
      </c>
      <c r="F13" s="120">
        <v>105.18246335303657</v>
      </c>
      <c r="G13" s="119">
        <v>535131.86643052939</v>
      </c>
      <c r="I13" s="31"/>
      <c r="J13" s="30"/>
      <c r="L13" s="6"/>
      <c r="N13" s="24">
        <v>8</v>
      </c>
      <c r="O13" s="30"/>
      <c r="P13" s="31"/>
      <c r="Q13" s="32"/>
      <c r="R13" s="62"/>
      <c r="S13" s="30"/>
      <c r="U13" s="31"/>
      <c r="V13" s="30"/>
    </row>
    <row r="14" spans="2:22" ht="15.75" x14ac:dyDescent="0.25">
      <c r="B14" s="24">
        <v>9</v>
      </c>
      <c r="C14" s="119">
        <v>45</v>
      </c>
      <c r="D14" s="120">
        <v>86.703248916039101</v>
      </c>
      <c r="E14" s="121">
        <v>20046.996257425919</v>
      </c>
      <c r="F14" s="120">
        <v>117.2967510839609</v>
      </c>
      <c r="G14" s="119">
        <v>1351447.5299883839</v>
      </c>
      <c r="I14" s="31"/>
      <c r="J14" s="30"/>
      <c r="L14" s="6"/>
      <c r="N14" s="24">
        <v>9</v>
      </c>
      <c r="O14" s="30"/>
      <c r="P14" s="31"/>
      <c r="Q14" s="32"/>
      <c r="R14" s="62"/>
      <c r="S14" s="30"/>
      <c r="U14" s="31"/>
      <c r="V14" s="30"/>
    </row>
    <row r="15" spans="2:22" ht="15.75" x14ac:dyDescent="0.25">
      <c r="B15" s="24">
        <v>10</v>
      </c>
      <c r="C15" s="119">
        <v>46</v>
      </c>
      <c r="D15" s="120">
        <v>90.642368743135492</v>
      </c>
      <c r="E15" s="121">
        <v>18691.35771808428</v>
      </c>
      <c r="F15" s="120">
        <v>112.35763125686451</v>
      </c>
      <c r="G15" s="119">
        <v>1100116.678178662</v>
      </c>
      <c r="I15" s="31"/>
      <c r="J15" s="30"/>
      <c r="L15" s="6"/>
      <c r="N15" s="24">
        <v>10</v>
      </c>
      <c r="O15" s="30"/>
      <c r="P15" s="31"/>
      <c r="Q15" s="32"/>
      <c r="R15" s="62"/>
      <c r="S15" s="30"/>
      <c r="U15" s="31"/>
      <c r="V15" s="30"/>
    </row>
    <row r="16" spans="2:22" ht="15.75" x14ac:dyDescent="0.25">
      <c r="B16" s="24">
        <v>11</v>
      </c>
      <c r="C16" s="119">
        <v>43</v>
      </c>
      <c r="D16" s="120">
        <v>92.151836207466516</v>
      </c>
      <c r="E16" s="121">
        <v>16082.538287676654</v>
      </c>
      <c r="F16" s="120">
        <v>113.84816379253348</v>
      </c>
      <c r="G16" s="119">
        <v>830967.45317510283</v>
      </c>
      <c r="I16" s="31"/>
      <c r="J16" s="30"/>
      <c r="L16" s="6"/>
      <c r="N16" s="24">
        <v>11</v>
      </c>
      <c r="O16" s="30"/>
      <c r="P16" s="31"/>
      <c r="Q16" s="32"/>
      <c r="R16" s="62"/>
      <c r="S16" s="30"/>
      <c r="U16" s="31"/>
      <c r="V16" s="30"/>
    </row>
    <row r="17" spans="2:22" ht="15.75" x14ac:dyDescent="0.25">
      <c r="B17" s="24">
        <v>12</v>
      </c>
      <c r="C17" s="119">
        <v>45</v>
      </c>
      <c r="D17" s="120">
        <v>93.084667398766484</v>
      </c>
      <c r="E17" s="121">
        <v>14606.137285137447</v>
      </c>
      <c r="F17" s="120">
        <v>110.91533260123352</v>
      </c>
      <c r="G17" s="119">
        <v>620044.57500029798</v>
      </c>
      <c r="I17" s="31"/>
      <c r="J17" s="30"/>
      <c r="L17" s="6"/>
      <c r="N17" s="24">
        <v>12</v>
      </c>
      <c r="O17" s="30"/>
      <c r="P17" s="31"/>
      <c r="Q17" s="32"/>
      <c r="R17" s="62"/>
      <c r="S17" s="30"/>
      <c r="U17" s="31"/>
      <c r="V17" s="30"/>
    </row>
    <row r="18" spans="2:22" ht="15.75" x14ac:dyDescent="0.25">
      <c r="B18" s="24">
        <v>13</v>
      </c>
      <c r="C18" s="119">
        <v>45</v>
      </c>
      <c r="D18" s="120">
        <v>97.388335822005018</v>
      </c>
      <c r="E18" s="121">
        <v>12539.925437473168</v>
      </c>
      <c r="F18" s="120">
        <v>106.61166417799498</v>
      </c>
      <c r="G18" s="119">
        <v>336902.31955698621</v>
      </c>
      <c r="I18" s="31"/>
      <c r="J18" s="30"/>
      <c r="L18" s="6"/>
      <c r="N18" s="24">
        <v>13</v>
      </c>
      <c r="O18" s="30"/>
      <c r="P18" s="31"/>
      <c r="Q18" s="32"/>
      <c r="R18" s="62"/>
      <c r="S18" s="30"/>
      <c r="U18" s="31"/>
      <c r="V18" s="30"/>
    </row>
    <row r="19" spans="2:22" ht="15.75" x14ac:dyDescent="0.25">
      <c r="B19" s="24">
        <v>14</v>
      </c>
      <c r="C19" s="119">
        <v>46</v>
      </c>
      <c r="D19" s="120">
        <v>88.567089684081793</v>
      </c>
      <c r="E19" s="121">
        <v>15113.560470195258</v>
      </c>
      <c r="F19" s="120">
        <v>114.43291031591821</v>
      </c>
      <c r="G19" s="119">
        <v>729488.70984006044</v>
      </c>
      <c r="I19" s="31"/>
      <c r="J19" s="30"/>
      <c r="L19" s="6"/>
      <c r="N19" s="24">
        <v>14</v>
      </c>
      <c r="O19" s="30"/>
      <c r="P19" s="31"/>
      <c r="Q19" s="32"/>
      <c r="R19" s="62"/>
      <c r="S19" s="30"/>
      <c r="U19" s="31"/>
      <c r="V19" s="30"/>
    </row>
    <row r="20" spans="2:22" ht="15.75" x14ac:dyDescent="0.25">
      <c r="B20" s="24">
        <v>15</v>
      </c>
      <c r="C20" s="119">
        <v>45</v>
      </c>
      <c r="D20" s="120">
        <v>94.53945314407197</v>
      </c>
      <c r="E20" s="121">
        <v>13046.819147647067</v>
      </c>
      <c r="F20" s="120">
        <v>109.46054685592803</v>
      </c>
      <c r="G20" s="119">
        <v>428111.95863184077</v>
      </c>
      <c r="I20" s="31"/>
      <c r="J20" s="30"/>
      <c r="L20" s="6"/>
      <c r="N20" s="24">
        <v>15</v>
      </c>
      <c r="O20" s="30"/>
      <c r="P20" s="31"/>
      <c r="Q20" s="32"/>
      <c r="R20" s="62"/>
      <c r="S20" s="30"/>
      <c r="U20" s="31"/>
      <c r="V20" s="30"/>
    </row>
    <row r="21" spans="2:22" ht="15.75" x14ac:dyDescent="0.25">
      <c r="B21" s="24">
        <v>16</v>
      </c>
      <c r="C21" s="119">
        <v>44</v>
      </c>
      <c r="D21" s="120">
        <v>95.304026013033493</v>
      </c>
      <c r="E21" s="121">
        <v>18698.486919859428</v>
      </c>
      <c r="F21" s="120">
        <v>109.69597398696651</v>
      </c>
      <c r="G21" s="119">
        <v>1051148.7347565333</v>
      </c>
      <c r="I21" s="31"/>
      <c r="J21" s="30"/>
      <c r="L21" s="6"/>
      <c r="N21" s="24">
        <v>16</v>
      </c>
      <c r="O21" s="30"/>
      <c r="P21" s="31"/>
      <c r="Q21" s="32"/>
      <c r="R21" s="62"/>
      <c r="S21" s="30"/>
      <c r="U21" s="31"/>
      <c r="V21" s="30"/>
    </row>
    <row r="22" spans="2:22" ht="15.75" x14ac:dyDescent="0.25">
      <c r="B22" s="24">
        <v>17</v>
      </c>
      <c r="C22" s="119">
        <v>44</v>
      </c>
      <c r="D22" s="120">
        <v>91.534448495680266</v>
      </c>
      <c r="E22" s="121">
        <v>14073.453615886807</v>
      </c>
      <c r="F22" s="120">
        <v>113.46555150431973</v>
      </c>
      <c r="G22" s="119">
        <v>596852.17609705916</v>
      </c>
      <c r="I22" s="31"/>
      <c r="J22" s="30"/>
      <c r="L22" s="6"/>
      <c r="N22" s="24">
        <v>17</v>
      </c>
      <c r="O22" s="30"/>
      <c r="P22" s="31"/>
      <c r="Q22" s="32"/>
      <c r="R22" s="62"/>
      <c r="S22" s="30"/>
      <c r="U22" s="31"/>
      <c r="V22" s="30"/>
    </row>
    <row r="23" spans="2:22" ht="15.75" x14ac:dyDescent="0.25">
      <c r="B23" s="24">
        <v>18</v>
      </c>
      <c r="C23" s="119">
        <v>46</v>
      </c>
      <c r="D23" s="120">
        <v>84.275220574574789</v>
      </c>
      <c r="E23" s="121">
        <v>17852.799127063521</v>
      </c>
      <c r="F23" s="120">
        <v>118.72477942542521</v>
      </c>
      <c r="G23" s="119">
        <v>1119569.6384870405</v>
      </c>
      <c r="I23" s="31"/>
      <c r="J23" s="30"/>
      <c r="L23" s="6"/>
      <c r="N23" s="24">
        <v>18</v>
      </c>
      <c r="O23" s="30"/>
      <c r="P23" s="31"/>
      <c r="Q23" s="32"/>
      <c r="R23" s="62"/>
      <c r="S23" s="30"/>
      <c r="U23" s="31"/>
      <c r="V23" s="30"/>
    </row>
    <row r="24" spans="2:22" ht="15.75" x14ac:dyDescent="0.25">
      <c r="B24" s="24">
        <v>19</v>
      </c>
      <c r="C24" s="119">
        <v>43</v>
      </c>
      <c r="D24" s="120">
        <v>98.033369419768377</v>
      </c>
      <c r="E24" s="121">
        <v>13580.325195392654</v>
      </c>
      <c r="F24" s="120">
        <v>107.96663058023162</v>
      </c>
      <c r="G24" s="119">
        <v>466221.95353037049</v>
      </c>
      <c r="I24" s="31"/>
      <c r="J24" s="30"/>
      <c r="L24" s="6"/>
      <c r="N24" s="24">
        <v>19</v>
      </c>
      <c r="O24" s="30"/>
      <c r="P24" s="31"/>
      <c r="Q24" s="32"/>
      <c r="R24" s="62"/>
      <c r="S24" s="30"/>
      <c r="U24" s="31"/>
      <c r="V24" s="30"/>
    </row>
    <row r="25" spans="2:22" ht="15.75" x14ac:dyDescent="0.25">
      <c r="B25" s="24">
        <v>20</v>
      </c>
      <c r="C25" s="119">
        <v>45</v>
      </c>
      <c r="D25" s="120">
        <v>90.590240887630628</v>
      </c>
      <c r="E25" s="121">
        <v>17577.287702873487</v>
      </c>
      <c r="F25" s="120">
        <v>113.40975911236937</v>
      </c>
      <c r="G25" s="119">
        <v>993435.96423169458</v>
      </c>
      <c r="I25" s="31"/>
      <c r="J25" s="30"/>
      <c r="L25" s="6"/>
      <c r="N25" s="24">
        <v>20</v>
      </c>
      <c r="O25" s="30"/>
      <c r="P25" s="31"/>
      <c r="Q25" s="32"/>
      <c r="R25" s="62"/>
      <c r="S25" s="30"/>
      <c r="U25" s="31"/>
      <c r="V25" s="30"/>
    </row>
    <row r="26" spans="2:22" ht="15.75" x14ac:dyDescent="0.25">
      <c r="B26" s="24">
        <v>21</v>
      </c>
      <c r="C26" s="119">
        <v>45</v>
      </c>
      <c r="D26" s="120">
        <v>97.35636393429175</v>
      </c>
      <c r="E26" s="121">
        <v>14893.233808238896</v>
      </c>
      <c r="F26" s="120">
        <v>106.64363606570825</v>
      </c>
      <c r="G26" s="119">
        <v>588268.60608733096</v>
      </c>
      <c r="I26" s="31"/>
      <c r="J26" s="30"/>
      <c r="L26" s="6"/>
      <c r="N26" s="24">
        <v>21</v>
      </c>
      <c r="O26" s="30"/>
      <c r="P26" s="31"/>
      <c r="Q26" s="32"/>
      <c r="R26" s="62"/>
      <c r="S26" s="30"/>
      <c r="U26" s="31"/>
      <c r="V26" s="30"/>
    </row>
    <row r="27" spans="2:22" ht="15.75" x14ac:dyDescent="0.25">
      <c r="B27" s="24">
        <v>22</v>
      </c>
      <c r="C27" s="119">
        <v>45</v>
      </c>
      <c r="D27" s="120">
        <v>84.120655558345021</v>
      </c>
      <c r="E27" s="121">
        <v>10435.873462852245</v>
      </c>
      <c r="F27" s="120">
        <v>119.87934444165498</v>
      </c>
      <c r="G27" s="119">
        <v>251045.66940279095</v>
      </c>
      <c r="I27" s="31"/>
      <c r="J27" s="30"/>
      <c r="L27" s="6"/>
      <c r="N27" s="24">
        <v>22</v>
      </c>
      <c r="O27" s="30"/>
      <c r="P27" s="31"/>
      <c r="Q27" s="32"/>
      <c r="R27" s="62"/>
      <c r="S27" s="30"/>
      <c r="U27" s="31"/>
      <c r="V27" s="30"/>
    </row>
    <row r="28" spans="2:22" ht="15.75" x14ac:dyDescent="0.25">
      <c r="B28" s="24">
        <v>23</v>
      </c>
      <c r="C28" s="119">
        <v>46</v>
      </c>
      <c r="D28" s="120">
        <v>90.313037761476124</v>
      </c>
      <c r="E28" s="121">
        <v>20568.928361157872</v>
      </c>
      <c r="F28" s="120">
        <v>112.68696223852388</v>
      </c>
      <c r="G28" s="119">
        <v>1317850.0535207</v>
      </c>
      <c r="I28" s="31"/>
      <c r="J28" s="30"/>
      <c r="L28" s="6"/>
      <c r="N28" s="24">
        <v>23</v>
      </c>
      <c r="O28" s="30"/>
      <c r="P28" s="31"/>
      <c r="Q28" s="32"/>
      <c r="R28" s="62"/>
      <c r="S28" s="30"/>
      <c r="U28" s="31"/>
      <c r="V28" s="30"/>
    </row>
    <row r="29" spans="2:22" ht="15.75" x14ac:dyDescent="0.25">
      <c r="B29" s="24">
        <v>24</v>
      </c>
      <c r="C29" s="119">
        <v>45</v>
      </c>
      <c r="D29" s="120">
        <v>87.45492756080094</v>
      </c>
      <c r="E29" s="121">
        <v>16943.57571690037</v>
      </c>
      <c r="F29" s="120">
        <v>116.54507243919906</v>
      </c>
      <c r="G29" s="119">
        <v>974690.25930520776</v>
      </c>
      <c r="I29" s="31"/>
      <c r="J29" s="30"/>
      <c r="L29" s="6"/>
      <c r="N29" s="24">
        <v>24</v>
      </c>
      <c r="O29" s="30"/>
      <c r="P29" s="31"/>
      <c r="Q29" s="32"/>
      <c r="R29" s="62"/>
      <c r="S29" s="30"/>
      <c r="U29" s="31"/>
      <c r="V29" s="30"/>
    </row>
    <row r="30" spans="2:22" ht="15.75" x14ac:dyDescent="0.25">
      <c r="B30" s="24">
        <v>25</v>
      </c>
      <c r="C30" s="119">
        <v>45</v>
      </c>
      <c r="D30" s="120">
        <v>99.569515915108553</v>
      </c>
      <c r="E30" s="121">
        <v>10329.469803377286</v>
      </c>
      <c r="F30" s="120">
        <v>104.43048408489145</v>
      </c>
      <c r="G30" s="119">
        <v>78711.531906958437</v>
      </c>
      <c r="I30" s="31"/>
      <c r="J30" s="30"/>
      <c r="L30" s="6"/>
      <c r="N30" s="24">
        <v>25</v>
      </c>
      <c r="O30" s="30"/>
      <c r="P30" s="31"/>
      <c r="Q30" s="32"/>
      <c r="R30" s="62"/>
      <c r="S30" s="30"/>
      <c r="U30" s="31"/>
      <c r="V30" s="30"/>
    </row>
    <row r="31" spans="2:22" ht="15.75" x14ac:dyDescent="0.25">
      <c r="B31" s="24">
        <v>26</v>
      </c>
      <c r="C31" s="119">
        <v>45</v>
      </c>
      <c r="D31" s="120">
        <v>95.66312398273223</v>
      </c>
      <c r="E31" s="121">
        <v>16403.211030297218</v>
      </c>
      <c r="F31" s="120">
        <v>108.33687601726777</v>
      </c>
      <c r="G31" s="119">
        <v>777072.6396743888</v>
      </c>
      <c r="I31" s="31"/>
      <c r="J31" s="30"/>
      <c r="L31" s="6"/>
      <c r="N31" s="24">
        <v>26</v>
      </c>
      <c r="O31" s="30"/>
      <c r="P31" s="31"/>
      <c r="Q31" s="32"/>
      <c r="R31" s="62"/>
      <c r="S31" s="30"/>
      <c r="U31" s="31"/>
      <c r="V31" s="30"/>
    </row>
    <row r="32" spans="2:22" ht="15.75" x14ac:dyDescent="0.25">
      <c r="B32" s="24">
        <v>27</v>
      </c>
      <c r="C32" s="119">
        <v>45</v>
      </c>
      <c r="D32" s="120">
        <v>90.822925733496675</v>
      </c>
      <c r="E32" s="121">
        <v>17265.41826736477</v>
      </c>
      <c r="F32" s="120">
        <v>113.17707426650333</v>
      </c>
      <c r="G32" s="119">
        <v>954049.52548778569</v>
      </c>
      <c r="I32" s="31"/>
      <c r="J32" s="30"/>
      <c r="L32" s="6"/>
      <c r="N32" s="24">
        <v>27</v>
      </c>
      <c r="O32" s="30"/>
      <c r="P32" s="31"/>
      <c r="Q32" s="32"/>
      <c r="R32" s="62"/>
      <c r="S32" s="30"/>
      <c r="U32" s="31"/>
      <c r="V32" s="30"/>
    </row>
    <row r="33" spans="2:22" ht="15.75" x14ac:dyDescent="0.25">
      <c r="B33" s="24">
        <v>28</v>
      </c>
      <c r="C33" s="119">
        <v>44</v>
      </c>
      <c r="D33" s="120">
        <v>91.43015070556244</v>
      </c>
      <c r="E33" s="121">
        <v>13457.192917970413</v>
      </c>
      <c r="F33" s="120">
        <v>113.56984929443756</v>
      </c>
      <c r="G33" s="119">
        <v>528331.37162007228</v>
      </c>
      <c r="I33" s="31"/>
      <c r="J33" s="30"/>
      <c r="L33" s="6"/>
      <c r="N33" s="24">
        <v>28</v>
      </c>
      <c r="O33" s="30"/>
      <c r="P33" s="31"/>
      <c r="Q33" s="32"/>
      <c r="R33" s="62"/>
      <c r="S33" s="30"/>
      <c r="U33" s="31"/>
      <c r="V33" s="30"/>
    </row>
    <row r="34" spans="2:22" ht="15.75" x14ac:dyDescent="0.25">
      <c r="B34" s="24">
        <v>29</v>
      </c>
      <c r="C34" s="119">
        <v>46</v>
      </c>
      <c r="D34" s="120">
        <v>87.986321548610519</v>
      </c>
      <c r="E34" s="121">
        <v>10916.6621231838</v>
      </c>
      <c r="F34" s="120">
        <v>115.01367845138948</v>
      </c>
      <c r="G34" s="119">
        <v>255565.46719832439</v>
      </c>
      <c r="I34" s="31"/>
      <c r="J34" s="30"/>
      <c r="L34" s="6"/>
      <c r="N34" s="24">
        <v>29</v>
      </c>
      <c r="O34" s="30"/>
      <c r="P34" s="31"/>
      <c r="Q34" s="32"/>
      <c r="R34" s="62"/>
      <c r="S34" s="30"/>
      <c r="U34" s="31"/>
      <c r="V34" s="30"/>
    </row>
    <row r="35" spans="2:22" ht="15.75" x14ac:dyDescent="0.25">
      <c r="B35" s="24">
        <v>30</v>
      </c>
      <c r="C35" s="119">
        <v>47</v>
      </c>
      <c r="D35" s="120">
        <v>99.407838881649297</v>
      </c>
      <c r="E35" s="121">
        <v>14110.137656902103</v>
      </c>
      <c r="F35" s="120">
        <v>102.5921611183507</v>
      </c>
      <c r="G35" s="119">
        <v>447589.51589900814</v>
      </c>
      <c r="I35" s="31"/>
      <c r="J35" s="30"/>
      <c r="L35" s="6"/>
      <c r="N35" s="24">
        <v>30</v>
      </c>
      <c r="O35" s="30"/>
      <c r="P35" s="31"/>
      <c r="Q35" s="32"/>
      <c r="R35" s="62"/>
      <c r="S35" s="30"/>
      <c r="U35" s="31"/>
      <c r="V35" s="30"/>
    </row>
    <row r="36" spans="2:22" ht="15.75" x14ac:dyDescent="0.25">
      <c r="B36" s="24">
        <v>31</v>
      </c>
      <c r="C36" s="119">
        <v>44</v>
      </c>
      <c r="D36" s="120">
        <v>93.318687647990359</v>
      </c>
      <c r="E36" s="121">
        <v>19196.986008423843</v>
      </c>
      <c r="F36" s="120">
        <v>111.68131235200964</v>
      </c>
      <c r="G36" s="119">
        <v>1143944.5906239417</v>
      </c>
      <c r="I36" s="31"/>
      <c r="J36" s="30"/>
      <c r="L36" s="6"/>
      <c r="N36" s="24">
        <v>31</v>
      </c>
      <c r="O36" s="30"/>
      <c r="P36" s="31"/>
      <c r="Q36" s="32"/>
      <c r="R36" s="62"/>
      <c r="S36" s="30"/>
      <c r="U36" s="31"/>
      <c r="V36" s="30"/>
    </row>
    <row r="37" spans="2:22" ht="15.75" x14ac:dyDescent="0.25">
      <c r="B37" s="24">
        <v>32</v>
      </c>
      <c r="C37" s="119">
        <v>45</v>
      </c>
      <c r="D37" s="120">
        <v>97.976053332650324</v>
      </c>
      <c r="E37" s="121">
        <v>10659.790857551292</v>
      </c>
      <c r="F37" s="120">
        <v>106.02394666734968</v>
      </c>
      <c r="G37" s="119">
        <v>130193.09736611997</v>
      </c>
      <c r="I37" s="31"/>
      <c r="J37" s="30"/>
      <c r="L37" s="6"/>
      <c r="N37" s="24">
        <v>32</v>
      </c>
      <c r="O37" s="30"/>
      <c r="P37" s="31"/>
      <c r="Q37" s="32"/>
      <c r="R37" s="62"/>
      <c r="S37" s="30"/>
      <c r="U37" s="31"/>
      <c r="V37" s="30"/>
    </row>
    <row r="38" spans="2:22" ht="15.75" x14ac:dyDescent="0.25">
      <c r="B38" s="24">
        <v>33</v>
      </c>
      <c r="C38" s="119">
        <v>45</v>
      </c>
      <c r="D38" s="120">
        <v>89.481107234534136</v>
      </c>
      <c r="E38" s="121">
        <v>23663.252452863788</v>
      </c>
      <c r="F38" s="120">
        <v>114.51889276546586</v>
      </c>
      <c r="G38" s="119">
        <v>1709889.4701316552</v>
      </c>
      <c r="I38" s="31"/>
      <c r="J38" s="30"/>
      <c r="L38" s="6"/>
      <c r="N38" s="24">
        <v>33</v>
      </c>
      <c r="O38" s="30"/>
      <c r="P38" s="31"/>
      <c r="Q38" s="32"/>
      <c r="R38" s="62"/>
      <c r="S38" s="30"/>
      <c r="U38" s="31"/>
      <c r="V38" s="30"/>
    </row>
    <row r="39" spans="2:22" ht="15.75" x14ac:dyDescent="0.25">
      <c r="B39" s="24">
        <v>34</v>
      </c>
      <c r="C39" s="119">
        <v>45</v>
      </c>
      <c r="D39" s="120">
        <v>80.015792115406839</v>
      </c>
      <c r="E39" s="121">
        <v>16896.888161025265</v>
      </c>
      <c r="F39" s="120">
        <v>123.98420788459316</v>
      </c>
      <c r="G39" s="119">
        <v>1094947.2943592775</v>
      </c>
      <c r="I39" s="31"/>
      <c r="J39" s="30"/>
      <c r="L39" s="6"/>
      <c r="N39" s="24">
        <v>34</v>
      </c>
      <c r="O39" s="30"/>
      <c r="P39" s="31"/>
      <c r="Q39" s="32"/>
      <c r="R39" s="62"/>
      <c r="S39" s="30"/>
      <c r="U39" s="31"/>
      <c r="V39" s="30"/>
    </row>
    <row r="40" spans="2:22" ht="15.75" x14ac:dyDescent="0.25">
      <c r="B40" s="24">
        <v>35</v>
      </c>
      <c r="C40" s="119">
        <v>45</v>
      </c>
      <c r="D40" s="120">
        <v>87.951143985638396</v>
      </c>
      <c r="E40" s="121">
        <v>18250.495637089818</v>
      </c>
      <c r="F40" s="120">
        <v>116.0488560143616</v>
      </c>
      <c r="G40" s="119">
        <v>1117949.1403793711</v>
      </c>
      <c r="I40" s="31"/>
      <c r="J40" s="30"/>
      <c r="L40" s="6"/>
      <c r="N40" s="24">
        <v>35</v>
      </c>
      <c r="O40" s="30"/>
      <c r="P40" s="31"/>
      <c r="Q40" s="32"/>
      <c r="R40" s="62"/>
      <c r="S40" s="30"/>
      <c r="U40" s="31"/>
      <c r="V40" s="30"/>
    </row>
    <row r="41" spans="2:22" ht="15.75" x14ac:dyDescent="0.25">
      <c r="B41" s="24">
        <v>36</v>
      </c>
      <c r="C41" s="119">
        <v>46</v>
      </c>
      <c r="D41" s="120">
        <v>89.164921582224153</v>
      </c>
      <c r="E41" s="121">
        <v>19594.601034932832</v>
      </c>
      <c r="F41" s="120">
        <v>113.83507841777585</v>
      </c>
      <c r="G41" s="119">
        <v>1230552.9453766108</v>
      </c>
      <c r="I41" s="31"/>
      <c r="J41" s="30"/>
      <c r="L41" s="6"/>
      <c r="N41" s="24">
        <v>36</v>
      </c>
      <c r="O41" s="30"/>
      <c r="P41" s="31"/>
      <c r="Q41" s="32"/>
      <c r="R41" s="62"/>
      <c r="S41" s="30"/>
      <c r="U41" s="31"/>
      <c r="V41" s="30"/>
    </row>
    <row r="42" spans="2:22" ht="15.75" x14ac:dyDescent="0.25">
      <c r="B42" s="24">
        <v>37</v>
      </c>
      <c r="C42" s="119">
        <v>45</v>
      </c>
      <c r="D42" s="120">
        <v>92.292819541008498</v>
      </c>
      <c r="E42" s="121">
        <v>20388.992629595712</v>
      </c>
      <c r="F42" s="120">
        <v>111.7071804589915</v>
      </c>
      <c r="G42" s="119">
        <v>1277596.879051296</v>
      </c>
      <c r="I42" s="31"/>
      <c r="J42" s="30"/>
      <c r="L42" s="6"/>
      <c r="N42" s="24">
        <v>37</v>
      </c>
      <c r="O42" s="30"/>
      <c r="P42" s="31"/>
      <c r="Q42" s="32"/>
      <c r="R42" s="62"/>
      <c r="S42" s="30"/>
      <c r="U42" s="31"/>
      <c r="V42" s="30"/>
    </row>
    <row r="43" spans="2:22" ht="15.75" x14ac:dyDescent="0.25">
      <c r="B43" s="24">
        <v>38</v>
      </c>
      <c r="C43" s="119">
        <v>45</v>
      </c>
      <c r="D43" s="120">
        <v>87.244249748244044</v>
      </c>
      <c r="E43" s="121">
        <v>15785.353025801385</v>
      </c>
      <c r="F43" s="120">
        <v>116.75575025175596</v>
      </c>
      <c r="G43" s="119">
        <v>843030.73551626666</v>
      </c>
      <c r="I43" s="31"/>
      <c r="J43" s="30"/>
      <c r="L43" s="6"/>
      <c r="N43" s="24">
        <v>38</v>
      </c>
      <c r="O43" s="30"/>
      <c r="P43" s="31"/>
      <c r="Q43" s="32"/>
      <c r="R43" s="62"/>
      <c r="S43" s="30"/>
      <c r="U43" s="31"/>
      <c r="V43" s="30"/>
    </row>
    <row r="44" spans="2:22" ht="15.75" x14ac:dyDescent="0.25">
      <c r="B44" s="24">
        <v>39</v>
      </c>
      <c r="C44" s="119">
        <v>44</v>
      </c>
      <c r="D44" s="120">
        <v>97.182706203268353</v>
      </c>
      <c r="E44" s="121">
        <v>17318.173773635921</v>
      </c>
      <c r="F44" s="120">
        <v>107.81729379673165</v>
      </c>
      <c r="G44" s="119">
        <v>867198.62977495696</v>
      </c>
      <c r="I44" s="31"/>
      <c r="J44" s="30"/>
      <c r="L44" s="6"/>
      <c r="N44" s="24">
        <v>39</v>
      </c>
      <c r="O44" s="30"/>
      <c r="P44" s="31"/>
      <c r="Q44" s="32"/>
      <c r="R44" s="62"/>
      <c r="S44" s="30"/>
      <c r="U44" s="31"/>
      <c r="V44" s="30"/>
    </row>
    <row r="45" spans="2:22" ht="15.75" x14ac:dyDescent="0.25">
      <c r="B45" s="24">
        <v>40</v>
      </c>
      <c r="C45" s="119">
        <v>44</v>
      </c>
      <c r="D45" s="120">
        <v>84.742802304684886</v>
      </c>
      <c r="E45" s="121">
        <v>27650.430214932781</v>
      </c>
      <c r="F45" s="120">
        <v>120.25719769531511</v>
      </c>
      <c r="G45" s="119">
        <v>2325163.2527176859</v>
      </c>
      <c r="I45" s="31"/>
      <c r="J45" s="30"/>
      <c r="L45" s="6"/>
      <c r="N45" s="24">
        <v>40</v>
      </c>
      <c r="O45" s="30"/>
      <c r="P45" s="31"/>
      <c r="Q45" s="32"/>
      <c r="R45" s="62"/>
      <c r="S45" s="30"/>
      <c r="U45" s="31"/>
      <c r="V45" s="30"/>
    </row>
    <row r="46" spans="2:22" ht="15.75" x14ac:dyDescent="0.25">
      <c r="B46" s="24">
        <v>41</v>
      </c>
      <c r="C46" s="119">
        <v>43</v>
      </c>
      <c r="D46" s="120">
        <v>88.741532933629031</v>
      </c>
      <c r="E46" s="121">
        <v>10697.048848200138</v>
      </c>
      <c r="F46" s="120">
        <v>117.25846706637097</v>
      </c>
      <c r="G46" s="119">
        <v>254319.5500740374</v>
      </c>
      <c r="I46" s="31"/>
      <c r="J46" s="30"/>
      <c r="L46" s="6"/>
      <c r="N46" s="24">
        <v>41</v>
      </c>
      <c r="O46" s="30"/>
      <c r="P46" s="31"/>
      <c r="Q46" s="32"/>
      <c r="R46" s="62"/>
      <c r="S46" s="30"/>
      <c r="U46" s="31"/>
      <c r="V46" s="30"/>
    </row>
    <row r="47" spans="2:22" ht="15.75" x14ac:dyDescent="0.25">
      <c r="B47" s="24">
        <v>42</v>
      </c>
      <c r="C47" s="119">
        <v>47</v>
      </c>
      <c r="D47" s="120">
        <v>99.687089889163389</v>
      </c>
      <c r="E47" s="121">
        <v>14053.862058372166</v>
      </c>
      <c r="F47" s="120">
        <v>102.31291011083661</v>
      </c>
      <c r="G47" s="119">
        <v>437891.52548832865</v>
      </c>
      <c r="I47" s="31"/>
      <c r="J47" s="30"/>
      <c r="L47" s="6"/>
      <c r="N47" s="24">
        <v>42</v>
      </c>
      <c r="O47" s="30"/>
      <c r="P47" s="31"/>
      <c r="Q47" s="32"/>
      <c r="R47" s="62"/>
      <c r="S47" s="30"/>
      <c r="U47" s="31"/>
      <c r="V47" s="30"/>
    </row>
    <row r="48" spans="2:22" ht="15.75" x14ac:dyDescent="0.25">
      <c r="B48" s="24">
        <v>43</v>
      </c>
      <c r="C48" s="119">
        <v>46</v>
      </c>
      <c r="D48" s="120">
        <v>88.665229455476776</v>
      </c>
      <c r="E48" s="121">
        <v>18738.777949415191</v>
      </c>
      <c r="F48" s="120">
        <v>114.33477054452322</v>
      </c>
      <c r="G48" s="119">
        <v>1142493.8771311571</v>
      </c>
      <c r="I48" s="31"/>
      <c r="J48" s="30"/>
      <c r="L48" s="6"/>
      <c r="N48" s="24">
        <v>43</v>
      </c>
      <c r="O48" s="30"/>
      <c r="P48" s="31"/>
      <c r="Q48" s="32"/>
      <c r="R48" s="62"/>
      <c r="S48" s="30"/>
      <c r="U48" s="31"/>
      <c r="V48" s="30"/>
    </row>
    <row r="49" spans="2:22" ht="15.75" x14ac:dyDescent="0.25">
      <c r="B49" s="24">
        <v>44</v>
      </c>
      <c r="C49" s="119">
        <v>44</v>
      </c>
      <c r="D49" s="120">
        <v>88.568294501676391</v>
      </c>
      <c r="E49" s="121">
        <v>19509.435486865943</v>
      </c>
      <c r="F49" s="120">
        <v>116.43170549832361</v>
      </c>
      <c r="G49" s="119">
        <v>1271516.8470453192</v>
      </c>
      <c r="I49" s="31"/>
      <c r="J49" s="30"/>
      <c r="L49" s="6"/>
      <c r="N49" s="24">
        <v>44</v>
      </c>
      <c r="O49" s="30"/>
      <c r="P49" s="31"/>
      <c r="Q49" s="32"/>
      <c r="R49" s="62"/>
      <c r="S49" s="30"/>
      <c r="U49" s="31"/>
      <c r="V49" s="30"/>
    </row>
    <row r="50" spans="2:22" ht="15.75" x14ac:dyDescent="0.25">
      <c r="B50" s="24">
        <v>45</v>
      </c>
      <c r="C50" s="119">
        <v>44</v>
      </c>
      <c r="D50" s="120">
        <v>97.968893287232575</v>
      </c>
      <c r="E50" s="121">
        <v>21225.487412153474</v>
      </c>
      <c r="F50" s="120">
        <v>107.03110671276742</v>
      </c>
      <c r="G50" s="119">
        <v>1271787.4082407001</v>
      </c>
      <c r="I50" s="31"/>
      <c r="J50" s="30"/>
      <c r="L50" s="6"/>
      <c r="N50" s="24">
        <v>45</v>
      </c>
      <c r="O50" s="30"/>
      <c r="P50" s="31"/>
      <c r="Q50" s="32"/>
      <c r="R50" s="62"/>
      <c r="S50" s="30"/>
      <c r="U50" s="31"/>
      <c r="V50" s="30"/>
    </row>
    <row r="51" spans="2:22" ht="15.75" x14ac:dyDescent="0.25">
      <c r="B51" s="24">
        <v>46</v>
      </c>
      <c r="C51" s="119">
        <v>46</v>
      </c>
      <c r="D51" s="120">
        <v>82.334412656344512</v>
      </c>
      <c r="E51" s="121">
        <v>12875.088144818066</v>
      </c>
      <c r="F51" s="120">
        <v>120.66558734365549</v>
      </c>
      <c r="G51" s="119">
        <v>553580.07309580757</v>
      </c>
      <c r="I51" s="31"/>
      <c r="J51" s="30"/>
      <c r="L51" s="6"/>
      <c r="N51" s="24">
        <v>46</v>
      </c>
      <c r="O51" s="30"/>
      <c r="P51" s="31"/>
      <c r="Q51" s="32"/>
      <c r="R51" s="62"/>
      <c r="S51" s="30"/>
      <c r="U51" s="31"/>
      <c r="V51" s="30"/>
    </row>
    <row r="52" spans="2:22" ht="15.75" x14ac:dyDescent="0.25">
      <c r="B52" s="24">
        <v>47</v>
      </c>
      <c r="C52" s="119">
        <v>45</v>
      </c>
      <c r="D52" s="120">
        <v>87.694209182841675</v>
      </c>
      <c r="E52" s="121">
        <v>9624.6579248523449</v>
      </c>
      <c r="F52" s="120">
        <v>116.30579081715833</v>
      </c>
      <c r="G52" s="119">
        <v>119403.45129458187</v>
      </c>
      <c r="I52" s="31"/>
      <c r="J52" s="30"/>
      <c r="L52" s="6"/>
      <c r="N52" s="24">
        <v>47</v>
      </c>
      <c r="O52" s="30"/>
      <c r="P52" s="31"/>
      <c r="Q52" s="32"/>
      <c r="R52" s="62"/>
      <c r="S52" s="30"/>
      <c r="U52" s="31"/>
      <c r="V52" s="30"/>
    </row>
    <row r="53" spans="2:22" ht="15.75" x14ac:dyDescent="0.25">
      <c r="B53" s="24">
        <v>48</v>
      </c>
      <c r="C53" s="119">
        <v>44</v>
      </c>
      <c r="D53" s="120">
        <v>99.197614029797279</v>
      </c>
      <c r="E53" s="121">
        <v>15429.921402145288</v>
      </c>
      <c r="F53" s="120">
        <v>105.80238597020272</v>
      </c>
      <c r="G53" s="119">
        <v>632522.49967966741</v>
      </c>
      <c r="I53" s="31"/>
      <c r="J53" s="30"/>
      <c r="L53" s="6"/>
      <c r="N53" s="24">
        <v>48</v>
      </c>
      <c r="O53" s="30"/>
      <c r="P53" s="31"/>
      <c r="Q53" s="32"/>
      <c r="R53" s="62"/>
      <c r="S53" s="30"/>
      <c r="U53" s="31"/>
      <c r="V53" s="30"/>
    </row>
    <row r="54" spans="2:22" ht="15.75" x14ac:dyDescent="0.25">
      <c r="B54" s="24">
        <v>49</v>
      </c>
      <c r="C54" s="119">
        <v>47</v>
      </c>
      <c r="D54" s="120">
        <v>89.241057095244997</v>
      </c>
      <c r="E54" s="121">
        <v>21267.126132549733</v>
      </c>
      <c r="F54" s="120">
        <v>112.758942904755</v>
      </c>
      <c r="G54" s="119">
        <v>1398058.6613283982</v>
      </c>
      <c r="I54" s="31"/>
      <c r="J54" s="30"/>
      <c r="L54" s="6"/>
      <c r="N54" s="24">
        <v>49</v>
      </c>
      <c r="O54" s="30"/>
      <c r="P54" s="31"/>
      <c r="Q54" s="32"/>
      <c r="R54" s="62"/>
      <c r="S54" s="30"/>
      <c r="U54" s="31"/>
      <c r="V54" s="30"/>
    </row>
    <row r="55" spans="2:22" ht="15.75" x14ac:dyDescent="0.25">
      <c r="B55" s="24">
        <v>50</v>
      </c>
      <c r="C55" s="119">
        <v>45</v>
      </c>
      <c r="D55" s="120">
        <v>82.716438050557485</v>
      </c>
      <c r="E55" s="121">
        <v>17708.354367927757</v>
      </c>
      <c r="F55" s="120">
        <v>121.28356194944251</v>
      </c>
      <c r="G55" s="119">
        <v>1147732.2940052473</v>
      </c>
      <c r="I55" s="31"/>
      <c r="J55" s="30"/>
      <c r="L55" s="6"/>
      <c r="N55" s="24">
        <v>50</v>
      </c>
      <c r="O55" s="30"/>
      <c r="P55" s="31"/>
      <c r="Q55" s="32"/>
      <c r="R55" s="62"/>
      <c r="S55" s="30"/>
      <c r="U55" s="31"/>
      <c r="V55" s="30"/>
    </row>
    <row r="56" spans="2:22" ht="15.75" x14ac:dyDescent="0.25">
      <c r="B56" s="24">
        <v>51</v>
      </c>
      <c r="C56" s="119">
        <v>45</v>
      </c>
      <c r="D56" s="120">
        <v>97.457463532676499</v>
      </c>
      <c r="E56" s="121">
        <v>23191.796180981812</v>
      </c>
      <c r="F56" s="120">
        <v>106.5425364673235</v>
      </c>
      <c r="G56" s="119">
        <v>1470912.7903549885</v>
      </c>
      <c r="I56" s="31"/>
      <c r="J56" s="30"/>
      <c r="L56" s="6"/>
      <c r="N56" s="24">
        <v>51</v>
      </c>
      <c r="O56" s="30"/>
      <c r="P56" s="31"/>
      <c r="Q56" s="32"/>
      <c r="R56" s="62"/>
      <c r="S56" s="30"/>
      <c r="U56" s="31"/>
      <c r="V56" s="30"/>
    </row>
    <row r="57" spans="2:22" ht="15.75" x14ac:dyDescent="0.25">
      <c r="B57" s="24">
        <v>52</v>
      </c>
      <c r="C57" s="119">
        <v>45</v>
      </c>
      <c r="D57" s="120">
        <v>88.920638668155021</v>
      </c>
      <c r="E57" s="121">
        <v>18753.078607280862</v>
      </c>
      <c r="F57" s="120">
        <v>115.07936133184498</v>
      </c>
      <c r="G57" s="119">
        <v>1158092.3091317667</v>
      </c>
      <c r="I57" s="31"/>
      <c r="J57" s="30"/>
      <c r="L57" s="6"/>
      <c r="N57" s="24">
        <v>52</v>
      </c>
      <c r="O57" s="30"/>
      <c r="P57" s="31"/>
      <c r="Q57" s="32"/>
      <c r="R57" s="62"/>
      <c r="S57" s="30"/>
      <c r="U57" s="31"/>
      <c r="V57" s="30"/>
    </row>
    <row r="58" spans="2:22" ht="15.75" x14ac:dyDescent="0.25">
      <c r="B58" s="24">
        <v>53</v>
      </c>
      <c r="C58" s="119">
        <v>45</v>
      </c>
      <c r="D58" s="120">
        <v>96.235477886655133</v>
      </c>
      <c r="E58" s="121">
        <v>13506.621010142449</v>
      </c>
      <c r="F58" s="120">
        <v>107.76452211334487</v>
      </c>
      <c r="G58" s="119">
        <v>455534.55852406449</v>
      </c>
      <c r="I58" s="31"/>
      <c r="J58" s="30"/>
      <c r="L58" s="6"/>
      <c r="N58" s="24">
        <v>53</v>
      </c>
      <c r="O58" s="30"/>
      <c r="P58" s="31"/>
      <c r="Q58" s="32"/>
      <c r="R58" s="62"/>
      <c r="S58" s="30"/>
      <c r="U58" s="31"/>
      <c r="V58" s="30"/>
    </row>
    <row r="59" spans="2:22" ht="15.75" x14ac:dyDescent="0.25">
      <c r="B59" s="24">
        <v>54</v>
      </c>
      <c r="C59" s="119">
        <v>44</v>
      </c>
      <c r="D59" s="120">
        <v>95.804209957584987</v>
      </c>
      <c r="E59" s="121">
        <v>17246.63512885059</v>
      </c>
      <c r="F59" s="120">
        <v>109.19579004241501</v>
      </c>
      <c r="G59" s="119">
        <v>883259.9484681082</v>
      </c>
      <c r="I59" s="31"/>
      <c r="J59" s="30"/>
      <c r="L59" s="6"/>
      <c r="N59" s="24">
        <v>54</v>
      </c>
      <c r="O59" s="30"/>
      <c r="P59" s="31"/>
      <c r="Q59" s="32"/>
      <c r="R59" s="62"/>
      <c r="S59" s="30"/>
      <c r="U59" s="31"/>
      <c r="V59" s="30"/>
    </row>
    <row r="60" spans="2:22" ht="15.75" x14ac:dyDescent="0.25">
      <c r="B60" s="24">
        <v>55</v>
      </c>
      <c r="C60" s="119">
        <v>46</v>
      </c>
      <c r="D60" s="120">
        <v>87.020999944266222</v>
      </c>
      <c r="E60" s="121">
        <v>10214.985673394192</v>
      </c>
      <c r="F60" s="120">
        <v>115.97900005573378</v>
      </c>
      <c r="G60" s="119">
        <v>184723.82398390467</v>
      </c>
      <c r="I60" s="31"/>
      <c r="J60" s="30"/>
      <c r="L60" s="6"/>
      <c r="N60" s="24">
        <v>55</v>
      </c>
      <c r="O60" s="30"/>
      <c r="P60" s="31"/>
      <c r="Q60" s="32"/>
      <c r="R60" s="62"/>
      <c r="S60" s="30"/>
      <c r="U60" s="31"/>
      <c r="V60" s="30"/>
    </row>
    <row r="61" spans="2:22" ht="15.75" x14ac:dyDescent="0.25">
      <c r="B61" s="24">
        <v>56</v>
      </c>
      <c r="C61" s="119">
        <v>44</v>
      </c>
      <c r="D61" s="120">
        <v>97.021795839274532</v>
      </c>
      <c r="E61" s="121">
        <v>17902.669599750683</v>
      </c>
      <c r="F61" s="120">
        <v>107.97820416072547</v>
      </c>
      <c r="G61" s="119">
        <v>933098.11306389258</v>
      </c>
      <c r="I61" s="31"/>
      <c r="J61" s="30"/>
      <c r="L61" s="6"/>
      <c r="N61" s="24">
        <v>56</v>
      </c>
      <c r="O61" s="30"/>
      <c r="P61" s="31"/>
      <c r="Q61" s="32"/>
      <c r="R61" s="62"/>
      <c r="S61" s="30"/>
      <c r="U61" s="31"/>
      <c r="V61" s="30"/>
    </row>
    <row r="62" spans="2:22" ht="15.75" x14ac:dyDescent="0.25">
      <c r="B62" s="24">
        <v>57</v>
      </c>
      <c r="C62" s="119">
        <v>45</v>
      </c>
      <c r="D62" s="120">
        <v>90.568317596421934</v>
      </c>
      <c r="E62" s="121">
        <v>14552.992555878862</v>
      </c>
      <c r="F62" s="120">
        <v>113.43168240357807</v>
      </c>
      <c r="G62" s="119">
        <v>650770.42962008691</v>
      </c>
      <c r="I62" s="31"/>
      <c r="J62" s="30"/>
      <c r="L62" s="6"/>
      <c r="N62" s="24">
        <v>57</v>
      </c>
      <c r="O62" s="30"/>
      <c r="P62" s="31"/>
      <c r="Q62" s="32"/>
      <c r="R62" s="62"/>
      <c r="S62" s="30"/>
      <c r="U62" s="31"/>
      <c r="V62" s="30"/>
    </row>
    <row r="63" spans="2:22" ht="15.75" x14ac:dyDescent="0.25">
      <c r="B63" s="24">
        <v>58</v>
      </c>
      <c r="C63" s="119">
        <v>45</v>
      </c>
      <c r="D63" s="120">
        <v>80.988474030959352</v>
      </c>
      <c r="E63" s="121">
        <v>15296.564836715894</v>
      </c>
      <c r="F63" s="120">
        <v>123.01152596904065</v>
      </c>
      <c r="G63" s="119">
        <v>881653.78264879109</v>
      </c>
      <c r="I63" s="31"/>
      <c r="J63" s="30"/>
      <c r="L63" s="6"/>
      <c r="N63" s="24">
        <v>58</v>
      </c>
      <c r="O63" s="30"/>
      <c r="P63" s="31"/>
      <c r="Q63" s="32"/>
      <c r="R63" s="62"/>
      <c r="S63" s="30"/>
      <c r="U63" s="31"/>
      <c r="V63" s="30"/>
    </row>
    <row r="64" spans="2:22" ht="15.75" x14ac:dyDescent="0.25">
      <c r="B64" s="24">
        <v>59</v>
      </c>
      <c r="C64" s="119">
        <v>47</v>
      </c>
      <c r="D64" s="120">
        <v>93.322496337292392</v>
      </c>
      <c r="E64" s="121">
        <v>22459.808414657051</v>
      </c>
      <c r="F64" s="120">
        <v>108.67750366270761</v>
      </c>
      <c r="G64" s="119">
        <v>1440875.9112476027</v>
      </c>
      <c r="I64" s="31"/>
      <c r="J64" s="30"/>
      <c r="L64" s="6"/>
      <c r="N64" s="24">
        <v>59</v>
      </c>
      <c r="O64" s="30"/>
      <c r="P64" s="31"/>
      <c r="Q64" s="32"/>
      <c r="R64" s="62"/>
      <c r="S64" s="30"/>
      <c r="U64" s="31"/>
      <c r="V64" s="30"/>
    </row>
    <row r="65" spans="2:22" ht="15.75" x14ac:dyDescent="0.25">
      <c r="B65" s="24">
        <v>60</v>
      </c>
      <c r="C65" s="119">
        <v>45</v>
      </c>
      <c r="D65" s="120">
        <v>87.262147993286106</v>
      </c>
      <c r="E65" s="121">
        <v>10487.692799101227</v>
      </c>
      <c r="F65" s="120">
        <v>116.73785200671389</v>
      </c>
      <c r="G65" s="119">
        <v>224310.72987335804</v>
      </c>
      <c r="I65" s="31"/>
      <c r="J65" s="30"/>
      <c r="L65" s="6"/>
      <c r="N65" s="24">
        <v>60</v>
      </c>
      <c r="O65" s="30"/>
      <c r="P65" s="31"/>
      <c r="Q65" s="32"/>
      <c r="R65" s="62"/>
      <c r="S65" s="30"/>
      <c r="U65" s="31"/>
      <c r="V65" s="30"/>
    </row>
    <row r="66" spans="2:22" ht="15.75" x14ac:dyDescent="0.25">
      <c r="B66" s="24">
        <v>61</v>
      </c>
      <c r="C66" s="119">
        <v>43</v>
      </c>
      <c r="D66" s="120">
        <v>91.027997081573574</v>
      </c>
      <c r="E66" s="121">
        <v>9537.7618943681573</v>
      </c>
      <c r="F66" s="120">
        <v>114.97200291842643</v>
      </c>
      <c r="G66" s="119">
        <v>96575.588354552165</v>
      </c>
      <c r="I66" s="31"/>
      <c r="J66" s="30"/>
      <c r="L66" s="6"/>
      <c r="N66" s="24">
        <v>61</v>
      </c>
      <c r="O66" s="30"/>
      <c r="P66" s="31"/>
      <c r="Q66" s="32"/>
      <c r="R66" s="62"/>
      <c r="S66" s="30"/>
      <c r="U66" s="31"/>
      <c r="V66" s="30"/>
    </row>
    <row r="67" spans="2:22" ht="15.75" x14ac:dyDescent="0.25">
      <c r="B67" s="24">
        <v>62</v>
      </c>
      <c r="C67" s="119">
        <v>47</v>
      </c>
      <c r="D67" s="120">
        <v>82.579609521603274</v>
      </c>
      <c r="E67" s="121">
        <v>7087.1616395495666</v>
      </c>
      <c r="F67" s="120">
        <v>119.42039047839673</v>
      </c>
      <c r="G67" s="119">
        <v>-153648.38962147641</v>
      </c>
      <c r="I67" s="31"/>
      <c r="J67" s="30"/>
      <c r="L67" s="6"/>
      <c r="N67" s="24">
        <v>62</v>
      </c>
      <c r="O67" s="30"/>
      <c r="P67" s="31"/>
      <c r="Q67" s="32"/>
      <c r="R67" s="62"/>
      <c r="S67" s="30"/>
      <c r="U67" s="31"/>
      <c r="V67" s="30"/>
    </row>
    <row r="68" spans="2:22" ht="15.75" x14ac:dyDescent="0.25">
      <c r="B68" s="24">
        <v>63</v>
      </c>
      <c r="C68" s="119">
        <v>45</v>
      </c>
      <c r="D68" s="120">
        <v>91.701417969032107</v>
      </c>
      <c r="E68" s="121">
        <v>18131.063848756326</v>
      </c>
      <c r="F68" s="120">
        <v>112.29858203096789</v>
      </c>
      <c r="G68" s="119">
        <v>1036092.7609282788</v>
      </c>
      <c r="I68" s="31"/>
      <c r="J68" s="30"/>
      <c r="L68" s="6"/>
      <c r="N68" s="24">
        <v>63</v>
      </c>
      <c r="O68" s="30"/>
      <c r="P68" s="31"/>
      <c r="Q68" s="32"/>
      <c r="R68" s="62"/>
      <c r="S68" s="30"/>
      <c r="U68" s="31"/>
      <c r="V68" s="30"/>
    </row>
    <row r="69" spans="2:22" ht="15.75" x14ac:dyDescent="0.25">
      <c r="B69" s="24">
        <v>64</v>
      </c>
      <c r="C69" s="119">
        <v>47</v>
      </c>
      <c r="D69" s="120">
        <v>88.087207796117923</v>
      </c>
      <c r="E69" s="121">
        <v>11509.190393060411</v>
      </c>
      <c r="F69" s="120">
        <v>113.91279220388208</v>
      </c>
      <c r="G69" s="119">
        <v>311044.01367960661</v>
      </c>
      <c r="I69" s="31"/>
      <c r="J69" s="30"/>
      <c r="L69" s="6"/>
      <c r="N69" s="24">
        <v>64</v>
      </c>
      <c r="O69" s="30"/>
      <c r="P69" s="31"/>
      <c r="Q69" s="32"/>
      <c r="R69" s="62"/>
      <c r="S69" s="30"/>
      <c r="U69" s="31"/>
      <c r="V69" s="30"/>
    </row>
    <row r="70" spans="2:22" ht="15.75" x14ac:dyDescent="0.25">
      <c r="B70" s="24">
        <v>65</v>
      </c>
      <c r="C70" s="119">
        <v>44</v>
      </c>
      <c r="D70" s="120">
        <v>83.602550818563387</v>
      </c>
      <c r="E70" s="121">
        <v>6934.3601192140186</v>
      </c>
      <c r="F70" s="120">
        <v>121.39744918143661</v>
      </c>
      <c r="G70" s="119">
        <v>-158186.36982193543</v>
      </c>
      <c r="I70" s="31"/>
      <c r="J70" s="30"/>
      <c r="L70" s="6"/>
      <c r="N70" s="24">
        <v>65</v>
      </c>
      <c r="O70" s="30"/>
      <c r="P70" s="31"/>
      <c r="Q70" s="32"/>
      <c r="R70" s="62"/>
      <c r="S70" s="30"/>
      <c r="U70" s="31"/>
      <c r="V70" s="30"/>
    </row>
    <row r="71" spans="2:22" ht="15.75" x14ac:dyDescent="0.25">
      <c r="B71" s="24">
        <v>66</v>
      </c>
      <c r="C71" s="119">
        <v>46</v>
      </c>
      <c r="D71" s="120">
        <v>90.237344372484628</v>
      </c>
      <c r="E71" s="121">
        <v>19585.731986562678</v>
      </c>
      <c r="F71" s="120">
        <v>112.76265562751537</v>
      </c>
      <c r="G71" s="119">
        <v>1208539.1512135798</v>
      </c>
      <c r="I71" s="31"/>
      <c r="J71" s="30"/>
      <c r="L71" s="6"/>
      <c r="N71" s="24">
        <v>66</v>
      </c>
      <c r="O71" s="30"/>
      <c r="P71" s="31"/>
      <c r="Q71" s="32"/>
      <c r="R71" s="62"/>
      <c r="S71" s="30"/>
      <c r="U71" s="31"/>
      <c r="V71" s="30"/>
    </row>
    <row r="72" spans="2:22" ht="15.75" x14ac:dyDescent="0.25">
      <c r="B72" s="24">
        <v>67</v>
      </c>
      <c r="C72" s="119">
        <v>44</v>
      </c>
      <c r="D72" s="120">
        <v>99.912929427702068</v>
      </c>
      <c r="E72" s="121">
        <v>11729.148192146578</v>
      </c>
      <c r="F72" s="120">
        <v>105.08707057229793</v>
      </c>
      <c r="G72" s="119">
        <v>232581.82382104825</v>
      </c>
      <c r="I72" s="31"/>
      <c r="J72" s="30"/>
      <c r="L72" s="6"/>
      <c r="N72" s="24">
        <v>67</v>
      </c>
      <c r="O72" s="30"/>
      <c r="P72" s="31"/>
      <c r="Q72" s="32"/>
      <c r="R72" s="62"/>
      <c r="S72" s="30"/>
      <c r="U72" s="31"/>
      <c r="V72" s="30"/>
    </row>
    <row r="73" spans="2:22" ht="15.75" x14ac:dyDescent="0.25">
      <c r="B73" s="24">
        <v>68</v>
      </c>
      <c r="C73" s="119">
        <v>45</v>
      </c>
      <c r="D73" s="120">
        <v>85.814874446454851</v>
      </c>
      <c r="E73" s="121">
        <v>11791.691200071031</v>
      </c>
      <c r="F73" s="120">
        <v>118.18512555354515</v>
      </c>
      <c r="G73" s="119">
        <v>393602.50496902829</v>
      </c>
      <c r="I73" s="31"/>
      <c r="J73" s="30"/>
      <c r="L73" s="6"/>
      <c r="N73" s="24">
        <v>68</v>
      </c>
      <c r="O73" s="30"/>
      <c r="P73" s="31"/>
      <c r="Q73" s="32"/>
      <c r="R73" s="62"/>
      <c r="S73" s="30"/>
      <c r="U73" s="31"/>
      <c r="V73" s="30"/>
    </row>
    <row r="74" spans="2:22" ht="15.75" x14ac:dyDescent="0.25">
      <c r="B74" s="24">
        <v>69</v>
      </c>
      <c r="C74" s="119">
        <v>46</v>
      </c>
      <c r="D74" s="120">
        <v>82.279447771699779</v>
      </c>
      <c r="E74" s="121">
        <v>19333.84476451754</v>
      </c>
      <c r="F74" s="120">
        <v>120.72055222830022</v>
      </c>
      <c r="G74" s="119">
        <v>1333992.4166687885</v>
      </c>
      <c r="I74" s="31"/>
      <c r="J74" s="30"/>
      <c r="L74" s="6"/>
      <c r="N74" s="24">
        <v>69</v>
      </c>
      <c r="O74" s="30"/>
      <c r="P74" s="31"/>
      <c r="Q74" s="32"/>
      <c r="R74" s="62"/>
      <c r="S74" s="30"/>
      <c r="U74" s="31"/>
      <c r="V74" s="30"/>
    </row>
    <row r="75" spans="2:22" ht="15.75" x14ac:dyDescent="0.25">
      <c r="B75" s="24">
        <v>70</v>
      </c>
      <c r="C75" s="119">
        <v>46</v>
      </c>
      <c r="D75" s="120">
        <v>89.907075702397094</v>
      </c>
      <c r="E75" s="121">
        <v>15105.519694023491</v>
      </c>
      <c r="F75" s="120">
        <v>113.09292429760291</v>
      </c>
      <c r="G75" s="119">
        <v>708327.39523214847</v>
      </c>
      <c r="I75" s="31"/>
      <c r="J75" s="30"/>
      <c r="L75" s="6"/>
      <c r="N75" s="24">
        <v>70</v>
      </c>
      <c r="O75" s="30"/>
      <c r="P75" s="31"/>
      <c r="Q75" s="32"/>
      <c r="R75" s="62"/>
      <c r="S75" s="30"/>
      <c r="U75" s="31"/>
      <c r="V75" s="30"/>
    </row>
    <row r="76" spans="2:22" ht="15.75" x14ac:dyDescent="0.25">
      <c r="B76" s="24">
        <v>71</v>
      </c>
      <c r="C76" s="119">
        <v>46</v>
      </c>
      <c r="D76" s="120">
        <v>92.115936467359234</v>
      </c>
      <c r="E76" s="121">
        <v>8582.5413333056295</v>
      </c>
      <c r="F76" s="120">
        <v>110.88406353264077</v>
      </c>
      <c r="G76" s="119">
        <v>-48332.941526223207</v>
      </c>
      <c r="I76" s="31"/>
      <c r="J76" s="30"/>
      <c r="L76" s="6"/>
      <c r="N76" s="24">
        <v>71</v>
      </c>
      <c r="O76" s="30"/>
      <c r="P76" s="31"/>
      <c r="Q76" s="32"/>
      <c r="R76" s="62"/>
      <c r="S76" s="30"/>
      <c r="U76" s="31"/>
      <c r="V76" s="30"/>
    </row>
    <row r="77" spans="2:22" ht="15.75" x14ac:dyDescent="0.25">
      <c r="B77" s="24">
        <v>72</v>
      </c>
      <c r="C77" s="119">
        <v>45</v>
      </c>
      <c r="D77" s="120">
        <v>85.91917414316184</v>
      </c>
      <c r="E77" s="121">
        <v>23999.996775582149</v>
      </c>
      <c r="F77" s="120">
        <v>118.08082585683816</v>
      </c>
      <c r="G77" s="119">
        <v>1833939.4398221932</v>
      </c>
      <c r="I77" s="31"/>
      <c r="J77" s="30"/>
      <c r="L77" s="6"/>
      <c r="N77" s="24">
        <v>72</v>
      </c>
      <c r="O77" s="30"/>
      <c r="P77" s="31"/>
      <c r="Q77" s="32"/>
      <c r="R77" s="62"/>
      <c r="S77" s="30"/>
      <c r="U77" s="31"/>
      <c r="V77" s="30"/>
    </row>
    <row r="78" spans="2:22" ht="15.75" x14ac:dyDescent="0.25">
      <c r="B78" s="24">
        <v>73</v>
      </c>
      <c r="C78" s="119">
        <v>45</v>
      </c>
      <c r="D78" s="120">
        <v>90.587592761218332</v>
      </c>
      <c r="E78" s="121">
        <v>17085.284439303956</v>
      </c>
      <c r="F78" s="120">
        <v>113.41240723878167</v>
      </c>
      <c r="G78" s="119">
        <v>937683.23662075982</v>
      </c>
      <c r="I78" s="31"/>
      <c r="J78" s="30"/>
      <c r="L78" s="6"/>
      <c r="N78" s="24">
        <v>73</v>
      </c>
      <c r="O78" s="30"/>
      <c r="P78" s="31"/>
      <c r="Q78" s="32"/>
      <c r="R78" s="62"/>
      <c r="S78" s="30"/>
      <c r="U78" s="31"/>
      <c r="V78" s="30"/>
    </row>
    <row r="79" spans="2:22" ht="15.75" x14ac:dyDescent="0.25">
      <c r="B79" s="24">
        <v>74</v>
      </c>
      <c r="C79" s="119">
        <v>45</v>
      </c>
      <c r="D79" s="120">
        <v>86.678281871695461</v>
      </c>
      <c r="E79" s="121">
        <v>20247.640166033976</v>
      </c>
      <c r="F79" s="120">
        <v>117.32171812830454</v>
      </c>
      <c r="G79" s="119">
        <v>1375487.9323227755</v>
      </c>
      <c r="I79" s="31"/>
      <c r="J79" s="30"/>
      <c r="L79" s="6"/>
      <c r="N79" s="24">
        <v>74</v>
      </c>
      <c r="O79" s="30"/>
      <c r="P79" s="31"/>
      <c r="Q79" s="32"/>
      <c r="R79" s="62"/>
      <c r="S79" s="30"/>
      <c r="U79" s="31"/>
      <c r="V79" s="30"/>
    </row>
    <row r="80" spans="2:22" ht="15.75" x14ac:dyDescent="0.25">
      <c r="B80" s="24">
        <v>75</v>
      </c>
      <c r="C80" s="119">
        <v>45</v>
      </c>
      <c r="D80" s="120">
        <v>96.934757152409759</v>
      </c>
      <c r="E80" s="121">
        <v>16437.669169190118</v>
      </c>
      <c r="F80" s="120">
        <v>107.06524284759024</v>
      </c>
      <c r="G80" s="119">
        <v>759903.04144768696</v>
      </c>
      <c r="I80" s="31"/>
      <c r="J80" s="30"/>
      <c r="L80" s="6"/>
      <c r="N80" s="24">
        <v>75</v>
      </c>
      <c r="O80" s="30"/>
      <c r="P80" s="31"/>
      <c r="Q80" s="32"/>
      <c r="R80" s="62"/>
      <c r="S80" s="30"/>
      <c r="U80" s="31"/>
      <c r="V80" s="30"/>
    </row>
    <row r="81" spans="2:22" ht="15.75" x14ac:dyDescent="0.25">
      <c r="B81" s="24">
        <v>76</v>
      </c>
      <c r="C81" s="119">
        <v>46</v>
      </c>
      <c r="D81" s="120">
        <v>80.457954782886006</v>
      </c>
      <c r="E81" s="121">
        <v>17320.023522302687</v>
      </c>
      <c r="F81" s="120">
        <v>122.54204521711399</v>
      </c>
      <c r="G81" s="119">
        <v>1122431.105631494</v>
      </c>
      <c r="I81" s="31"/>
      <c r="J81" s="30"/>
      <c r="L81" s="6"/>
      <c r="N81" s="24">
        <v>76</v>
      </c>
      <c r="O81" s="30"/>
      <c r="P81" s="31"/>
      <c r="Q81" s="32"/>
      <c r="R81" s="62"/>
      <c r="S81" s="30"/>
      <c r="U81" s="31"/>
      <c r="V81" s="30"/>
    </row>
    <row r="82" spans="2:22" ht="15.75" x14ac:dyDescent="0.25">
      <c r="B82" s="24">
        <v>77</v>
      </c>
      <c r="C82" s="119">
        <v>47</v>
      </c>
      <c r="D82" s="120">
        <v>89.39536415736066</v>
      </c>
      <c r="E82" s="121">
        <v>10734.205777097233</v>
      </c>
      <c r="F82" s="120">
        <v>112.60463584263934</v>
      </c>
      <c r="G82" s="119">
        <v>208721.3325899893</v>
      </c>
      <c r="I82" s="31"/>
      <c r="J82" s="30"/>
      <c r="L82" s="6"/>
      <c r="N82" s="24">
        <v>77</v>
      </c>
      <c r="O82" s="30"/>
      <c r="P82" s="31"/>
      <c r="Q82" s="32"/>
      <c r="R82" s="62"/>
      <c r="S82" s="30"/>
      <c r="U82" s="31"/>
      <c r="V82" s="30"/>
    </row>
    <row r="83" spans="2:22" ht="15.75" x14ac:dyDescent="0.25">
      <c r="B83" s="24">
        <v>78</v>
      </c>
      <c r="C83" s="119">
        <v>46</v>
      </c>
      <c r="D83" s="120">
        <v>97.932986436712568</v>
      </c>
      <c r="E83" s="121">
        <v>15751.535207667313</v>
      </c>
      <c r="F83" s="120">
        <v>105.06701356328743</v>
      </c>
      <c r="G83" s="119">
        <v>654966.76330658118</v>
      </c>
      <c r="I83" s="31"/>
      <c r="J83" s="30"/>
      <c r="L83" s="6"/>
      <c r="N83" s="24">
        <v>78</v>
      </c>
      <c r="O83" s="30"/>
      <c r="P83" s="31"/>
      <c r="Q83" s="32"/>
      <c r="R83" s="62"/>
      <c r="S83" s="30"/>
      <c r="U83" s="31"/>
      <c r="V83" s="30"/>
    </row>
    <row r="84" spans="2:22" ht="15.75" x14ac:dyDescent="0.25">
      <c r="B84" s="24">
        <v>79</v>
      </c>
      <c r="C84" s="119">
        <v>43</v>
      </c>
      <c r="D84" s="120">
        <v>93.98827283557452</v>
      </c>
      <c r="E84" s="121">
        <v>14174.04098299221</v>
      </c>
      <c r="F84" s="120">
        <v>112.01172716442548</v>
      </c>
      <c r="G84" s="119">
        <v>587658.81140430854</v>
      </c>
      <c r="I84" s="31"/>
      <c r="J84" s="30"/>
      <c r="L84" s="6"/>
      <c r="N84" s="24">
        <v>79</v>
      </c>
      <c r="O84" s="30"/>
      <c r="P84" s="31"/>
      <c r="Q84" s="32"/>
      <c r="R84" s="62"/>
      <c r="S84" s="30"/>
      <c r="U84" s="31"/>
      <c r="V84" s="30"/>
    </row>
    <row r="85" spans="2:22" ht="15.75" x14ac:dyDescent="0.25">
      <c r="B85" s="24">
        <v>80</v>
      </c>
      <c r="C85" s="119">
        <v>44</v>
      </c>
      <c r="D85" s="120">
        <v>99.777594165942347</v>
      </c>
      <c r="E85" s="121">
        <v>18419.796882835071</v>
      </c>
      <c r="F85" s="120">
        <v>105.22240583405765</v>
      </c>
      <c r="G85" s="119">
        <v>938175.34298658208</v>
      </c>
      <c r="I85" s="31"/>
      <c r="J85" s="30"/>
      <c r="L85" s="6"/>
      <c r="N85" s="24">
        <v>80</v>
      </c>
      <c r="O85" s="30"/>
      <c r="P85" s="31"/>
      <c r="Q85" s="32"/>
      <c r="R85" s="62"/>
      <c r="S85" s="30"/>
      <c r="U85" s="31"/>
      <c r="V85" s="30"/>
    </row>
    <row r="86" spans="2:22" ht="15.75" x14ac:dyDescent="0.25">
      <c r="B86" s="24">
        <v>81</v>
      </c>
      <c r="C86" s="119">
        <v>43</v>
      </c>
      <c r="D86" s="120">
        <v>85.286172529966052</v>
      </c>
      <c r="E86" s="121">
        <v>15102.341415301884</v>
      </c>
      <c r="F86" s="120">
        <v>120.71382747003395</v>
      </c>
      <c r="G86" s="119">
        <v>823061.43600029987</v>
      </c>
      <c r="I86" s="31"/>
      <c r="J86" s="30"/>
      <c r="L86" s="6"/>
      <c r="N86" s="24">
        <v>81</v>
      </c>
      <c r="O86" s="30"/>
      <c r="P86" s="31"/>
      <c r="Q86" s="32"/>
      <c r="R86" s="62"/>
      <c r="S86" s="30"/>
      <c r="U86" s="31"/>
      <c r="V86" s="30"/>
    </row>
    <row r="87" spans="2:22" ht="15.75" x14ac:dyDescent="0.25">
      <c r="B87" s="24">
        <v>82</v>
      </c>
      <c r="C87" s="119">
        <v>43</v>
      </c>
      <c r="D87" s="120">
        <v>88.131537896409611</v>
      </c>
      <c r="E87" s="121">
        <v>17288.587795609514</v>
      </c>
      <c r="F87" s="120">
        <v>117.86846210359039</v>
      </c>
      <c r="G87" s="119">
        <v>1037779.2554113953</v>
      </c>
      <c r="I87" s="31"/>
      <c r="J87" s="30"/>
      <c r="L87" s="6"/>
      <c r="N87" s="24">
        <v>82</v>
      </c>
      <c r="O87" s="30"/>
      <c r="P87" s="31"/>
      <c r="Q87" s="32"/>
      <c r="R87" s="62"/>
      <c r="S87" s="30"/>
      <c r="U87" s="31"/>
      <c r="V87" s="30"/>
    </row>
    <row r="88" spans="2:22" ht="15.75" x14ac:dyDescent="0.25">
      <c r="B88" s="24">
        <v>83</v>
      </c>
      <c r="C88" s="119">
        <v>44</v>
      </c>
      <c r="D88" s="120">
        <v>96.245172707981524</v>
      </c>
      <c r="E88" s="121">
        <v>10415.796256584681</v>
      </c>
      <c r="F88" s="120">
        <v>108.75482729201848</v>
      </c>
      <c r="G88" s="119">
        <v>132768.12299371953</v>
      </c>
      <c r="I88" s="31"/>
      <c r="J88" s="30"/>
      <c r="L88" s="6"/>
      <c r="N88" s="24">
        <v>83</v>
      </c>
      <c r="O88" s="30"/>
      <c r="P88" s="31"/>
      <c r="Q88" s="32"/>
      <c r="R88" s="62"/>
      <c r="S88" s="30"/>
      <c r="U88" s="31"/>
      <c r="V88" s="30"/>
    </row>
    <row r="89" spans="2:22" ht="15.75" x14ac:dyDescent="0.25">
      <c r="B89" s="24">
        <v>84</v>
      </c>
      <c r="C89" s="119">
        <v>44</v>
      </c>
      <c r="D89" s="120">
        <v>91.609273178586761</v>
      </c>
      <c r="E89" s="121">
        <v>17705.339386449697</v>
      </c>
      <c r="F89" s="120">
        <v>113.39072682141324</v>
      </c>
      <c r="G89" s="119">
        <v>1007621.301649326</v>
      </c>
      <c r="I89" s="31"/>
      <c r="J89" s="30"/>
      <c r="L89" s="6"/>
      <c r="N89" s="24">
        <v>84</v>
      </c>
      <c r="O89" s="30"/>
      <c r="P89" s="31"/>
      <c r="Q89" s="32"/>
      <c r="R89" s="62"/>
      <c r="S89" s="30"/>
      <c r="U89" s="31"/>
      <c r="V89" s="30"/>
    </row>
    <row r="90" spans="2:22" ht="15.75" x14ac:dyDescent="0.25">
      <c r="B90" s="24">
        <v>85</v>
      </c>
      <c r="C90" s="119">
        <v>45</v>
      </c>
      <c r="D90" s="120">
        <v>87.831808729231341</v>
      </c>
      <c r="E90" s="121">
        <v>10715.811755894591</v>
      </c>
      <c r="F90" s="120">
        <v>116.16819127076866</v>
      </c>
      <c r="G90" s="119">
        <v>244836.46968031419</v>
      </c>
      <c r="I90" s="31"/>
      <c r="J90" s="30"/>
      <c r="L90" s="6"/>
      <c r="N90" s="24">
        <v>85</v>
      </c>
      <c r="O90" s="30"/>
      <c r="P90" s="31"/>
      <c r="Q90" s="32"/>
      <c r="R90" s="62"/>
      <c r="S90" s="30"/>
      <c r="U90" s="31"/>
      <c r="V90" s="30"/>
    </row>
    <row r="91" spans="2:22" ht="15.75" x14ac:dyDescent="0.25">
      <c r="B91" s="24">
        <v>86</v>
      </c>
      <c r="C91" s="119">
        <v>45</v>
      </c>
      <c r="D91" s="120">
        <v>92.794768214616255</v>
      </c>
      <c r="E91" s="121">
        <v>14545.419877653678</v>
      </c>
      <c r="F91" s="120">
        <v>111.20523178538375</v>
      </c>
      <c r="G91" s="119">
        <v>617526.78891020524</v>
      </c>
      <c r="I91" s="31"/>
      <c r="J91" s="30"/>
      <c r="L91" s="6"/>
      <c r="N91" s="24">
        <v>86</v>
      </c>
      <c r="O91" s="30"/>
      <c r="P91" s="31"/>
      <c r="Q91" s="32"/>
      <c r="R91" s="62"/>
      <c r="S91" s="30"/>
      <c r="U91" s="31"/>
      <c r="V91" s="30"/>
    </row>
    <row r="92" spans="2:22" ht="15.75" x14ac:dyDescent="0.25">
      <c r="B92" s="24">
        <v>87</v>
      </c>
      <c r="C92" s="119">
        <v>45</v>
      </c>
      <c r="D92" s="120">
        <v>87.351788327346654</v>
      </c>
      <c r="E92" s="121">
        <v>11943.526144419318</v>
      </c>
      <c r="F92" s="120">
        <v>116.64821167265335</v>
      </c>
      <c r="G92" s="119">
        <v>393190.96581209404</v>
      </c>
      <c r="I92" s="31"/>
      <c r="J92" s="30"/>
      <c r="L92" s="6"/>
      <c r="N92" s="24">
        <v>87</v>
      </c>
      <c r="O92" s="30"/>
      <c r="P92" s="31"/>
      <c r="Q92" s="32"/>
      <c r="R92" s="62"/>
      <c r="S92" s="30"/>
      <c r="U92" s="31"/>
      <c r="V92" s="30"/>
    </row>
    <row r="93" spans="2:22" ht="15.75" x14ac:dyDescent="0.25">
      <c r="B93" s="24">
        <v>88</v>
      </c>
      <c r="C93" s="119">
        <v>45</v>
      </c>
      <c r="D93" s="120">
        <v>90.786023750747418</v>
      </c>
      <c r="E93" s="121">
        <v>12417.657384433196</v>
      </c>
      <c r="F93" s="120">
        <v>113.21397624925258</v>
      </c>
      <c r="G93" s="119">
        <v>405852.36819257587</v>
      </c>
      <c r="I93" s="31"/>
      <c r="J93" s="30"/>
      <c r="L93" s="6"/>
      <c r="N93" s="24">
        <v>88</v>
      </c>
      <c r="O93" s="30"/>
      <c r="P93" s="31"/>
      <c r="Q93" s="32"/>
      <c r="R93" s="62"/>
      <c r="S93" s="30"/>
      <c r="U93" s="31"/>
      <c r="V93" s="30"/>
    </row>
    <row r="94" spans="2:22" ht="15.75" x14ac:dyDescent="0.25">
      <c r="B94" s="24">
        <v>89</v>
      </c>
      <c r="C94" s="119">
        <v>45</v>
      </c>
      <c r="D94" s="120">
        <v>89.877287847769168</v>
      </c>
      <c r="E94" s="121">
        <v>16034.842127127582</v>
      </c>
      <c r="F94" s="120">
        <v>114.12271215223083</v>
      </c>
      <c r="G94" s="119">
        <v>829939.67248064582</v>
      </c>
      <c r="I94" s="31"/>
      <c r="J94" s="30"/>
      <c r="L94" s="6"/>
      <c r="N94" s="24">
        <v>89</v>
      </c>
      <c r="O94" s="30"/>
      <c r="P94" s="31"/>
      <c r="Q94" s="32"/>
      <c r="R94" s="62"/>
      <c r="S94" s="30"/>
      <c r="U94" s="31"/>
      <c r="V94" s="30"/>
    </row>
    <row r="95" spans="2:22" ht="15.75" x14ac:dyDescent="0.25">
      <c r="B95" s="24">
        <v>90</v>
      </c>
      <c r="C95" s="119">
        <v>45</v>
      </c>
      <c r="D95" s="120">
        <v>82.003834085501481</v>
      </c>
      <c r="E95" s="121">
        <v>16693.631641889351</v>
      </c>
      <c r="F95" s="120">
        <v>121.99616591449852</v>
      </c>
      <c r="G95" s="119">
        <v>1036559.0554994557</v>
      </c>
      <c r="I95" s="31"/>
      <c r="J95" s="30"/>
      <c r="L95" s="6"/>
      <c r="N95" s="24">
        <v>90</v>
      </c>
      <c r="O95" s="30"/>
      <c r="P95" s="31"/>
      <c r="Q95" s="32"/>
      <c r="R95" s="62"/>
      <c r="S95" s="30"/>
      <c r="U95" s="31"/>
      <c r="V95" s="30"/>
    </row>
    <row r="96" spans="2:22" ht="15.75" x14ac:dyDescent="0.25">
      <c r="B96" s="24">
        <v>91</v>
      </c>
      <c r="C96" s="119">
        <v>45</v>
      </c>
      <c r="D96" s="120">
        <v>84.071836801825711</v>
      </c>
      <c r="E96" s="121">
        <v>10543.420150870763</v>
      </c>
      <c r="F96" s="120">
        <v>119.92816319817429</v>
      </c>
      <c r="G96" s="119">
        <v>264453.01252054819</v>
      </c>
      <c r="I96" s="31"/>
      <c r="J96" s="30"/>
      <c r="L96" s="6"/>
      <c r="N96" s="24">
        <v>91</v>
      </c>
      <c r="O96" s="30"/>
      <c r="P96" s="31"/>
      <c r="Q96" s="32"/>
      <c r="R96" s="62"/>
      <c r="S96" s="30"/>
      <c r="U96" s="31"/>
      <c r="V96" s="30"/>
    </row>
    <row r="97" spans="2:22" ht="15.75" x14ac:dyDescent="0.25">
      <c r="B97" s="24">
        <v>92</v>
      </c>
      <c r="C97" s="119">
        <v>45</v>
      </c>
      <c r="D97" s="120">
        <v>87.92636080355652</v>
      </c>
      <c r="E97" s="121">
        <v>17920.173735659122</v>
      </c>
      <c r="F97" s="120">
        <v>116.07363919644348</v>
      </c>
      <c r="G97" s="119">
        <v>1080059.7805304797</v>
      </c>
      <c r="I97" s="31"/>
      <c r="J97" s="30"/>
      <c r="L97" s="6"/>
      <c r="N97" s="24">
        <v>92</v>
      </c>
      <c r="O97" s="30"/>
      <c r="P97" s="31"/>
      <c r="Q97" s="32"/>
      <c r="R97" s="62"/>
      <c r="S97" s="30"/>
      <c r="U97" s="31"/>
      <c r="V97" s="30"/>
    </row>
    <row r="98" spans="2:22" ht="15.75" x14ac:dyDescent="0.25">
      <c r="B98" s="24">
        <v>93</v>
      </c>
      <c r="C98" s="119">
        <v>44</v>
      </c>
      <c r="D98" s="120">
        <v>95.856959326471738</v>
      </c>
      <c r="E98" s="121">
        <v>14822.975741150842</v>
      </c>
      <c r="F98" s="120">
        <v>109.14304067352826</v>
      </c>
      <c r="G98" s="119">
        <v>617824.64421914914</v>
      </c>
      <c r="I98" s="31"/>
      <c r="J98" s="30"/>
      <c r="L98" s="6"/>
      <c r="N98" s="24">
        <v>93</v>
      </c>
      <c r="O98" s="30"/>
      <c r="P98" s="31"/>
      <c r="Q98" s="32"/>
      <c r="R98" s="62"/>
      <c r="S98" s="30"/>
      <c r="U98" s="31"/>
      <c r="V98" s="30"/>
    </row>
    <row r="99" spans="2:22" ht="15.75" x14ac:dyDescent="0.25">
      <c r="B99" s="24">
        <v>94</v>
      </c>
      <c r="C99" s="119">
        <v>45</v>
      </c>
      <c r="D99" s="120">
        <v>97.100572812323591</v>
      </c>
      <c r="E99" s="121">
        <v>5457.3691609802117</v>
      </c>
      <c r="F99" s="120">
        <v>106.89942718767641</v>
      </c>
      <c r="G99" s="119">
        <v>-416610.36273952515</v>
      </c>
      <c r="I99" s="31"/>
      <c r="J99" s="30"/>
      <c r="L99" s="6"/>
      <c r="N99" s="24">
        <v>94</v>
      </c>
      <c r="O99" s="30"/>
      <c r="P99" s="31"/>
      <c r="Q99" s="32"/>
      <c r="R99" s="62"/>
      <c r="S99" s="30"/>
      <c r="U99" s="31"/>
      <c r="V99" s="30"/>
    </row>
    <row r="100" spans="2:22" ht="15.75" x14ac:dyDescent="0.25">
      <c r="B100" s="24">
        <v>95</v>
      </c>
      <c r="C100" s="119">
        <v>46</v>
      </c>
      <c r="D100" s="120">
        <v>92.858591997813974</v>
      </c>
      <c r="E100" s="121">
        <v>15297.19158786029</v>
      </c>
      <c r="F100" s="120">
        <v>110.14140800218603</v>
      </c>
      <c r="G100" s="119">
        <v>684854.21996612824</v>
      </c>
      <c r="I100" s="31"/>
      <c r="J100" s="30"/>
      <c r="L100" s="6"/>
      <c r="N100" s="24">
        <v>95</v>
      </c>
      <c r="O100" s="30"/>
      <c r="P100" s="31"/>
      <c r="Q100" s="32"/>
      <c r="R100" s="62"/>
      <c r="S100" s="30"/>
      <c r="U100" s="31"/>
      <c r="V100" s="30"/>
    </row>
    <row r="101" spans="2:22" ht="15.75" x14ac:dyDescent="0.25">
      <c r="B101" s="24">
        <v>96</v>
      </c>
      <c r="C101" s="119">
        <v>46</v>
      </c>
      <c r="D101" s="120">
        <v>90.992712260065645</v>
      </c>
      <c r="E101" s="121">
        <v>21488.451727430391</v>
      </c>
      <c r="F101" s="120">
        <v>112.00728773993436</v>
      </c>
      <c r="G101" s="119">
        <v>1406863.1957199853</v>
      </c>
      <c r="I101" s="31"/>
      <c r="J101" s="30"/>
      <c r="L101" s="6"/>
      <c r="N101" s="24">
        <v>96</v>
      </c>
      <c r="O101" s="30"/>
      <c r="P101" s="31"/>
      <c r="Q101" s="32"/>
      <c r="R101" s="62"/>
      <c r="S101" s="30"/>
      <c r="U101" s="31"/>
      <c r="V101" s="30"/>
    </row>
    <row r="102" spans="2:22" ht="15.75" x14ac:dyDescent="0.25">
      <c r="B102" s="24">
        <v>97</v>
      </c>
      <c r="C102" s="119">
        <v>45</v>
      </c>
      <c r="D102" s="120">
        <v>89.841287342207949</v>
      </c>
      <c r="E102" s="121">
        <v>12530.004223448406</v>
      </c>
      <c r="F102" s="120">
        <v>114.15871265779205</v>
      </c>
      <c r="G102" s="119">
        <v>430409.15174556733</v>
      </c>
      <c r="I102" s="31"/>
      <c r="J102" s="30"/>
      <c r="L102" s="6"/>
      <c r="N102" s="24">
        <v>97</v>
      </c>
      <c r="O102" s="30"/>
      <c r="P102" s="31"/>
      <c r="Q102" s="32"/>
      <c r="R102" s="62"/>
      <c r="S102" s="30"/>
      <c r="U102" s="31"/>
      <c r="V102" s="30"/>
    </row>
    <row r="103" spans="2:22" ht="15.75" x14ac:dyDescent="0.25">
      <c r="B103" s="24">
        <v>98</v>
      </c>
      <c r="C103" s="119">
        <v>44</v>
      </c>
      <c r="D103" s="120">
        <v>80.86482075751357</v>
      </c>
      <c r="E103" s="121">
        <v>16189.945171017856</v>
      </c>
      <c r="F103" s="120">
        <v>124.13517924248643</v>
      </c>
      <c r="G103" s="119">
        <v>1009741.7457303293</v>
      </c>
      <c r="I103" s="31"/>
      <c r="J103" s="30"/>
      <c r="L103" s="6"/>
      <c r="N103" s="24">
        <v>98</v>
      </c>
      <c r="O103" s="30"/>
      <c r="P103" s="31"/>
      <c r="Q103" s="32"/>
      <c r="R103" s="62"/>
      <c r="S103" s="30"/>
      <c r="U103" s="31"/>
      <c r="V103" s="30"/>
    </row>
    <row r="104" spans="2:22" ht="15.75" x14ac:dyDescent="0.25">
      <c r="B104" s="24">
        <v>99</v>
      </c>
      <c r="C104" s="119">
        <v>45</v>
      </c>
      <c r="D104" s="120">
        <v>83.172722757860384</v>
      </c>
      <c r="E104" s="121">
        <v>13213.036979755867</v>
      </c>
      <c r="F104" s="120">
        <v>120.82727724213962</v>
      </c>
      <c r="G104" s="119">
        <v>596495.28236360522</v>
      </c>
      <c r="I104" s="31"/>
      <c r="J104" s="30"/>
      <c r="L104" s="6"/>
      <c r="N104" s="24">
        <v>99</v>
      </c>
      <c r="O104" s="30"/>
      <c r="P104" s="31"/>
      <c r="Q104" s="32"/>
      <c r="R104" s="62"/>
      <c r="S104" s="30"/>
      <c r="U104" s="31"/>
      <c r="V104" s="30"/>
    </row>
    <row r="105" spans="2:22" ht="15.75" x14ac:dyDescent="0.25">
      <c r="B105" s="24">
        <v>100</v>
      </c>
      <c r="C105" s="119">
        <v>45</v>
      </c>
      <c r="D105" s="120">
        <v>94.243599381201179</v>
      </c>
      <c r="E105" s="121">
        <v>17344.405811998484</v>
      </c>
      <c r="F105" s="120">
        <v>109.75640061879882</v>
      </c>
      <c r="G105" s="119">
        <v>903659.55279672821</v>
      </c>
      <c r="I105" s="31"/>
      <c r="J105" s="30"/>
      <c r="L105" s="6"/>
      <c r="N105" s="24">
        <v>100</v>
      </c>
      <c r="O105" s="30"/>
      <c r="P105" s="31"/>
      <c r="Q105" s="32"/>
      <c r="R105" s="62"/>
      <c r="S105" s="30"/>
      <c r="U105" s="31"/>
      <c r="V105" s="30"/>
    </row>
    <row r="106" spans="2:22" ht="15.75" x14ac:dyDescent="0.25">
      <c r="B106" s="24">
        <v>101</v>
      </c>
      <c r="C106" s="119">
        <v>45</v>
      </c>
      <c r="D106" s="120">
        <v>93.700663491928438</v>
      </c>
      <c r="E106" s="121">
        <v>12761.227036718445</v>
      </c>
      <c r="F106" s="120">
        <v>110.29933650807156</v>
      </c>
      <c r="G106" s="119">
        <v>407554.8751789087</v>
      </c>
      <c r="I106" s="31"/>
      <c r="J106" s="30"/>
      <c r="L106" s="6"/>
      <c r="N106" s="24">
        <v>101</v>
      </c>
      <c r="O106" s="30"/>
      <c r="P106" s="31"/>
      <c r="Q106" s="32"/>
      <c r="R106" s="62"/>
      <c r="S106" s="30"/>
      <c r="U106" s="31"/>
      <c r="V106" s="30"/>
    </row>
    <row r="107" spans="2:22" ht="15.75" x14ac:dyDescent="0.25">
      <c r="B107" s="24">
        <v>102</v>
      </c>
      <c r="C107" s="119">
        <v>45</v>
      </c>
      <c r="D107" s="120">
        <v>84.342578847616451</v>
      </c>
      <c r="E107" s="121">
        <v>10385.35281621254</v>
      </c>
      <c r="F107" s="120">
        <v>119.65742115238355</v>
      </c>
      <c r="G107" s="119">
        <v>242684.53574563656</v>
      </c>
      <c r="I107" s="31"/>
      <c r="J107" s="30"/>
      <c r="L107" s="6"/>
      <c r="N107" s="24">
        <v>102</v>
      </c>
      <c r="O107" s="30"/>
      <c r="P107" s="31"/>
      <c r="Q107" s="32"/>
      <c r="R107" s="62"/>
      <c r="S107" s="30"/>
      <c r="U107" s="31"/>
      <c r="V107" s="30"/>
    </row>
    <row r="108" spans="2:22" ht="15.75" x14ac:dyDescent="0.25">
      <c r="B108" s="24">
        <v>103</v>
      </c>
      <c r="C108" s="119">
        <v>46</v>
      </c>
      <c r="D108" s="120">
        <v>95.487587662088785</v>
      </c>
      <c r="E108" s="121">
        <v>22255.168658663242</v>
      </c>
      <c r="F108" s="120">
        <v>107.51241233791121</v>
      </c>
      <c r="G108" s="119">
        <v>1392706.8694799608</v>
      </c>
      <c r="I108" s="31"/>
      <c r="J108" s="30"/>
      <c r="L108" s="6"/>
      <c r="N108" s="24">
        <v>103</v>
      </c>
      <c r="O108" s="30"/>
      <c r="P108" s="31"/>
      <c r="Q108" s="32"/>
      <c r="R108" s="62"/>
      <c r="S108" s="30"/>
      <c r="U108" s="31"/>
      <c r="V108" s="30"/>
    </row>
    <row r="109" spans="2:22" ht="15.75" x14ac:dyDescent="0.25">
      <c r="B109" s="24">
        <v>104</v>
      </c>
      <c r="C109" s="119">
        <v>46</v>
      </c>
      <c r="D109" s="120">
        <v>98.213080809297622</v>
      </c>
      <c r="E109" s="121">
        <v>19475.029398176906</v>
      </c>
      <c r="F109" s="120">
        <v>104.78691919070238</v>
      </c>
      <c r="G109" s="119">
        <v>1040728.3317833166</v>
      </c>
      <c r="I109" s="31"/>
      <c r="J109" s="30"/>
      <c r="L109" s="6"/>
      <c r="N109" s="24">
        <v>104</v>
      </c>
      <c r="O109" s="30"/>
      <c r="P109" s="31"/>
      <c r="Q109" s="32"/>
      <c r="R109" s="62"/>
      <c r="S109" s="30"/>
      <c r="U109" s="31"/>
      <c r="V109" s="30"/>
    </row>
    <row r="110" spans="2:22" ht="15.75" x14ac:dyDescent="0.25">
      <c r="B110" s="24">
        <v>105</v>
      </c>
      <c r="C110" s="119">
        <v>45</v>
      </c>
      <c r="D110" s="120">
        <v>95.276868812362665</v>
      </c>
      <c r="E110" s="121">
        <v>19879.44558457391</v>
      </c>
      <c r="F110" s="120">
        <v>108.72313118763734</v>
      </c>
      <c r="G110" s="119">
        <v>1161355.5702291271</v>
      </c>
      <c r="I110" s="31"/>
      <c r="J110" s="30"/>
      <c r="L110" s="6"/>
      <c r="N110" s="24">
        <v>105</v>
      </c>
      <c r="O110" s="30"/>
      <c r="P110" s="31"/>
      <c r="Q110" s="32"/>
      <c r="R110" s="62"/>
      <c r="S110" s="30"/>
      <c r="U110" s="31"/>
      <c r="V110" s="30"/>
    </row>
    <row r="111" spans="2:22" ht="15.75" x14ac:dyDescent="0.25">
      <c r="B111" s="24">
        <v>106</v>
      </c>
      <c r="C111" s="119">
        <v>45</v>
      </c>
      <c r="D111" s="120">
        <v>80.890170246900212</v>
      </c>
      <c r="E111" s="121">
        <v>14945.273667569838</v>
      </c>
      <c r="F111" s="120">
        <v>123.10982975309979</v>
      </c>
      <c r="G111" s="119">
        <v>839910.09682800807</v>
      </c>
      <c r="I111" s="31"/>
      <c r="J111" s="30"/>
      <c r="L111" s="6"/>
      <c r="N111" s="24">
        <v>106</v>
      </c>
      <c r="O111" s="30"/>
      <c r="P111" s="31"/>
      <c r="Q111" s="32"/>
      <c r="R111" s="62"/>
      <c r="S111" s="30"/>
      <c r="U111" s="31"/>
      <c r="V111" s="30"/>
    </row>
    <row r="112" spans="2:22" ht="15.75" x14ac:dyDescent="0.25">
      <c r="B112" s="24">
        <v>107</v>
      </c>
      <c r="C112" s="119">
        <v>47</v>
      </c>
      <c r="D112" s="120">
        <v>86.312024270081224</v>
      </c>
      <c r="E112" s="121">
        <v>15051.633383553757</v>
      </c>
      <c r="F112" s="120">
        <v>115.68797572991878</v>
      </c>
      <c r="G112" s="119">
        <v>741292.99757220224</v>
      </c>
      <c r="I112" s="31"/>
      <c r="J112" s="30"/>
      <c r="L112" s="6"/>
      <c r="N112" s="24">
        <v>107</v>
      </c>
      <c r="O112" s="30"/>
      <c r="P112" s="31"/>
      <c r="Q112" s="32"/>
      <c r="R112" s="62"/>
      <c r="S112" s="30"/>
      <c r="U112" s="31"/>
      <c r="V112" s="30"/>
    </row>
    <row r="113" spans="2:22" ht="15.75" x14ac:dyDescent="0.25">
      <c r="B113" s="24">
        <v>108</v>
      </c>
      <c r="C113" s="119">
        <v>44</v>
      </c>
      <c r="D113" s="120">
        <v>94.472834075762265</v>
      </c>
      <c r="E113" s="121">
        <v>14558.742945913064</v>
      </c>
      <c r="F113" s="120">
        <v>110.52716592423774</v>
      </c>
      <c r="G113" s="119">
        <v>609136.59723125887</v>
      </c>
      <c r="I113" s="31"/>
      <c r="J113" s="30"/>
      <c r="L113" s="6"/>
      <c r="N113" s="24">
        <v>108</v>
      </c>
      <c r="O113" s="30"/>
      <c r="P113" s="31"/>
      <c r="Q113" s="32"/>
      <c r="R113" s="62"/>
      <c r="S113" s="30"/>
      <c r="U113" s="31"/>
      <c r="V113" s="30"/>
    </row>
    <row r="114" spans="2:22" ht="15.75" x14ac:dyDescent="0.25">
      <c r="B114" s="24">
        <v>109</v>
      </c>
      <c r="C114" s="119">
        <v>43</v>
      </c>
      <c r="D114" s="120">
        <v>83.028523733685759</v>
      </c>
      <c r="E114" s="121">
        <v>18509.105769972277</v>
      </c>
      <c r="F114" s="120">
        <v>122.97147626631424</v>
      </c>
      <c r="G114" s="119">
        <v>1276092.060902846</v>
      </c>
      <c r="I114" s="31"/>
      <c r="J114" s="30"/>
      <c r="L114" s="6"/>
      <c r="N114" s="24">
        <v>109</v>
      </c>
      <c r="O114" s="30"/>
      <c r="P114" s="31"/>
      <c r="Q114" s="32"/>
      <c r="R114" s="62"/>
      <c r="S114" s="30"/>
      <c r="U114" s="31"/>
      <c r="V114" s="30"/>
    </row>
    <row r="115" spans="2:22" ht="15.75" x14ac:dyDescent="0.25">
      <c r="B115" s="24">
        <v>110</v>
      </c>
      <c r="C115" s="119">
        <v>47</v>
      </c>
      <c r="D115" s="120">
        <v>85.78787613749563</v>
      </c>
      <c r="E115" s="121">
        <v>9980.0927246719693</v>
      </c>
      <c r="F115" s="120">
        <v>116.21212386250437</v>
      </c>
      <c r="G115" s="119">
        <v>159807.77187885763</v>
      </c>
      <c r="I115" s="31"/>
      <c r="J115" s="30"/>
      <c r="L115" s="6"/>
      <c r="N115" s="24">
        <v>110</v>
      </c>
      <c r="O115" s="30"/>
      <c r="P115" s="31"/>
      <c r="Q115" s="32"/>
      <c r="R115" s="62"/>
      <c r="S115" s="30"/>
      <c r="U115" s="31"/>
      <c r="V115" s="30"/>
    </row>
    <row r="116" spans="2:22" ht="15.75" x14ac:dyDescent="0.25">
      <c r="B116" s="24">
        <v>111</v>
      </c>
      <c r="C116" s="119">
        <v>45</v>
      </c>
      <c r="D116" s="120">
        <v>91.306521228113311</v>
      </c>
      <c r="E116" s="121">
        <v>18165.499639588408</v>
      </c>
      <c r="F116" s="120">
        <v>112.69347877188669</v>
      </c>
      <c r="G116" s="119">
        <v>1047133.3480146716</v>
      </c>
      <c r="I116" s="31"/>
      <c r="J116" s="30"/>
      <c r="L116" s="6"/>
      <c r="N116" s="24">
        <v>111</v>
      </c>
      <c r="O116" s="30"/>
      <c r="P116" s="31"/>
      <c r="Q116" s="32"/>
      <c r="R116" s="62"/>
      <c r="S116" s="30"/>
      <c r="U116" s="31"/>
      <c r="V116" s="30"/>
    </row>
    <row r="117" spans="2:22" ht="15.75" x14ac:dyDescent="0.25">
      <c r="B117" s="24">
        <v>112</v>
      </c>
      <c r="C117" s="119">
        <v>44</v>
      </c>
      <c r="D117" s="120">
        <v>84.759899666651904</v>
      </c>
      <c r="E117" s="121">
        <v>9664.8561867161006</v>
      </c>
      <c r="F117" s="120">
        <v>120.2401003333481</v>
      </c>
      <c r="G117" s="119">
        <v>162103.277598124</v>
      </c>
      <c r="I117" s="31"/>
      <c r="J117" s="30"/>
      <c r="L117" s="6"/>
      <c r="N117" s="24">
        <v>112</v>
      </c>
      <c r="O117" s="30"/>
      <c r="P117" s="31"/>
      <c r="Q117" s="32"/>
      <c r="R117" s="62"/>
      <c r="S117" s="30"/>
      <c r="U117" s="31"/>
      <c r="V117" s="30"/>
    </row>
    <row r="118" spans="2:22" ht="15.75" x14ac:dyDescent="0.25">
      <c r="B118" s="24">
        <v>113</v>
      </c>
      <c r="C118" s="119">
        <v>46</v>
      </c>
      <c r="D118" s="120">
        <v>96.162858052546298</v>
      </c>
      <c r="E118" s="121">
        <v>16756.226812770437</v>
      </c>
      <c r="F118" s="120">
        <v>106.8371419474537</v>
      </c>
      <c r="G118" s="119">
        <v>790187.38249968505</v>
      </c>
      <c r="I118" s="31"/>
      <c r="J118" s="30"/>
      <c r="L118" s="6"/>
      <c r="N118" s="24">
        <v>113</v>
      </c>
      <c r="O118" s="30"/>
      <c r="P118" s="31"/>
      <c r="Q118" s="32"/>
      <c r="R118" s="62"/>
      <c r="S118" s="30"/>
      <c r="U118" s="31"/>
      <c r="V118" s="30"/>
    </row>
    <row r="119" spans="2:22" ht="15.75" x14ac:dyDescent="0.25">
      <c r="B119" s="24">
        <v>114</v>
      </c>
      <c r="C119" s="119">
        <v>46</v>
      </c>
      <c r="D119" s="120">
        <v>88.216690936063884</v>
      </c>
      <c r="E119" s="121">
        <v>12969.574879972199</v>
      </c>
      <c r="F119" s="120">
        <v>114.78330906393612</v>
      </c>
      <c r="G119" s="119">
        <v>488690.72187571111</v>
      </c>
      <c r="I119" s="31"/>
      <c r="J119" s="30"/>
      <c r="L119" s="6"/>
      <c r="N119" s="24">
        <v>114</v>
      </c>
      <c r="O119" s="30"/>
      <c r="P119" s="31"/>
      <c r="Q119" s="32"/>
      <c r="R119" s="62"/>
      <c r="S119" s="30"/>
      <c r="U119" s="31"/>
      <c r="V119" s="30"/>
    </row>
    <row r="120" spans="2:22" ht="15.75" x14ac:dyDescent="0.25">
      <c r="B120" s="24">
        <v>115</v>
      </c>
      <c r="C120" s="119">
        <v>47</v>
      </c>
      <c r="D120" s="120">
        <v>82.700856990563082</v>
      </c>
      <c r="E120" s="121">
        <v>15105.08728899211</v>
      </c>
      <c r="F120" s="120">
        <v>119.29914300943692</v>
      </c>
      <c r="G120" s="119">
        <v>802023.96865949756</v>
      </c>
      <c r="I120" s="31"/>
      <c r="J120" s="30"/>
      <c r="L120" s="6"/>
      <c r="N120" s="24">
        <v>115</v>
      </c>
      <c r="O120" s="30"/>
      <c r="P120" s="31"/>
      <c r="Q120" s="32"/>
      <c r="R120" s="62"/>
      <c r="S120" s="30"/>
      <c r="U120" s="31"/>
      <c r="V120" s="30"/>
    </row>
    <row r="121" spans="2:22" ht="15.75" x14ac:dyDescent="0.25">
      <c r="B121" s="24">
        <v>116</v>
      </c>
      <c r="C121" s="119">
        <v>44</v>
      </c>
      <c r="D121" s="120">
        <v>84.166377161892598</v>
      </c>
      <c r="E121" s="121">
        <v>13572.585979602343</v>
      </c>
      <c r="F121" s="120">
        <v>120.8336228381074</v>
      </c>
      <c r="G121" s="119">
        <v>640024.73519705399</v>
      </c>
      <c r="I121" s="31"/>
      <c r="J121" s="30"/>
      <c r="L121" s="6"/>
      <c r="N121" s="24">
        <v>116</v>
      </c>
      <c r="O121" s="30"/>
      <c r="P121" s="31"/>
      <c r="Q121" s="32"/>
      <c r="R121" s="62"/>
      <c r="S121" s="30"/>
      <c r="U121" s="31"/>
      <c r="V121" s="30"/>
    </row>
    <row r="122" spans="2:22" ht="15.75" x14ac:dyDescent="0.25">
      <c r="B122" s="24">
        <v>117</v>
      </c>
      <c r="C122" s="119">
        <v>44</v>
      </c>
      <c r="D122" s="120">
        <v>94.882281253801835</v>
      </c>
      <c r="E122" s="121">
        <v>13407.034049510325</v>
      </c>
      <c r="F122" s="120">
        <v>110.11771874619816</v>
      </c>
      <c r="G122" s="119">
        <v>476352.00468468014</v>
      </c>
      <c r="I122" s="31"/>
      <c r="J122" s="30"/>
      <c r="L122" s="6"/>
      <c r="N122" s="24">
        <v>117</v>
      </c>
      <c r="O122" s="30"/>
      <c r="P122" s="31"/>
      <c r="Q122" s="32"/>
      <c r="R122" s="62"/>
      <c r="S122" s="30"/>
      <c r="U122" s="31"/>
      <c r="V122" s="30"/>
    </row>
    <row r="123" spans="2:22" ht="15.75" x14ac:dyDescent="0.25">
      <c r="B123" s="24">
        <v>118</v>
      </c>
      <c r="C123" s="119">
        <v>45</v>
      </c>
      <c r="D123" s="120">
        <v>99.913563747737314</v>
      </c>
      <c r="E123" s="121">
        <v>11973.540574747552</v>
      </c>
      <c r="F123" s="120">
        <v>104.08643625226269</v>
      </c>
      <c r="G123" s="119">
        <v>246283.16774734179</v>
      </c>
      <c r="I123" s="31"/>
      <c r="J123" s="30"/>
      <c r="L123" s="6"/>
      <c r="N123" s="24">
        <v>118</v>
      </c>
      <c r="O123" s="30"/>
      <c r="P123" s="31"/>
      <c r="Q123" s="32"/>
      <c r="R123" s="62"/>
      <c r="S123" s="30"/>
      <c r="U123" s="31"/>
      <c r="V123" s="30"/>
    </row>
    <row r="124" spans="2:22" ht="15.75" x14ac:dyDescent="0.25">
      <c r="B124" s="24">
        <v>119</v>
      </c>
      <c r="C124" s="119">
        <v>45</v>
      </c>
      <c r="D124" s="120">
        <v>95.029662469829134</v>
      </c>
      <c r="E124" s="121">
        <v>10963.544310792367</v>
      </c>
      <c r="F124" s="120">
        <v>108.97033753017087</v>
      </c>
      <c r="G124" s="119">
        <v>194701.1240740288</v>
      </c>
      <c r="I124" s="31"/>
      <c r="J124" s="30"/>
      <c r="L124" s="6"/>
      <c r="N124" s="24">
        <v>119</v>
      </c>
      <c r="O124" s="30"/>
      <c r="P124" s="31"/>
      <c r="Q124" s="32"/>
      <c r="R124" s="62"/>
      <c r="S124" s="30"/>
      <c r="U124" s="31"/>
      <c r="V124" s="30"/>
    </row>
    <row r="125" spans="2:22" ht="15.75" x14ac:dyDescent="0.25">
      <c r="B125" s="24">
        <v>120</v>
      </c>
      <c r="C125" s="119">
        <v>45</v>
      </c>
      <c r="D125" s="120">
        <v>95.731153148874299</v>
      </c>
      <c r="E125" s="121">
        <v>19303.562938695391</v>
      </c>
      <c r="F125" s="120">
        <v>108.2688468511257</v>
      </c>
      <c r="G125" s="119">
        <v>1089974.4994906774</v>
      </c>
      <c r="I125" s="31"/>
      <c r="J125" s="30"/>
      <c r="L125" s="6"/>
      <c r="N125" s="24">
        <v>120</v>
      </c>
      <c r="O125" s="30"/>
      <c r="P125" s="31"/>
      <c r="Q125" s="32"/>
      <c r="R125" s="62"/>
      <c r="S125" s="30"/>
      <c r="U125" s="31"/>
      <c r="V125" s="30"/>
    </row>
    <row r="126" spans="2:22" ht="15.75" x14ac:dyDescent="0.25">
      <c r="B126" s="24">
        <v>121</v>
      </c>
      <c r="C126" s="119">
        <v>45</v>
      </c>
      <c r="D126" s="120">
        <v>98.339134572420718</v>
      </c>
      <c r="E126" s="121">
        <v>17568.829109824172</v>
      </c>
      <c r="F126" s="120">
        <v>105.66086542757928</v>
      </c>
      <c r="G126" s="119">
        <v>856337.68829326937</v>
      </c>
      <c r="I126" s="31"/>
      <c r="J126" s="30"/>
      <c r="L126" s="6"/>
      <c r="N126" s="24">
        <v>121</v>
      </c>
      <c r="O126" s="30"/>
      <c r="P126" s="31"/>
      <c r="Q126" s="32"/>
      <c r="R126" s="62"/>
      <c r="S126" s="30"/>
      <c r="U126" s="31"/>
      <c r="V126" s="30"/>
    </row>
    <row r="127" spans="2:22" ht="15.75" x14ac:dyDescent="0.25">
      <c r="B127" s="24">
        <v>122</v>
      </c>
      <c r="C127" s="119">
        <v>47</v>
      </c>
      <c r="D127" s="120">
        <v>98.412310229146755</v>
      </c>
      <c r="E127" s="121">
        <v>17429.147083117226</v>
      </c>
      <c r="F127" s="120">
        <v>103.58768977085325</v>
      </c>
      <c r="G127" s="119">
        <v>805445.08101651911</v>
      </c>
      <c r="I127" s="31"/>
      <c r="J127" s="30"/>
      <c r="L127" s="6"/>
      <c r="N127" s="24">
        <v>122</v>
      </c>
      <c r="O127" s="30"/>
      <c r="P127" s="31"/>
      <c r="Q127" s="32"/>
      <c r="R127" s="62"/>
      <c r="S127" s="30"/>
      <c r="U127" s="31"/>
      <c r="V127" s="30"/>
    </row>
    <row r="128" spans="2:22" ht="15.75" x14ac:dyDescent="0.25">
      <c r="B128" s="24">
        <v>123</v>
      </c>
      <c r="C128" s="119">
        <v>45</v>
      </c>
      <c r="D128" s="120">
        <v>98.380181311202321</v>
      </c>
      <c r="E128" s="121">
        <v>18651.193220574503</v>
      </c>
      <c r="F128" s="120">
        <v>105.61981868879768</v>
      </c>
      <c r="G128" s="119">
        <v>969935.64628681145</v>
      </c>
      <c r="I128" s="31"/>
      <c r="J128" s="30"/>
      <c r="L128" s="6"/>
      <c r="N128" s="24">
        <v>123</v>
      </c>
      <c r="O128" s="30"/>
      <c r="P128" s="31"/>
      <c r="Q128" s="32"/>
      <c r="R128" s="62"/>
      <c r="S128" s="30"/>
      <c r="U128" s="31"/>
      <c r="V128" s="30"/>
    </row>
    <row r="129" spans="2:22" ht="15.75" x14ac:dyDescent="0.25">
      <c r="B129" s="24">
        <v>124</v>
      </c>
      <c r="C129" s="119">
        <v>45</v>
      </c>
      <c r="D129" s="120">
        <v>96.916600269098012</v>
      </c>
      <c r="E129" s="121">
        <v>15057.150537170695</v>
      </c>
      <c r="F129" s="120">
        <v>107.08339973090199</v>
      </c>
      <c r="G129" s="119">
        <v>612370.8697802152</v>
      </c>
      <c r="I129" s="31"/>
      <c r="J129" s="30"/>
      <c r="L129" s="6"/>
      <c r="N129" s="24">
        <v>124</v>
      </c>
      <c r="O129" s="30"/>
      <c r="P129" s="31"/>
      <c r="Q129" s="32"/>
      <c r="R129" s="62"/>
      <c r="S129" s="30"/>
      <c r="U129" s="31"/>
      <c r="V129" s="30"/>
    </row>
    <row r="130" spans="2:22" ht="15.75" x14ac:dyDescent="0.25">
      <c r="B130" s="24">
        <v>125</v>
      </c>
      <c r="C130" s="119">
        <v>45</v>
      </c>
      <c r="D130" s="120">
        <v>94.978864883810559</v>
      </c>
      <c r="E130" s="121">
        <v>17273.911949197227</v>
      </c>
      <c r="F130" s="120">
        <v>109.02113511618944</v>
      </c>
      <c r="G130" s="119">
        <v>883221.48859859025</v>
      </c>
      <c r="I130" s="31"/>
      <c r="J130" s="30"/>
      <c r="L130" s="6"/>
      <c r="N130" s="24">
        <v>125</v>
      </c>
      <c r="O130" s="30"/>
      <c r="P130" s="31"/>
      <c r="Q130" s="32"/>
      <c r="R130" s="62"/>
      <c r="S130" s="30"/>
      <c r="U130" s="31"/>
      <c r="V130" s="30"/>
    </row>
    <row r="131" spans="2:22" ht="15.75" x14ac:dyDescent="0.25">
      <c r="B131" s="24">
        <v>126</v>
      </c>
      <c r="C131" s="119">
        <v>44</v>
      </c>
      <c r="D131" s="120">
        <v>80.100622808899558</v>
      </c>
      <c r="E131" s="121">
        <v>8598.1691554630852</v>
      </c>
      <c r="F131" s="120">
        <v>124.89937719110044</v>
      </c>
      <c r="G131" s="119">
        <v>73905.972501069307</v>
      </c>
      <c r="I131" s="31"/>
      <c r="J131" s="30"/>
      <c r="L131" s="6"/>
      <c r="N131" s="24">
        <v>126</v>
      </c>
      <c r="O131" s="30"/>
      <c r="P131" s="31"/>
      <c r="Q131" s="32"/>
      <c r="R131" s="62"/>
      <c r="S131" s="30"/>
      <c r="U131" s="31"/>
      <c r="V131" s="30"/>
    </row>
    <row r="132" spans="2:22" ht="15.75" x14ac:dyDescent="0.25">
      <c r="B132" s="24">
        <v>127</v>
      </c>
      <c r="C132" s="119">
        <v>45</v>
      </c>
      <c r="D132" s="120">
        <v>88.408034463055344</v>
      </c>
      <c r="E132" s="121">
        <v>10764.782656754196</v>
      </c>
      <c r="F132" s="120">
        <v>115.59196553694466</v>
      </c>
      <c r="G132" s="119">
        <v>244322.38587223063</v>
      </c>
      <c r="I132" s="31"/>
      <c r="J132" s="30"/>
      <c r="L132" s="6"/>
      <c r="N132" s="24">
        <v>127</v>
      </c>
      <c r="O132" s="30"/>
      <c r="P132" s="31"/>
      <c r="Q132" s="32"/>
      <c r="R132" s="62"/>
      <c r="S132" s="30"/>
      <c r="U132" s="31"/>
      <c r="V132" s="30"/>
    </row>
    <row r="133" spans="2:22" ht="15.75" x14ac:dyDescent="0.25">
      <c r="B133" s="24">
        <v>128</v>
      </c>
      <c r="C133" s="119">
        <v>43</v>
      </c>
      <c r="D133" s="120">
        <v>82.680126893114249</v>
      </c>
      <c r="E133" s="121">
        <v>10834.865295268035</v>
      </c>
      <c r="F133" s="120">
        <v>123.31987310688575</v>
      </c>
      <c r="G133" s="119">
        <v>336154.21334265429</v>
      </c>
      <c r="I133" s="31"/>
      <c r="J133" s="30"/>
      <c r="L133" s="6"/>
      <c r="N133" s="24">
        <v>128</v>
      </c>
      <c r="O133" s="30"/>
      <c r="P133" s="31"/>
      <c r="Q133" s="32"/>
      <c r="R133" s="62"/>
      <c r="S133" s="30"/>
      <c r="U133" s="31"/>
      <c r="V133" s="30"/>
    </row>
    <row r="134" spans="2:22" ht="15.75" x14ac:dyDescent="0.25">
      <c r="B134" s="24">
        <v>129</v>
      </c>
      <c r="C134" s="119">
        <v>45</v>
      </c>
      <c r="D134" s="120">
        <v>83.07314908045079</v>
      </c>
      <c r="E134" s="121">
        <v>18535.178761106174</v>
      </c>
      <c r="F134" s="120">
        <v>120.92685091954921</v>
      </c>
      <c r="G134" s="119">
        <v>1241400.7988114809</v>
      </c>
      <c r="I134" s="31"/>
      <c r="J134" s="30"/>
      <c r="L134" s="6"/>
      <c r="N134" s="24">
        <v>129</v>
      </c>
      <c r="O134" s="30"/>
      <c r="P134" s="31"/>
      <c r="Q134" s="32"/>
      <c r="R134" s="62"/>
      <c r="S134" s="30"/>
      <c r="U134" s="31"/>
      <c r="V134" s="30"/>
    </row>
    <row r="135" spans="2:22" ht="15.75" x14ac:dyDescent="0.25">
      <c r="B135" s="24">
        <v>130</v>
      </c>
      <c r="C135" s="119">
        <v>46</v>
      </c>
      <c r="D135" s="120">
        <v>90.898313519229248</v>
      </c>
      <c r="E135" s="121">
        <v>23098.995257852941</v>
      </c>
      <c r="F135" s="120">
        <v>112.10168648077075</v>
      </c>
      <c r="G135" s="119">
        <v>1589436.3244166407</v>
      </c>
      <c r="I135" s="31"/>
      <c r="J135" s="30"/>
      <c r="L135" s="6"/>
      <c r="N135" s="24">
        <v>130</v>
      </c>
      <c r="O135" s="30"/>
      <c r="P135" s="31"/>
      <c r="Q135" s="32"/>
      <c r="R135" s="62"/>
      <c r="S135" s="30"/>
      <c r="U135" s="31"/>
      <c r="V135" s="30"/>
    </row>
    <row r="136" spans="2:22" ht="15.75" x14ac:dyDescent="0.25">
      <c r="B136" s="24">
        <v>131</v>
      </c>
      <c r="C136" s="119">
        <v>45</v>
      </c>
      <c r="D136" s="120">
        <v>82.862046927350207</v>
      </c>
      <c r="E136" s="121">
        <v>15886.986119189944</v>
      </c>
      <c r="F136" s="120">
        <v>121.13795307264979</v>
      </c>
      <c r="G136" s="119">
        <v>924516.97897227015</v>
      </c>
      <c r="I136" s="31"/>
      <c r="J136" s="30"/>
      <c r="L136" s="6"/>
      <c r="N136" s="24">
        <v>131</v>
      </c>
      <c r="O136" s="30"/>
      <c r="P136" s="31"/>
      <c r="Q136" s="32"/>
      <c r="R136" s="62"/>
      <c r="S136" s="30"/>
      <c r="U136" s="31"/>
      <c r="V136" s="30"/>
    </row>
    <row r="137" spans="2:22" ht="15.75" x14ac:dyDescent="0.25">
      <c r="B137" s="24">
        <v>132</v>
      </c>
      <c r="C137" s="119">
        <v>44</v>
      </c>
      <c r="D137" s="120">
        <v>96.735381439443543</v>
      </c>
      <c r="E137" s="121">
        <v>17823.895743093817</v>
      </c>
      <c r="F137" s="120">
        <v>108.26461856055646</v>
      </c>
      <c r="G137" s="119">
        <v>929697.27388917818</v>
      </c>
      <c r="I137" s="31"/>
      <c r="J137" s="30"/>
      <c r="L137" s="6"/>
      <c r="N137" s="24">
        <v>132</v>
      </c>
      <c r="O137" s="30"/>
      <c r="P137" s="31"/>
      <c r="Q137" s="32"/>
      <c r="R137" s="62"/>
      <c r="S137" s="30"/>
      <c r="U137" s="31"/>
      <c r="V137" s="30"/>
    </row>
    <row r="138" spans="2:22" ht="15.75" x14ac:dyDescent="0.25">
      <c r="B138" s="24">
        <v>133</v>
      </c>
      <c r="C138" s="119">
        <v>44</v>
      </c>
      <c r="D138" s="120">
        <v>92.261857824658378</v>
      </c>
      <c r="E138" s="121">
        <v>23291.733501098552</v>
      </c>
      <c r="F138" s="120">
        <v>112.73814217534162</v>
      </c>
      <c r="G138" s="119">
        <v>1625866.762957016</v>
      </c>
      <c r="I138" s="31"/>
      <c r="J138" s="30"/>
      <c r="L138" s="6"/>
      <c r="N138" s="24">
        <v>133</v>
      </c>
      <c r="O138" s="30"/>
      <c r="P138" s="31"/>
      <c r="Q138" s="32"/>
      <c r="R138" s="62"/>
      <c r="S138" s="30"/>
      <c r="U138" s="31"/>
      <c r="V138" s="30"/>
    </row>
    <row r="139" spans="2:22" ht="15.75" x14ac:dyDescent="0.25">
      <c r="B139" s="24">
        <v>134</v>
      </c>
      <c r="C139" s="119">
        <v>46</v>
      </c>
      <c r="D139" s="120">
        <v>99.643716356385937</v>
      </c>
      <c r="E139" s="121">
        <v>7369.3966757044127</v>
      </c>
      <c r="F139" s="120">
        <v>103.35628364361406</v>
      </c>
      <c r="G139" s="119">
        <v>-238326.54690358811</v>
      </c>
      <c r="I139" s="31"/>
      <c r="J139" s="30"/>
      <c r="L139" s="6"/>
      <c r="N139" s="24">
        <v>134</v>
      </c>
      <c r="O139" s="30"/>
      <c r="P139" s="31"/>
      <c r="Q139" s="32"/>
      <c r="R139" s="62"/>
      <c r="S139" s="30"/>
      <c r="U139" s="31"/>
      <c r="V139" s="30"/>
    </row>
    <row r="140" spans="2:22" ht="15.75" x14ac:dyDescent="0.25">
      <c r="B140" s="24">
        <v>135</v>
      </c>
      <c r="C140" s="119">
        <v>45</v>
      </c>
      <c r="D140" s="120">
        <v>86.583066496532595</v>
      </c>
      <c r="E140" s="121">
        <v>9175.2549324278843</v>
      </c>
      <c r="F140" s="120">
        <v>117.4169335034674</v>
      </c>
      <c r="G140" s="119">
        <v>77330.298278246308</v>
      </c>
      <c r="I140" s="31"/>
      <c r="J140" s="30"/>
      <c r="L140" s="6"/>
      <c r="N140" s="24">
        <v>135</v>
      </c>
      <c r="O140" s="30"/>
      <c r="P140" s="31"/>
      <c r="Q140" s="32"/>
      <c r="R140" s="62"/>
      <c r="S140" s="30"/>
      <c r="U140" s="31"/>
      <c r="V140" s="30"/>
    </row>
    <row r="141" spans="2:22" ht="15.75" x14ac:dyDescent="0.25">
      <c r="B141" s="24">
        <v>136</v>
      </c>
      <c r="C141" s="119">
        <v>45</v>
      </c>
      <c r="D141" s="120">
        <v>86.541132784053389</v>
      </c>
      <c r="E141" s="121">
        <v>14742.864416568273</v>
      </c>
      <c r="F141" s="120">
        <v>117.45886721594661</v>
      </c>
      <c r="G141" s="119">
        <v>731680.15388839692</v>
      </c>
      <c r="I141" s="31"/>
      <c r="J141" s="30"/>
      <c r="L141" s="6"/>
      <c r="N141" s="24">
        <v>136</v>
      </c>
      <c r="O141" s="30"/>
      <c r="P141" s="31"/>
      <c r="Q141" s="32"/>
      <c r="R141" s="62"/>
      <c r="S141" s="30"/>
      <c r="U141" s="31"/>
      <c r="V141" s="30"/>
    </row>
    <row r="142" spans="2:22" ht="15.75" x14ac:dyDescent="0.25">
      <c r="B142" s="24">
        <v>137</v>
      </c>
      <c r="C142" s="119">
        <v>46</v>
      </c>
      <c r="D142" s="120">
        <v>98.952313648801379</v>
      </c>
      <c r="E142" s="121">
        <v>13774.207442995263</v>
      </c>
      <c r="F142" s="120">
        <v>104.04768635119862</v>
      </c>
      <c r="G142" s="119">
        <v>433174.41576511669</v>
      </c>
      <c r="I142" s="31"/>
      <c r="J142" s="30"/>
      <c r="L142" s="6"/>
      <c r="N142" s="24">
        <v>137</v>
      </c>
      <c r="O142" s="30"/>
      <c r="P142" s="31"/>
      <c r="Q142" s="32"/>
      <c r="R142" s="62"/>
      <c r="S142" s="30"/>
      <c r="U142" s="31"/>
      <c r="V142" s="30"/>
    </row>
    <row r="143" spans="2:22" ht="15.75" x14ac:dyDescent="0.25">
      <c r="B143" s="24">
        <v>138</v>
      </c>
      <c r="C143" s="119">
        <v>45</v>
      </c>
      <c r="D143" s="120">
        <v>84.535369963025445</v>
      </c>
      <c r="E143" s="121">
        <v>15460.812855030588</v>
      </c>
      <c r="F143" s="120">
        <v>119.46463003697455</v>
      </c>
      <c r="G143" s="119">
        <v>847020.28779712948</v>
      </c>
      <c r="I143" s="31"/>
      <c r="J143" s="30"/>
      <c r="L143" s="6"/>
      <c r="N143" s="24">
        <v>138</v>
      </c>
      <c r="O143" s="30"/>
      <c r="P143" s="31"/>
      <c r="Q143" s="32"/>
      <c r="R143" s="62"/>
      <c r="S143" s="30"/>
      <c r="U143" s="31"/>
      <c r="V143" s="30"/>
    </row>
    <row r="144" spans="2:22" ht="15.75" x14ac:dyDescent="0.25">
      <c r="B144" s="24">
        <v>139</v>
      </c>
      <c r="C144" s="119">
        <v>47</v>
      </c>
      <c r="D144" s="120">
        <v>94.258035270189339</v>
      </c>
      <c r="E144" s="121">
        <v>18287.732936067812</v>
      </c>
      <c r="F144" s="120">
        <v>107.74196472981066</v>
      </c>
      <c r="G144" s="119">
        <v>970356.27698601503</v>
      </c>
      <c r="I144" s="31"/>
      <c r="J144" s="30"/>
      <c r="L144" s="6"/>
      <c r="N144" s="24">
        <v>139</v>
      </c>
      <c r="O144" s="30"/>
      <c r="P144" s="31"/>
      <c r="Q144" s="32"/>
      <c r="R144" s="62"/>
      <c r="S144" s="30"/>
      <c r="U144" s="31"/>
      <c r="V144" s="30"/>
    </row>
    <row r="145" spans="2:22" ht="15.75" x14ac:dyDescent="0.25">
      <c r="B145" s="24">
        <v>140</v>
      </c>
      <c r="C145" s="119">
        <v>45</v>
      </c>
      <c r="D145" s="120">
        <v>81.721075787457835</v>
      </c>
      <c r="E145" s="121">
        <v>16206.540581326262</v>
      </c>
      <c r="F145" s="120">
        <v>122.27892421254217</v>
      </c>
      <c r="G145" s="119">
        <v>981718.34749148297</v>
      </c>
      <c r="I145" s="31"/>
      <c r="J145" s="30"/>
      <c r="L145" s="6"/>
      <c r="N145" s="24">
        <v>140</v>
      </c>
      <c r="O145" s="30"/>
      <c r="P145" s="31"/>
      <c r="Q145" s="32"/>
      <c r="R145" s="62"/>
      <c r="S145" s="30"/>
      <c r="U145" s="31"/>
      <c r="V145" s="30"/>
    </row>
    <row r="146" spans="2:22" ht="15.75" x14ac:dyDescent="0.25">
      <c r="B146" s="24">
        <v>141</v>
      </c>
      <c r="C146" s="119">
        <v>45</v>
      </c>
      <c r="D146" s="120">
        <v>92.254898602317553</v>
      </c>
      <c r="E146" s="121">
        <v>14846.09058033548</v>
      </c>
      <c r="F146" s="120">
        <v>111.74510139768245</v>
      </c>
      <c r="G146" s="119">
        <v>658977.89725876646</v>
      </c>
      <c r="I146" s="31"/>
      <c r="J146" s="30"/>
      <c r="L146" s="6"/>
      <c r="N146" s="24">
        <v>141</v>
      </c>
      <c r="O146" s="30"/>
      <c r="P146" s="31"/>
      <c r="Q146" s="32"/>
      <c r="R146" s="62"/>
      <c r="S146" s="30"/>
      <c r="U146" s="31"/>
      <c r="V146" s="30"/>
    </row>
    <row r="147" spans="2:22" ht="15.75" x14ac:dyDescent="0.25">
      <c r="B147" s="24">
        <v>142</v>
      </c>
      <c r="C147" s="119">
        <v>45</v>
      </c>
      <c r="D147" s="120">
        <v>91.766057657121465</v>
      </c>
      <c r="E147" s="121">
        <v>15193.602451900542</v>
      </c>
      <c r="F147" s="120">
        <v>112.23394234287854</v>
      </c>
      <c r="G147" s="119">
        <v>705237.90156722348</v>
      </c>
      <c r="I147" s="31"/>
      <c r="J147" s="30"/>
      <c r="L147" s="6"/>
      <c r="N147" s="24">
        <v>142</v>
      </c>
      <c r="O147" s="30"/>
      <c r="P147" s="31"/>
      <c r="Q147" s="32"/>
      <c r="R147" s="62"/>
      <c r="S147" s="30"/>
      <c r="U147" s="31"/>
      <c r="V147" s="30"/>
    </row>
    <row r="148" spans="2:22" ht="15.75" x14ac:dyDescent="0.25">
      <c r="B148" s="24">
        <v>143</v>
      </c>
      <c r="C148" s="119">
        <v>45</v>
      </c>
      <c r="D148" s="120">
        <v>86.304618346021002</v>
      </c>
      <c r="E148" s="121">
        <v>16670.473035374551</v>
      </c>
      <c r="F148" s="120">
        <v>117.695381653979</v>
      </c>
      <c r="G148" s="119">
        <v>962037.68625077349</v>
      </c>
      <c r="I148" s="31"/>
      <c r="J148" s="30"/>
      <c r="L148" s="6"/>
      <c r="N148" s="24">
        <v>143</v>
      </c>
      <c r="O148" s="30"/>
      <c r="P148" s="31"/>
      <c r="Q148" s="32"/>
      <c r="R148" s="62"/>
      <c r="S148" s="30"/>
      <c r="U148" s="31"/>
      <c r="V148" s="30"/>
    </row>
    <row r="149" spans="2:22" ht="15.75" x14ac:dyDescent="0.25">
      <c r="B149" s="24">
        <v>144</v>
      </c>
      <c r="C149" s="119">
        <v>44</v>
      </c>
      <c r="D149" s="120">
        <v>88.925361005249997</v>
      </c>
      <c r="E149" s="121">
        <v>14464.220887566451</v>
      </c>
      <c r="F149" s="120">
        <v>116.07463899475</v>
      </c>
      <c r="G149" s="119">
        <v>678929.21786459838</v>
      </c>
      <c r="I149" s="31"/>
      <c r="J149" s="30"/>
      <c r="L149" s="6"/>
      <c r="N149" s="24">
        <v>144</v>
      </c>
      <c r="O149" s="30"/>
      <c r="P149" s="31"/>
      <c r="Q149" s="32"/>
      <c r="R149" s="62"/>
      <c r="S149" s="30"/>
      <c r="U149" s="31"/>
      <c r="V149" s="30"/>
    </row>
    <row r="150" spans="2:22" ht="15.75" x14ac:dyDescent="0.25">
      <c r="B150" s="24">
        <v>145</v>
      </c>
      <c r="C150" s="119">
        <v>47</v>
      </c>
      <c r="D150" s="120">
        <v>89.482331472715728</v>
      </c>
      <c r="E150" s="121">
        <v>13050.626913824022</v>
      </c>
      <c r="F150" s="120">
        <v>112.51766852728427</v>
      </c>
      <c r="G150" s="119">
        <v>468426.11316290614</v>
      </c>
      <c r="I150" s="31"/>
      <c r="J150" s="30"/>
      <c r="L150" s="6"/>
      <c r="N150" s="24">
        <v>145</v>
      </c>
      <c r="O150" s="30"/>
      <c r="P150" s="31"/>
      <c r="Q150" s="32"/>
      <c r="R150" s="62"/>
      <c r="S150" s="30"/>
      <c r="U150" s="31"/>
      <c r="V150" s="30"/>
    </row>
    <row r="151" spans="2:22" ht="15.75" x14ac:dyDescent="0.25">
      <c r="B151" s="24">
        <v>146</v>
      </c>
      <c r="C151" s="119">
        <v>43</v>
      </c>
      <c r="D151" s="120">
        <v>85.027329740576533</v>
      </c>
      <c r="E151" s="121">
        <v>3475.0181649608912</v>
      </c>
      <c r="F151" s="120">
        <v>120.97267025942347</v>
      </c>
      <c r="G151" s="119">
        <v>-579617.77338467934</v>
      </c>
      <c r="I151" s="31"/>
      <c r="J151" s="30"/>
      <c r="L151" s="6"/>
      <c r="N151" s="24">
        <v>146</v>
      </c>
      <c r="O151" s="30"/>
      <c r="P151" s="31"/>
      <c r="Q151" s="32"/>
      <c r="R151" s="62"/>
      <c r="S151" s="30"/>
      <c r="U151" s="31"/>
      <c r="V151" s="30"/>
    </row>
    <row r="152" spans="2:22" ht="15.75" x14ac:dyDescent="0.25">
      <c r="B152" s="24">
        <v>147</v>
      </c>
      <c r="C152" s="119">
        <v>47</v>
      </c>
      <c r="D152" s="120">
        <v>84.899110579399675</v>
      </c>
      <c r="E152" s="121">
        <v>21757.300641537717</v>
      </c>
      <c r="F152" s="120">
        <v>117.10088942060032</v>
      </c>
      <c r="G152" s="119">
        <v>1547799.2565154647</v>
      </c>
      <c r="I152" s="31"/>
      <c r="J152" s="30"/>
      <c r="L152" s="6"/>
      <c r="N152" s="24">
        <v>147</v>
      </c>
      <c r="O152" s="30"/>
      <c r="P152" s="31"/>
      <c r="Q152" s="32"/>
      <c r="R152" s="62"/>
      <c r="S152" s="30"/>
      <c r="U152" s="31"/>
      <c r="V152" s="30"/>
    </row>
    <row r="153" spans="2:22" ht="15.75" x14ac:dyDescent="0.25">
      <c r="B153" s="24">
        <v>148</v>
      </c>
      <c r="C153" s="119">
        <v>44</v>
      </c>
      <c r="D153" s="120">
        <v>88.599877480368008</v>
      </c>
      <c r="E153" s="121">
        <v>11305.040652899976</v>
      </c>
      <c r="F153" s="120">
        <v>116.40012251963199</v>
      </c>
      <c r="G153" s="119">
        <v>315908.1170869777</v>
      </c>
      <c r="I153" s="31"/>
      <c r="J153" s="30"/>
      <c r="L153" s="6"/>
      <c r="N153" s="24">
        <v>148</v>
      </c>
      <c r="O153" s="30"/>
      <c r="P153" s="31"/>
      <c r="Q153" s="32"/>
      <c r="R153" s="62"/>
      <c r="S153" s="30"/>
      <c r="U153" s="31"/>
      <c r="V153" s="30"/>
    </row>
    <row r="154" spans="2:22" ht="15.75" x14ac:dyDescent="0.25">
      <c r="B154" s="24">
        <v>149</v>
      </c>
      <c r="C154" s="119">
        <v>47</v>
      </c>
      <c r="D154" s="120">
        <v>96.811195809921514</v>
      </c>
      <c r="E154" s="121">
        <v>20059.781652045021</v>
      </c>
      <c r="F154" s="120">
        <v>105.18880419007849</v>
      </c>
      <c r="G154" s="119">
        <v>1110064.4442926929</v>
      </c>
      <c r="I154" s="31"/>
      <c r="J154" s="30"/>
      <c r="L154" s="6"/>
      <c r="N154" s="24">
        <v>149</v>
      </c>
      <c r="O154" s="30"/>
      <c r="P154" s="31"/>
      <c r="Q154" s="32"/>
      <c r="R154" s="62"/>
      <c r="S154" s="30"/>
      <c r="U154" s="31"/>
      <c r="V154" s="30"/>
    </row>
    <row r="155" spans="2:22" ht="15.75" x14ac:dyDescent="0.25">
      <c r="B155" s="24">
        <v>150</v>
      </c>
      <c r="C155" s="119">
        <v>45</v>
      </c>
      <c r="D155" s="120">
        <v>93.144153447687344</v>
      </c>
      <c r="E155" s="121">
        <v>15191.988865718376</v>
      </c>
      <c r="F155" s="120">
        <v>110.85584655231266</v>
      </c>
      <c r="G155" s="119">
        <v>684120.78652251884</v>
      </c>
      <c r="I155" s="31"/>
      <c r="J155" s="30"/>
      <c r="L155" s="6"/>
      <c r="N155" s="24">
        <v>150</v>
      </c>
      <c r="O155" s="30"/>
      <c r="P155" s="31"/>
      <c r="Q155" s="32"/>
      <c r="R155" s="62"/>
      <c r="S155" s="30"/>
      <c r="U155" s="31"/>
      <c r="V155" s="30"/>
    </row>
    <row r="156" spans="2:22" ht="15.75" x14ac:dyDescent="0.25">
      <c r="B156" s="24">
        <v>151</v>
      </c>
      <c r="C156" s="119">
        <v>45</v>
      </c>
      <c r="D156" s="120">
        <v>98.126528959045558</v>
      </c>
      <c r="E156" s="121">
        <v>15889.199759161622</v>
      </c>
      <c r="F156" s="120">
        <v>105.87347104095444</v>
      </c>
      <c r="G156" s="119">
        <v>682244.73056553816</v>
      </c>
      <c r="I156" s="31"/>
      <c r="J156" s="30"/>
      <c r="L156" s="6"/>
      <c r="N156" s="24">
        <v>151</v>
      </c>
      <c r="O156" s="30"/>
      <c r="P156" s="31"/>
      <c r="Q156" s="32"/>
      <c r="R156" s="62"/>
      <c r="S156" s="30"/>
      <c r="U156" s="31"/>
      <c r="V156" s="30"/>
    </row>
    <row r="157" spans="2:22" ht="15.75" x14ac:dyDescent="0.25">
      <c r="B157" s="24">
        <v>152</v>
      </c>
      <c r="C157" s="119">
        <v>44</v>
      </c>
      <c r="D157" s="120">
        <v>96.907225169034007</v>
      </c>
      <c r="E157" s="121">
        <v>21863.691356278505</v>
      </c>
      <c r="F157" s="120">
        <v>108.09277483096599</v>
      </c>
      <c r="G157" s="119">
        <v>1363307.0667479499</v>
      </c>
      <c r="I157" s="31"/>
      <c r="J157" s="30"/>
      <c r="L157" s="6"/>
      <c r="N157" s="24">
        <v>152</v>
      </c>
      <c r="O157" s="30"/>
      <c r="P157" s="31"/>
      <c r="Q157" s="32"/>
      <c r="R157" s="62"/>
      <c r="S157" s="30"/>
      <c r="U157" s="31"/>
      <c r="V157" s="30"/>
    </row>
    <row r="158" spans="2:22" ht="15.75" x14ac:dyDescent="0.25">
      <c r="B158" s="24">
        <v>153</v>
      </c>
      <c r="C158" s="119">
        <v>45</v>
      </c>
      <c r="D158" s="120">
        <v>92.368593869423918</v>
      </c>
      <c r="E158" s="121">
        <v>11720.673229860731</v>
      </c>
      <c r="F158" s="120">
        <v>111.63140613057608</v>
      </c>
      <c r="G158" s="119">
        <v>308395.23344635428</v>
      </c>
      <c r="I158" s="31"/>
      <c r="J158" s="30"/>
      <c r="L158" s="6"/>
      <c r="N158" s="24">
        <v>153</v>
      </c>
      <c r="O158" s="30"/>
      <c r="P158" s="31"/>
      <c r="Q158" s="32"/>
      <c r="R158" s="62"/>
      <c r="S158" s="30"/>
      <c r="U158" s="31"/>
      <c r="V158" s="30"/>
    </row>
    <row r="159" spans="2:22" ht="15.75" x14ac:dyDescent="0.25">
      <c r="B159" s="24">
        <v>154</v>
      </c>
      <c r="C159" s="119">
        <v>46</v>
      </c>
      <c r="D159" s="120">
        <v>95.595220952815708</v>
      </c>
      <c r="E159" s="121">
        <v>10854.561296957434</v>
      </c>
      <c r="F159" s="120">
        <v>107.40477904718429</v>
      </c>
      <c r="G159" s="119">
        <v>165831.75775383133</v>
      </c>
      <c r="I159" s="31"/>
      <c r="J159" s="30"/>
      <c r="L159" s="6"/>
      <c r="N159" s="24">
        <v>154</v>
      </c>
      <c r="O159" s="30"/>
      <c r="P159" s="31"/>
      <c r="Q159" s="32"/>
      <c r="R159" s="62"/>
      <c r="S159" s="30"/>
      <c r="U159" s="31"/>
      <c r="V159" s="30"/>
    </row>
    <row r="160" spans="2:22" ht="15.75" x14ac:dyDescent="0.25">
      <c r="B160" s="24">
        <v>155</v>
      </c>
      <c r="C160" s="119">
        <v>47</v>
      </c>
      <c r="D160" s="120">
        <v>98.934404260031556</v>
      </c>
      <c r="E160" s="121">
        <v>12255.948124859555</v>
      </c>
      <c r="F160" s="120">
        <v>103.06559573996844</v>
      </c>
      <c r="G160" s="119">
        <v>263166.59484679927</v>
      </c>
      <c r="I160" s="31"/>
      <c r="J160" s="30"/>
      <c r="L160" s="6"/>
      <c r="N160" s="24">
        <v>155</v>
      </c>
      <c r="O160" s="30"/>
      <c r="P160" s="31"/>
      <c r="Q160" s="32"/>
      <c r="R160" s="62"/>
      <c r="S160" s="30"/>
      <c r="U160" s="31"/>
      <c r="V160" s="30"/>
    </row>
    <row r="161" spans="2:22" ht="15.75" x14ac:dyDescent="0.25">
      <c r="B161" s="24">
        <v>156</v>
      </c>
      <c r="C161" s="119">
        <v>47</v>
      </c>
      <c r="D161" s="120">
        <v>85.568487073984357</v>
      </c>
      <c r="E161" s="121">
        <v>12221.808083589036</v>
      </c>
      <c r="F161" s="120">
        <v>116.43151292601564</v>
      </c>
      <c r="G161" s="119">
        <v>423003.6058636792</v>
      </c>
      <c r="I161" s="31"/>
      <c r="J161" s="30"/>
      <c r="L161" s="6"/>
      <c r="N161" s="24">
        <v>156</v>
      </c>
      <c r="O161" s="30"/>
      <c r="P161" s="31"/>
      <c r="Q161" s="32"/>
      <c r="R161" s="62"/>
      <c r="S161" s="30"/>
      <c r="U161" s="31"/>
      <c r="V161" s="30"/>
    </row>
    <row r="162" spans="2:22" ht="15.75" x14ac:dyDescent="0.25">
      <c r="B162" s="24">
        <v>157</v>
      </c>
      <c r="C162" s="119">
        <v>43</v>
      </c>
      <c r="D162" s="120">
        <v>80.982442189503345</v>
      </c>
      <c r="E162" s="121">
        <v>15417.370775139652</v>
      </c>
      <c r="F162" s="120">
        <v>125.01755781049665</v>
      </c>
      <c r="G162" s="119">
        <v>927442.04216688313</v>
      </c>
      <c r="I162" s="31"/>
      <c r="J162" s="30"/>
      <c r="L162" s="6"/>
      <c r="N162" s="24">
        <v>157</v>
      </c>
      <c r="O162" s="30"/>
      <c r="P162" s="31"/>
      <c r="Q162" s="32"/>
      <c r="R162" s="62"/>
      <c r="S162" s="30"/>
      <c r="U162" s="31"/>
      <c r="V162" s="30"/>
    </row>
    <row r="163" spans="2:22" ht="15.75" x14ac:dyDescent="0.25">
      <c r="B163" s="24">
        <v>158</v>
      </c>
      <c r="C163" s="119">
        <v>46</v>
      </c>
      <c r="D163" s="120">
        <v>88.108990209480467</v>
      </c>
      <c r="E163" s="121">
        <v>13557.820970015799</v>
      </c>
      <c r="F163" s="120">
        <v>114.89100979051953</v>
      </c>
      <c r="G163" s="119">
        <v>557671.74180419603</v>
      </c>
      <c r="I163" s="31"/>
      <c r="J163" s="30"/>
      <c r="L163" s="6"/>
      <c r="N163" s="24">
        <v>158</v>
      </c>
      <c r="O163" s="30"/>
      <c r="P163" s="31"/>
      <c r="Q163" s="32"/>
      <c r="R163" s="62"/>
      <c r="S163" s="30"/>
      <c r="U163" s="31"/>
      <c r="V163" s="30"/>
    </row>
    <row r="164" spans="2:22" ht="15.75" x14ac:dyDescent="0.25">
      <c r="B164" s="24">
        <v>159</v>
      </c>
      <c r="C164" s="119">
        <v>43</v>
      </c>
      <c r="D164" s="120">
        <v>91.320811970054862</v>
      </c>
      <c r="E164" s="121">
        <v>7125.353279126989</v>
      </c>
      <c r="F164" s="120">
        <v>114.67918802994514</v>
      </c>
      <c r="G164" s="119">
        <v>-182870.27152320987</v>
      </c>
      <c r="I164" s="31"/>
      <c r="J164" s="30"/>
      <c r="L164" s="6"/>
      <c r="N164" s="24">
        <v>159</v>
      </c>
      <c r="O164" s="30"/>
      <c r="P164" s="31"/>
      <c r="Q164" s="32"/>
      <c r="R164" s="62"/>
      <c r="S164" s="30"/>
      <c r="U164" s="31"/>
      <c r="V164" s="30"/>
    </row>
    <row r="165" spans="2:22" ht="15.75" x14ac:dyDescent="0.25">
      <c r="B165" s="24">
        <v>160</v>
      </c>
      <c r="C165" s="119">
        <v>44</v>
      </c>
      <c r="D165" s="120">
        <v>86.805338844620735</v>
      </c>
      <c r="E165" s="121">
        <v>17425.013734197964</v>
      </c>
      <c r="F165" s="120">
        <v>118.19466115537926</v>
      </c>
      <c r="G165" s="119">
        <v>1059543.5939413584</v>
      </c>
      <c r="I165" s="31"/>
      <c r="J165" s="30"/>
      <c r="L165" s="6"/>
      <c r="N165" s="24">
        <v>160</v>
      </c>
      <c r="O165" s="30"/>
      <c r="P165" s="31"/>
      <c r="Q165" s="32"/>
      <c r="R165" s="62"/>
      <c r="S165" s="30"/>
      <c r="U165" s="31"/>
      <c r="V165" s="30"/>
    </row>
    <row r="166" spans="2:22" ht="15.75" x14ac:dyDescent="0.25">
      <c r="B166" s="24">
        <v>161</v>
      </c>
      <c r="C166" s="119">
        <v>45</v>
      </c>
      <c r="D166" s="120">
        <v>86.617268699805365</v>
      </c>
      <c r="E166" s="121">
        <v>11124.258202719951</v>
      </c>
      <c r="F166" s="120">
        <v>117.38273130019464</v>
      </c>
      <c r="G166" s="119">
        <v>305795.81152386218</v>
      </c>
      <c r="I166" s="31"/>
      <c r="J166" s="30"/>
      <c r="L166" s="6"/>
      <c r="N166" s="24">
        <v>161</v>
      </c>
      <c r="O166" s="30"/>
      <c r="P166" s="31"/>
      <c r="Q166" s="32"/>
      <c r="R166" s="62"/>
      <c r="S166" s="30"/>
      <c r="U166" s="31"/>
      <c r="V166" s="30"/>
    </row>
    <row r="167" spans="2:22" ht="15.75" x14ac:dyDescent="0.25">
      <c r="B167" s="24">
        <v>162</v>
      </c>
      <c r="C167" s="119">
        <v>45</v>
      </c>
      <c r="D167" s="120">
        <v>89.021287240922007</v>
      </c>
      <c r="E167" s="121">
        <v>5644.798844924795</v>
      </c>
      <c r="F167" s="120">
        <v>114.97871275907799</v>
      </c>
      <c r="G167" s="119">
        <v>-350968.29502661678</v>
      </c>
      <c r="I167" s="31"/>
      <c r="J167" s="30"/>
      <c r="L167" s="6"/>
      <c r="N167" s="24">
        <v>162</v>
      </c>
      <c r="O167" s="30"/>
      <c r="P167" s="31"/>
      <c r="Q167" s="32"/>
      <c r="R167" s="62"/>
      <c r="S167" s="30"/>
      <c r="U167" s="31"/>
      <c r="V167" s="30"/>
    </row>
    <row r="168" spans="2:22" ht="15.75" x14ac:dyDescent="0.25">
      <c r="B168" s="24">
        <v>163</v>
      </c>
      <c r="C168" s="119">
        <v>45</v>
      </c>
      <c r="D168" s="120">
        <v>89.2763613727343</v>
      </c>
      <c r="E168" s="121">
        <v>19429.292333948029</v>
      </c>
      <c r="F168" s="120">
        <v>114.7236386272657</v>
      </c>
      <c r="G168" s="119">
        <v>1228999.1125033577</v>
      </c>
      <c r="I168" s="31"/>
      <c r="J168" s="30"/>
      <c r="L168" s="6"/>
      <c r="N168" s="24">
        <v>163</v>
      </c>
      <c r="O168" s="30"/>
      <c r="P168" s="31"/>
      <c r="Q168" s="32"/>
      <c r="R168" s="62"/>
      <c r="S168" s="30"/>
      <c r="U168" s="31"/>
      <c r="V168" s="30"/>
    </row>
    <row r="169" spans="2:22" ht="15.75" x14ac:dyDescent="0.25">
      <c r="B169" s="24">
        <v>164</v>
      </c>
      <c r="C169" s="119">
        <v>45</v>
      </c>
      <c r="D169" s="120">
        <v>94.469074270190106</v>
      </c>
      <c r="E169" s="121">
        <v>17402.875207454887</v>
      </c>
      <c r="F169" s="120">
        <v>109.53092572980989</v>
      </c>
      <c r="G169" s="119">
        <v>906153.03183289105</v>
      </c>
      <c r="I169" s="31"/>
      <c r="J169" s="30"/>
      <c r="L169" s="6"/>
      <c r="N169" s="24">
        <v>164</v>
      </c>
      <c r="O169" s="30"/>
      <c r="P169" s="31"/>
      <c r="Q169" s="32"/>
      <c r="R169" s="62"/>
      <c r="S169" s="30"/>
      <c r="U169" s="31"/>
      <c r="V169" s="30"/>
    </row>
    <row r="170" spans="2:22" ht="15.75" x14ac:dyDescent="0.25">
      <c r="B170" s="24">
        <v>165</v>
      </c>
      <c r="C170" s="119">
        <v>44</v>
      </c>
      <c r="D170" s="120">
        <v>87.107874643579621</v>
      </c>
      <c r="E170" s="121">
        <v>14255.1327507731</v>
      </c>
      <c r="F170" s="120">
        <v>117.89212535642038</v>
      </c>
      <c r="G170" s="119">
        <v>680567.89722655597</v>
      </c>
      <c r="I170" s="31"/>
      <c r="J170" s="30"/>
      <c r="L170" s="6"/>
      <c r="N170" s="24">
        <v>165</v>
      </c>
      <c r="O170" s="30"/>
      <c r="P170" s="31"/>
      <c r="Q170" s="32"/>
      <c r="R170" s="62"/>
      <c r="S170" s="30"/>
      <c r="U170" s="31"/>
      <c r="V170" s="30"/>
    </row>
    <row r="171" spans="2:22" ht="15.75" x14ac:dyDescent="0.25">
      <c r="B171" s="24">
        <v>166</v>
      </c>
      <c r="C171" s="119">
        <v>45</v>
      </c>
      <c r="D171" s="120">
        <v>83.143448096852339</v>
      </c>
      <c r="E171" s="121">
        <v>16067.291474137568</v>
      </c>
      <c r="F171" s="120">
        <v>120.85655190314766</v>
      </c>
      <c r="G171" s="119">
        <v>941837.44598710886</v>
      </c>
      <c r="I171" s="31"/>
      <c r="J171" s="30"/>
      <c r="L171" s="6"/>
      <c r="N171" s="24">
        <v>166</v>
      </c>
      <c r="O171" s="30"/>
      <c r="P171" s="31"/>
      <c r="Q171" s="32"/>
      <c r="R171" s="62"/>
      <c r="S171" s="30"/>
      <c r="U171" s="31"/>
      <c r="V171" s="30"/>
    </row>
    <row r="172" spans="2:22" ht="15.75" x14ac:dyDescent="0.25">
      <c r="B172" s="24">
        <v>167</v>
      </c>
      <c r="C172" s="119">
        <v>45</v>
      </c>
      <c r="D172" s="120">
        <v>82.911962526069459</v>
      </c>
      <c r="E172" s="121">
        <v>15569.609394550862</v>
      </c>
      <c r="F172" s="120">
        <v>121.08803747393054</v>
      </c>
      <c r="G172" s="119">
        <v>885293.44582183566</v>
      </c>
      <c r="I172" s="31"/>
      <c r="J172" s="30"/>
      <c r="L172" s="6"/>
      <c r="N172" s="24">
        <v>167</v>
      </c>
      <c r="O172" s="30"/>
      <c r="P172" s="31"/>
      <c r="Q172" s="32"/>
      <c r="R172" s="62"/>
      <c r="S172" s="30"/>
      <c r="U172" s="31"/>
      <c r="V172" s="30"/>
    </row>
    <row r="173" spans="2:22" ht="15.75" x14ac:dyDescent="0.25">
      <c r="B173" s="24">
        <v>168</v>
      </c>
      <c r="C173" s="119">
        <v>45</v>
      </c>
      <c r="D173" s="120">
        <v>80.886053928771119</v>
      </c>
      <c r="E173" s="121">
        <v>9031.0545705381955</v>
      </c>
      <c r="F173" s="120">
        <v>123.11394607122888</v>
      </c>
      <c r="G173" s="119">
        <v>111848.76536356448</v>
      </c>
      <c r="I173" s="31"/>
      <c r="J173" s="30"/>
      <c r="L173" s="6"/>
      <c r="N173" s="24">
        <v>168</v>
      </c>
      <c r="O173" s="30"/>
      <c r="P173" s="31"/>
      <c r="Q173" s="32"/>
      <c r="R173" s="62"/>
      <c r="S173" s="30"/>
      <c r="U173" s="31"/>
      <c r="V173" s="30"/>
    </row>
    <row r="174" spans="2:22" ht="15.75" x14ac:dyDescent="0.25">
      <c r="B174" s="24">
        <v>169</v>
      </c>
      <c r="C174" s="119">
        <v>44</v>
      </c>
      <c r="D174" s="120">
        <v>94.017289315573848</v>
      </c>
      <c r="E174" s="121">
        <v>17152.154119890878</v>
      </c>
      <c r="F174" s="120">
        <v>110.98271068442615</v>
      </c>
      <c r="G174" s="119">
        <v>903592.55830253731</v>
      </c>
      <c r="I174" s="31"/>
      <c r="J174" s="30"/>
      <c r="L174" s="6"/>
      <c r="N174" s="24">
        <v>169</v>
      </c>
      <c r="O174" s="30"/>
      <c r="P174" s="31"/>
      <c r="Q174" s="32"/>
      <c r="R174" s="62"/>
      <c r="S174" s="30"/>
      <c r="U174" s="31"/>
      <c r="V174" s="30"/>
    </row>
    <row r="175" spans="2:22" ht="15.75" x14ac:dyDescent="0.25">
      <c r="B175" s="24">
        <v>170</v>
      </c>
      <c r="C175" s="119">
        <v>46</v>
      </c>
      <c r="D175" s="120">
        <v>81.454195015596994</v>
      </c>
      <c r="E175" s="121">
        <v>17971.779178071673</v>
      </c>
      <c r="F175" s="120">
        <v>121.54580498440301</v>
      </c>
      <c r="G175" s="119">
        <v>1184394.367200654</v>
      </c>
      <c r="I175" s="31"/>
      <c r="J175" s="30"/>
      <c r="L175" s="6"/>
      <c r="N175" s="24">
        <v>170</v>
      </c>
      <c r="O175" s="30"/>
      <c r="P175" s="31"/>
      <c r="Q175" s="32"/>
      <c r="R175" s="62"/>
      <c r="S175" s="30"/>
      <c r="U175" s="31"/>
      <c r="V175" s="30"/>
    </row>
    <row r="176" spans="2:22" ht="15.75" x14ac:dyDescent="0.25">
      <c r="B176" s="24">
        <v>171</v>
      </c>
      <c r="C176" s="119">
        <v>47</v>
      </c>
      <c r="D176" s="120">
        <v>90.421867075876889</v>
      </c>
      <c r="E176" s="121">
        <v>18071.043850278264</v>
      </c>
      <c r="F176" s="120">
        <v>111.57813292412311</v>
      </c>
      <c r="G176" s="119">
        <v>1016333.3328040056</v>
      </c>
      <c r="I176" s="31"/>
      <c r="J176" s="30"/>
      <c r="L176" s="6"/>
      <c r="N176" s="24">
        <v>171</v>
      </c>
      <c r="O176" s="30"/>
      <c r="P176" s="31"/>
      <c r="Q176" s="32"/>
      <c r="R176" s="62"/>
      <c r="S176" s="30"/>
      <c r="U176" s="31"/>
      <c r="V176" s="30"/>
    </row>
    <row r="177" spans="2:22" ht="15.75" x14ac:dyDescent="0.25">
      <c r="B177" s="24">
        <v>172</v>
      </c>
      <c r="C177" s="119">
        <v>44</v>
      </c>
      <c r="D177" s="120">
        <v>86.088026198783467</v>
      </c>
      <c r="E177" s="121">
        <v>15654.499314020453</v>
      </c>
      <c r="F177" s="120">
        <v>118.91197380121653</v>
      </c>
      <c r="G177" s="119">
        <v>861507.41229996225</v>
      </c>
      <c r="I177" s="31"/>
      <c r="J177" s="30"/>
      <c r="L177" s="6"/>
      <c r="N177" s="24">
        <v>172</v>
      </c>
      <c r="O177" s="30"/>
      <c r="P177" s="31"/>
      <c r="Q177" s="32"/>
      <c r="R177" s="62"/>
      <c r="S177" s="30"/>
      <c r="U177" s="31"/>
      <c r="V177" s="30"/>
    </row>
    <row r="178" spans="2:22" ht="15.75" x14ac:dyDescent="0.25">
      <c r="B178" s="24">
        <v>173</v>
      </c>
      <c r="C178" s="119">
        <v>45</v>
      </c>
      <c r="D178" s="120">
        <v>94.614335706602191</v>
      </c>
      <c r="E178" s="121">
        <v>16500.370705595422</v>
      </c>
      <c r="F178" s="120">
        <v>109.38566429339781</v>
      </c>
      <c r="G178" s="119">
        <v>804904.01071887626</v>
      </c>
      <c r="I178" s="31"/>
      <c r="J178" s="30"/>
      <c r="L178" s="6"/>
      <c r="N178" s="24">
        <v>173</v>
      </c>
      <c r="O178" s="30"/>
      <c r="P178" s="31"/>
      <c r="Q178" s="32"/>
      <c r="R178" s="62"/>
      <c r="S178" s="30"/>
      <c r="U178" s="31"/>
      <c r="V178" s="30"/>
    </row>
    <row r="179" spans="2:22" ht="15.75" x14ac:dyDescent="0.25">
      <c r="B179" s="24">
        <v>174</v>
      </c>
      <c r="C179" s="119">
        <v>45</v>
      </c>
      <c r="D179" s="120">
        <v>98.922062691568584</v>
      </c>
      <c r="E179" s="121">
        <v>17515.21264813227</v>
      </c>
      <c r="F179" s="120">
        <v>105.07793730843142</v>
      </c>
      <c r="G179" s="119">
        <v>840462.41658428777</v>
      </c>
      <c r="I179" s="31"/>
      <c r="J179" s="30"/>
      <c r="L179" s="6"/>
      <c r="N179" s="24">
        <v>174</v>
      </c>
      <c r="O179" s="30"/>
      <c r="P179" s="31"/>
      <c r="Q179" s="32"/>
      <c r="R179" s="62"/>
      <c r="S179" s="30"/>
      <c r="U179" s="31"/>
      <c r="V179" s="30"/>
    </row>
    <row r="180" spans="2:22" ht="15.75" x14ac:dyDescent="0.25">
      <c r="B180" s="24">
        <v>175</v>
      </c>
      <c r="C180" s="119">
        <v>46</v>
      </c>
      <c r="D180" s="120">
        <v>98.023025161589345</v>
      </c>
      <c r="E180" s="121">
        <v>14276.397665291002</v>
      </c>
      <c r="F180" s="120">
        <v>104.97697483841065</v>
      </c>
      <c r="G180" s="119">
        <v>498693.0384923981</v>
      </c>
      <c r="I180" s="31"/>
      <c r="J180" s="30"/>
      <c r="L180" s="6"/>
      <c r="N180" s="24">
        <v>175</v>
      </c>
      <c r="O180" s="30"/>
      <c r="P180" s="31"/>
      <c r="Q180" s="32"/>
      <c r="R180" s="62"/>
      <c r="S180" s="30"/>
      <c r="U180" s="31"/>
      <c r="V180" s="30"/>
    </row>
    <row r="181" spans="2:22" ht="15.75" x14ac:dyDescent="0.25">
      <c r="B181" s="24">
        <v>176</v>
      </c>
      <c r="C181" s="119">
        <v>45</v>
      </c>
      <c r="D181" s="120">
        <v>88.15662331956193</v>
      </c>
      <c r="E181" s="121">
        <v>9484.619317174107</v>
      </c>
      <c r="F181" s="120">
        <v>115.84337668043807</v>
      </c>
      <c r="G181" s="119">
        <v>98730.328229959356</v>
      </c>
      <c r="I181" s="31"/>
      <c r="J181" s="30"/>
      <c r="L181" s="6"/>
      <c r="N181" s="24">
        <v>176</v>
      </c>
      <c r="O181" s="30"/>
      <c r="P181" s="31"/>
      <c r="Q181" s="32"/>
      <c r="R181" s="62"/>
      <c r="S181" s="30"/>
      <c r="U181" s="31"/>
      <c r="V181" s="30"/>
    </row>
    <row r="182" spans="2:22" ht="15.75" x14ac:dyDescent="0.25">
      <c r="B182" s="24">
        <v>177</v>
      </c>
      <c r="C182" s="119">
        <v>47</v>
      </c>
      <c r="D182" s="120">
        <v>83.733714705660361</v>
      </c>
      <c r="E182" s="121">
        <v>13515.888268867642</v>
      </c>
      <c r="F182" s="120">
        <v>118.26628529433964</v>
      </c>
      <c r="G182" s="119">
        <v>598473.89801231888</v>
      </c>
      <c r="I182" s="31"/>
      <c r="J182" s="30"/>
      <c r="L182" s="6"/>
      <c r="N182" s="24">
        <v>177</v>
      </c>
      <c r="O182" s="30"/>
      <c r="P182" s="31"/>
      <c r="Q182" s="32"/>
      <c r="R182" s="62"/>
      <c r="S182" s="30"/>
      <c r="U182" s="31"/>
      <c r="V182" s="30"/>
    </row>
    <row r="183" spans="2:22" ht="15.75" x14ac:dyDescent="0.25">
      <c r="B183" s="24">
        <v>178</v>
      </c>
      <c r="C183" s="119">
        <v>44</v>
      </c>
      <c r="D183" s="120">
        <v>83.932313677691496</v>
      </c>
      <c r="E183" s="121">
        <v>10528.901815201207</v>
      </c>
      <c r="F183" s="120">
        <v>121.0676863223085</v>
      </c>
      <c r="G183" s="119">
        <v>274709.78228116431</v>
      </c>
      <c r="I183" s="31"/>
      <c r="J183" s="30"/>
      <c r="L183" s="6"/>
      <c r="N183" s="24">
        <v>178</v>
      </c>
      <c r="O183" s="30"/>
      <c r="P183" s="31"/>
      <c r="Q183" s="32"/>
      <c r="R183" s="62"/>
      <c r="S183" s="30"/>
      <c r="U183" s="31"/>
      <c r="V183" s="30"/>
    </row>
    <row r="184" spans="2:22" ht="15.75" x14ac:dyDescent="0.25">
      <c r="B184" s="24">
        <v>179</v>
      </c>
      <c r="C184" s="119">
        <v>47</v>
      </c>
      <c r="D184" s="120">
        <v>99.993645921145955</v>
      </c>
      <c r="E184" s="121">
        <v>11653.021686105221</v>
      </c>
      <c r="F184" s="120">
        <v>102.00635407885405</v>
      </c>
      <c r="G184" s="119">
        <v>188682.25620141393</v>
      </c>
      <c r="I184" s="31"/>
      <c r="J184" s="30"/>
      <c r="L184" s="6"/>
      <c r="N184" s="24">
        <v>179</v>
      </c>
      <c r="O184" s="30"/>
      <c r="P184" s="31"/>
      <c r="Q184" s="32"/>
      <c r="R184" s="62"/>
      <c r="S184" s="30"/>
      <c r="U184" s="31"/>
      <c r="V184" s="30"/>
    </row>
    <row r="185" spans="2:22" ht="15.75" x14ac:dyDescent="0.25">
      <c r="B185" s="24">
        <v>180</v>
      </c>
      <c r="C185" s="119">
        <v>45</v>
      </c>
      <c r="D185" s="120">
        <v>96.590337406994536</v>
      </c>
      <c r="E185" s="121">
        <v>21718.205123646378</v>
      </c>
      <c r="F185" s="120">
        <v>107.40966259300546</v>
      </c>
      <c r="G185" s="119">
        <v>1332745.0844565397</v>
      </c>
      <c r="I185" s="31"/>
      <c r="J185" s="30"/>
      <c r="L185" s="6"/>
      <c r="N185" s="24">
        <v>180</v>
      </c>
      <c r="O185" s="30"/>
      <c r="P185" s="31"/>
      <c r="Q185" s="32"/>
      <c r="R185" s="62"/>
      <c r="S185" s="30"/>
      <c r="U185" s="31"/>
      <c r="V185" s="30"/>
    </row>
    <row r="186" spans="2:22" ht="15.75" x14ac:dyDescent="0.25">
      <c r="B186" s="24">
        <v>181</v>
      </c>
      <c r="C186" s="119">
        <v>45</v>
      </c>
      <c r="D186" s="120">
        <v>87.179019789274008</v>
      </c>
      <c r="E186" s="121">
        <v>15085.39440420093</v>
      </c>
      <c r="F186" s="120">
        <v>116.82098021072599</v>
      </c>
      <c r="G186" s="119">
        <v>762290.56116415351</v>
      </c>
      <c r="I186" s="31"/>
      <c r="J186" s="30"/>
      <c r="L186" s="6"/>
      <c r="N186" s="24">
        <v>181</v>
      </c>
      <c r="O186" s="30"/>
      <c r="P186" s="31"/>
      <c r="Q186" s="32"/>
      <c r="R186" s="62"/>
      <c r="S186" s="30"/>
      <c r="U186" s="31"/>
      <c r="V186" s="30"/>
    </row>
    <row r="187" spans="2:22" ht="15.75" x14ac:dyDescent="0.25">
      <c r="B187" s="24">
        <v>182</v>
      </c>
      <c r="C187" s="119">
        <v>44</v>
      </c>
      <c r="D187" s="120">
        <v>95.558759001642514</v>
      </c>
      <c r="E187" s="121">
        <v>14568.576411088055</v>
      </c>
      <c r="F187" s="120">
        <v>109.44124099835749</v>
      </c>
      <c r="G187" s="119">
        <v>594403.08200887381</v>
      </c>
      <c r="I187" s="31"/>
      <c r="J187" s="30"/>
      <c r="L187" s="6"/>
      <c r="N187" s="24">
        <v>182</v>
      </c>
      <c r="O187" s="30"/>
      <c r="P187" s="31"/>
      <c r="Q187" s="32"/>
      <c r="R187" s="62"/>
      <c r="S187" s="30"/>
      <c r="U187" s="31"/>
      <c r="V187" s="30"/>
    </row>
    <row r="188" spans="2:22" ht="15.75" x14ac:dyDescent="0.25">
      <c r="B188" s="24">
        <v>183</v>
      </c>
      <c r="C188" s="119">
        <v>44</v>
      </c>
      <c r="D188" s="120">
        <v>80.501347389839538</v>
      </c>
      <c r="E188" s="121">
        <v>17290.449874951966</v>
      </c>
      <c r="F188" s="120">
        <v>124.49865261016046</v>
      </c>
      <c r="G188" s="119">
        <v>1152637.712455037</v>
      </c>
      <c r="I188" s="31"/>
      <c r="J188" s="30"/>
      <c r="L188" s="6"/>
      <c r="N188" s="24">
        <v>183</v>
      </c>
      <c r="O188" s="30"/>
      <c r="P188" s="31"/>
      <c r="Q188" s="32"/>
      <c r="R188" s="62"/>
      <c r="S188" s="30"/>
      <c r="U188" s="31"/>
      <c r="V188" s="30"/>
    </row>
    <row r="189" spans="2:22" ht="15.75" x14ac:dyDescent="0.25">
      <c r="B189" s="24">
        <v>184</v>
      </c>
      <c r="C189" s="119">
        <v>45</v>
      </c>
      <c r="D189" s="120">
        <v>84.356345951941336</v>
      </c>
      <c r="E189" s="121">
        <v>14956.948989993749</v>
      </c>
      <c r="F189" s="120">
        <v>119.64365404805866</v>
      </c>
      <c r="G189" s="119">
        <v>789504.03057327261</v>
      </c>
      <c r="I189" s="31"/>
      <c r="J189" s="30"/>
      <c r="L189" s="6"/>
      <c r="N189" s="24">
        <v>184</v>
      </c>
      <c r="O189" s="30"/>
      <c r="P189" s="31"/>
      <c r="Q189" s="32"/>
      <c r="R189" s="62"/>
      <c r="S189" s="30"/>
      <c r="U189" s="31"/>
      <c r="V189" s="30"/>
    </row>
    <row r="190" spans="2:22" ht="15.75" x14ac:dyDescent="0.25">
      <c r="B190" s="24">
        <v>185</v>
      </c>
      <c r="C190" s="119">
        <v>46</v>
      </c>
      <c r="D190" s="120">
        <v>82.213521851347835</v>
      </c>
      <c r="E190" s="121">
        <v>22966.168238813065</v>
      </c>
      <c r="F190" s="120">
        <v>120.78647814865217</v>
      </c>
      <c r="G190" s="119">
        <v>1774002.5781356636</v>
      </c>
      <c r="I190" s="31"/>
      <c r="J190" s="30"/>
      <c r="L190" s="6"/>
      <c r="N190" s="24">
        <v>185</v>
      </c>
      <c r="O190" s="30"/>
      <c r="P190" s="31"/>
      <c r="Q190" s="32"/>
      <c r="R190" s="62"/>
      <c r="S190" s="30"/>
      <c r="U190" s="31"/>
      <c r="V190" s="30"/>
    </row>
    <row r="191" spans="2:22" ht="15.75" x14ac:dyDescent="0.25">
      <c r="B191" s="24">
        <v>186</v>
      </c>
      <c r="C191" s="119">
        <v>45</v>
      </c>
      <c r="D191" s="120">
        <v>86.396234995033964</v>
      </c>
      <c r="E191" s="121">
        <v>16213.600150204973</v>
      </c>
      <c r="F191" s="120">
        <v>117.60376500496604</v>
      </c>
      <c r="G191" s="119">
        <v>906780.42194918776</v>
      </c>
      <c r="I191" s="31"/>
      <c r="J191" s="30"/>
      <c r="L191" s="6"/>
      <c r="N191" s="24">
        <v>186</v>
      </c>
      <c r="O191" s="30"/>
      <c r="P191" s="31"/>
      <c r="Q191" s="32"/>
      <c r="R191" s="62"/>
      <c r="S191" s="30"/>
      <c r="U191" s="31"/>
      <c r="V191" s="30"/>
    </row>
    <row r="192" spans="2:22" ht="15.75" x14ac:dyDescent="0.25">
      <c r="B192" s="24">
        <v>187</v>
      </c>
      <c r="C192" s="119">
        <v>46</v>
      </c>
      <c r="D192" s="120">
        <v>87.89442777701538</v>
      </c>
      <c r="E192" s="121">
        <v>17635.669276842567</v>
      </c>
      <c r="F192" s="120">
        <v>115.10557222298462</v>
      </c>
      <c r="G192" s="119">
        <v>1029963.803646273</v>
      </c>
      <c r="I192" s="31"/>
      <c r="J192" s="30"/>
      <c r="L192" s="6"/>
      <c r="N192" s="24">
        <v>187</v>
      </c>
      <c r="O192" s="30"/>
      <c r="P192" s="31"/>
      <c r="Q192" s="32"/>
      <c r="R192" s="62"/>
      <c r="S192" s="30"/>
      <c r="U192" s="31"/>
      <c r="V192" s="30"/>
    </row>
    <row r="193" spans="2:22" ht="15.75" x14ac:dyDescent="0.25">
      <c r="B193" s="24">
        <v>188</v>
      </c>
      <c r="C193" s="119">
        <v>46</v>
      </c>
      <c r="D193" s="120">
        <v>97.439650922540679</v>
      </c>
      <c r="E193" s="121">
        <v>16297.257848235047</v>
      </c>
      <c r="F193" s="120">
        <v>105.56034907745932</v>
      </c>
      <c r="G193" s="119">
        <v>720344.22746505518</v>
      </c>
      <c r="I193" s="31"/>
      <c r="J193" s="30"/>
      <c r="L193" s="6"/>
      <c r="N193" s="24">
        <v>188</v>
      </c>
      <c r="O193" s="30"/>
      <c r="P193" s="31"/>
      <c r="Q193" s="32"/>
      <c r="R193" s="62"/>
      <c r="S193" s="30"/>
      <c r="U193" s="31"/>
      <c r="V193" s="30"/>
    </row>
    <row r="194" spans="2:22" ht="15.75" x14ac:dyDescent="0.25">
      <c r="B194" s="24">
        <v>189</v>
      </c>
      <c r="C194" s="119">
        <v>45</v>
      </c>
      <c r="D194" s="120">
        <v>95.174394359806442</v>
      </c>
      <c r="E194" s="121">
        <v>16692.286957447894</v>
      </c>
      <c r="F194" s="120">
        <v>108.82560564019356</v>
      </c>
      <c r="G194" s="119">
        <v>816548.2376641708</v>
      </c>
      <c r="I194" s="31"/>
      <c r="J194" s="30"/>
      <c r="L194" s="6"/>
      <c r="N194" s="24">
        <v>189</v>
      </c>
      <c r="O194" s="30"/>
      <c r="P194" s="31"/>
      <c r="Q194" s="32"/>
      <c r="R194" s="62"/>
      <c r="S194" s="30"/>
      <c r="U194" s="31"/>
      <c r="V194" s="30"/>
    </row>
    <row r="195" spans="2:22" ht="15.75" x14ac:dyDescent="0.25">
      <c r="B195" s="24">
        <v>190</v>
      </c>
      <c r="C195" s="119">
        <v>45</v>
      </c>
      <c r="D195" s="120">
        <v>87.842962807130718</v>
      </c>
      <c r="E195" s="121">
        <v>15481.950828224497</v>
      </c>
      <c r="F195" s="120">
        <v>116.15703719286928</v>
      </c>
      <c r="G195" s="119">
        <v>798337.53817224619</v>
      </c>
      <c r="I195" s="31"/>
      <c r="J195" s="30"/>
      <c r="L195" s="6"/>
      <c r="N195" s="24">
        <v>190</v>
      </c>
      <c r="O195" s="30"/>
      <c r="P195" s="31"/>
      <c r="Q195" s="32"/>
      <c r="R195" s="62"/>
      <c r="S195" s="30"/>
      <c r="U195" s="31"/>
      <c r="V195" s="30"/>
    </row>
    <row r="196" spans="2:22" ht="15.75" x14ac:dyDescent="0.25">
      <c r="B196" s="24">
        <v>191</v>
      </c>
      <c r="C196" s="119">
        <v>44</v>
      </c>
      <c r="D196" s="120">
        <v>99.238783928032575</v>
      </c>
      <c r="E196" s="121">
        <v>17623.724643737231</v>
      </c>
      <c r="F196" s="120">
        <v>105.76121607196743</v>
      </c>
      <c r="G196" s="119">
        <v>863906.55003915029</v>
      </c>
      <c r="I196" s="31"/>
      <c r="J196" s="30"/>
      <c r="L196" s="6"/>
      <c r="N196" s="24">
        <v>191</v>
      </c>
      <c r="O196" s="30"/>
      <c r="P196" s="31"/>
      <c r="Q196" s="32"/>
      <c r="R196" s="62"/>
      <c r="S196" s="30"/>
      <c r="U196" s="31"/>
      <c r="V196" s="30"/>
    </row>
    <row r="197" spans="2:22" ht="15.75" x14ac:dyDescent="0.25">
      <c r="B197" s="24">
        <v>192</v>
      </c>
      <c r="C197" s="119">
        <v>44</v>
      </c>
      <c r="D197" s="120">
        <v>84.099021045494695</v>
      </c>
      <c r="E197" s="121">
        <v>16771.863283547264</v>
      </c>
      <c r="F197" s="120">
        <v>120.90097895450531</v>
      </c>
      <c r="G197" s="119">
        <v>1027734.689871988</v>
      </c>
      <c r="I197" s="31"/>
      <c r="J197" s="30"/>
      <c r="L197" s="6"/>
      <c r="N197" s="24">
        <v>192</v>
      </c>
      <c r="O197" s="30"/>
      <c r="P197" s="31"/>
      <c r="Q197" s="32"/>
      <c r="R197" s="62"/>
      <c r="S197" s="30"/>
      <c r="U197" s="31"/>
      <c r="V197" s="30"/>
    </row>
    <row r="198" spans="2:22" ht="15.75" x14ac:dyDescent="0.25">
      <c r="B198" s="24">
        <v>193</v>
      </c>
      <c r="C198" s="119">
        <v>43</v>
      </c>
      <c r="D198" s="120">
        <v>83.736359373528742</v>
      </c>
      <c r="E198" s="121">
        <v>16135.704813074992</v>
      </c>
      <c r="F198" s="120">
        <v>122.26364062647126</v>
      </c>
      <c r="G198" s="119">
        <v>972810.01452062349</v>
      </c>
      <c r="I198" s="31"/>
      <c r="J198" s="30"/>
      <c r="L198" s="6"/>
      <c r="N198" s="24">
        <v>193</v>
      </c>
      <c r="O198" s="30"/>
      <c r="P198" s="31"/>
      <c r="Q198" s="32"/>
      <c r="R198" s="62"/>
      <c r="S198" s="30"/>
      <c r="U198" s="31"/>
      <c r="V198" s="30"/>
    </row>
    <row r="199" spans="2:22" ht="15.75" x14ac:dyDescent="0.25">
      <c r="B199" s="24">
        <v>194</v>
      </c>
      <c r="C199" s="119">
        <v>45</v>
      </c>
      <c r="D199" s="120">
        <v>80.88750873216712</v>
      </c>
      <c r="E199" s="121">
        <v>11531.729243476278</v>
      </c>
      <c r="F199" s="120">
        <v>123.11249126783288</v>
      </c>
      <c r="G199" s="119">
        <v>419699.91579048638</v>
      </c>
      <c r="I199" s="31"/>
      <c r="J199" s="30"/>
      <c r="L199" s="6"/>
      <c r="N199" s="24">
        <v>194</v>
      </c>
      <c r="O199" s="30"/>
      <c r="P199" s="31"/>
      <c r="Q199" s="32"/>
      <c r="R199" s="62"/>
      <c r="S199" s="30"/>
      <c r="U199" s="31"/>
      <c r="V199" s="30"/>
    </row>
    <row r="200" spans="2:22" ht="15.75" x14ac:dyDescent="0.25">
      <c r="B200" s="24">
        <v>195</v>
      </c>
      <c r="C200" s="119">
        <v>45</v>
      </c>
      <c r="D200" s="120">
        <v>96.425475921349431</v>
      </c>
      <c r="E200" s="121">
        <v>17913.341894248573</v>
      </c>
      <c r="F200" s="120">
        <v>107.57452407865057</v>
      </c>
      <c r="G200" s="119">
        <v>927019.22893194319</v>
      </c>
      <c r="I200" s="31"/>
      <c r="J200" s="30"/>
      <c r="L200" s="6"/>
      <c r="N200" s="24">
        <v>195</v>
      </c>
      <c r="O200" s="30"/>
      <c r="P200" s="31"/>
      <c r="Q200" s="32"/>
      <c r="R200" s="62"/>
      <c r="S200" s="30"/>
      <c r="U200" s="31"/>
      <c r="V200" s="30"/>
    </row>
    <row r="201" spans="2:22" ht="15.75" x14ac:dyDescent="0.25">
      <c r="B201" s="24">
        <v>196</v>
      </c>
      <c r="C201" s="119">
        <v>45</v>
      </c>
      <c r="D201" s="120">
        <v>94.818231664042585</v>
      </c>
      <c r="E201" s="121">
        <v>18688.339754672154</v>
      </c>
      <c r="F201" s="120">
        <v>109.18176833595741</v>
      </c>
      <c r="G201" s="119">
        <v>1040425.9816782782</v>
      </c>
      <c r="I201" s="31"/>
      <c r="J201" s="30"/>
      <c r="L201" s="6"/>
      <c r="N201" s="24">
        <v>196</v>
      </c>
      <c r="O201" s="30"/>
      <c r="P201" s="31"/>
      <c r="Q201" s="32"/>
      <c r="R201" s="62"/>
      <c r="S201" s="30"/>
      <c r="U201" s="31"/>
      <c r="V201" s="30"/>
    </row>
    <row r="202" spans="2:22" ht="15.75" x14ac:dyDescent="0.25">
      <c r="B202" s="24">
        <v>197</v>
      </c>
      <c r="C202" s="119">
        <v>45</v>
      </c>
      <c r="D202" s="120">
        <v>85.624924466149153</v>
      </c>
      <c r="E202" s="121">
        <v>18690.519947052289</v>
      </c>
      <c r="F202" s="120">
        <v>118.37507553385085</v>
      </c>
      <c r="G202" s="119">
        <v>1212491.7104992606</v>
      </c>
      <c r="I202" s="31"/>
      <c r="J202" s="30"/>
      <c r="L202" s="6"/>
      <c r="N202" s="24">
        <v>197</v>
      </c>
      <c r="O202" s="30"/>
      <c r="P202" s="31"/>
      <c r="Q202" s="32"/>
      <c r="R202" s="62"/>
      <c r="S202" s="30"/>
      <c r="U202" s="31"/>
      <c r="V202" s="30"/>
    </row>
    <row r="203" spans="2:22" ht="15.75" x14ac:dyDescent="0.25">
      <c r="B203" s="24">
        <v>198</v>
      </c>
      <c r="C203" s="119">
        <v>47</v>
      </c>
      <c r="D203" s="120">
        <v>88.029612010556036</v>
      </c>
      <c r="E203" s="121">
        <v>10092.617844376866</v>
      </c>
      <c r="F203" s="120">
        <v>113.97038798944396</v>
      </c>
      <c r="G203" s="119">
        <v>150259.57155281701</v>
      </c>
      <c r="I203" s="31"/>
      <c r="J203" s="30"/>
      <c r="L203" s="6"/>
      <c r="N203" s="24">
        <v>198</v>
      </c>
      <c r="O203" s="30"/>
      <c r="P203" s="31"/>
      <c r="Q203" s="32"/>
      <c r="R203" s="62"/>
      <c r="S203" s="30"/>
      <c r="U203" s="31"/>
      <c r="V203" s="30"/>
    </row>
    <row r="204" spans="2:22" ht="15.75" x14ac:dyDescent="0.25">
      <c r="B204" s="24">
        <v>199</v>
      </c>
      <c r="C204" s="119">
        <v>43</v>
      </c>
      <c r="D204" s="120">
        <v>93.601120939102302</v>
      </c>
      <c r="E204" s="121">
        <v>14863.041981221122</v>
      </c>
      <c r="F204" s="120">
        <v>112.3988790608977</v>
      </c>
      <c r="G204" s="119">
        <v>670589.25812431821</v>
      </c>
      <c r="I204" s="31"/>
      <c r="J204" s="30"/>
      <c r="L204" s="6"/>
      <c r="N204" s="24">
        <v>199</v>
      </c>
      <c r="O204" s="30"/>
      <c r="P204" s="31"/>
      <c r="Q204" s="32"/>
      <c r="R204" s="62"/>
      <c r="S204" s="30"/>
      <c r="U204" s="31"/>
      <c r="V204" s="30"/>
    </row>
    <row r="205" spans="2:22" ht="15.75" x14ac:dyDescent="0.25">
      <c r="B205" s="24">
        <v>200</v>
      </c>
      <c r="C205" s="119">
        <v>44</v>
      </c>
      <c r="D205" s="120">
        <v>91.228985823146829</v>
      </c>
      <c r="E205" s="121">
        <v>9283.9323115452717</v>
      </c>
      <c r="F205" s="120">
        <v>113.77101417685317</v>
      </c>
      <c r="G205" s="119">
        <v>56242.394633762306</v>
      </c>
      <c r="I205" s="31"/>
      <c r="J205" s="30"/>
      <c r="L205" s="6"/>
      <c r="N205" s="24">
        <v>200</v>
      </c>
      <c r="O205" s="30"/>
      <c r="P205" s="31"/>
      <c r="Q205" s="32"/>
      <c r="R205" s="62"/>
      <c r="S205" s="30"/>
      <c r="U205" s="31"/>
      <c r="V205" s="30"/>
    </row>
    <row r="206" spans="2:22" ht="15.75" x14ac:dyDescent="0.25">
      <c r="B206" s="24">
        <v>201</v>
      </c>
      <c r="C206" s="119">
        <v>45</v>
      </c>
      <c r="D206" s="120">
        <v>83.312201612322895</v>
      </c>
      <c r="E206" s="121">
        <v>20192.538955666172</v>
      </c>
      <c r="F206" s="120">
        <v>120.68779838767711</v>
      </c>
      <c r="G206" s="119">
        <v>1436993.070416755</v>
      </c>
      <c r="I206" s="31"/>
      <c r="J206" s="30"/>
      <c r="L206" s="6"/>
      <c r="N206" s="24">
        <v>201</v>
      </c>
      <c r="O206" s="30"/>
      <c r="P206" s="31"/>
      <c r="Q206" s="32"/>
      <c r="R206" s="62"/>
      <c r="S206" s="30"/>
      <c r="U206" s="31"/>
      <c r="V206" s="30"/>
    </row>
    <row r="207" spans="2:22" ht="15.75" x14ac:dyDescent="0.25">
      <c r="B207" s="24">
        <v>202</v>
      </c>
      <c r="C207" s="119">
        <v>46</v>
      </c>
      <c r="D207" s="120">
        <v>98.921402236284521</v>
      </c>
      <c r="E207" s="121">
        <v>9225.9495233107555</v>
      </c>
      <c r="F207" s="120">
        <v>104.07859776371548</v>
      </c>
      <c r="G207" s="119">
        <v>-39776.110574997263</v>
      </c>
      <c r="I207" s="31"/>
      <c r="J207" s="30"/>
      <c r="L207" s="6"/>
      <c r="N207" s="24">
        <v>202</v>
      </c>
      <c r="O207" s="30"/>
      <c r="P207" s="31"/>
      <c r="Q207" s="32"/>
      <c r="R207" s="62"/>
      <c r="S207" s="30"/>
      <c r="U207" s="31"/>
      <c r="V207" s="30"/>
    </row>
    <row r="208" spans="2:22" ht="15.75" x14ac:dyDescent="0.25">
      <c r="B208" s="24">
        <v>203</v>
      </c>
      <c r="C208" s="119">
        <v>43</v>
      </c>
      <c r="D208" s="120">
        <v>82.86370116471943</v>
      </c>
      <c r="E208" s="121">
        <v>10675.862133522118</v>
      </c>
      <c r="F208" s="120">
        <v>123.13629883528057</v>
      </c>
      <c r="G208" s="119">
        <v>314586.14999763551</v>
      </c>
      <c r="I208" s="31"/>
      <c r="J208" s="30"/>
      <c r="L208" s="6"/>
      <c r="N208" s="24">
        <v>203</v>
      </c>
      <c r="O208" s="30"/>
      <c r="P208" s="31"/>
      <c r="Q208" s="32"/>
      <c r="R208" s="62"/>
      <c r="S208" s="30"/>
      <c r="U208" s="31"/>
      <c r="V208" s="30"/>
    </row>
    <row r="209" spans="2:22" ht="15.75" x14ac:dyDescent="0.25">
      <c r="B209" s="24">
        <v>204</v>
      </c>
      <c r="C209" s="119">
        <v>43</v>
      </c>
      <c r="D209" s="120">
        <v>95.63252195298864</v>
      </c>
      <c r="E209" s="121">
        <v>16447.498702551242</v>
      </c>
      <c r="F209" s="120">
        <v>110.36747804701136</v>
      </c>
      <c r="G209" s="119">
        <v>815268.95198207209</v>
      </c>
      <c r="I209" s="31"/>
      <c r="J209" s="30"/>
      <c r="L209" s="6"/>
      <c r="N209" s="24">
        <v>204</v>
      </c>
      <c r="O209" s="30"/>
      <c r="P209" s="31"/>
      <c r="Q209" s="32"/>
      <c r="R209" s="62"/>
      <c r="S209" s="30"/>
      <c r="U209" s="31"/>
      <c r="V209" s="30"/>
    </row>
    <row r="210" spans="2:22" ht="15.75" x14ac:dyDescent="0.25">
      <c r="B210" s="24">
        <v>205</v>
      </c>
      <c r="C210" s="119">
        <v>45</v>
      </c>
      <c r="D210" s="120">
        <v>80.061808641448565</v>
      </c>
      <c r="E210" s="121">
        <v>21546.137627359989</v>
      </c>
      <c r="F210" s="120">
        <v>123.93819135855144</v>
      </c>
      <c r="G210" s="119">
        <v>1670389.3282974279</v>
      </c>
      <c r="I210" s="31"/>
      <c r="J210" s="30"/>
      <c r="L210" s="6"/>
      <c r="N210" s="24">
        <v>205</v>
      </c>
      <c r="O210" s="30"/>
      <c r="P210" s="31"/>
      <c r="Q210" s="32"/>
      <c r="R210" s="62"/>
      <c r="S210" s="30"/>
      <c r="U210" s="31"/>
      <c r="V210" s="30"/>
    </row>
    <row r="211" spans="2:22" ht="15.75" x14ac:dyDescent="0.25">
      <c r="B211" s="24">
        <v>206</v>
      </c>
      <c r="C211" s="119">
        <v>46</v>
      </c>
      <c r="D211" s="120">
        <v>97.058673692662552</v>
      </c>
      <c r="E211" s="121">
        <v>20010.170601351561</v>
      </c>
      <c r="F211" s="120">
        <v>105.94132630733745</v>
      </c>
      <c r="G211" s="119">
        <v>1119904.0131432768</v>
      </c>
      <c r="I211" s="31"/>
      <c r="J211" s="30"/>
      <c r="L211" s="6"/>
      <c r="N211" s="24">
        <v>206</v>
      </c>
      <c r="O211" s="30"/>
      <c r="P211" s="31"/>
      <c r="Q211" s="32"/>
      <c r="R211" s="62"/>
      <c r="S211" s="30"/>
      <c r="U211" s="31"/>
      <c r="V211" s="30"/>
    </row>
    <row r="212" spans="2:22" ht="15.75" x14ac:dyDescent="0.25">
      <c r="B212" s="24">
        <v>207</v>
      </c>
      <c r="C212" s="119">
        <v>45</v>
      </c>
      <c r="D212" s="120">
        <v>93.870141645602445</v>
      </c>
      <c r="E212" s="121">
        <v>17416.119651366265</v>
      </c>
      <c r="F212" s="120">
        <v>110.12985835439756</v>
      </c>
      <c r="G212" s="119">
        <v>918034.79028820642</v>
      </c>
      <c r="I212" s="31"/>
      <c r="J212" s="30"/>
      <c r="L212" s="6"/>
      <c r="N212" s="24">
        <v>207</v>
      </c>
      <c r="O212" s="30"/>
      <c r="P212" s="31"/>
      <c r="Q212" s="32"/>
      <c r="R212" s="62"/>
      <c r="S212" s="30"/>
      <c r="U212" s="31"/>
      <c r="V212" s="30"/>
    </row>
    <row r="213" spans="2:22" ht="15.75" x14ac:dyDescent="0.25">
      <c r="B213" s="24">
        <v>208</v>
      </c>
      <c r="C213" s="119">
        <v>46</v>
      </c>
      <c r="D213" s="120">
        <v>98.304727229163404</v>
      </c>
      <c r="E213" s="121">
        <v>21493.444295385947</v>
      </c>
      <c r="F213" s="120">
        <v>104.6952727708366</v>
      </c>
      <c r="G213" s="119">
        <v>1250262.0132902134</v>
      </c>
      <c r="I213" s="31"/>
      <c r="J213" s="30"/>
      <c r="L213" s="6"/>
      <c r="N213" s="24">
        <v>208</v>
      </c>
      <c r="O213" s="30"/>
      <c r="P213" s="31"/>
      <c r="Q213" s="32"/>
      <c r="R213" s="62"/>
      <c r="S213" s="30"/>
      <c r="U213" s="31"/>
      <c r="V213" s="30"/>
    </row>
    <row r="214" spans="2:22" ht="15.75" x14ac:dyDescent="0.25">
      <c r="B214" s="24">
        <v>209</v>
      </c>
      <c r="C214" s="119">
        <v>46</v>
      </c>
      <c r="D214" s="120">
        <v>86.53220599249417</v>
      </c>
      <c r="E214" s="121">
        <v>14492.190603455605</v>
      </c>
      <c r="F214" s="120">
        <v>116.46779400750583</v>
      </c>
      <c r="G214" s="119">
        <v>687873.46992077911</v>
      </c>
      <c r="I214" s="31"/>
      <c r="J214" s="30"/>
      <c r="L214" s="6"/>
      <c r="N214" s="24">
        <v>209</v>
      </c>
      <c r="O214" s="30"/>
      <c r="P214" s="31"/>
      <c r="Q214" s="32"/>
      <c r="R214" s="62"/>
      <c r="S214" s="30"/>
      <c r="U214" s="31"/>
      <c r="V214" s="30"/>
    </row>
    <row r="215" spans="2:22" ht="15.75" x14ac:dyDescent="0.25">
      <c r="B215" s="24">
        <v>210</v>
      </c>
      <c r="C215" s="119">
        <v>45</v>
      </c>
      <c r="D215" s="120">
        <v>90.741527163923877</v>
      </c>
      <c r="E215" s="121">
        <v>14577.406822587884</v>
      </c>
      <c r="F215" s="120">
        <v>113.25847283607612</v>
      </c>
      <c r="G215" s="119">
        <v>651014.83463650057</v>
      </c>
      <c r="I215" s="31"/>
      <c r="J215" s="30"/>
      <c r="L215" s="6"/>
      <c r="N215" s="24">
        <v>210</v>
      </c>
      <c r="O215" s="30"/>
      <c r="P215" s="31"/>
      <c r="Q215" s="32"/>
      <c r="R215" s="62"/>
      <c r="S215" s="30"/>
      <c r="U215" s="31"/>
      <c r="V215" s="30"/>
    </row>
    <row r="216" spans="2:22" ht="15.75" x14ac:dyDescent="0.25">
      <c r="B216" s="24">
        <v>211</v>
      </c>
      <c r="C216" s="119">
        <v>45</v>
      </c>
      <c r="D216" s="120">
        <v>98.461546345098725</v>
      </c>
      <c r="E216" s="121">
        <v>21925.174693594661</v>
      </c>
      <c r="F216" s="120">
        <v>105.53845365490128</v>
      </c>
      <c r="G216" s="119">
        <v>1313949.0332755544</v>
      </c>
      <c r="I216" s="31"/>
      <c r="J216" s="30"/>
      <c r="L216" s="6"/>
      <c r="N216" s="24">
        <v>211</v>
      </c>
      <c r="O216" s="30"/>
      <c r="P216" s="31"/>
      <c r="Q216" s="32"/>
      <c r="R216" s="62"/>
      <c r="S216" s="30"/>
      <c r="U216" s="31"/>
      <c r="V216" s="30"/>
    </row>
    <row r="217" spans="2:22" ht="15.75" x14ac:dyDescent="0.25">
      <c r="B217" s="24">
        <v>212</v>
      </c>
      <c r="C217" s="119">
        <v>45</v>
      </c>
      <c r="D217" s="120">
        <v>94.909284763792073</v>
      </c>
      <c r="E217" s="121">
        <v>7756.4162953373407</v>
      </c>
      <c r="F217" s="120">
        <v>109.09071523620793</v>
      </c>
      <c r="G217" s="119">
        <v>-153846.99867187138</v>
      </c>
      <c r="I217" s="31"/>
      <c r="J217" s="30"/>
      <c r="L217" s="6"/>
      <c r="N217" s="24">
        <v>212</v>
      </c>
      <c r="O217" s="30"/>
      <c r="P217" s="31"/>
      <c r="Q217" s="32"/>
      <c r="R217" s="62"/>
      <c r="S217" s="30"/>
      <c r="U217" s="31"/>
      <c r="V217" s="30"/>
    </row>
    <row r="218" spans="2:22" ht="15.75" x14ac:dyDescent="0.25">
      <c r="B218" s="24">
        <v>213</v>
      </c>
      <c r="C218" s="119">
        <v>45</v>
      </c>
      <c r="D218" s="120">
        <v>81.771558389221653</v>
      </c>
      <c r="E218" s="121">
        <v>10653.583384326663</v>
      </c>
      <c r="F218" s="120">
        <v>122.22844161077835</v>
      </c>
      <c r="G218" s="119">
        <v>302170.89463672996</v>
      </c>
      <c r="I218" s="31"/>
      <c r="J218" s="30"/>
      <c r="L218" s="6"/>
      <c r="N218" s="24">
        <v>213</v>
      </c>
      <c r="O218" s="30"/>
      <c r="P218" s="31"/>
      <c r="Q218" s="32"/>
      <c r="R218" s="62"/>
      <c r="S218" s="30"/>
      <c r="U218" s="31"/>
      <c r="V218" s="30"/>
    </row>
    <row r="219" spans="2:22" ht="15.75" x14ac:dyDescent="0.25">
      <c r="B219" s="24">
        <v>214</v>
      </c>
      <c r="C219" s="119">
        <v>46</v>
      </c>
      <c r="D219" s="120">
        <v>87.206656747659608</v>
      </c>
      <c r="E219" s="121">
        <v>13806.361975994083</v>
      </c>
      <c r="F219" s="120">
        <v>115.79334325234039</v>
      </c>
      <c r="G219" s="119">
        <v>598684.8113523433</v>
      </c>
      <c r="I219" s="31"/>
      <c r="J219" s="30"/>
      <c r="L219" s="6"/>
      <c r="N219" s="24">
        <v>214</v>
      </c>
      <c r="O219" s="30"/>
      <c r="P219" s="31"/>
      <c r="Q219" s="32"/>
      <c r="R219" s="62"/>
      <c r="S219" s="30"/>
      <c r="U219" s="31"/>
      <c r="V219" s="30"/>
    </row>
    <row r="220" spans="2:22" ht="15.75" x14ac:dyDescent="0.25">
      <c r="B220" s="24">
        <v>215</v>
      </c>
      <c r="C220" s="119">
        <v>43</v>
      </c>
      <c r="D220" s="120">
        <v>84.705894615985059</v>
      </c>
      <c r="E220" s="121">
        <v>10186.23070261415</v>
      </c>
      <c r="F220" s="120">
        <v>121.29410538401494</v>
      </c>
      <c r="G220" s="119">
        <v>235529.74030876928</v>
      </c>
      <c r="I220" s="31"/>
      <c r="J220" s="30"/>
      <c r="L220" s="6"/>
      <c r="N220" s="24">
        <v>215</v>
      </c>
      <c r="O220" s="30"/>
      <c r="P220" s="31"/>
      <c r="Q220" s="32"/>
      <c r="R220" s="62"/>
      <c r="S220" s="30"/>
      <c r="U220" s="31"/>
      <c r="V220" s="30"/>
    </row>
    <row r="221" spans="2:22" ht="15.75" x14ac:dyDescent="0.25">
      <c r="B221" s="24">
        <v>216</v>
      </c>
      <c r="C221" s="119">
        <v>44</v>
      </c>
      <c r="D221" s="120">
        <v>99.747406226836603</v>
      </c>
      <c r="E221" s="121">
        <v>13963.02617447907</v>
      </c>
      <c r="F221" s="120">
        <v>105.2525937731634</v>
      </c>
      <c r="G221" s="119">
        <v>469644.7217864932</v>
      </c>
      <c r="I221" s="31"/>
      <c r="J221" s="30"/>
      <c r="L221" s="6"/>
      <c r="N221" s="24">
        <v>216</v>
      </c>
      <c r="O221" s="30"/>
      <c r="P221" s="31"/>
      <c r="Q221" s="32"/>
      <c r="R221" s="62"/>
      <c r="S221" s="30"/>
      <c r="U221" s="31"/>
      <c r="V221" s="30"/>
    </row>
    <row r="222" spans="2:22" ht="15.75" x14ac:dyDescent="0.25">
      <c r="B222" s="24">
        <v>217</v>
      </c>
      <c r="C222" s="119">
        <v>47</v>
      </c>
      <c r="D222" s="120">
        <v>84.326912415988375</v>
      </c>
      <c r="E222" s="121">
        <v>13667.545921158862</v>
      </c>
      <c r="F222" s="120">
        <v>117.67308758401163</v>
      </c>
      <c r="G222" s="119">
        <v>608302.32823902764</v>
      </c>
      <c r="I222" s="31"/>
      <c r="J222" s="30"/>
      <c r="L222" s="6"/>
      <c r="N222" s="24">
        <v>217</v>
      </c>
      <c r="O222" s="30"/>
      <c r="P222" s="31"/>
      <c r="Q222" s="32"/>
      <c r="R222" s="62"/>
      <c r="S222" s="30"/>
      <c r="U222" s="31"/>
      <c r="V222" s="30"/>
    </row>
    <row r="223" spans="2:22" ht="15.75" x14ac:dyDescent="0.25">
      <c r="B223" s="24">
        <v>218</v>
      </c>
      <c r="C223" s="119">
        <v>45</v>
      </c>
      <c r="D223" s="120">
        <v>97.576732504806898</v>
      </c>
      <c r="E223" s="121">
        <v>13904.154198528524</v>
      </c>
      <c r="F223" s="120">
        <v>106.4232674951931</v>
      </c>
      <c r="G223" s="119">
        <v>479725.52156441333</v>
      </c>
      <c r="I223" s="31"/>
      <c r="J223" s="30"/>
      <c r="L223" s="6"/>
      <c r="N223" s="24">
        <v>218</v>
      </c>
      <c r="O223" s="30"/>
      <c r="P223" s="31"/>
      <c r="Q223" s="32"/>
      <c r="R223" s="62"/>
      <c r="S223" s="30"/>
      <c r="U223" s="31"/>
      <c r="V223" s="30"/>
    </row>
    <row r="224" spans="2:22" ht="15.75" x14ac:dyDescent="0.25">
      <c r="B224" s="24">
        <v>219</v>
      </c>
      <c r="C224" s="119">
        <v>46</v>
      </c>
      <c r="D224" s="120">
        <v>93.087713527884404</v>
      </c>
      <c r="E224" s="121">
        <v>3879.2987361291925</v>
      </c>
      <c r="F224" s="120">
        <v>109.9122864721156</v>
      </c>
      <c r="G224" s="119">
        <v>-573617.40600365214</v>
      </c>
      <c r="I224" s="31"/>
      <c r="J224" s="30"/>
      <c r="L224" s="6"/>
      <c r="N224" s="24">
        <v>219</v>
      </c>
      <c r="O224" s="30"/>
      <c r="P224" s="31"/>
      <c r="Q224" s="32"/>
      <c r="R224" s="62"/>
      <c r="S224" s="30"/>
      <c r="U224" s="31"/>
      <c r="V224" s="30"/>
    </row>
    <row r="225" spans="2:22" ht="15.75" x14ac:dyDescent="0.25">
      <c r="B225" s="24">
        <v>220</v>
      </c>
      <c r="C225" s="119">
        <v>47</v>
      </c>
      <c r="D225" s="120">
        <v>96.279599373668788</v>
      </c>
      <c r="E225" s="121">
        <v>19826.009653327546</v>
      </c>
      <c r="F225" s="120">
        <v>105.72040062633121</v>
      </c>
      <c r="G225" s="119">
        <v>1096013.6833712982</v>
      </c>
      <c r="I225" s="31"/>
      <c r="J225" s="30"/>
      <c r="L225" s="6"/>
      <c r="N225" s="24">
        <v>220</v>
      </c>
      <c r="O225" s="30"/>
      <c r="P225" s="31"/>
      <c r="Q225" s="32"/>
      <c r="R225" s="62"/>
      <c r="S225" s="30"/>
      <c r="U225" s="31"/>
      <c r="V225" s="30"/>
    </row>
    <row r="226" spans="2:22" ht="15.75" x14ac:dyDescent="0.25">
      <c r="B226" s="24">
        <v>221</v>
      </c>
      <c r="C226" s="119">
        <v>46</v>
      </c>
      <c r="D226" s="120">
        <v>91.63266061723786</v>
      </c>
      <c r="E226" s="121">
        <v>11216.29815398306</v>
      </c>
      <c r="F226" s="120">
        <v>111.36733938276214</v>
      </c>
      <c r="G226" s="119">
        <v>249129.28313287999</v>
      </c>
      <c r="I226" s="31"/>
      <c r="J226" s="30"/>
      <c r="L226" s="6"/>
      <c r="N226" s="24">
        <v>221</v>
      </c>
      <c r="O226" s="30"/>
      <c r="P226" s="31"/>
      <c r="Q226" s="32"/>
      <c r="R226" s="62"/>
      <c r="S226" s="30"/>
      <c r="U226" s="31"/>
      <c r="V226" s="30"/>
    </row>
    <row r="227" spans="2:22" ht="15.75" x14ac:dyDescent="0.25">
      <c r="B227" s="24">
        <v>222</v>
      </c>
      <c r="C227" s="119">
        <v>45</v>
      </c>
      <c r="D227" s="120">
        <v>92.26108529754184</v>
      </c>
      <c r="E227" s="121">
        <v>14615.335247786577</v>
      </c>
      <c r="F227" s="120">
        <v>111.73891470245816</v>
      </c>
      <c r="G227" s="119">
        <v>633101.69860025449</v>
      </c>
      <c r="I227" s="31"/>
      <c r="J227" s="30"/>
      <c r="L227" s="6"/>
      <c r="N227" s="24">
        <v>222</v>
      </c>
      <c r="O227" s="30"/>
      <c r="P227" s="31"/>
      <c r="Q227" s="32"/>
      <c r="R227" s="62"/>
      <c r="S227" s="30"/>
      <c r="U227" s="31"/>
      <c r="V227" s="30"/>
    </row>
    <row r="228" spans="2:22" ht="15.75" x14ac:dyDescent="0.25">
      <c r="B228" s="24">
        <v>223</v>
      </c>
      <c r="C228" s="119">
        <v>43</v>
      </c>
      <c r="D228" s="120">
        <v>85.603623895681125</v>
      </c>
      <c r="E228" s="121">
        <v>22045.014532009314</v>
      </c>
      <c r="F228" s="120">
        <v>120.39637610431888</v>
      </c>
      <c r="G228" s="119">
        <v>1654139.8608209686</v>
      </c>
      <c r="I228" s="31"/>
      <c r="J228" s="30"/>
      <c r="L228" s="6"/>
      <c r="N228" s="24">
        <v>223</v>
      </c>
      <c r="O228" s="30"/>
      <c r="P228" s="31"/>
      <c r="Q228" s="32"/>
      <c r="R228" s="62"/>
      <c r="S228" s="30"/>
      <c r="U228" s="31"/>
      <c r="V228" s="30"/>
    </row>
    <row r="229" spans="2:22" ht="15.75" x14ac:dyDescent="0.25">
      <c r="B229" s="24">
        <v>224</v>
      </c>
      <c r="C229" s="119">
        <v>44</v>
      </c>
      <c r="D229" s="120">
        <v>97.524210153226747</v>
      </c>
      <c r="E229" s="121">
        <v>18515.9585479132</v>
      </c>
      <c r="F229" s="120">
        <v>107.47578984677325</v>
      </c>
      <c r="G229" s="119">
        <v>990017.26970708393</v>
      </c>
      <c r="I229" s="31"/>
      <c r="J229" s="30"/>
      <c r="L229" s="6"/>
      <c r="N229" s="24">
        <v>224</v>
      </c>
      <c r="O229" s="30"/>
      <c r="P229" s="31"/>
      <c r="Q229" s="32"/>
      <c r="R229" s="62"/>
      <c r="S229" s="30"/>
      <c r="U229" s="31"/>
      <c r="V229" s="30"/>
    </row>
    <row r="230" spans="2:22" ht="15.75" x14ac:dyDescent="0.25">
      <c r="B230" s="24">
        <v>225</v>
      </c>
      <c r="C230" s="119">
        <v>44</v>
      </c>
      <c r="D230" s="120">
        <v>91.642924388646605</v>
      </c>
      <c r="E230" s="121">
        <v>17581.319026285244</v>
      </c>
      <c r="F230" s="120">
        <v>113.35707561135339</v>
      </c>
      <c r="G230" s="119">
        <v>992966.91020994238</v>
      </c>
      <c r="I230" s="31"/>
      <c r="J230" s="30"/>
      <c r="L230" s="6"/>
      <c r="N230" s="24">
        <v>225</v>
      </c>
      <c r="O230" s="30"/>
      <c r="P230" s="31"/>
      <c r="Q230" s="32"/>
      <c r="R230" s="62"/>
      <c r="S230" s="30"/>
      <c r="U230" s="31"/>
      <c r="V230" s="30"/>
    </row>
    <row r="231" spans="2:22" ht="15.75" x14ac:dyDescent="0.25">
      <c r="B231" s="24">
        <v>226</v>
      </c>
      <c r="C231" s="119">
        <v>46</v>
      </c>
      <c r="D231" s="120">
        <v>81.452729681960065</v>
      </c>
      <c r="E231" s="121">
        <v>10530.870316023724</v>
      </c>
      <c r="F231" s="120">
        <v>121.54727031803993</v>
      </c>
      <c r="G231" s="119">
        <v>279998.54098595819</v>
      </c>
      <c r="I231" s="31"/>
      <c r="J231" s="30"/>
      <c r="L231" s="6"/>
      <c r="N231" s="24">
        <v>226</v>
      </c>
      <c r="O231" s="30"/>
      <c r="P231" s="31"/>
      <c r="Q231" s="32"/>
      <c r="R231" s="62"/>
      <c r="S231" s="30"/>
      <c r="U231" s="31"/>
      <c r="V231" s="30"/>
    </row>
    <row r="232" spans="2:22" ht="15.75" x14ac:dyDescent="0.25">
      <c r="B232" s="24">
        <v>227</v>
      </c>
      <c r="C232" s="119">
        <v>44</v>
      </c>
      <c r="D232" s="120">
        <v>92.089141204828309</v>
      </c>
      <c r="E232" s="121">
        <v>14995.379040774962</v>
      </c>
      <c r="F232" s="120">
        <v>112.91085879517169</v>
      </c>
      <c r="G232" s="119">
        <v>693141.12545301882</v>
      </c>
      <c r="I232" s="31"/>
      <c r="J232" s="30"/>
      <c r="L232" s="6"/>
      <c r="N232" s="24">
        <v>227</v>
      </c>
      <c r="O232" s="30"/>
      <c r="P232" s="31"/>
      <c r="Q232" s="32"/>
      <c r="R232" s="62"/>
      <c r="S232" s="30"/>
      <c r="U232" s="31"/>
      <c r="V232" s="30"/>
    </row>
    <row r="233" spans="2:22" ht="15.75" x14ac:dyDescent="0.25">
      <c r="B233" s="24">
        <v>228</v>
      </c>
      <c r="C233" s="119">
        <v>47</v>
      </c>
      <c r="D233" s="120">
        <v>93.713221578892345</v>
      </c>
      <c r="E233" s="121">
        <v>16607.337166956586</v>
      </c>
      <c r="F233" s="120">
        <v>108.28677842110766</v>
      </c>
      <c r="G233" s="119">
        <v>798355.03996285354</v>
      </c>
      <c r="I233" s="31"/>
      <c r="J233" s="30"/>
      <c r="L233" s="6"/>
      <c r="N233" s="24">
        <v>228</v>
      </c>
      <c r="O233" s="30"/>
      <c r="P233" s="31"/>
      <c r="Q233" s="32"/>
      <c r="R233" s="62"/>
      <c r="S233" s="30"/>
      <c r="U233" s="31"/>
      <c r="V233" s="30"/>
    </row>
    <row r="234" spans="2:22" ht="15.75" x14ac:dyDescent="0.25">
      <c r="B234" s="24">
        <v>229</v>
      </c>
      <c r="C234" s="119">
        <v>44</v>
      </c>
      <c r="D234" s="120">
        <v>86.220738028730509</v>
      </c>
      <c r="E234" s="121">
        <v>11126.340362445208</v>
      </c>
      <c r="F234" s="120">
        <v>118.77926197126949</v>
      </c>
      <c r="G234" s="119">
        <v>321578.49669238878</v>
      </c>
      <c r="I234" s="31"/>
      <c r="J234" s="30"/>
      <c r="L234" s="6"/>
      <c r="N234" s="24">
        <v>229</v>
      </c>
      <c r="O234" s="30"/>
      <c r="P234" s="31"/>
      <c r="Q234" s="32"/>
      <c r="R234" s="62"/>
      <c r="S234" s="30"/>
      <c r="U234" s="31"/>
      <c r="V234" s="30"/>
    </row>
    <row r="235" spans="2:22" ht="15.75" x14ac:dyDescent="0.25">
      <c r="B235" s="24">
        <v>230</v>
      </c>
      <c r="C235" s="119">
        <v>46</v>
      </c>
      <c r="D235" s="120">
        <v>87.56918573346826</v>
      </c>
      <c r="E235" s="121">
        <v>9882.1603168128568</v>
      </c>
      <c r="F235" s="120">
        <v>115.43081426653174</v>
      </c>
      <c r="G235" s="119">
        <v>140705.81208211533</v>
      </c>
      <c r="I235" s="31"/>
      <c r="J235" s="30"/>
      <c r="L235" s="6"/>
      <c r="N235" s="24">
        <v>230</v>
      </c>
      <c r="O235" s="30"/>
      <c r="P235" s="31"/>
      <c r="Q235" s="32"/>
      <c r="R235" s="62"/>
      <c r="S235" s="30"/>
      <c r="U235" s="31"/>
      <c r="V235" s="30"/>
    </row>
    <row r="236" spans="2:22" ht="15.75" x14ac:dyDescent="0.25">
      <c r="B236" s="24">
        <v>231</v>
      </c>
      <c r="C236" s="119">
        <v>45</v>
      </c>
      <c r="D236" s="120">
        <v>91.306534581832238</v>
      </c>
      <c r="E236" s="121">
        <v>15994.850356032317</v>
      </c>
      <c r="F236" s="120">
        <v>112.69346541816776</v>
      </c>
      <c r="G236" s="119">
        <v>802515.11546629621</v>
      </c>
      <c r="I236" s="31"/>
      <c r="J236" s="30"/>
      <c r="L236" s="6"/>
      <c r="N236" s="24">
        <v>231</v>
      </c>
      <c r="O236" s="30"/>
      <c r="P236" s="31"/>
      <c r="Q236" s="32"/>
      <c r="R236" s="62"/>
      <c r="S236" s="30"/>
      <c r="U236" s="31"/>
      <c r="V236" s="30"/>
    </row>
    <row r="237" spans="2:22" ht="15.75" x14ac:dyDescent="0.25">
      <c r="B237" s="24">
        <v>232</v>
      </c>
      <c r="C237" s="119">
        <v>46</v>
      </c>
      <c r="D237" s="120">
        <v>84.075406471373071</v>
      </c>
      <c r="E237" s="121">
        <v>17203.974300282367</v>
      </c>
      <c r="F237" s="120">
        <v>118.92459352862693</v>
      </c>
      <c r="G237" s="119">
        <v>1045975.6507380244</v>
      </c>
      <c r="I237" s="31"/>
      <c r="J237" s="30"/>
      <c r="L237" s="6"/>
      <c r="N237" s="24">
        <v>232</v>
      </c>
      <c r="O237" s="30"/>
      <c r="P237" s="31"/>
      <c r="Q237" s="32"/>
      <c r="R237" s="62"/>
      <c r="S237" s="30"/>
      <c r="U237" s="31"/>
      <c r="V237" s="30"/>
    </row>
    <row r="238" spans="2:22" ht="15.75" x14ac:dyDescent="0.25">
      <c r="B238" s="24">
        <v>233</v>
      </c>
      <c r="C238" s="119">
        <v>47</v>
      </c>
      <c r="D238" s="120">
        <v>90.709711784522455</v>
      </c>
      <c r="E238" s="121">
        <v>9941.6918544729815</v>
      </c>
      <c r="F238" s="120">
        <v>111.29028821547755</v>
      </c>
      <c r="G238" s="119">
        <v>106413.75183376367</v>
      </c>
      <c r="I238" s="31"/>
      <c r="J238" s="30"/>
      <c r="L238" s="6"/>
      <c r="N238" s="24">
        <v>233</v>
      </c>
      <c r="O238" s="30"/>
      <c r="P238" s="31"/>
      <c r="Q238" s="32"/>
      <c r="R238" s="62"/>
      <c r="S238" s="30"/>
      <c r="U238" s="31"/>
      <c r="V238" s="30"/>
    </row>
    <row r="239" spans="2:22" ht="15.75" x14ac:dyDescent="0.25">
      <c r="B239" s="24">
        <v>234</v>
      </c>
      <c r="C239" s="119">
        <v>47</v>
      </c>
      <c r="D239" s="120">
        <v>82.951463042397592</v>
      </c>
      <c r="E239" s="121">
        <v>13098.914772828866</v>
      </c>
      <c r="F239" s="120">
        <v>119.04853695760241</v>
      </c>
      <c r="G239" s="119">
        <v>559406.63943760144</v>
      </c>
      <c r="I239" s="31"/>
      <c r="J239" s="30"/>
      <c r="L239" s="6"/>
      <c r="N239" s="24">
        <v>234</v>
      </c>
      <c r="O239" s="30"/>
      <c r="P239" s="31"/>
      <c r="Q239" s="32"/>
      <c r="R239" s="62"/>
      <c r="S239" s="30"/>
      <c r="U239" s="31"/>
      <c r="V239" s="30"/>
    </row>
    <row r="240" spans="2:22" ht="15.75" x14ac:dyDescent="0.25">
      <c r="B240" s="24">
        <v>235</v>
      </c>
      <c r="C240" s="119">
        <v>46</v>
      </c>
      <c r="D240" s="120">
        <v>91.430543652114039</v>
      </c>
      <c r="E240" s="121">
        <v>12227.446235980791</v>
      </c>
      <c r="F240" s="120">
        <v>111.56945634788596</v>
      </c>
      <c r="G240" s="119">
        <v>364209.52907138132</v>
      </c>
      <c r="I240" s="31"/>
      <c r="J240" s="30"/>
      <c r="L240" s="6"/>
      <c r="N240" s="24">
        <v>235</v>
      </c>
      <c r="O240" s="30"/>
      <c r="P240" s="31"/>
      <c r="Q240" s="32"/>
      <c r="R240" s="62"/>
      <c r="S240" s="30"/>
      <c r="U240" s="31"/>
      <c r="V240" s="30"/>
    </row>
    <row r="241" spans="2:22" ht="15.75" x14ac:dyDescent="0.25">
      <c r="B241" s="24">
        <v>236</v>
      </c>
      <c r="C241" s="119">
        <v>47</v>
      </c>
      <c r="D241" s="120">
        <v>86.857644243286927</v>
      </c>
      <c r="E241" s="121">
        <v>11757.118322858234</v>
      </c>
      <c r="F241" s="120">
        <v>115.14235575671307</v>
      </c>
      <c r="G241" s="119">
        <v>353742.30060431245</v>
      </c>
      <c r="I241" s="31"/>
      <c r="J241" s="30"/>
      <c r="L241" s="6"/>
      <c r="N241" s="24">
        <v>236</v>
      </c>
      <c r="O241" s="30"/>
      <c r="P241" s="31"/>
      <c r="Q241" s="32"/>
      <c r="R241" s="62"/>
      <c r="S241" s="30"/>
      <c r="U241" s="31"/>
      <c r="V241" s="30"/>
    </row>
    <row r="242" spans="2:22" ht="15.75" x14ac:dyDescent="0.25">
      <c r="B242" s="24">
        <v>237</v>
      </c>
      <c r="C242" s="119">
        <v>46</v>
      </c>
      <c r="D242" s="120">
        <v>81.12768033989795</v>
      </c>
      <c r="E242" s="121">
        <v>20124.190621736961</v>
      </c>
      <c r="F242" s="120">
        <v>121.87231966010205</v>
      </c>
      <c r="G242" s="119">
        <v>1452581.7923531546</v>
      </c>
      <c r="I242" s="31"/>
      <c r="J242" s="30"/>
      <c r="L242" s="6"/>
      <c r="N242" s="24">
        <v>237</v>
      </c>
      <c r="O242" s="30"/>
      <c r="P242" s="31"/>
      <c r="Q242" s="32"/>
      <c r="R242" s="62"/>
      <c r="S242" s="30"/>
      <c r="U242" s="31"/>
      <c r="V242" s="30"/>
    </row>
    <row r="243" spans="2:22" ht="15.75" x14ac:dyDescent="0.25">
      <c r="B243" s="24">
        <v>238</v>
      </c>
      <c r="C243" s="119">
        <v>45</v>
      </c>
      <c r="D243" s="120">
        <v>80.569395841588118</v>
      </c>
      <c r="E243" s="121">
        <v>16581.421303718344</v>
      </c>
      <c r="F243" s="120">
        <v>123.43060415841188</v>
      </c>
      <c r="G243" s="119">
        <v>1046654.8493231167</v>
      </c>
      <c r="I243" s="31"/>
      <c r="J243" s="30"/>
      <c r="L243" s="6"/>
      <c r="N243" s="24">
        <v>238</v>
      </c>
      <c r="O243" s="30"/>
      <c r="P243" s="31"/>
      <c r="Q243" s="32"/>
      <c r="R243" s="62"/>
      <c r="S243" s="30"/>
      <c r="U243" s="31"/>
      <c r="V243" s="30"/>
    </row>
    <row r="244" spans="2:22" ht="15.75" x14ac:dyDescent="0.25">
      <c r="B244" s="24">
        <v>239</v>
      </c>
      <c r="C244" s="119">
        <v>44</v>
      </c>
      <c r="D244" s="120">
        <v>88.511181518943104</v>
      </c>
      <c r="E244" s="121">
        <v>15231.790312426328</v>
      </c>
      <c r="F244" s="120">
        <v>116.4888184810569</v>
      </c>
      <c r="G244" s="119">
        <v>774333.25684575154</v>
      </c>
      <c r="I244" s="31"/>
      <c r="J244" s="30"/>
      <c r="L244" s="6"/>
      <c r="N244" s="24">
        <v>239</v>
      </c>
      <c r="O244" s="30"/>
      <c r="P244" s="31"/>
      <c r="Q244" s="32"/>
      <c r="R244" s="62"/>
      <c r="S244" s="30"/>
      <c r="U244" s="31"/>
      <c r="V244" s="30"/>
    </row>
    <row r="245" spans="2:22" ht="15.75" x14ac:dyDescent="0.25">
      <c r="B245" s="24">
        <v>240</v>
      </c>
      <c r="C245" s="119">
        <v>43</v>
      </c>
      <c r="D245" s="120">
        <v>89.215847561924278</v>
      </c>
      <c r="E245" s="121">
        <v>7541.6922132371428</v>
      </c>
      <c r="F245" s="120">
        <v>116.78415243807572</v>
      </c>
      <c r="G245" s="119">
        <v>-119249.86692826485</v>
      </c>
      <c r="I245" s="31"/>
      <c r="J245" s="30"/>
      <c r="L245" s="6"/>
      <c r="N245" s="24">
        <v>240</v>
      </c>
      <c r="O245" s="30"/>
      <c r="P245" s="31"/>
      <c r="Q245" s="32"/>
      <c r="R245" s="62"/>
      <c r="S245" s="30"/>
      <c r="U245" s="31"/>
      <c r="V245" s="30"/>
    </row>
    <row r="246" spans="2:22" ht="15.75" x14ac:dyDescent="0.25">
      <c r="B246" s="24">
        <v>241</v>
      </c>
      <c r="C246" s="119">
        <v>45</v>
      </c>
      <c r="D246" s="120">
        <v>96.857173259416456</v>
      </c>
      <c r="E246" s="121">
        <v>16669.496242400099</v>
      </c>
      <c r="F246" s="120">
        <v>107.14282674058354</v>
      </c>
      <c r="G246" s="119">
        <v>786016.94775228226</v>
      </c>
      <c r="I246" s="31"/>
      <c r="J246" s="30"/>
      <c r="L246" s="6"/>
      <c r="N246" s="24">
        <v>241</v>
      </c>
      <c r="O246" s="30"/>
      <c r="P246" s="31"/>
      <c r="Q246" s="32"/>
      <c r="R246" s="62"/>
      <c r="S246" s="30"/>
      <c r="U246" s="31"/>
      <c r="V246" s="30"/>
    </row>
    <row r="247" spans="2:22" ht="15.75" x14ac:dyDescent="0.25">
      <c r="B247" s="24">
        <v>242</v>
      </c>
      <c r="C247" s="119">
        <v>46</v>
      </c>
      <c r="D247" s="120">
        <v>89.818224538959967</v>
      </c>
      <c r="E247" s="121">
        <v>14038.93107028972</v>
      </c>
      <c r="F247" s="120">
        <v>113.18177546104003</v>
      </c>
      <c r="G247" s="119">
        <v>588951.14411054947</v>
      </c>
      <c r="I247" s="31"/>
      <c r="J247" s="30"/>
      <c r="L247" s="6"/>
      <c r="N247" s="24">
        <v>242</v>
      </c>
      <c r="O247" s="30"/>
      <c r="P247" s="31"/>
      <c r="Q247" s="32"/>
      <c r="R247" s="62"/>
      <c r="S247" s="30"/>
      <c r="U247" s="31"/>
      <c r="V247" s="30"/>
    </row>
    <row r="248" spans="2:22" ht="15.75" x14ac:dyDescent="0.25">
      <c r="B248" s="24">
        <v>243</v>
      </c>
      <c r="C248" s="119">
        <v>47</v>
      </c>
      <c r="D248" s="120">
        <v>83.438093121439636</v>
      </c>
      <c r="E248" s="121">
        <v>15492.116363285737</v>
      </c>
      <c r="F248" s="120">
        <v>118.56190687856036</v>
      </c>
      <c r="G248" s="119">
        <v>836774.85761570488</v>
      </c>
      <c r="I248" s="31"/>
      <c r="J248" s="30"/>
      <c r="L248" s="6"/>
      <c r="N248" s="24">
        <v>243</v>
      </c>
      <c r="O248" s="30"/>
      <c r="P248" s="31"/>
      <c r="Q248" s="32"/>
      <c r="R248" s="62"/>
      <c r="S248" s="30"/>
      <c r="U248" s="31"/>
      <c r="V248" s="30"/>
    </row>
    <row r="249" spans="2:22" ht="15.75" x14ac:dyDescent="0.25">
      <c r="B249" s="24">
        <v>244</v>
      </c>
      <c r="C249" s="119">
        <v>45</v>
      </c>
      <c r="D249" s="120">
        <v>81.617312318295944</v>
      </c>
      <c r="E249" s="121">
        <v>11576.177202837729</v>
      </c>
      <c r="F249" s="120">
        <v>122.38268768170406</v>
      </c>
      <c r="G249" s="119">
        <v>416723.67916295235</v>
      </c>
      <c r="I249" s="31"/>
      <c r="J249" s="30"/>
      <c r="L249" s="6"/>
      <c r="N249" s="24">
        <v>244</v>
      </c>
      <c r="O249" s="30"/>
      <c r="P249" s="31"/>
      <c r="Q249" s="32"/>
      <c r="R249" s="62"/>
      <c r="S249" s="30"/>
      <c r="U249" s="31"/>
      <c r="V249" s="30"/>
    </row>
    <row r="250" spans="2:22" ht="15.75" x14ac:dyDescent="0.25">
      <c r="B250" s="24">
        <v>245</v>
      </c>
      <c r="C250" s="119">
        <v>47</v>
      </c>
      <c r="D250" s="120">
        <v>85.151842266990656</v>
      </c>
      <c r="E250" s="121">
        <v>17024.452830895167</v>
      </c>
      <c r="F250" s="120">
        <v>116.84815773300934</v>
      </c>
      <c r="G250" s="119">
        <v>989275.94970261585</v>
      </c>
      <c r="I250" s="31"/>
      <c r="J250" s="30"/>
      <c r="L250" s="6"/>
      <c r="N250" s="24">
        <v>245</v>
      </c>
      <c r="O250" s="30"/>
      <c r="P250" s="31"/>
      <c r="Q250" s="32"/>
      <c r="R250" s="62"/>
      <c r="S250" s="30"/>
      <c r="U250" s="31"/>
      <c r="V250" s="30"/>
    </row>
    <row r="251" spans="2:22" ht="15.75" x14ac:dyDescent="0.25">
      <c r="B251" s="24">
        <v>246</v>
      </c>
      <c r="C251" s="119">
        <v>44</v>
      </c>
      <c r="D251" s="120">
        <v>96.439796595202367</v>
      </c>
      <c r="E251" s="121">
        <v>14465.189608054781</v>
      </c>
      <c r="F251" s="120">
        <v>108.56020340479763</v>
      </c>
      <c r="G251" s="119">
        <v>570343.92613939196</v>
      </c>
      <c r="I251" s="31"/>
      <c r="J251" s="30"/>
      <c r="L251" s="6"/>
      <c r="N251" s="24">
        <v>246</v>
      </c>
      <c r="O251" s="30"/>
      <c r="P251" s="31"/>
      <c r="Q251" s="32"/>
      <c r="R251" s="62"/>
      <c r="S251" s="30"/>
      <c r="U251" s="31"/>
      <c r="V251" s="30"/>
    </row>
    <row r="252" spans="2:22" ht="15.75" x14ac:dyDescent="0.25">
      <c r="B252" s="24">
        <v>247</v>
      </c>
      <c r="C252" s="119">
        <v>43</v>
      </c>
      <c r="D252" s="120">
        <v>80.144535563808148</v>
      </c>
      <c r="E252" s="121">
        <v>8991.5058131466358</v>
      </c>
      <c r="F252" s="120">
        <v>125.85546443619185</v>
      </c>
      <c r="G252" s="119">
        <v>131630.14009428862</v>
      </c>
      <c r="I252" s="31"/>
      <c r="J252" s="30"/>
      <c r="L252" s="6"/>
      <c r="N252" s="24">
        <v>247</v>
      </c>
      <c r="O252" s="30"/>
      <c r="P252" s="31"/>
      <c r="Q252" s="32"/>
      <c r="R252" s="62"/>
      <c r="S252" s="30"/>
      <c r="U252" s="31"/>
      <c r="V252" s="30"/>
    </row>
    <row r="253" spans="2:22" ht="15.75" x14ac:dyDescent="0.25">
      <c r="B253" s="24">
        <v>248</v>
      </c>
      <c r="C253" s="119">
        <v>45</v>
      </c>
      <c r="D253" s="120">
        <v>98.151357644805444</v>
      </c>
      <c r="E253" s="121">
        <v>11543.299866864036</v>
      </c>
      <c r="F253" s="120">
        <v>105.84864235519456</v>
      </c>
      <c r="G253" s="119">
        <v>221842.61920645623</v>
      </c>
      <c r="I253" s="31"/>
      <c r="J253" s="30"/>
      <c r="L253" s="6"/>
      <c r="N253" s="24">
        <v>248</v>
      </c>
      <c r="O253" s="30"/>
      <c r="P253" s="31"/>
      <c r="Q253" s="32"/>
      <c r="R253" s="62"/>
      <c r="S253" s="30"/>
      <c r="U253" s="31"/>
      <c r="V253" s="30"/>
    </row>
    <row r="254" spans="2:22" ht="15.75" x14ac:dyDescent="0.25">
      <c r="B254" s="24">
        <v>249</v>
      </c>
      <c r="C254" s="119">
        <v>44</v>
      </c>
      <c r="D254" s="120">
        <v>92.108521283933612</v>
      </c>
      <c r="E254" s="121">
        <v>15535.348357367062</v>
      </c>
      <c r="F254" s="120">
        <v>112.89147871606639</v>
      </c>
      <c r="G254" s="119">
        <v>753808.44843238057</v>
      </c>
      <c r="I254" s="31"/>
      <c r="J254" s="30"/>
      <c r="L254" s="6"/>
      <c r="N254" s="24">
        <v>249</v>
      </c>
      <c r="O254" s="30"/>
      <c r="P254" s="31"/>
      <c r="Q254" s="32"/>
      <c r="R254" s="62"/>
      <c r="S254" s="30"/>
      <c r="U254" s="31"/>
      <c r="V254" s="30"/>
    </row>
    <row r="255" spans="2:22" ht="15.75" x14ac:dyDescent="0.25">
      <c r="B255" s="24">
        <v>250</v>
      </c>
      <c r="C255" s="119">
        <v>45</v>
      </c>
      <c r="D255" s="120">
        <v>90.964788330774269</v>
      </c>
      <c r="E255" s="121">
        <v>11271.616162890059</v>
      </c>
      <c r="F255" s="120">
        <v>113.03521166922573</v>
      </c>
      <c r="G255" s="119">
        <v>274089.51882654382</v>
      </c>
      <c r="I255" s="31"/>
      <c r="J255" s="30"/>
      <c r="L255" s="6"/>
      <c r="N255" s="24">
        <v>250</v>
      </c>
      <c r="O255" s="30"/>
      <c r="P255" s="31"/>
      <c r="Q255" s="32"/>
      <c r="R255" s="62"/>
      <c r="S255" s="30"/>
      <c r="U255" s="31"/>
      <c r="V255" s="30"/>
    </row>
    <row r="256" spans="2:22" ht="15.75" x14ac:dyDescent="0.25">
      <c r="B256" s="24">
        <v>251</v>
      </c>
      <c r="C256" s="119">
        <v>45</v>
      </c>
      <c r="D256" s="120">
        <v>99.770588623954694</v>
      </c>
      <c r="E256" s="121">
        <v>8896.7013581512401</v>
      </c>
      <c r="F256" s="120">
        <v>104.22941137604531</v>
      </c>
      <c r="G256" s="119">
        <v>-72702.054251433467</v>
      </c>
      <c r="I256" s="31"/>
      <c r="J256" s="30"/>
      <c r="L256" s="6"/>
      <c r="N256" s="24">
        <v>251</v>
      </c>
      <c r="O256" s="30"/>
      <c r="P256" s="31"/>
      <c r="Q256" s="32"/>
      <c r="R256" s="62"/>
      <c r="S256" s="30"/>
      <c r="U256" s="31"/>
      <c r="V256" s="30"/>
    </row>
    <row r="257" spans="2:22" ht="15.75" x14ac:dyDescent="0.25">
      <c r="B257" s="24">
        <v>252</v>
      </c>
      <c r="C257" s="119">
        <v>47</v>
      </c>
      <c r="D257" s="120">
        <v>83.020032420132992</v>
      </c>
      <c r="E257" s="121">
        <v>11647.563229644295</v>
      </c>
      <c r="F257" s="120">
        <v>118.97996757986701</v>
      </c>
      <c r="G257" s="119">
        <v>385826.6954475292</v>
      </c>
      <c r="I257" s="31"/>
      <c r="J257" s="30"/>
      <c r="L257" s="6"/>
      <c r="N257" s="24">
        <v>252</v>
      </c>
      <c r="O257" s="30"/>
      <c r="P257" s="31"/>
      <c r="Q257" s="32"/>
      <c r="R257" s="62"/>
      <c r="S257" s="30"/>
      <c r="U257" s="31"/>
      <c r="V257" s="30"/>
    </row>
    <row r="258" spans="2:22" ht="15.75" x14ac:dyDescent="0.25">
      <c r="B258" s="24">
        <v>253</v>
      </c>
      <c r="C258" s="119">
        <v>44</v>
      </c>
      <c r="D258" s="120">
        <v>84.427115947983083</v>
      </c>
      <c r="E258" s="121">
        <v>15567.23549413342</v>
      </c>
      <c r="F258" s="120">
        <v>120.57288405201692</v>
      </c>
      <c r="G258" s="119">
        <v>876986.48024459113</v>
      </c>
      <c r="I258" s="31"/>
      <c r="J258" s="30"/>
      <c r="L258" s="6"/>
      <c r="N258" s="24">
        <v>253</v>
      </c>
      <c r="O258" s="30"/>
      <c r="P258" s="31"/>
      <c r="Q258" s="32"/>
      <c r="R258" s="62"/>
      <c r="S258" s="30"/>
      <c r="U258" s="31"/>
      <c r="V258" s="30"/>
    </row>
    <row r="259" spans="2:22" ht="15.75" x14ac:dyDescent="0.25">
      <c r="B259" s="24">
        <v>254</v>
      </c>
      <c r="C259" s="119">
        <v>45</v>
      </c>
      <c r="D259" s="120">
        <v>92.749821884965698</v>
      </c>
      <c r="E259" s="121">
        <v>9344.7846394718399</v>
      </c>
      <c r="F259" s="120">
        <v>111.2501781150343</v>
      </c>
      <c r="G259" s="119">
        <v>39608.955587878823</v>
      </c>
      <c r="I259" s="31"/>
      <c r="J259" s="30"/>
      <c r="L259" s="6"/>
      <c r="N259" s="24">
        <v>254</v>
      </c>
      <c r="O259" s="30"/>
      <c r="P259" s="31"/>
      <c r="Q259" s="32"/>
      <c r="R259" s="62"/>
      <c r="S259" s="30"/>
      <c r="U259" s="31"/>
      <c r="V259" s="30"/>
    </row>
    <row r="260" spans="2:22" ht="15.75" x14ac:dyDescent="0.25">
      <c r="B260" s="24">
        <v>255</v>
      </c>
      <c r="C260" s="119">
        <v>46</v>
      </c>
      <c r="D260" s="120">
        <v>97.827319035900871</v>
      </c>
      <c r="E260" s="121">
        <v>12406.622553051013</v>
      </c>
      <c r="F260" s="120">
        <v>105.17268096409913</v>
      </c>
      <c r="G260" s="119">
        <v>304837.75561403111</v>
      </c>
      <c r="I260" s="31"/>
      <c r="J260" s="30"/>
      <c r="L260" s="6"/>
      <c r="N260" s="24">
        <v>255</v>
      </c>
      <c r="O260" s="30"/>
      <c r="P260" s="31"/>
      <c r="Q260" s="32"/>
      <c r="R260" s="62"/>
      <c r="S260" s="30"/>
      <c r="U260" s="31"/>
      <c r="V260" s="30"/>
    </row>
    <row r="261" spans="2:22" ht="15.75" x14ac:dyDescent="0.25">
      <c r="B261" s="24">
        <v>256</v>
      </c>
      <c r="C261" s="119">
        <v>46</v>
      </c>
      <c r="D261" s="120">
        <v>87.443550104659948</v>
      </c>
      <c r="E261" s="121">
        <v>13848.95455266667</v>
      </c>
      <c r="F261" s="120">
        <v>115.55644989534005</v>
      </c>
      <c r="G261" s="119">
        <v>600336.02286806749</v>
      </c>
      <c r="I261" s="31"/>
      <c r="J261" s="30"/>
      <c r="L261" s="6"/>
      <c r="N261" s="24">
        <v>256</v>
      </c>
      <c r="O261" s="30"/>
      <c r="P261" s="31"/>
      <c r="Q261" s="32"/>
      <c r="R261" s="62"/>
      <c r="S261" s="30"/>
      <c r="U261" s="31"/>
      <c r="V261" s="30"/>
    </row>
    <row r="262" spans="2:22" ht="15.75" x14ac:dyDescent="0.25">
      <c r="B262" s="24">
        <v>257</v>
      </c>
      <c r="C262" s="119">
        <v>45</v>
      </c>
      <c r="D262" s="120">
        <v>85.506634726280922</v>
      </c>
      <c r="E262" s="121">
        <v>14847.141332785075</v>
      </c>
      <c r="F262" s="120">
        <v>118.49336527371908</v>
      </c>
      <c r="G262" s="119">
        <v>759287.74121623416</v>
      </c>
      <c r="I262" s="31"/>
      <c r="J262" s="30"/>
      <c r="L262" s="6"/>
      <c r="N262" s="24">
        <v>257</v>
      </c>
      <c r="O262" s="30"/>
      <c r="P262" s="31"/>
      <c r="Q262" s="32"/>
      <c r="R262" s="62"/>
      <c r="S262" s="30"/>
      <c r="U262" s="31"/>
      <c r="V262" s="30"/>
    </row>
    <row r="263" spans="2:22" ht="15.75" x14ac:dyDescent="0.25">
      <c r="B263" s="24">
        <v>258</v>
      </c>
      <c r="C263" s="119">
        <v>45</v>
      </c>
      <c r="D263" s="120">
        <v>98.147967434310146</v>
      </c>
      <c r="E263" s="121">
        <v>10036.152774890012</v>
      </c>
      <c r="F263" s="120">
        <v>105.85203256568985</v>
      </c>
      <c r="G263" s="119">
        <v>62347.170361896046</v>
      </c>
      <c r="I263" s="31"/>
      <c r="J263" s="30"/>
      <c r="L263" s="6"/>
      <c r="N263" s="24">
        <v>258</v>
      </c>
      <c r="O263" s="30"/>
      <c r="P263" s="31"/>
      <c r="Q263" s="32"/>
      <c r="R263" s="62"/>
      <c r="S263" s="30"/>
      <c r="U263" s="31"/>
      <c r="V263" s="30"/>
    </row>
    <row r="264" spans="2:22" ht="15.75" x14ac:dyDescent="0.25">
      <c r="B264" s="24">
        <v>259</v>
      </c>
      <c r="C264" s="119">
        <v>46</v>
      </c>
      <c r="D264" s="120">
        <v>87.80394889965747</v>
      </c>
      <c r="E264" s="121">
        <v>17341.236988577348</v>
      </c>
      <c r="F264" s="120">
        <v>115.19605110034253</v>
      </c>
      <c r="G264" s="119">
        <v>997642.02227930608</v>
      </c>
      <c r="I264" s="31"/>
      <c r="J264" s="30"/>
      <c r="L264" s="6"/>
      <c r="N264" s="24">
        <v>259</v>
      </c>
      <c r="O264" s="30"/>
      <c r="P264" s="31"/>
      <c r="Q264" s="32"/>
      <c r="R264" s="62"/>
      <c r="S264" s="30"/>
      <c r="U264" s="31"/>
      <c r="V264" s="30"/>
    </row>
    <row r="265" spans="2:22" ht="15.75" x14ac:dyDescent="0.25">
      <c r="B265" s="24">
        <v>260</v>
      </c>
      <c r="C265" s="119">
        <v>45</v>
      </c>
      <c r="D265" s="120">
        <v>80.26374835020691</v>
      </c>
      <c r="E265" s="121">
        <v>4383.5273310133452</v>
      </c>
      <c r="F265" s="120">
        <v>123.73625164979309</v>
      </c>
      <c r="G265" s="119">
        <v>-457598.75905598688</v>
      </c>
      <c r="I265" s="31"/>
      <c r="J265" s="30"/>
      <c r="L265" s="6"/>
      <c r="N265" s="24">
        <v>260</v>
      </c>
      <c r="O265" s="30"/>
      <c r="P265" s="31"/>
      <c r="Q265" s="32"/>
      <c r="R265" s="62"/>
      <c r="S265" s="30"/>
      <c r="U265" s="31"/>
      <c r="V265" s="30"/>
    </row>
    <row r="266" spans="2:22" ht="15.75" x14ac:dyDescent="0.25">
      <c r="B266" s="24">
        <v>261</v>
      </c>
      <c r="C266" s="119">
        <v>44</v>
      </c>
      <c r="D266" s="120">
        <v>85.058417589798978</v>
      </c>
      <c r="E266" s="121">
        <v>22305.664789117985</v>
      </c>
      <c r="F266" s="120">
        <v>119.94158241020102</v>
      </c>
      <c r="G266" s="119">
        <v>1675376.7315183142</v>
      </c>
      <c r="I266" s="31"/>
      <c r="J266" s="30"/>
      <c r="L266" s="6"/>
      <c r="N266" s="24">
        <v>261</v>
      </c>
      <c r="O266" s="30"/>
      <c r="P266" s="31"/>
      <c r="Q266" s="32"/>
      <c r="R266" s="62"/>
      <c r="S266" s="30"/>
      <c r="U266" s="31"/>
      <c r="V266" s="30"/>
    </row>
    <row r="267" spans="2:22" ht="15.75" x14ac:dyDescent="0.25">
      <c r="B267" s="24">
        <v>262</v>
      </c>
      <c r="C267" s="119">
        <v>46</v>
      </c>
      <c r="D267" s="120">
        <v>89.25261076835298</v>
      </c>
      <c r="E267" s="121">
        <v>11181.380100617971</v>
      </c>
      <c r="F267" s="120">
        <v>113.74738923164702</v>
      </c>
      <c r="G267" s="119">
        <v>271852.79445198481</v>
      </c>
      <c r="I267" s="31"/>
      <c r="J267" s="30"/>
      <c r="L267" s="6"/>
      <c r="N267" s="24">
        <v>262</v>
      </c>
      <c r="O267" s="30"/>
      <c r="P267" s="31"/>
      <c r="Q267" s="32"/>
      <c r="R267" s="62"/>
      <c r="S267" s="30"/>
      <c r="U267" s="31"/>
      <c r="V267" s="30"/>
    </row>
    <row r="268" spans="2:22" ht="15.75" x14ac:dyDescent="0.25">
      <c r="B268" s="24">
        <v>263</v>
      </c>
      <c r="C268" s="119">
        <v>43</v>
      </c>
      <c r="D268" s="120">
        <v>97.91385819711175</v>
      </c>
      <c r="E268" s="121">
        <v>21167.213849759792</v>
      </c>
      <c r="F268" s="120">
        <v>108.08614180288825</v>
      </c>
      <c r="G268" s="119">
        <v>1287882.4777371967</v>
      </c>
      <c r="I268" s="31"/>
      <c r="J268" s="30"/>
      <c r="L268" s="6"/>
      <c r="N268" s="24">
        <v>263</v>
      </c>
      <c r="O268" s="30"/>
      <c r="P268" s="31"/>
      <c r="Q268" s="32"/>
      <c r="R268" s="62"/>
      <c r="S268" s="30"/>
      <c r="U268" s="31"/>
      <c r="V268" s="30"/>
    </row>
    <row r="269" spans="2:22" ht="15.75" x14ac:dyDescent="0.25">
      <c r="B269" s="24">
        <v>264</v>
      </c>
      <c r="C269" s="119">
        <v>45</v>
      </c>
      <c r="D269" s="120">
        <v>84.310141499774318</v>
      </c>
      <c r="E269" s="121">
        <v>13098.109012091862</v>
      </c>
      <c r="F269" s="120">
        <v>119.68985850022568</v>
      </c>
      <c r="G269" s="119">
        <v>567710.81427780562</v>
      </c>
      <c r="I269" s="31"/>
      <c r="J269" s="30"/>
      <c r="L269" s="6"/>
      <c r="N269" s="24">
        <v>264</v>
      </c>
      <c r="O269" s="30"/>
      <c r="P269" s="31"/>
      <c r="Q269" s="32"/>
      <c r="R269" s="62"/>
      <c r="S269" s="30"/>
      <c r="U269" s="31"/>
      <c r="V269" s="30"/>
    </row>
    <row r="270" spans="2:22" ht="15.75" x14ac:dyDescent="0.25">
      <c r="B270" s="24">
        <v>265</v>
      </c>
      <c r="C270" s="119">
        <v>45</v>
      </c>
      <c r="D270" s="120">
        <v>90.507986007894075</v>
      </c>
      <c r="E270" s="121">
        <v>14814.844457650695</v>
      </c>
      <c r="F270" s="120">
        <v>113.49201399210592</v>
      </c>
      <c r="G270" s="119">
        <v>681366.53447856568</v>
      </c>
      <c r="I270" s="31"/>
      <c r="J270" s="30"/>
      <c r="L270" s="6"/>
      <c r="N270" s="24">
        <v>265</v>
      </c>
      <c r="O270" s="30"/>
      <c r="P270" s="31"/>
      <c r="Q270" s="32"/>
      <c r="R270" s="62"/>
      <c r="S270" s="30"/>
      <c r="U270" s="31"/>
      <c r="V270" s="30"/>
    </row>
    <row r="271" spans="2:22" ht="15.75" x14ac:dyDescent="0.25">
      <c r="B271" s="24">
        <v>266</v>
      </c>
      <c r="C271" s="119">
        <v>47</v>
      </c>
      <c r="D271" s="120">
        <v>92.223658233444482</v>
      </c>
      <c r="E271" s="121">
        <v>9000.3252390597554</v>
      </c>
      <c r="F271" s="120">
        <v>109.77634176655552</v>
      </c>
      <c r="G271" s="119">
        <v>-11977.220546820783</v>
      </c>
      <c r="I271" s="31"/>
      <c r="J271" s="30"/>
      <c r="L271" s="6"/>
      <c r="N271" s="24">
        <v>266</v>
      </c>
      <c r="O271" s="30"/>
      <c r="P271" s="31"/>
      <c r="Q271" s="32"/>
      <c r="R271" s="62"/>
      <c r="S271" s="30"/>
      <c r="U271" s="31"/>
      <c r="V271" s="30"/>
    </row>
    <row r="272" spans="2:22" ht="15.75" x14ac:dyDescent="0.25">
      <c r="B272" s="24">
        <v>267</v>
      </c>
      <c r="C272" s="119">
        <v>47</v>
      </c>
      <c r="D272" s="120">
        <v>93.302523490072346</v>
      </c>
      <c r="E272" s="121">
        <v>9536.3429648180245</v>
      </c>
      <c r="F272" s="120">
        <v>108.69747650992765</v>
      </c>
      <c r="G272" s="119">
        <v>36576.415408921079</v>
      </c>
      <c r="I272" s="31"/>
      <c r="J272" s="30"/>
      <c r="L272" s="6"/>
      <c r="N272" s="24">
        <v>267</v>
      </c>
      <c r="O272" s="30"/>
      <c r="P272" s="31"/>
      <c r="Q272" s="32"/>
      <c r="R272" s="62"/>
      <c r="S272" s="30"/>
      <c r="U272" s="31"/>
      <c r="V272" s="30"/>
    </row>
    <row r="273" spans="2:22" ht="15.75" x14ac:dyDescent="0.25">
      <c r="B273" s="24">
        <v>268</v>
      </c>
      <c r="C273" s="119">
        <v>44</v>
      </c>
      <c r="D273" s="120">
        <v>95.904843853717153</v>
      </c>
      <c r="E273" s="121">
        <v>10928.45946658912</v>
      </c>
      <c r="F273" s="120">
        <v>109.09515614628285</v>
      </c>
      <c r="G273" s="119">
        <v>192241.991945863</v>
      </c>
      <c r="I273" s="31"/>
      <c r="J273" s="30"/>
      <c r="L273" s="6"/>
      <c r="N273" s="24">
        <v>268</v>
      </c>
      <c r="O273" s="30"/>
      <c r="P273" s="31"/>
      <c r="Q273" s="32"/>
      <c r="R273" s="62"/>
      <c r="S273" s="30"/>
      <c r="U273" s="31"/>
      <c r="V273" s="30"/>
    </row>
    <row r="274" spans="2:22" ht="15.75" x14ac:dyDescent="0.25">
      <c r="B274" s="24">
        <v>269</v>
      </c>
      <c r="C274" s="119">
        <v>44</v>
      </c>
      <c r="D274" s="120">
        <v>94.963945902419084</v>
      </c>
      <c r="E274" s="121">
        <v>14815.084036221739</v>
      </c>
      <c r="F274" s="120">
        <v>110.03605409758092</v>
      </c>
      <c r="G274" s="119">
        <v>630193.38846990257</v>
      </c>
      <c r="I274" s="31"/>
      <c r="J274" s="30"/>
      <c r="L274" s="6"/>
      <c r="N274" s="24">
        <v>269</v>
      </c>
      <c r="O274" s="30"/>
      <c r="P274" s="31"/>
      <c r="Q274" s="32"/>
      <c r="R274" s="62"/>
      <c r="S274" s="30"/>
      <c r="U274" s="31"/>
      <c r="V274" s="30"/>
    </row>
    <row r="275" spans="2:22" ht="15.75" x14ac:dyDescent="0.25">
      <c r="B275" s="24">
        <v>270</v>
      </c>
      <c r="C275" s="119">
        <v>45</v>
      </c>
      <c r="D275" s="120">
        <v>86.64087773012227</v>
      </c>
      <c r="E275" s="121">
        <v>20934.314097045699</v>
      </c>
      <c r="F275" s="120">
        <v>117.35912226987773</v>
      </c>
      <c r="G275" s="119">
        <v>1456832.7277512113</v>
      </c>
      <c r="I275" s="31"/>
      <c r="J275" s="30"/>
      <c r="L275" s="6"/>
      <c r="N275" s="24">
        <v>270</v>
      </c>
      <c r="O275" s="30"/>
      <c r="P275" s="31"/>
      <c r="Q275" s="32"/>
      <c r="R275" s="62"/>
      <c r="S275" s="30"/>
      <c r="U275" s="31"/>
      <c r="V275" s="30"/>
    </row>
    <row r="276" spans="2:22" ht="15.75" x14ac:dyDescent="0.25">
      <c r="B276" s="24">
        <v>271</v>
      </c>
      <c r="C276" s="119">
        <v>46</v>
      </c>
      <c r="D276" s="120">
        <v>98.653037577132366</v>
      </c>
      <c r="E276" s="121">
        <v>17154.21709042781</v>
      </c>
      <c r="F276" s="120">
        <v>104.34696242286763</v>
      </c>
      <c r="G276" s="119">
        <v>789990.44612858444</v>
      </c>
      <c r="I276" s="31"/>
      <c r="J276" s="30"/>
      <c r="L276" s="6"/>
      <c r="N276" s="24">
        <v>271</v>
      </c>
      <c r="O276" s="30"/>
      <c r="P276" s="31"/>
      <c r="Q276" s="32"/>
      <c r="R276" s="62"/>
      <c r="S276" s="30"/>
      <c r="U276" s="31"/>
      <c r="V276" s="30"/>
    </row>
    <row r="277" spans="2:22" ht="15.75" x14ac:dyDescent="0.25">
      <c r="B277" s="24">
        <v>272</v>
      </c>
      <c r="C277" s="119">
        <v>45</v>
      </c>
      <c r="D277" s="120">
        <v>85.636638528939727</v>
      </c>
      <c r="E277" s="121">
        <v>13574.076369041049</v>
      </c>
      <c r="F277" s="120">
        <v>118.36336147106027</v>
      </c>
      <c r="G277" s="119">
        <v>606673.30790458317</v>
      </c>
      <c r="I277" s="31"/>
      <c r="J277" s="30"/>
      <c r="L277" s="6"/>
      <c r="N277" s="24">
        <v>272</v>
      </c>
      <c r="O277" s="30"/>
      <c r="P277" s="31"/>
      <c r="Q277" s="32"/>
      <c r="R277" s="62"/>
      <c r="S277" s="30"/>
      <c r="U277" s="31"/>
      <c r="V277" s="30"/>
    </row>
    <row r="278" spans="2:22" ht="15.75" x14ac:dyDescent="0.25">
      <c r="B278" s="24">
        <v>273</v>
      </c>
      <c r="C278" s="119">
        <v>45</v>
      </c>
      <c r="D278" s="120">
        <v>95.093562731822587</v>
      </c>
      <c r="E278" s="121">
        <v>14960.6627748223</v>
      </c>
      <c r="F278" s="120">
        <v>108.90643726817741</v>
      </c>
      <c r="G278" s="119">
        <v>629312.48197654192</v>
      </c>
      <c r="I278" s="31"/>
      <c r="J278" s="30"/>
      <c r="L278" s="6"/>
      <c r="N278" s="24">
        <v>273</v>
      </c>
      <c r="O278" s="30"/>
      <c r="P278" s="31"/>
      <c r="Q278" s="32"/>
      <c r="R278" s="62"/>
      <c r="S278" s="30"/>
      <c r="U278" s="31"/>
      <c r="V278" s="30"/>
    </row>
    <row r="279" spans="2:22" ht="15.75" x14ac:dyDescent="0.25">
      <c r="B279" s="24">
        <v>274</v>
      </c>
      <c r="C279" s="119">
        <v>47</v>
      </c>
      <c r="D279" s="120">
        <v>83.668442015523524</v>
      </c>
      <c r="E279" s="121">
        <v>11846.403033073322</v>
      </c>
      <c r="F279" s="120">
        <v>118.33155798447648</v>
      </c>
      <c r="G279" s="119">
        <v>401803.3274155939</v>
      </c>
      <c r="I279" s="31"/>
      <c r="J279" s="30"/>
      <c r="L279" s="6"/>
      <c r="N279" s="24">
        <v>274</v>
      </c>
      <c r="O279" s="30"/>
      <c r="P279" s="31"/>
      <c r="Q279" s="32"/>
      <c r="R279" s="62"/>
      <c r="S279" s="30"/>
      <c r="U279" s="31"/>
      <c r="V279" s="30"/>
    </row>
    <row r="280" spans="2:22" ht="15.75" x14ac:dyDescent="0.25">
      <c r="B280" s="24">
        <v>275</v>
      </c>
      <c r="C280" s="119">
        <v>45</v>
      </c>
      <c r="D280" s="120">
        <v>90.313858150820352</v>
      </c>
      <c r="E280" s="121">
        <v>17093.620283866443</v>
      </c>
      <c r="F280" s="120">
        <v>113.68614184917965</v>
      </c>
      <c r="G280" s="119">
        <v>943307.74030765495</v>
      </c>
      <c r="I280" s="31"/>
      <c r="J280" s="30"/>
      <c r="L280" s="6"/>
      <c r="N280" s="24">
        <v>275</v>
      </c>
      <c r="O280" s="30"/>
      <c r="P280" s="31"/>
      <c r="Q280" s="32"/>
      <c r="R280" s="62"/>
      <c r="S280" s="30"/>
      <c r="U280" s="31"/>
      <c r="V280" s="30"/>
    </row>
    <row r="281" spans="2:22" ht="15.75" x14ac:dyDescent="0.25">
      <c r="B281" s="24">
        <v>276</v>
      </c>
      <c r="C281" s="119">
        <v>47</v>
      </c>
      <c r="D281" s="120">
        <v>97.29701539758436</v>
      </c>
      <c r="E281" s="121">
        <v>15015.605929724341</v>
      </c>
      <c r="F281" s="120">
        <v>104.70298460241564</v>
      </c>
      <c r="G281" s="119">
        <v>572178.75645586872</v>
      </c>
      <c r="I281" s="31"/>
      <c r="J281" s="30"/>
      <c r="L281" s="6"/>
      <c r="N281" s="24">
        <v>276</v>
      </c>
      <c r="O281" s="30"/>
      <c r="P281" s="31"/>
      <c r="Q281" s="32"/>
      <c r="R281" s="62"/>
      <c r="S281" s="30"/>
      <c r="U281" s="31"/>
      <c r="V281" s="30"/>
    </row>
    <row r="282" spans="2:22" ht="15.75" x14ac:dyDescent="0.25">
      <c r="B282" s="24">
        <v>277</v>
      </c>
      <c r="C282" s="119">
        <v>44</v>
      </c>
      <c r="D282" s="120">
        <v>99.396654486586357</v>
      </c>
      <c r="E282" s="121">
        <v>19181.939563712833</v>
      </c>
      <c r="F282" s="120">
        <v>105.60334551341364</v>
      </c>
      <c r="G282" s="119">
        <v>1025676.9913641852</v>
      </c>
      <c r="I282" s="31"/>
      <c r="J282" s="30"/>
      <c r="L282" s="6"/>
      <c r="N282" s="24">
        <v>277</v>
      </c>
      <c r="O282" s="30"/>
      <c r="P282" s="31"/>
      <c r="Q282" s="32"/>
      <c r="R282" s="62"/>
      <c r="S282" s="30"/>
      <c r="U282" s="31"/>
      <c r="V282" s="30"/>
    </row>
    <row r="283" spans="2:22" ht="15.75" x14ac:dyDescent="0.25">
      <c r="B283" s="24">
        <v>278</v>
      </c>
      <c r="C283" s="119">
        <v>47</v>
      </c>
      <c r="D283" s="120">
        <v>90.877008758334185</v>
      </c>
      <c r="E283" s="121">
        <v>11800.924244863872</v>
      </c>
      <c r="F283" s="120">
        <v>111.12299124166582</v>
      </c>
      <c r="G283" s="119">
        <v>311354.00150556979</v>
      </c>
      <c r="I283" s="31"/>
      <c r="J283" s="30"/>
      <c r="L283" s="6"/>
      <c r="N283" s="24">
        <v>278</v>
      </c>
      <c r="O283" s="30"/>
      <c r="P283" s="31"/>
      <c r="Q283" s="32"/>
      <c r="R283" s="62"/>
      <c r="S283" s="30"/>
      <c r="U283" s="31"/>
      <c r="V283" s="30"/>
    </row>
    <row r="284" spans="2:22" ht="15.75" x14ac:dyDescent="0.25">
      <c r="B284" s="24">
        <v>279</v>
      </c>
      <c r="C284" s="119">
        <v>46</v>
      </c>
      <c r="D284" s="120">
        <v>99.157092239150529</v>
      </c>
      <c r="E284" s="121">
        <v>22752.434333482099</v>
      </c>
      <c r="F284" s="120">
        <v>103.84290776084947</v>
      </c>
      <c r="G284" s="119">
        <v>1362678.9398265663</v>
      </c>
      <c r="I284" s="31"/>
      <c r="J284" s="30"/>
      <c r="L284" s="6"/>
      <c r="N284" s="24">
        <v>279</v>
      </c>
      <c r="O284" s="30"/>
      <c r="P284" s="31"/>
      <c r="Q284" s="32"/>
      <c r="R284" s="62"/>
      <c r="S284" s="30"/>
      <c r="U284" s="31"/>
      <c r="V284" s="30"/>
    </row>
    <row r="285" spans="2:22" ht="15.75" x14ac:dyDescent="0.25">
      <c r="B285" s="24">
        <v>280</v>
      </c>
      <c r="C285" s="119">
        <v>44</v>
      </c>
      <c r="D285" s="120">
        <v>90.643321334872439</v>
      </c>
      <c r="E285" s="121">
        <v>25777.863429948717</v>
      </c>
      <c r="F285" s="120">
        <v>114.35667866512756</v>
      </c>
      <c r="G285" s="119">
        <v>1947870.8449321883</v>
      </c>
      <c r="I285" s="31"/>
      <c r="J285" s="30"/>
      <c r="L285" s="6"/>
      <c r="N285" s="24">
        <v>280</v>
      </c>
      <c r="O285" s="30"/>
      <c r="P285" s="31"/>
      <c r="Q285" s="32"/>
      <c r="R285" s="62"/>
      <c r="S285" s="30"/>
      <c r="U285" s="31"/>
      <c r="V285" s="30"/>
    </row>
    <row r="286" spans="2:22" ht="15.75" x14ac:dyDescent="0.25">
      <c r="B286" s="24">
        <v>281</v>
      </c>
      <c r="C286" s="119">
        <v>46</v>
      </c>
      <c r="D286" s="120">
        <v>92.194302206663167</v>
      </c>
      <c r="E286" s="121">
        <v>7930.6272971615308</v>
      </c>
      <c r="F286" s="120">
        <v>110.80569779333683</v>
      </c>
      <c r="G286" s="119">
        <v>-121241.30839913175</v>
      </c>
      <c r="I286" s="31"/>
      <c r="J286" s="30"/>
      <c r="L286" s="6"/>
      <c r="N286" s="24">
        <v>281</v>
      </c>
      <c r="O286" s="30"/>
      <c r="P286" s="31"/>
      <c r="Q286" s="32"/>
      <c r="R286" s="62"/>
      <c r="S286" s="30"/>
      <c r="U286" s="31"/>
      <c r="V286" s="30"/>
    </row>
    <row r="287" spans="2:22" ht="15.75" x14ac:dyDescent="0.25">
      <c r="B287" s="24">
        <v>282</v>
      </c>
      <c r="C287" s="119">
        <v>46</v>
      </c>
      <c r="D287" s="120">
        <v>90.690898705782473</v>
      </c>
      <c r="E287" s="121">
        <v>16659.837962474456</v>
      </c>
      <c r="F287" s="120">
        <v>112.30910129421753</v>
      </c>
      <c r="G287" s="119">
        <v>871051.42927279416</v>
      </c>
      <c r="I287" s="31"/>
      <c r="J287" s="30"/>
      <c r="L287" s="6"/>
      <c r="N287" s="24">
        <v>282</v>
      </c>
      <c r="O287" s="30"/>
      <c r="P287" s="31"/>
      <c r="Q287" s="32"/>
      <c r="R287" s="62"/>
      <c r="S287" s="30"/>
      <c r="U287" s="31"/>
      <c r="V287" s="30"/>
    </row>
    <row r="288" spans="2:22" ht="15.75" x14ac:dyDescent="0.25">
      <c r="B288" s="24">
        <v>283</v>
      </c>
      <c r="C288" s="119">
        <v>46</v>
      </c>
      <c r="D288" s="120">
        <v>82.458332595785649</v>
      </c>
      <c r="E288" s="121">
        <v>6223.6461124238758</v>
      </c>
      <c r="F288" s="120">
        <v>120.54166740421435</v>
      </c>
      <c r="G288" s="119">
        <v>-249791.32027466956</v>
      </c>
      <c r="I288" s="31"/>
      <c r="J288" s="30"/>
      <c r="L288" s="6"/>
      <c r="N288" s="24">
        <v>283</v>
      </c>
      <c r="O288" s="30"/>
      <c r="P288" s="31"/>
      <c r="Q288" s="32"/>
      <c r="R288" s="62"/>
      <c r="S288" s="30"/>
      <c r="U288" s="31"/>
      <c r="V288" s="30"/>
    </row>
    <row r="289" spans="2:22" ht="15.75" x14ac:dyDescent="0.25">
      <c r="B289" s="24">
        <v>284</v>
      </c>
      <c r="C289" s="119">
        <v>45</v>
      </c>
      <c r="D289" s="120">
        <v>94.884725945048672</v>
      </c>
      <c r="E289" s="121">
        <v>5755.3700375804256</v>
      </c>
      <c r="F289" s="120">
        <v>109.11527405495133</v>
      </c>
      <c r="G289" s="119">
        <v>-372001.22106175637</v>
      </c>
      <c r="I289" s="31"/>
      <c r="J289" s="30"/>
      <c r="L289" s="6"/>
      <c r="N289" s="24">
        <v>284</v>
      </c>
      <c r="O289" s="30"/>
      <c r="P289" s="31"/>
      <c r="Q289" s="32"/>
      <c r="R289" s="62"/>
      <c r="S289" s="30"/>
      <c r="U289" s="31"/>
      <c r="V289" s="30"/>
    </row>
    <row r="290" spans="2:22" ht="15.75" x14ac:dyDescent="0.25">
      <c r="B290" s="24">
        <v>285</v>
      </c>
      <c r="C290" s="119">
        <v>45</v>
      </c>
      <c r="D290" s="120">
        <v>92.577918418342705</v>
      </c>
      <c r="E290" s="121">
        <v>13952.155925827716</v>
      </c>
      <c r="F290" s="120">
        <v>111.4220815816573</v>
      </c>
      <c r="G290" s="119">
        <v>554578.25580757903</v>
      </c>
      <c r="I290" s="31"/>
      <c r="J290" s="30"/>
      <c r="L290" s="6"/>
      <c r="N290" s="24">
        <v>285</v>
      </c>
      <c r="O290" s="30"/>
      <c r="P290" s="31"/>
      <c r="Q290" s="32"/>
      <c r="R290" s="62"/>
      <c r="S290" s="30"/>
      <c r="U290" s="31"/>
      <c r="V290" s="30"/>
    </row>
    <row r="291" spans="2:22" ht="15.75" x14ac:dyDescent="0.25">
      <c r="B291" s="24">
        <v>286</v>
      </c>
      <c r="C291" s="119">
        <v>45</v>
      </c>
      <c r="D291" s="120">
        <v>85.998062990370101</v>
      </c>
      <c r="E291" s="121">
        <v>18537.394887858281</v>
      </c>
      <c r="F291" s="120">
        <v>118.0019370096299</v>
      </c>
      <c r="G291" s="119">
        <v>1187448.5038796882</v>
      </c>
      <c r="I291" s="31"/>
      <c r="J291" s="30"/>
      <c r="L291" s="6"/>
      <c r="N291" s="24">
        <v>286</v>
      </c>
      <c r="O291" s="30"/>
      <c r="P291" s="31"/>
      <c r="Q291" s="32"/>
      <c r="R291" s="62"/>
      <c r="S291" s="30"/>
      <c r="U291" s="31"/>
      <c r="V291" s="30"/>
    </row>
    <row r="292" spans="2:22" ht="15.75" x14ac:dyDescent="0.25">
      <c r="B292" s="24">
        <v>287</v>
      </c>
      <c r="C292" s="119">
        <v>43</v>
      </c>
      <c r="D292" s="120">
        <v>91.061240453198494</v>
      </c>
      <c r="E292" s="121">
        <v>17248.851327234159</v>
      </c>
      <c r="F292" s="120">
        <v>114.93875954680151</v>
      </c>
      <c r="G292" s="119">
        <v>982561.575159495</v>
      </c>
      <c r="I292" s="31"/>
      <c r="J292" s="30"/>
      <c r="L292" s="6"/>
      <c r="N292" s="24">
        <v>287</v>
      </c>
      <c r="O292" s="30"/>
      <c r="P292" s="31"/>
      <c r="Q292" s="32"/>
      <c r="R292" s="62"/>
      <c r="S292" s="30"/>
      <c r="U292" s="31"/>
      <c r="V292" s="30"/>
    </row>
    <row r="293" spans="2:22" ht="15.75" x14ac:dyDescent="0.25">
      <c r="B293" s="24">
        <v>288</v>
      </c>
      <c r="C293" s="119">
        <v>43</v>
      </c>
      <c r="D293" s="120">
        <v>87.79062002405729</v>
      </c>
      <c r="E293" s="121">
        <v>16450.221971746192</v>
      </c>
      <c r="F293" s="120">
        <v>118.20937997594271</v>
      </c>
      <c r="G293" s="119">
        <v>944570.53974674712</v>
      </c>
      <c r="I293" s="31"/>
      <c r="J293" s="30"/>
      <c r="L293" s="6"/>
      <c r="N293" s="24">
        <v>288</v>
      </c>
      <c r="O293" s="30"/>
      <c r="P293" s="31"/>
      <c r="Q293" s="32"/>
      <c r="R293" s="62"/>
      <c r="S293" s="30"/>
      <c r="U293" s="31"/>
      <c r="V293" s="30"/>
    </row>
    <row r="294" spans="2:22" ht="15.75" x14ac:dyDescent="0.25">
      <c r="B294" s="24">
        <v>289</v>
      </c>
      <c r="C294" s="119">
        <v>45</v>
      </c>
      <c r="D294" s="120">
        <v>94.169703000041096</v>
      </c>
      <c r="E294" s="121">
        <v>13522.061131942242</v>
      </c>
      <c r="F294" s="120">
        <v>109.8302969999589</v>
      </c>
      <c r="G294" s="119">
        <v>485131.99017281691</v>
      </c>
      <c r="I294" s="31"/>
      <c r="J294" s="30"/>
      <c r="L294" s="6"/>
      <c r="N294" s="24">
        <v>289</v>
      </c>
      <c r="O294" s="30"/>
      <c r="P294" s="31"/>
      <c r="Q294" s="32"/>
      <c r="R294" s="62"/>
      <c r="S294" s="30"/>
      <c r="U294" s="31"/>
      <c r="V294" s="30"/>
    </row>
    <row r="295" spans="2:22" ht="15.75" x14ac:dyDescent="0.25">
      <c r="B295" s="24">
        <v>290</v>
      </c>
      <c r="C295" s="119">
        <v>43</v>
      </c>
      <c r="D295" s="120">
        <v>99.794713092009715</v>
      </c>
      <c r="E295" s="121">
        <v>11306.170372257722</v>
      </c>
      <c r="F295" s="120">
        <v>106.20528690799028</v>
      </c>
      <c r="G295" s="119">
        <v>200775.06821625074</v>
      </c>
      <c r="I295" s="31"/>
      <c r="J295" s="30"/>
      <c r="L295" s="6"/>
      <c r="N295" s="24">
        <v>290</v>
      </c>
      <c r="O295" s="30"/>
      <c r="P295" s="31"/>
      <c r="Q295" s="32"/>
      <c r="R295" s="62"/>
      <c r="S295" s="30"/>
      <c r="U295" s="31"/>
      <c r="V295" s="30"/>
    </row>
    <row r="296" spans="2:22" ht="15.75" x14ac:dyDescent="0.25">
      <c r="B296" s="24">
        <v>291</v>
      </c>
      <c r="C296" s="119">
        <v>45</v>
      </c>
      <c r="D296" s="120">
        <v>91.241559251382085</v>
      </c>
      <c r="E296" s="121">
        <v>8752.4049454229462</v>
      </c>
      <c r="F296" s="120">
        <v>112.75844074861791</v>
      </c>
      <c r="G296" s="119">
        <v>-13092.46555361629</v>
      </c>
      <c r="I296" s="31"/>
      <c r="J296" s="30"/>
      <c r="L296" s="6"/>
      <c r="N296" s="24">
        <v>291</v>
      </c>
      <c r="O296" s="30"/>
      <c r="P296" s="31"/>
      <c r="Q296" s="32"/>
      <c r="R296" s="62"/>
      <c r="S296" s="30"/>
      <c r="U296" s="31"/>
      <c r="V296" s="30"/>
    </row>
    <row r="297" spans="2:22" ht="15.75" x14ac:dyDescent="0.25">
      <c r="B297" s="24">
        <v>292</v>
      </c>
      <c r="C297" s="119">
        <v>44</v>
      </c>
      <c r="D297" s="120">
        <v>97.208765790030654</v>
      </c>
      <c r="E297" s="121">
        <v>15484.969326707396</v>
      </c>
      <c r="F297" s="120">
        <v>107.79123420996935</v>
      </c>
      <c r="G297" s="119">
        <v>669143.95542930835</v>
      </c>
      <c r="I297" s="31"/>
      <c r="J297" s="30"/>
      <c r="L297" s="6"/>
      <c r="N297" s="24">
        <v>292</v>
      </c>
      <c r="O297" s="30"/>
      <c r="P297" s="31"/>
      <c r="Q297" s="32"/>
      <c r="R297" s="62"/>
      <c r="S297" s="30"/>
      <c r="U297" s="31"/>
      <c r="V297" s="30"/>
    </row>
    <row r="298" spans="2:22" ht="15.75" x14ac:dyDescent="0.25">
      <c r="B298" s="24">
        <v>293</v>
      </c>
      <c r="C298" s="119">
        <v>46</v>
      </c>
      <c r="D298" s="120">
        <v>84.625401986737643</v>
      </c>
      <c r="E298" s="121">
        <v>9744.5040737351119</v>
      </c>
      <c r="F298" s="120">
        <v>118.37459801326236</v>
      </c>
      <c r="G298" s="119">
        <v>153501.75256699137</v>
      </c>
      <c r="I298" s="31"/>
      <c r="J298" s="30"/>
      <c r="L298" s="6"/>
      <c r="N298" s="24">
        <v>293</v>
      </c>
      <c r="O298" s="30"/>
      <c r="P298" s="31"/>
      <c r="Q298" s="32"/>
      <c r="R298" s="62"/>
      <c r="S298" s="30"/>
      <c r="U298" s="31"/>
      <c r="V298" s="30"/>
    </row>
    <row r="299" spans="2:22" ht="15.75" x14ac:dyDescent="0.25">
      <c r="B299" s="24">
        <v>294</v>
      </c>
      <c r="C299" s="119">
        <v>46</v>
      </c>
      <c r="D299" s="120">
        <v>88.985786783853342</v>
      </c>
      <c r="E299" s="121">
        <v>13540.60844814072</v>
      </c>
      <c r="F299" s="120">
        <v>114.01421321614666</v>
      </c>
      <c r="G299" s="119">
        <v>543821.81868267269</v>
      </c>
      <c r="I299" s="31"/>
      <c r="J299" s="30"/>
      <c r="L299" s="6"/>
      <c r="N299" s="24">
        <v>294</v>
      </c>
      <c r="O299" s="30"/>
      <c r="P299" s="31"/>
      <c r="Q299" s="32"/>
      <c r="R299" s="62"/>
      <c r="S299" s="30"/>
      <c r="U299" s="31"/>
      <c r="V299" s="30"/>
    </row>
    <row r="300" spans="2:22" ht="15.75" x14ac:dyDescent="0.25">
      <c r="B300" s="24">
        <v>295</v>
      </c>
      <c r="C300" s="119">
        <v>45</v>
      </c>
      <c r="D300" s="120">
        <v>82.448996366247073</v>
      </c>
      <c r="E300" s="121">
        <v>15963.549335832551</v>
      </c>
      <c r="F300" s="120">
        <v>121.55100363375293</v>
      </c>
      <c r="G300" s="119">
        <v>940385.44332737662</v>
      </c>
      <c r="I300" s="31"/>
      <c r="J300" s="30"/>
      <c r="L300" s="6"/>
      <c r="N300" s="24">
        <v>295</v>
      </c>
      <c r="O300" s="30"/>
      <c r="P300" s="31"/>
      <c r="Q300" s="32"/>
      <c r="R300" s="62"/>
      <c r="S300" s="30"/>
      <c r="U300" s="31"/>
      <c r="V300" s="30"/>
    </row>
    <row r="301" spans="2:22" ht="15.75" x14ac:dyDescent="0.25">
      <c r="B301" s="24">
        <v>296</v>
      </c>
      <c r="C301" s="119">
        <v>43</v>
      </c>
      <c r="D301" s="120">
        <v>99.759517587124165</v>
      </c>
      <c r="E301" s="121">
        <v>15781.231098917102</v>
      </c>
      <c r="F301" s="120">
        <v>106.24048241287583</v>
      </c>
      <c r="G301" s="119">
        <v>676605.60501803155</v>
      </c>
      <c r="I301" s="31"/>
      <c r="J301" s="30"/>
      <c r="L301" s="6"/>
      <c r="N301" s="24">
        <v>296</v>
      </c>
      <c r="O301" s="30"/>
      <c r="P301" s="31"/>
      <c r="Q301" s="32"/>
      <c r="R301" s="62"/>
      <c r="S301" s="30"/>
      <c r="U301" s="31"/>
      <c r="V301" s="30"/>
    </row>
    <row r="302" spans="2:22" ht="15.75" x14ac:dyDescent="0.25">
      <c r="B302" s="24">
        <v>297</v>
      </c>
      <c r="C302" s="119">
        <v>46</v>
      </c>
      <c r="D302" s="120">
        <v>80.916325797336668</v>
      </c>
      <c r="E302" s="121">
        <v>15315.401833806023</v>
      </c>
      <c r="F302" s="120">
        <v>122.08367420266333</v>
      </c>
      <c r="G302" s="119">
        <v>869760.52776124701</v>
      </c>
      <c r="I302" s="31"/>
      <c r="J302" s="30"/>
      <c r="L302" s="6"/>
      <c r="N302" s="24">
        <v>297</v>
      </c>
      <c r="O302" s="30"/>
      <c r="P302" s="31"/>
      <c r="Q302" s="32"/>
      <c r="R302" s="62"/>
      <c r="S302" s="30"/>
      <c r="U302" s="31"/>
      <c r="V302" s="30"/>
    </row>
    <row r="303" spans="2:22" ht="15.75" x14ac:dyDescent="0.25">
      <c r="B303" s="24">
        <v>298</v>
      </c>
      <c r="C303" s="119">
        <v>45</v>
      </c>
      <c r="D303" s="120">
        <v>90.100185771013344</v>
      </c>
      <c r="E303" s="121">
        <v>15441.358834223367</v>
      </c>
      <c r="F303" s="120">
        <v>113.89981422898666</v>
      </c>
      <c r="G303" s="119">
        <v>758767.90266116336</v>
      </c>
      <c r="I303" s="31"/>
      <c r="J303" s="30"/>
      <c r="L303" s="6"/>
      <c r="N303" s="24">
        <v>298</v>
      </c>
      <c r="O303" s="30"/>
      <c r="P303" s="31"/>
      <c r="Q303" s="32"/>
      <c r="R303" s="62"/>
      <c r="S303" s="30"/>
      <c r="U303" s="31"/>
      <c r="V303" s="30"/>
    </row>
    <row r="304" spans="2:22" ht="15.75" x14ac:dyDescent="0.25">
      <c r="B304" s="24">
        <v>299</v>
      </c>
      <c r="C304" s="119">
        <v>44</v>
      </c>
      <c r="D304" s="120">
        <v>82.30882081974265</v>
      </c>
      <c r="E304" s="121">
        <v>12719.304488670728</v>
      </c>
      <c r="F304" s="120">
        <v>122.69117918025735</v>
      </c>
      <c r="G304" s="119">
        <v>560546.46606775187</v>
      </c>
      <c r="I304" s="31"/>
      <c r="J304" s="30"/>
      <c r="L304" s="6"/>
      <c r="N304" s="24">
        <v>299</v>
      </c>
      <c r="O304" s="30"/>
      <c r="P304" s="31"/>
      <c r="Q304" s="32"/>
      <c r="R304" s="62"/>
      <c r="S304" s="30"/>
      <c r="U304" s="31"/>
      <c r="V304" s="30"/>
    </row>
    <row r="305" spans="2:22" ht="15.75" x14ac:dyDescent="0.25">
      <c r="B305" s="24">
        <v>300</v>
      </c>
      <c r="C305" s="119">
        <v>45</v>
      </c>
      <c r="D305" s="120">
        <v>96.823888490681682</v>
      </c>
      <c r="E305" s="121">
        <v>12259.410042419591</v>
      </c>
      <c r="F305" s="120">
        <v>107.17611150931832</v>
      </c>
      <c r="G305" s="119">
        <v>313915.89774481882</v>
      </c>
      <c r="I305" s="31"/>
      <c r="J305" s="30"/>
      <c r="L305" s="6"/>
      <c r="N305" s="24">
        <v>300</v>
      </c>
      <c r="O305" s="30"/>
      <c r="P305" s="31"/>
      <c r="Q305" s="32"/>
      <c r="R305" s="62"/>
      <c r="S305" s="30"/>
      <c r="U305" s="31"/>
      <c r="V305" s="30"/>
    </row>
    <row r="306" spans="2:22" ht="15.75" x14ac:dyDescent="0.25">
      <c r="B306" s="24">
        <v>301</v>
      </c>
      <c r="C306" s="119">
        <v>44</v>
      </c>
      <c r="D306" s="120">
        <v>81.698797407349119</v>
      </c>
      <c r="E306" s="121">
        <v>17254.503396259053</v>
      </c>
      <c r="F306" s="120">
        <v>123.30120259265088</v>
      </c>
      <c r="G306" s="119">
        <v>1127501.0188977201</v>
      </c>
      <c r="I306" s="31"/>
      <c r="J306" s="30"/>
      <c r="L306" s="6"/>
      <c r="N306" s="24">
        <v>301</v>
      </c>
      <c r="O306" s="30"/>
      <c r="P306" s="31"/>
      <c r="Q306" s="32"/>
      <c r="R306" s="62"/>
      <c r="S306" s="30"/>
      <c r="U306" s="31"/>
      <c r="V306" s="30"/>
    </row>
    <row r="307" spans="2:22" ht="15.75" x14ac:dyDescent="0.25">
      <c r="B307" s="24">
        <v>302</v>
      </c>
      <c r="C307" s="119">
        <v>44</v>
      </c>
      <c r="D307" s="120">
        <v>84.263828481990089</v>
      </c>
      <c r="E307" s="121">
        <v>15651.607113627622</v>
      </c>
      <c r="F307" s="120">
        <v>120.73617151800991</v>
      </c>
      <c r="G307" s="119">
        <v>889715.12100344873</v>
      </c>
      <c r="I307" s="31"/>
      <c r="J307" s="30"/>
      <c r="L307" s="6"/>
      <c r="N307" s="24">
        <v>302</v>
      </c>
      <c r="O307" s="30"/>
      <c r="P307" s="31"/>
      <c r="Q307" s="32"/>
      <c r="R307" s="62"/>
      <c r="S307" s="30"/>
      <c r="U307" s="31"/>
      <c r="V307" s="30"/>
    </row>
    <row r="308" spans="2:22" ht="15.75" x14ac:dyDescent="0.25">
      <c r="B308" s="24">
        <v>303</v>
      </c>
      <c r="C308" s="119">
        <v>44</v>
      </c>
      <c r="D308" s="120">
        <v>85.379370953211662</v>
      </c>
      <c r="E308" s="121">
        <v>11980.03700541459</v>
      </c>
      <c r="F308" s="120">
        <v>119.62062904678834</v>
      </c>
      <c r="G308" s="119">
        <v>433059.56259149569</v>
      </c>
      <c r="I308" s="31"/>
      <c r="J308" s="30"/>
      <c r="L308" s="6"/>
      <c r="N308" s="24">
        <v>303</v>
      </c>
      <c r="O308" s="30"/>
      <c r="P308" s="31"/>
      <c r="Q308" s="32"/>
      <c r="R308" s="62"/>
      <c r="S308" s="30"/>
      <c r="U308" s="31"/>
      <c r="V308" s="30"/>
    </row>
    <row r="309" spans="2:22" ht="15.75" x14ac:dyDescent="0.25">
      <c r="B309" s="24">
        <v>304</v>
      </c>
      <c r="C309" s="119">
        <v>44</v>
      </c>
      <c r="D309" s="120">
        <v>88.816576536052253</v>
      </c>
      <c r="E309" s="121">
        <v>11207.563140068029</v>
      </c>
      <c r="F309" s="120">
        <v>116.18342346394775</v>
      </c>
      <c r="G309" s="119">
        <v>302133.05430145562</v>
      </c>
      <c r="I309" s="31"/>
      <c r="J309" s="30"/>
      <c r="L309" s="6"/>
      <c r="N309" s="24">
        <v>304</v>
      </c>
      <c r="O309" s="30"/>
      <c r="P309" s="31"/>
      <c r="Q309" s="32"/>
      <c r="R309" s="62"/>
      <c r="S309" s="30"/>
      <c r="U309" s="31"/>
      <c r="V309" s="30"/>
    </row>
    <row r="310" spans="2:22" ht="15.75" x14ac:dyDescent="0.25">
      <c r="B310" s="24">
        <v>305</v>
      </c>
      <c r="C310" s="119">
        <v>47</v>
      </c>
      <c r="D310" s="120">
        <v>93.093972926787416</v>
      </c>
      <c r="E310" s="121">
        <v>13297.371283944443</v>
      </c>
      <c r="F310" s="120">
        <v>108.90602707321258</v>
      </c>
      <c r="G310" s="119">
        <v>448163.87705181306</v>
      </c>
      <c r="I310" s="31"/>
      <c r="J310" s="30"/>
      <c r="L310" s="6"/>
      <c r="N310" s="24">
        <v>305</v>
      </c>
      <c r="O310" s="30"/>
      <c r="P310" s="31"/>
      <c r="Q310" s="32"/>
      <c r="R310" s="62"/>
      <c r="S310" s="30"/>
      <c r="U310" s="31"/>
      <c r="V310" s="30"/>
    </row>
    <row r="311" spans="2:22" ht="15.75" x14ac:dyDescent="0.25">
      <c r="B311" s="24">
        <v>306</v>
      </c>
      <c r="C311" s="119">
        <v>46</v>
      </c>
      <c r="D311" s="120">
        <v>85.298306241554855</v>
      </c>
      <c r="E311" s="121">
        <v>12653.140694810796</v>
      </c>
      <c r="F311" s="120">
        <v>117.70169375844515</v>
      </c>
      <c r="G311" s="119">
        <v>489296.0911431401</v>
      </c>
      <c r="I311" s="31"/>
      <c r="J311" s="30"/>
      <c r="L311" s="6"/>
      <c r="N311" s="24">
        <v>306</v>
      </c>
      <c r="O311" s="30"/>
      <c r="P311" s="31"/>
      <c r="Q311" s="32"/>
      <c r="R311" s="62"/>
      <c r="S311" s="30"/>
      <c r="U311" s="31"/>
      <c r="V311" s="30"/>
    </row>
    <row r="312" spans="2:22" ht="15.75" x14ac:dyDescent="0.25">
      <c r="B312" s="24">
        <v>307</v>
      </c>
      <c r="C312" s="119">
        <v>45</v>
      </c>
      <c r="D312" s="120">
        <v>93.382841561865661</v>
      </c>
      <c r="E312" s="121">
        <v>14562.701424707882</v>
      </c>
      <c r="F312" s="120">
        <v>110.61715843813434</v>
      </c>
      <c r="G312" s="119">
        <v>610884.65078415652</v>
      </c>
      <c r="I312" s="31"/>
      <c r="J312" s="30"/>
      <c r="L312" s="6"/>
      <c r="N312" s="24">
        <v>307</v>
      </c>
      <c r="O312" s="30"/>
      <c r="P312" s="31"/>
      <c r="Q312" s="32"/>
      <c r="R312" s="62"/>
      <c r="S312" s="30"/>
      <c r="U312" s="31"/>
      <c r="V312" s="30"/>
    </row>
    <row r="313" spans="2:22" ht="15.75" x14ac:dyDescent="0.25">
      <c r="B313" s="24">
        <v>308</v>
      </c>
      <c r="C313" s="119">
        <v>44</v>
      </c>
      <c r="D313" s="120">
        <v>99.284188793853701</v>
      </c>
      <c r="E313" s="121">
        <v>13576.990907091136</v>
      </c>
      <c r="F313" s="120">
        <v>105.7158112061463</v>
      </c>
      <c r="G313" s="119">
        <v>435302.60748161143</v>
      </c>
      <c r="I313" s="31"/>
      <c r="J313" s="30"/>
      <c r="L313" s="6"/>
      <c r="N313" s="24">
        <v>308</v>
      </c>
      <c r="O313" s="30"/>
      <c r="P313" s="31"/>
      <c r="Q313" s="32"/>
      <c r="R313" s="62"/>
      <c r="S313" s="30"/>
      <c r="U313" s="31"/>
      <c r="V313" s="30"/>
    </row>
    <row r="314" spans="2:22" ht="15.75" x14ac:dyDescent="0.25">
      <c r="B314" s="24">
        <v>309</v>
      </c>
      <c r="C314" s="119">
        <v>45</v>
      </c>
      <c r="D314" s="120">
        <v>89.301580315072457</v>
      </c>
      <c r="E314" s="121">
        <v>18051.981845342729</v>
      </c>
      <c r="F314" s="120">
        <v>114.69841968492754</v>
      </c>
      <c r="G314" s="119">
        <v>1070533.789841813</v>
      </c>
      <c r="I314" s="31"/>
      <c r="J314" s="30"/>
      <c r="L314" s="6"/>
      <c r="N314" s="24">
        <v>309</v>
      </c>
      <c r="O314" s="30"/>
      <c r="P314" s="31"/>
      <c r="Q314" s="32"/>
      <c r="R314" s="62"/>
      <c r="S314" s="30"/>
      <c r="U314" s="31"/>
      <c r="V314" s="30"/>
    </row>
    <row r="315" spans="2:22" ht="15.75" x14ac:dyDescent="0.25">
      <c r="B315" s="24">
        <v>310</v>
      </c>
      <c r="C315" s="119">
        <v>45</v>
      </c>
      <c r="D315" s="120">
        <v>88.078605249122731</v>
      </c>
      <c r="E315" s="121">
        <v>18647.392920466242</v>
      </c>
      <c r="F315" s="120">
        <v>115.92139475087727</v>
      </c>
      <c r="G315" s="119">
        <v>1161631.7958080815</v>
      </c>
      <c r="I315" s="31"/>
      <c r="J315" s="30"/>
      <c r="L315" s="6"/>
      <c r="N315" s="24">
        <v>310</v>
      </c>
      <c r="O315" s="30"/>
      <c r="P315" s="31"/>
      <c r="Q315" s="32"/>
      <c r="R315" s="62"/>
      <c r="S315" s="30"/>
      <c r="U315" s="31"/>
      <c r="V315" s="30"/>
    </row>
    <row r="316" spans="2:22" ht="15.75" x14ac:dyDescent="0.25">
      <c r="B316" s="24">
        <v>311</v>
      </c>
      <c r="C316" s="119">
        <v>47</v>
      </c>
      <c r="D316" s="120">
        <v>93.914984747430978</v>
      </c>
      <c r="E316" s="121">
        <v>10979.274088843995</v>
      </c>
      <c r="F316" s="120">
        <v>108.08501525256902</v>
      </c>
      <c r="G316" s="119">
        <v>186695.00735483901</v>
      </c>
      <c r="I316" s="31"/>
      <c r="J316" s="30"/>
      <c r="L316" s="6"/>
      <c r="N316" s="24">
        <v>311</v>
      </c>
      <c r="O316" s="30"/>
      <c r="P316" s="31"/>
      <c r="Q316" s="32"/>
      <c r="R316" s="62"/>
      <c r="S316" s="30"/>
      <c r="U316" s="31"/>
      <c r="V316" s="30"/>
    </row>
    <row r="317" spans="2:22" ht="15.75" x14ac:dyDescent="0.25">
      <c r="B317" s="24">
        <v>312</v>
      </c>
      <c r="C317" s="119">
        <v>44</v>
      </c>
      <c r="D317" s="120">
        <v>94.166009444618808</v>
      </c>
      <c r="E317" s="121">
        <v>11833.432719344111</v>
      </c>
      <c r="F317" s="120">
        <v>110.83399055538119</v>
      </c>
      <c r="G317" s="119">
        <v>311546.570253524</v>
      </c>
      <c r="I317" s="31"/>
      <c r="J317" s="30"/>
      <c r="L317" s="6"/>
      <c r="N317" s="24">
        <v>312</v>
      </c>
      <c r="O317" s="30"/>
      <c r="P317" s="31"/>
      <c r="Q317" s="32"/>
      <c r="R317" s="62"/>
      <c r="S317" s="30"/>
      <c r="U317" s="31"/>
      <c r="V317" s="30"/>
    </row>
    <row r="318" spans="2:22" ht="15.75" x14ac:dyDescent="0.25">
      <c r="B318" s="24">
        <v>313</v>
      </c>
      <c r="C318" s="119">
        <v>44</v>
      </c>
      <c r="D318" s="120">
        <v>91.886392521104966</v>
      </c>
      <c r="E318" s="121">
        <v>9733.4843260250127</v>
      </c>
      <c r="F318" s="120">
        <v>113.11360747889503</v>
      </c>
      <c r="G318" s="119">
        <v>100989.52545597055</v>
      </c>
      <c r="I318" s="31"/>
      <c r="J318" s="30"/>
      <c r="L318" s="6"/>
      <c r="N318" s="24">
        <v>313</v>
      </c>
      <c r="O318" s="30"/>
      <c r="P318" s="31"/>
      <c r="Q318" s="32"/>
      <c r="R318" s="62"/>
      <c r="S318" s="30"/>
      <c r="U318" s="31"/>
      <c r="V318" s="30"/>
    </row>
    <row r="319" spans="2:22" ht="15.75" x14ac:dyDescent="0.25">
      <c r="B319" s="24">
        <v>314</v>
      </c>
      <c r="C319" s="119">
        <v>43</v>
      </c>
      <c r="D319" s="120">
        <v>90.875348720882812</v>
      </c>
      <c r="E319" s="121">
        <v>12687.846873629498</v>
      </c>
      <c r="F319" s="120">
        <v>115.12465127911719</v>
      </c>
      <c r="G319" s="119">
        <v>460683.94680943317</v>
      </c>
      <c r="I319" s="31"/>
      <c r="J319" s="30"/>
      <c r="L319" s="6"/>
      <c r="N319" s="24">
        <v>314</v>
      </c>
      <c r="O319" s="30"/>
      <c r="P319" s="31"/>
      <c r="Q319" s="32"/>
      <c r="R319" s="62"/>
      <c r="S319" s="30"/>
      <c r="U319" s="31"/>
      <c r="V319" s="30"/>
    </row>
    <row r="320" spans="2:22" ht="15.75" x14ac:dyDescent="0.25">
      <c r="B320" s="24">
        <v>315</v>
      </c>
      <c r="C320" s="119">
        <v>43</v>
      </c>
      <c r="D320" s="120">
        <v>83.253362931418522</v>
      </c>
      <c r="E320" s="121">
        <v>23044.824448037929</v>
      </c>
      <c r="F320" s="120">
        <v>122.74663706858148</v>
      </c>
      <c r="G320" s="119">
        <v>1828674.7028324851</v>
      </c>
      <c r="I320" s="31"/>
      <c r="J320" s="30"/>
      <c r="L320" s="6"/>
      <c r="N320" s="24">
        <v>315</v>
      </c>
      <c r="O320" s="30"/>
      <c r="P320" s="31"/>
      <c r="Q320" s="32"/>
      <c r="R320" s="62"/>
      <c r="S320" s="30"/>
      <c r="U320" s="31"/>
      <c r="V320" s="30"/>
    </row>
    <row r="321" spans="2:22" ht="15.75" x14ac:dyDescent="0.25">
      <c r="B321" s="24">
        <v>316</v>
      </c>
      <c r="C321" s="119">
        <v>47</v>
      </c>
      <c r="D321" s="120">
        <v>86.253368876441641</v>
      </c>
      <c r="E321" s="121">
        <v>18934.477472465147</v>
      </c>
      <c r="F321" s="120">
        <v>115.74663112355836</v>
      </c>
      <c r="G321" s="119">
        <v>1191601.9795227489</v>
      </c>
      <c r="I321" s="31"/>
      <c r="J321" s="30"/>
      <c r="L321" s="6"/>
      <c r="N321" s="24">
        <v>316</v>
      </c>
      <c r="O321" s="30"/>
      <c r="P321" s="31"/>
      <c r="Q321" s="32"/>
      <c r="R321" s="62"/>
      <c r="S321" s="30"/>
      <c r="U321" s="31"/>
      <c r="V321" s="30"/>
    </row>
    <row r="322" spans="2:22" ht="15.75" x14ac:dyDescent="0.25">
      <c r="B322" s="24">
        <v>317</v>
      </c>
      <c r="C322" s="119">
        <v>45</v>
      </c>
      <c r="D322" s="120">
        <v>92.256578949279756</v>
      </c>
      <c r="E322" s="121">
        <v>10156.587520081903</v>
      </c>
      <c r="F322" s="120">
        <v>111.74342105072024</v>
      </c>
      <c r="G322" s="119">
        <v>134931.83569500269</v>
      </c>
      <c r="I322" s="31"/>
      <c r="J322" s="30"/>
      <c r="L322" s="6"/>
      <c r="N322" s="24">
        <v>317</v>
      </c>
      <c r="O322" s="30"/>
      <c r="P322" s="31"/>
      <c r="Q322" s="32"/>
      <c r="R322" s="62"/>
      <c r="S322" s="30"/>
      <c r="U322" s="31"/>
      <c r="V322" s="30"/>
    </row>
    <row r="323" spans="2:22" ht="15.75" x14ac:dyDescent="0.25">
      <c r="B323" s="24">
        <v>318</v>
      </c>
      <c r="C323" s="119">
        <v>45</v>
      </c>
      <c r="D323" s="120">
        <v>85.82597504748415</v>
      </c>
      <c r="E323" s="121">
        <v>12830.373280546435</v>
      </c>
      <c r="F323" s="120">
        <v>118.17402495251585</v>
      </c>
      <c r="G323" s="119">
        <v>516216.85220538708</v>
      </c>
      <c r="I323" s="31"/>
      <c r="J323" s="30"/>
      <c r="L323" s="6"/>
      <c r="N323" s="24">
        <v>318</v>
      </c>
      <c r="O323" s="30"/>
      <c r="P323" s="31"/>
      <c r="Q323" s="32"/>
      <c r="R323" s="62"/>
      <c r="S323" s="30"/>
      <c r="U323" s="31"/>
      <c r="V323" s="30"/>
    </row>
    <row r="324" spans="2:22" ht="15.75" x14ac:dyDescent="0.25">
      <c r="B324" s="24">
        <v>319</v>
      </c>
      <c r="C324" s="119">
        <v>45</v>
      </c>
      <c r="D324" s="120">
        <v>93.313402727347039</v>
      </c>
      <c r="E324" s="121">
        <v>11559.053081686105</v>
      </c>
      <c r="F324" s="120">
        <v>110.68659727265296</v>
      </c>
      <c r="G324" s="119">
        <v>279432.25330580794</v>
      </c>
      <c r="I324" s="31"/>
      <c r="J324" s="30"/>
      <c r="L324" s="6"/>
      <c r="N324" s="24">
        <v>319</v>
      </c>
      <c r="O324" s="30"/>
      <c r="P324" s="31"/>
      <c r="Q324" s="32"/>
      <c r="R324" s="62"/>
      <c r="S324" s="30"/>
      <c r="U324" s="31"/>
      <c r="V324" s="30"/>
    </row>
    <row r="325" spans="2:22" ht="15.75" x14ac:dyDescent="0.25">
      <c r="B325" s="24">
        <v>320</v>
      </c>
      <c r="C325" s="119">
        <v>44</v>
      </c>
      <c r="D325" s="120">
        <v>82.012195077293555</v>
      </c>
      <c r="E325" s="121">
        <v>12344.32548385255</v>
      </c>
      <c r="F325" s="120">
        <v>122.98780492270645</v>
      </c>
      <c r="G325" s="119">
        <v>518201.49451045133</v>
      </c>
      <c r="I325" s="31"/>
      <c r="J325" s="30"/>
      <c r="L325" s="6"/>
      <c r="N325" s="24">
        <v>320</v>
      </c>
      <c r="O325" s="30"/>
      <c r="P325" s="31"/>
      <c r="Q325" s="32"/>
      <c r="R325" s="62"/>
      <c r="S325" s="30"/>
      <c r="U325" s="31"/>
      <c r="V325" s="30"/>
    </row>
    <row r="326" spans="2:22" ht="15.75" x14ac:dyDescent="0.25">
      <c r="B326" s="24">
        <v>321</v>
      </c>
      <c r="C326" s="119">
        <v>44</v>
      </c>
      <c r="D326" s="120">
        <v>82.330619379018216</v>
      </c>
      <c r="E326" s="121">
        <v>10222.67135102829</v>
      </c>
      <c r="F326" s="120">
        <v>122.66938062098178</v>
      </c>
      <c r="G326" s="119">
        <v>254008.76292249537</v>
      </c>
      <c r="I326" s="31"/>
      <c r="J326" s="30"/>
      <c r="L326" s="6"/>
      <c r="N326" s="24">
        <v>321</v>
      </c>
      <c r="O326" s="30"/>
      <c r="P326" s="31"/>
      <c r="Q326" s="32"/>
      <c r="R326" s="62"/>
      <c r="S326" s="30"/>
      <c r="U326" s="31"/>
      <c r="V326" s="30"/>
    </row>
    <row r="327" spans="2:22" ht="15.75" x14ac:dyDescent="0.25">
      <c r="B327" s="24">
        <v>322</v>
      </c>
      <c r="C327" s="119">
        <v>45</v>
      </c>
      <c r="D327" s="120">
        <v>95.396940751165161</v>
      </c>
      <c r="E327" s="121">
        <v>15262.05214463306</v>
      </c>
      <c r="F327" s="120">
        <v>108.60305924883484</v>
      </c>
      <c r="G327" s="119">
        <v>657505.55332239112</v>
      </c>
      <c r="I327" s="31"/>
      <c r="J327" s="30"/>
      <c r="L327" s="6"/>
      <c r="N327" s="24">
        <v>322</v>
      </c>
      <c r="O327" s="30"/>
      <c r="P327" s="31"/>
      <c r="Q327" s="32"/>
      <c r="R327" s="62"/>
      <c r="S327" s="30"/>
      <c r="U327" s="31"/>
      <c r="V327" s="30"/>
    </row>
    <row r="328" spans="2:22" ht="15.75" x14ac:dyDescent="0.25">
      <c r="B328" s="24">
        <v>323</v>
      </c>
      <c r="C328" s="119">
        <v>44</v>
      </c>
      <c r="D328" s="120">
        <v>83.650581570648072</v>
      </c>
      <c r="E328" s="121">
        <v>9815.7709391551543</v>
      </c>
      <c r="F328" s="120">
        <v>121.34941842935193</v>
      </c>
      <c r="G328" s="119">
        <v>191138.09490221157</v>
      </c>
      <c r="I328" s="31"/>
      <c r="J328" s="30"/>
      <c r="L328" s="6"/>
      <c r="N328" s="24">
        <v>323</v>
      </c>
      <c r="O328" s="30"/>
      <c r="P328" s="31"/>
      <c r="Q328" s="32"/>
      <c r="R328" s="62"/>
      <c r="S328" s="30"/>
      <c r="U328" s="31"/>
      <c r="V328" s="30"/>
    </row>
    <row r="329" spans="2:22" ht="15.75" x14ac:dyDescent="0.25">
      <c r="B329" s="24">
        <v>324</v>
      </c>
      <c r="C329" s="119">
        <v>45</v>
      </c>
      <c r="D329" s="120">
        <v>95.258238837853185</v>
      </c>
      <c r="E329" s="121">
        <v>7569.9529592408135</v>
      </c>
      <c r="F329" s="120">
        <v>108.74176116214682</v>
      </c>
      <c r="G329" s="119">
        <v>-176829.98329754896</v>
      </c>
      <c r="I329" s="31"/>
      <c r="J329" s="30"/>
      <c r="L329" s="6"/>
      <c r="N329" s="24">
        <v>324</v>
      </c>
      <c r="O329" s="30"/>
      <c r="P329" s="31"/>
      <c r="Q329" s="32"/>
      <c r="R329" s="62"/>
      <c r="S329" s="30"/>
      <c r="U329" s="31"/>
      <c r="V329" s="30"/>
    </row>
    <row r="330" spans="2:22" ht="15.75" x14ac:dyDescent="0.25">
      <c r="B330" s="24">
        <v>325</v>
      </c>
      <c r="C330" s="119">
        <v>43</v>
      </c>
      <c r="D330" s="120">
        <v>84.308869085943542</v>
      </c>
      <c r="E330" s="121">
        <v>20109.988544352716</v>
      </c>
      <c r="F330" s="120">
        <v>121.69113091405646</v>
      </c>
      <c r="G330" s="119">
        <v>1447207.2486310019</v>
      </c>
      <c r="I330" s="31"/>
      <c r="J330" s="30"/>
      <c r="L330" s="6"/>
      <c r="N330" s="24">
        <v>325</v>
      </c>
      <c r="O330" s="30"/>
      <c r="P330" s="31"/>
      <c r="Q330" s="32"/>
      <c r="R330" s="62"/>
      <c r="S330" s="30"/>
      <c r="U330" s="31"/>
      <c r="V330" s="30"/>
    </row>
    <row r="331" spans="2:22" ht="15.75" x14ac:dyDescent="0.25">
      <c r="B331" s="24">
        <v>326</v>
      </c>
      <c r="C331" s="119">
        <v>47</v>
      </c>
      <c r="D331" s="120">
        <v>80.789960990023729</v>
      </c>
      <c r="E331" s="121">
        <v>15597.811250594805</v>
      </c>
      <c r="F331" s="120">
        <v>121.21003900997627</v>
      </c>
      <c r="G331" s="119">
        <v>890611.31015484314</v>
      </c>
      <c r="I331" s="31"/>
      <c r="J331" s="30"/>
      <c r="L331" s="6"/>
      <c r="N331" s="24">
        <v>326</v>
      </c>
      <c r="O331" s="30"/>
      <c r="P331" s="31"/>
      <c r="Q331" s="32"/>
      <c r="R331" s="62"/>
      <c r="S331" s="30"/>
      <c r="U331" s="31"/>
      <c r="V331" s="30"/>
    </row>
    <row r="332" spans="2:22" ht="15.75" x14ac:dyDescent="0.25">
      <c r="B332" s="24">
        <v>327</v>
      </c>
      <c r="C332" s="119">
        <v>45</v>
      </c>
      <c r="D332" s="120">
        <v>82.936180246955587</v>
      </c>
      <c r="E332" s="121">
        <v>14564.641859774789</v>
      </c>
      <c r="F332" s="120">
        <v>121.06381975304441</v>
      </c>
      <c r="G332" s="119">
        <v>763251.17687942064</v>
      </c>
      <c r="I332" s="31"/>
      <c r="J332" s="30"/>
      <c r="L332" s="6"/>
      <c r="N332" s="24">
        <v>327</v>
      </c>
      <c r="O332" s="30"/>
      <c r="P332" s="31"/>
      <c r="Q332" s="32"/>
      <c r="R332" s="62"/>
      <c r="S332" s="30"/>
      <c r="U332" s="31"/>
      <c r="V332" s="30"/>
    </row>
    <row r="333" spans="2:22" ht="15.75" x14ac:dyDescent="0.25">
      <c r="B333" s="24">
        <v>328</v>
      </c>
      <c r="C333" s="119">
        <v>43</v>
      </c>
      <c r="D333" s="120">
        <v>82.543668131038856</v>
      </c>
      <c r="E333" s="121">
        <v>10878.239450398629</v>
      </c>
      <c r="F333" s="120">
        <v>123.45633186896114</v>
      </c>
      <c r="G333" s="119">
        <v>342987.53973843856</v>
      </c>
      <c r="I333" s="31"/>
      <c r="J333" s="30"/>
      <c r="L333" s="6"/>
      <c r="N333" s="24">
        <v>328</v>
      </c>
      <c r="O333" s="30"/>
      <c r="P333" s="31"/>
      <c r="Q333" s="32"/>
      <c r="R333" s="62"/>
      <c r="S333" s="30"/>
      <c r="U333" s="31"/>
      <c r="V333" s="30"/>
    </row>
    <row r="334" spans="2:22" ht="15.75" x14ac:dyDescent="0.25">
      <c r="B334" s="24">
        <v>329</v>
      </c>
      <c r="C334" s="119">
        <v>45</v>
      </c>
      <c r="D334" s="120">
        <v>88.829981374287911</v>
      </c>
      <c r="E334" s="121">
        <v>12139.758629974423</v>
      </c>
      <c r="F334" s="120">
        <v>115.17001862571209</v>
      </c>
      <c r="G334" s="119">
        <v>398136.22752580349</v>
      </c>
      <c r="I334" s="31"/>
      <c r="J334" s="30"/>
      <c r="L334" s="6"/>
      <c r="N334" s="24">
        <v>329</v>
      </c>
      <c r="O334" s="30"/>
      <c r="P334" s="31"/>
      <c r="Q334" s="32"/>
      <c r="R334" s="62"/>
      <c r="S334" s="30"/>
      <c r="U334" s="31"/>
      <c r="V334" s="30"/>
    </row>
    <row r="335" spans="2:22" ht="15.75" x14ac:dyDescent="0.25">
      <c r="B335" s="24">
        <v>330</v>
      </c>
      <c r="C335" s="119">
        <v>45</v>
      </c>
      <c r="D335" s="120">
        <v>82.355990905193437</v>
      </c>
      <c r="E335" s="121">
        <v>18216.878249138965</v>
      </c>
      <c r="F335" s="120">
        <v>121.64400909480656</v>
      </c>
      <c r="G335" s="119">
        <v>1215974.1034172443</v>
      </c>
      <c r="I335" s="31"/>
      <c r="J335" s="30"/>
      <c r="L335" s="6"/>
      <c r="N335" s="24">
        <v>330</v>
      </c>
      <c r="O335" s="30"/>
      <c r="P335" s="31"/>
      <c r="Q335" s="32"/>
      <c r="R335" s="62"/>
      <c r="S335" s="30"/>
      <c r="U335" s="31"/>
      <c r="V335" s="30"/>
    </row>
    <row r="336" spans="2:22" ht="15.75" x14ac:dyDescent="0.25">
      <c r="B336" s="24">
        <v>331</v>
      </c>
      <c r="C336" s="119">
        <v>45</v>
      </c>
      <c r="D336" s="120">
        <v>94.35738679488307</v>
      </c>
      <c r="E336" s="121">
        <v>23038.893999245771</v>
      </c>
      <c r="F336" s="120">
        <v>109.64261320511693</v>
      </c>
      <c r="G336" s="119">
        <v>1526044.5434329933</v>
      </c>
      <c r="I336" s="31"/>
      <c r="J336" s="30"/>
      <c r="L336" s="6"/>
      <c r="N336" s="24">
        <v>331</v>
      </c>
      <c r="O336" s="30"/>
      <c r="P336" s="31"/>
      <c r="Q336" s="32"/>
      <c r="R336" s="62"/>
      <c r="S336" s="30"/>
      <c r="U336" s="31"/>
      <c r="V336" s="30"/>
    </row>
    <row r="337" spans="2:22" ht="15.75" x14ac:dyDescent="0.25">
      <c r="B337" s="24">
        <v>332</v>
      </c>
      <c r="C337" s="119">
        <v>46</v>
      </c>
      <c r="D337" s="120">
        <v>92.175355967274655</v>
      </c>
      <c r="E337" s="121">
        <v>12234.085279118117</v>
      </c>
      <c r="F337" s="120">
        <v>110.82464403272535</v>
      </c>
      <c r="G337" s="119">
        <v>355838.14612427051</v>
      </c>
      <c r="I337" s="31"/>
      <c r="J337" s="30"/>
      <c r="L337" s="6"/>
      <c r="N337" s="24">
        <v>332</v>
      </c>
      <c r="O337" s="30"/>
      <c r="P337" s="31"/>
      <c r="Q337" s="32"/>
      <c r="R337" s="62"/>
      <c r="S337" s="30"/>
      <c r="U337" s="31"/>
      <c r="V337" s="30"/>
    </row>
    <row r="338" spans="2:22" ht="15.75" x14ac:dyDescent="0.25">
      <c r="B338" s="24">
        <v>333</v>
      </c>
      <c r="C338" s="119">
        <v>44</v>
      </c>
      <c r="D338" s="120">
        <v>98.850344843513966</v>
      </c>
      <c r="E338" s="121">
        <v>13724.802484427009</v>
      </c>
      <c r="F338" s="120">
        <v>106.14965515648603</v>
      </c>
      <c r="G338" s="119">
        <v>456883.05081280973</v>
      </c>
      <c r="I338" s="31"/>
      <c r="J338" s="30"/>
      <c r="L338" s="6"/>
      <c r="N338" s="24">
        <v>333</v>
      </c>
      <c r="O338" s="30"/>
      <c r="P338" s="31"/>
      <c r="Q338" s="32"/>
      <c r="R338" s="62"/>
      <c r="S338" s="30"/>
      <c r="U338" s="31"/>
      <c r="V338" s="30"/>
    </row>
    <row r="339" spans="2:22" ht="15.75" x14ac:dyDescent="0.25">
      <c r="B339" s="24">
        <v>334</v>
      </c>
      <c r="C339" s="119">
        <v>44</v>
      </c>
      <c r="D339" s="120">
        <v>86.868533691711406</v>
      </c>
      <c r="E339" s="121">
        <v>14024.857168194627</v>
      </c>
      <c r="F339" s="120">
        <v>118.13146630828859</v>
      </c>
      <c r="G339" s="119">
        <v>656776.94204314332</v>
      </c>
      <c r="I339" s="31"/>
      <c r="J339" s="30"/>
      <c r="L339" s="6"/>
      <c r="N339" s="24">
        <v>334</v>
      </c>
      <c r="O339" s="30"/>
      <c r="P339" s="31"/>
      <c r="Q339" s="32"/>
      <c r="R339" s="62"/>
      <c r="S339" s="30"/>
      <c r="U339" s="31"/>
      <c r="V339" s="30"/>
    </row>
    <row r="340" spans="2:22" ht="15.75" x14ac:dyDescent="0.25">
      <c r="B340" s="24">
        <v>335</v>
      </c>
      <c r="C340" s="119">
        <v>46</v>
      </c>
      <c r="D340" s="120">
        <v>95.858744102414391</v>
      </c>
      <c r="E340" s="121">
        <v>16071.142336136294</v>
      </c>
      <c r="F340" s="120">
        <v>107.14125589758561</v>
      </c>
      <c r="G340" s="119">
        <v>721882.37360250042</v>
      </c>
      <c r="I340" s="31"/>
      <c r="J340" s="30"/>
      <c r="L340" s="6"/>
      <c r="N340" s="24">
        <v>335</v>
      </c>
      <c r="O340" s="30"/>
      <c r="P340" s="31"/>
      <c r="Q340" s="32"/>
      <c r="R340" s="62"/>
      <c r="S340" s="30"/>
      <c r="U340" s="31"/>
      <c r="V340" s="30"/>
    </row>
    <row r="341" spans="2:22" ht="15.75" x14ac:dyDescent="0.25">
      <c r="B341" s="24">
        <v>336</v>
      </c>
      <c r="C341" s="119">
        <v>46</v>
      </c>
      <c r="D341" s="120">
        <v>91.428828385122529</v>
      </c>
      <c r="E341" s="121">
        <v>14009.840077817946</v>
      </c>
      <c r="F341" s="120">
        <v>111.57117161487747</v>
      </c>
      <c r="G341" s="119">
        <v>563094.27161921444</v>
      </c>
      <c r="I341" s="31"/>
      <c r="J341" s="30"/>
      <c r="L341" s="6"/>
      <c r="N341" s="24">
        <v>336</v>
      </c>
      <c r="O341" s="30"/>
      <c r="P341" s="31"/>
      <c r="Q341" s="32"/>
      <c r="R341" s="62"/>
      <c r="S341" s="30"/>
      <c r="U341" s="31"/>
      <c r="V341" s="30"/>
    </row>
    <row r="342" spans="2:22" ht="15.75" x14ac:dyDescent="0.25">
      <c r="B342" s="24">
        <v>337</v>
      </c>
      <c r="C342" s="119">
        <v>46</v>
      </c>
      <c r="D342" s="120">
        <v>83.02339158344094</v>
      </c>
      <c r="E342" s="121">
        <v>9551.2893370585261</v>
      </c>
      <c r="F342" s="120">
        <v>119.97660841655906</v>
      </c>
      <c r="G342" s="119">
        <v>145931.30066552688</v>
      </c>
      <c r="I342" s="31"/>
      <c r="J342" s="30"/>
      <c r="L342" s="6"/>
      <c r="N342" s="24">
        <v>337</v>
      </c>
      <c r="O342" s="30"/>
      <c r="P342" s="31"/>
      <c r="Q342" s="32"/>
      <c r="R342" s="62"/>
      <c r="S342" s="30"/>
      <c r="U342" s="31"/>
      <c r="V342" s="30"/>
    </row>
    <row r="343" spans="2:22" ht="15.75" x14ac:dyDescent="0.25">
      <c r="B343" s="24">
        <v>338</v>
      </c>
      <c r="C343" s="119">
        <v>46</v>
      </c>
      <c r="D343" s="120">
        <v>80.853879240860223</v>
      </c>
      <c r="E343" s="121">
        <v>15043.497359716483</v>
      </c>
      <c r="F343" s="120">
        <v>122.14612075913978</v>
      </c>
      <c r="G343" s="119">
        <v>837504.84513972979</v>
      </c>
      <c r="I343" s="31"/>
      <c r="J343" s="30"/>
      <c r="L343" s="6"/>
      <c r="N343" s="24">
        <v>338</v>
      </c>
      <c r="O343" s="30"/>
      <c r="P343" s="31"/>
      <c r="Q343" s="32"/>
      <c r="R343" s="62"/>
      <c r="S343" s="30"/>
      <c r="U343" s="31"/>
      <c r="V343" s="30"/>
    </row>
    <row r="344" spans="2:22" ht="15.75" x14ac:dyDescent="0.25">
      <c r="B344" s="24">
        <v>339</v>
      </c>
      <c r="C344" s="119">
        <v>45</v>
      </c>
      <c r="D344" s="120">
        <v>85.349322398487686</v>
      </c>
      <c r="E344" s="121">
        <v>15747.889477817687</v>
      </c>
      <c r="F344" s="120">
        <v>118.65067760151231</v>
      </c>
      <c r="G344" s="119">
        <v>868497.75733679463</v>
      </c>
      <c r="I344" s="31"/>
      <c r="J344" s="30"/>
      <c r="L344" s="6"/>
      <c r="N344" s="24">
        <v>339</v>
      </c>
      <c r="O344" s="30"/>
      <c r="P344" s="31"/>
      <c r="Q344" s="32"/>
      <c r="R344" s="62"/>
      <c r="S344" s="30"/>
      <c r="U344" s="31"/>
      <c r="V344" s="30"/>
    </row>
    <row r="345" spans="2:22" ht="15.75" x14ac:dyDescent="0.25">
      <c r="B345" s="24">
        <v>340</v>
      </c>
      <c r="C345" s="119">
        <v>46</v>
      </c>
      <c r="D345" s="120">
        <v>87.638396760750751</v>
      </c>
      <c r="E345" s="121">
        <v>13309.63877576188</v>
      </c>
      <c r="F345" s="120">
        <v>115.36160323924925</v>
      </c>
      <c r="G345" s="119">
        <v>535421.26770716906</v>
      </c>
      <c r="I345" s="31"/>
      <c r="J345" s="30"/>
      <c r="L345" s="6"/>
      <c r="N345" s="24">
        <v>340</v>
      </c>
      <c r="O345" s="30"/>
      <c r="P345" s="31"/>
      <c r="Q345" s="32"/>
      <c r="R345" s="62"/>
      <c r="S345" s="30"/>
      <c r="U345" s="31"/>
      <c r="V345" s="30"/>
    </row>
    <row r="346" spans="2:22" ht="15.75" x14ac:dyDescent="0.25">
      <c r="B346" s="24">
        <v>341</v>
      </c>
      <c r="C346" s="119">
        <v>43</v>
      </c>
      <c r="D346" s="120">
        <v>82.037430766296652</v>
      </c>
      <c r="E346" s="121">
        <v>3244.5612635395446</v>
      </c>
      <c r="F346" s="120">
        <v>123.96256923370335</v>
      </c>
      <c r="G346" s="119">
        <v>-597795.84973548725</v>
      </c>
      <c r="I346" s="31"/>
      <c r="J346" s="30"/>
      <c r="L346" s="6"/>
      <c r="N346" s="24">
        <v>341</v>
      </c>
      <c r="O346" s="30"/>
      <c r="P346" s="31"/>
      <c r="Q346" s="32"/>
      <c r="R346" s="62"/>
      <c r="S346" s="30"/>
      <c r="U346" s="31"/>
      <c r="V346" s="30"/>
    </row>
    <row r="347" spans="2:22" ht="15.75" x14ac:dyDescent="0.25">
      <c r="B347" s="24">
        <v>342</v>
      </c>
      <c r="C347" s="119">
        <v>44</v>
      </c>
      <c r="D347" s="120">
        <v>91.002482800882433</v>
      </c>
      <c r="E347" s="121">
        <v>14235.841698487464</v>
      </c>
      <c r="F347" s="120">
        <v>113.99751719911757</v>
      </c>
      <c r="G347" s="119">
        <v>622850.60886723967</v>
      </c>
      <c r="I347" s="31"/>
      <c r="J347" s="30"/>
      <c r="L347" s="6"/>
      <c r="N347" s="24">
        <v>342</v>
      </c>
      <c r="O347" s="30"/>
      <c r="P347" s="31"/>
      <c r="Q347" s="32"/>
      <c r="R347" s="62"/>
      <c r="S347" s="30"/>
      <c r="U347" s="31"/>
      <c r="V347" s="30"/>
    </row>
    <row r="348" spans="2:22" ht="15.75" x14ac:dyDescent="0.25">
      <c r="B348" s="24">
        <v>343</v>
      </c>
      <c r="C348" s="119">
        <v>45</v>
      </c>
      <c r="D348" s="120">
        <v>97.014424218458146</v>
      </c>
      <c r="E348" s="121">
        <v>14474.703420227723</v>
      </c>
      <c r="F348" s="120">
        <v>106.98557578154185</v>
      </c>
      <c r="G348" s="119">
        <v>548584.47968011606</v>
      </c>
      <c r="I348" s="31"/>
      <c r="J348" s="30"/>
      <c r="L348" s="6"/>
      <c r="N348" s="24">
        <v>343</v>
      </c>
      <c r="O348" s="30"/>
      <c r="P348" s="31"/>
      <c r="Q348" s="32"/>
      <c r="R348" s="62"/>
      <c r="S348" s="30"/>
      <c r="U348" s="31"/>
      <c r="V348" s="30"/>
    </row>
    <row r="349" spans="2:22" ht="15.75" x14ac:dyDescent="0.25">
      <c r="B349" s="24">
        <v>344</v>
      </c>
      <c r="C349" s="119">
        <v>44</v>
      </c>
      <c r="D349" s="120">
        <v>99.912431508809973</v>
      </c>
      <c r="E349" s="121">
        <v>15399.309242095767</v>
      </c>
      <c r="F349" s="120">
        <v>105.08756849119003</v>
      </c>
      <c r="G349" s="119">
        <v>618275.96469575446</v>
      </c>
      <c r="I349" s="31"/>
      <c r="J349" s="30"/>
      <c r="L349" s="6"/>
      <c r="N349" s="24">
        <v>344</v>
      </c>
      <c r="O349" s="30"/>
      <c r="P349" s="31"/>
      <c r="Q349" s="32"/>
      <c r="R349" s="62"/>
      <c r="S349" s="30"/>
      <c r="U349" s="31"/>
      <c r="V349" s="30"/>
    </row>
    <row r="350" spans="2:22" ht="15.75" x14ac:dyDescent="0.25">
      <c r="B350" s="24">
        <v>345</v>
      </c>
      <c r="C350" s="119">
        <v>47</v>
      </c>
      <c r="D350" s="120">
        <v>98.072826247814263</v>
      </c>
      <c r="E350" s="121">
        <v>6302.0901158865327</v>
      </c>
      <c r="F350" s="120">
        <v>103.92717375218574</v>
      </c>
      <c r="G350" s="119">
        <v>-345041.58552432794</v>
      </c>
      <c r="I350" s="31"/>
      <c r="J350" s="30"/>
      <c r="L350" s="6"/>
      <c r="N350" s="24">
        <v>345</v>
      </c>
      <c r="O350" s="30"/>
      <c r="P350" s="31"/>
      <c r="Q350" s="32"/>
      <c r="R350" s="62"/>
      <c r="S350" s="30"/>
      <c r="U350" s="31"/>
      <c r="V350" s="30"/>
    </row>
    <row r="351" spans="2:22" ht="15.75" x14ac:dyDescent="0.25">
      <c r="B351" s="24">
        <v>346</v>
      </c>
      <c r="C351" s="119">
        <v>44</v>
      </c>
      <c r="D351" s="120">
        <v>81.041909795812018</v>
      </c>
      <c r="E351" s="121">
        <v>17893.225155348155</v>
      </c>
      <c r="F351" s="120">
        <v>123.95809020418798</v>
      </c>
      <c r="G351" s="119">
        <v>1218010.0178504921</v>
      </c>
      <c r="I351" s="31"/>
      <c r="J351" s="30"/>
      <c r="L351" s="6"/>
      <c r="N351" s="24">
        <v>346</v>
      </c>
      <c r="O351" s="30"/>
      <c r="P351" s="31"/>
      <c r="Q351" s="32"/>
      <c r="R351" s="62"/>
      <c r="S351" s="30"/>
      <c r="U351" s="31"/>
      <c r="V351" s="30"/>
    </row>
    <row r="352" spans="2:22" ht="15.75" x14ac:dyDescent="0.25">
      <c r="B352" s="24">
        <v>347</v>
      </c>
      <c r="C352" s="119">
        <v>47</v>
      </c>
      <c r="D352" s="120">
        <v>85.739403263130555</v>
      </c>
      <c r="E352" s="121">
        <v>20203.79749498067</v>
      </c>
      <c r="F352" s="120">
        <v>116.26059673686945</v>
      </c>
      <c r="G352" s="119">
        <v>1348905.5531173209</v>
      </c>
      <c r="I352" s="31"/>
      <c r="J352" s="30"/>
      <c r="L352" s="6"/>
      <c r="N352" s="24">
        <v>347</v>
      </c>
      <c r="O352" s="30"/>
      <c r="P352" s="31"/>
      <c r="Q352" s="32"/>
      <c r="R352" s="62"/>
      <c r="S352" s="30"/>
      <c r="U352" s="31"/>
      <c r="V352" s="30"/>
    </row>
    <row r="353" spans="2:22" ht="15.75" x14ac:dyDescent="0.25">
      <c r="B353" s="24">
        <v>348</v>
      </c>
      <c r="C353" s="119">
        <v>46</v>
      </c>
      <c r="D353" s="120">
        <v>92.244579814108988</v>
      </c>
      <c r="E353" s="121">
        <v>6863.2049102126794</v>
      </c>
      <c r="F353" s="120">
        <v>110.75542018589101</v>
      </c>
      <c r="G353" s="119">
        <v>-239862.85634752433</v>
      </c>
      <c r="I353" s="31"/>
      <c r="J353" s="30"/>
      <c r="L353" s="6"/>
      <c r="N353" s="24">
        <v>348</v>
      </c>
      <c r="O353" s="30"/>
      <c r="P353" s="31"/>
      <c r="Q353" s="32"/>
      <c r="R353" s="62"/>
      <c r="S353" s="30"/>
      <c r="U353" s="31"/>
      <c r="V353" s="30"/>
    </row>
    <row r="354" spans="2:22" ht="15.75" x14ac:dyDescent="0.25">
      <c r="B354" s="24">
        <v>349</v>
      </c>
      <c r="C354" s="119">
        <v>43</v>
      </c>
      <c r="D354" s="120">
        <v>89.622146393683678</v>
      </c>
      <c r="E354" s="121">
        <v>16342.104574457442</v>
      </c>
      <c r="F354" s="120">
        <v>116.37785360631632</v>
      </c>
      <c r="G354" s="119">
        <v>901859.0537853206</v>
      </c>
      <c r="I354" s="31"/>
      <c r="J354" s="30"/>
      <c r="L354" s="6"/>
      <c r="N354" s="24">
        <v>349</v>
      </c>
      <c r="O354" s="30"/>
      <c r="P354" s="31"/>
      <c r="Q354" s="32"/>
      <c r="R354" s="62"/>
      <c r="S354" s="30"/>
      <c r="U354" s="31"/>
      <c r="V354" s="30"/>
    </row>
    <row r="355" spans="2:22" ht="15.75" x14ac:dyDescent="0.25">
      <c r="B355" s="24">
        <v>350</v>
      </c>
      <c r="C355" s="119">
        <v>45</v>
      </c>
      <c r="D355" s="120">
        <v>82.934897255046081</v>
      </c>
      <c r="E355" s="121">
        <v>10614.883699413636</v>
      </c>
      <c r="F355" s="120">
        <v>121.06510274495392</v>
      </c>
      <c r="G355" s="119">
        <v>285091.98569524847</v>
      </c>
      <c r="I355" s="31"/>
      <c r="J355" s="30"/>
      <c r="L355" s="6"/>
      <c r="N355" s="24">
        <v>350</v>
      </c>
      <c r="O355" s="30"/>
      <c r="P355" s="31"/>
      <c r="Q355" s="32"/>
      <c r="R355" s="62"/>
      <c r="S355" s="30"/>
      <c r="U355" s="31"/>
      <c r="V355" s="30"/>
    </row>
    <row r="356" spans="2:22" ht="15.75" x14ac:dyDescent="0.25">
      <c r="B356" s="24">
        <v>351</v>
      </c>
      <c r="C356" s="119">
        <v>45</v>
      </c>
      <c r="D356" s="120">
        <v>81.32949245969435</v>
      </c>
      <c r="E356" s="121">
        <v>15022.898089495422</v>
      </c>
      <c r="F356" s="120">
        <v>122.67050754030565</v>
      </c>
      <c r="G356" s="119">
        <v>842866.53336469154</v>
      </c>
      <c r="I356" s="31"/>
      <c r="J356" s="30"/>
      <c r="L356" s="6"/>
      <c r="N356" s="24">
        <v>351</v>
      </c>
      <c r="O356" s="30"/>
      <c r="P356" s="31"/>
      <c r="Q356" s="32"/>
      <c r="R356" s="62"/>
      <c r="S356" s="30"/>
      <c r="U356" s="31"/>
      <c r="V356" s="30"/>
    </row>
    <row r="357" spans="2:22" ht="15.75" x14ac:dyDescent="0.25">
      <c r="B357" s="24">
        <v>352</v>
      </c>
      <c r="C357" s="119">
        <v>44</v>
      </c>
      <c r="D357" s="120">
        <v>98.838066138222018</v>
      </c>
      <c r="E357" s="121">
        <v>14103.116199288661</v>
      </c>
      <c r="F357" s="120">
        <v>106.16193386177798</v>
      </c>
      <c r="G357" s="119">
        <v>497214.08919385239</v>
      </c>
      <c r="I357" s="31"/>
      <c r="J357" s="30"/>
      <c r="L357" s="6"/>
      <c r="N357" s="24">
        <v>352</v>
      </c>
      <c r="O357" s="30"/>
      <c r="P357" s="31"/>
      <c r="Q357" s="32"/>
      <c r="R357" s="62"/>
      <c r="S357" s="30"/>
      <c r="U357" s="31"/>
      <c r="V357" s="30"/>
    </row>
    <row r="358" spans="2:22" ht="15.75" x14ac:dyDescent="0.25">
      <c r="B358" s="24">
        <v>353</v>
      </c>
      <c r="C358" s="119">
        <v>46</v>
      </c>
      <c r="D358" s="120">
        <v>83.204922614946099</v>
      </c>
      <c r="E358" s="121">
        <v>13622.882795827907</v>
      </c>
      <c r="F358" s="120">
        <v>119.7950773850539</v>
      </c>
      <c r="G358" s="119">
        <v>631954.29873372358</v>
      </c>
      <c r="I358" s="31"/>
      <c r="J358" s="30"/>
      <c r="L358" s="6"/>
      <c r="N358" s="24">
        <v>353</v>
      </c>
      <c r="O358" s="30"/>
      <c r="P358" s="31"/>
      <c r="Q358" s="32"/>
      <c r="R358" s="62"/>
      <c r="S358" s="30"/>
      <c r="U358" s="31"/>
      <c r="V358" s="30"/>
    </row>
    <row r="359" spans="2:22" ht="15.75" x14ac:dyDescent="0.25">
      <c r="B359" s="24">
        <v>354</v>
      </c>
      <c r="C359" s="119">
        <v>43</v>
      </c>
      <c r="D359" s="120">
        <v>88.056359051091746</v>
      </c>
      <c r="E359" s="121">
        <v>16099.317410630245</v>
      </c>
      <c r="F359" s="120">
        <v>117.94364094890825</v>
      </c>
      <c r="G359" s="119">
        <v>898812.1122018809</v>
      </c>
      <c r="I359" s="31"/>
      <c r="J359" s="30"/>
      <c r="L359" s="6"/>
      <c r="N359" s="24">
        <v>354</v>
      </c>
      <c r="O359" s="30"/>
      <c r="P359" s="31"/>
      <c r="Q359" s="32"/>
      <c r="R359" s="62"/>
      <c r="S359" s="30"/>
      <c r="U359" s="31"/>
      <c r="V359" s="30"/>
    </row>
    <row r="360" spans="2:22" ht="15.75" x14ac:dyDescent="0.25">
      <c r="B360" s="24">
        <v>355</v>
      </c>
      <c r="C360" s="119">
        <v>45</v>
      </c>
      <c r="D360" s="120">
        <v>85.858751475151635</v>
      </c>
      <c r="E360" s="121">
        <v>18561.149689718033</v>
      </c>
      <c r="F360" s="120">
        <v>118.14124852484836</v>
      </c>
      <c r="G360" s="119">
        <v>1192837.3983998904</v>
      </c>
      <c r="I360" s="31"/>
      <c r="J360" s="30"/>
      <c r="L360" s="6"/>
      <c r="N360" s="24">
        <v>355</v>
      </c>
      <c r="O360" s="30"/>
      <c r="P360" s="31"/>
      <c r="Q360" s="32"/>
      <c r="R360" s="62"/>
      <c r="S360" s="30"/>
      <c r="U360" s="31"/>
      <c r="V360" s="30"/>
    </row>
    <row r="361" spans="2:22" ht="15.75" x14ac:dyDescent="0.25">
      <c r="B361" s="24">
        <v>356</v>
      </c>
      <c r="C361" s="119">
        <v>47</v>
      </c>
      <c r="D361" s="120">
        <v>95.664356814054074</v>
      </c>
      <c r="E361" s="121">
        <v>11479.827158898053</v>
      </c>
      <c r="F361" s="120">
        <v>106.33564318594593</v>
      </c>
      <c r="G361" s="119">
        <v>220714.80460491474</v>
      </c>
      <c r="I361" s="31"/>
      <c r="J361" s="30"/>
      <c r="L361" s="6"/>
      <c r="N361" s="24">
        <v>356</v>
      </c>
      <c r="O361" s="30"/>
      <c r="P361" s="31"/>
      <c r="Q361" s="32"/>
      <c r="R361" s="62"/>
      <c r="S361" s="30"/>
      <c r="U361" s="31"/>
      <c r="V361" s="30"/>
    </row>
    <row r="362" spans="2:22" ht="15.75" x14ac:dyDescent="0.25">
      <c r="B362" s="24">
        <v>357</v>
      </c>
      <c r="C362" s="119">
        <v>45</v>
      </c>
      <c r="D362" s="120">
        <v>86.814784411960019</v>
      </c>
      <c r="E362" s="121">
        <v>3689.1877465004181</v>
      </c>
      <c r="F362" s="120">
        <v>117.18521558803998</v>
      </c>
      <c r="G362" s="119">
        <v>-567681.73858159315</v>
      </c>
      <c r="I362" s="31"/>
      <c r="J362" s="30"/>
      <c r="L362" s="6"/>
      <c r="N362" s="24">
        <v>357</v>
      </c>
      <c r="O362" s="30"/>
      <c r="P362" s="31"/>
      <c r="Q362" s="32"/>
      <c r="R362" s="62"/>
      <c r="S362" s="30"/>
      <c r="U362" s="31"/>
      <c r="V362" s="30"/>
    </row>
    <row r="363" spans="2:22" ht="15.75" x14ac:dyDescent="0.25">
      <c r="B363" s="24">
        <v>358</v>
      </c>
      <c r="C363" s="119">
        <v>45</v>
      </c>
      <c r="D363" s="120">
        <v>85.452950935859491</v>
      </c>
      <c r="E363" s="121">
        <v>16953.668063557667</v>
      </c>
      <c r="F363" s="120">
        <v>118.54704906414051</v>
      </c>
      <c r="G363" s="119">
        <v>1009807.3197477227</v>
      </c>
      <c r="I363" s="31"/>
      <c r="J363" s="30"/>
      <c r="L363" s="6"/>
      <c r="N363" s="24">
        <v>358</v>
      </c>
      <c r="O363" s="30"/>
      <c r="P363" s="31"/>
      <c r="Q363" s="32"/>
      <c r="R363" s="62"/>
      <c r="S363" s="30"/>
      <c r="U363" s="31"/>
      <c r="V363" s="30"/>
    </row>
    <row r="364" spans="2:22" ht="15.75" x14ac:dyDescent="0.25">
      <c r="B364" s="24">
        <v>359</v>
      </c>
      <c r="C364" s="119">
        <v>44</v>
      </c>
      <c r="D364" s="120">
        <v>99.647023719923737</v>
      </c>
      <c r="E364" s="121">
        <v>18662.396246264441</v>
      </c>
      <c r="F364" s="120">
        <v>105.35297628007626</v>
      </c>
      <c r="G364" s="119">
        <v>966138.98906208202</v>
      </c>
      <c r="I364" s="31"/>
      <c r="J364" s="30"/>
      <c r="L364" s="6"/>
      <c r="N364" s="24">
        <v>359</v>
      </c>
      <c r="O364" s="30"/>
      <c r="P364" s="31"/>
      <c r="Q364" s="32"/>
      <c r="R364" s="62"/>
      <c r="S364" s="30"/>
      <c r="U364" s="31"/>
      <c r="V364" s="30"/>
    </row>
    <row r="365" spans="2:22" ht="15.75" x14ac:dyDescent="0.25">
      <c r="B365" s="24">
        <v>360</v>
      </c>
      <c r="C365" s="119">
        <v>43</v>
      </c>
      <c r="D365" s="120">
        <v>89.106588718468117</v>
      </c>
      <c r="E365" s="121">
        <v>15816.112779770992</v>
      </c>
      <c r="F365" s="120">
        <v>116.89341128153188</v>
      </c>
      <c r="G365" s="119">
        <v>848799.37604086311</v>
      </c>
      <c r="I365" s="31"/>
      <c r="J365" s="30"/>
      <c r="L365" s="6"/>
      <c r="N365" s="24">
        <v>360</v>
      </c>
      <c r="O365" s="30"/>
      <c r="P365" s="31"/>
      <c r="Q365" s="32"/>
      <c r="R365" s="62"/>
      <c r="S365" s="30"/>
      <c r="U365" s="31"/>
      <c r="V365" s="30"/>
    </row>
    <row r="366" spans="2:22" ht="15.75" x14ac:dyDescent="0.25">
      <c r="B366" s="24">
        <v>361</v>
      </c>
      <c r="C366" s="119">
        <v>45</v>
      </c>
      <c r="D366" s="120">
        <v>82.892021429502279</v>
      </c>
      <c r="E366" s="121">
        <v>16768.174270633135</v>
      </c>
      <c r="F366" s="120">
        <v>121.10797857049772</v>
      </c>
      <c r="G366" s="119">
        <v>1030759.6902342089</v>
      </c>
      <c r="I366" s="31"/>
      <c r="J366" s="30"/>
      <c r="L366" s="6"/>
      <c r="N366" s="24">
        <v>361</v>
      </c>
      <c r="O366" s="30"/>
      <c r="P366" s="31"/>
      <c r="Q366" s="32"/>
      <c r="R366" s="62"/>
      <c r="S366" s="30"/>
      <c r="U366" s="31"/>
      <c r="V366" s="30"/>
    </row>
    <row r="367" spans="2:22" ht="15.75" x14ac:dyDescent="0.25">
      <c r="B367" s="24">
        <v>362</v>
      </c>
      <c r="C367" s="119">
        <v>45</v>
      </c>
      <c r="D367" s="120">
        <v>90.616957416086393</v>
      </c>
      <c r="E367" s="121">
        <v>8959.5378887139577</v>
      </c>
      <c r="F367" s="120">
        <v>113.38304258391361</v>
      </c>
      <c r="G367" s="119">
        <v>15859.665968242101</v>
      </c>
      <c r="I367" s="31"/>
      <c r="J367" s="30"/>
      <c r="L367" s="6"/>
      <c r="N367" s="24">
        <v>362</v>
      </c>
      <c r="O367" s="30"/>
      <c r="P367" s="31"/>
      <c r="Q367" s="32"/>
      <c r="R367" s="62"/>
      <c r="S367" s="30"/>
      <c r="U367" s="31"/>
      <c r="V367" s="30"/>
    </row>
    <row r="368" spans="2:22" ht="15.75" x14ac:dyDescent="0.25">
      <c r="B368" s="24">
        <v>363</v>
      </c>
      <c r="C368" s="119">
        <v>45</v>
      </c>
      <c r="D368" s="120">
        <v>85.718103172000468</v>
      </c>
      <c r="E368" s="121">
        <v>26002.385262866967</v>
      </c>
      <c r="F368" s="120">
        <v>118.28189682799953</v>
      </c>
      <c r="G368" s="119">
        <v>2075611.4509443259</v>
      </c>
      <c r="I368" s="31"/>
      <c r="J368" s="30"/>
      <c r="L368" s="6"/>
      <c r="N368" s="24">
        <v>363</v>
      </c>
      <c r="O368" s="30"/>
      <c r="P368" s="31"/>
      <c r="Q368" s="32"/>
      <c r="R368" s="62"/>
      <c r="S368" s="30"/>
      <c r="U368" s="31"/>
      <c r="V368" s="30"/>
    </row>
    <row r="369" spans="2:22" ht="15.75" x14ac:dyDescent="0.25">
      <c r="B369" s="24">
        <v>364</v>
      </c>
      <c r="C369" s="119">
        <v>46</v>
      </c>
      <c r="D369" s="120">
        <v>91.82132517198346</v>
      </c>
      <c r="E369" s="121">
        <v>15712.971924206324</v>
      </c>
      <c r="F369" s="120">
        <v>111.17867482801654</v>
      </c>
      <c r="G369" s="119">
        <v>746947.39614308812</v>
      </c>
      <c r="I369" s="31"/>
      <c r="J369" s="30"/>
      <c r="L369" s="6"/>
      <c r="N369" s="24">
        <v>364</v>
      </c>
      <c r="O369" s="30"/>
      <c r="P369" s="31"/>
      <c r="Q369" s="32"/>
      <c r="R369" s="62"/>
      <c r="S369" s="30"/>
      <c r="U369" s="31"/>
      <c r="V369" s="30"/>
    </row>
    <row r="370" spans="2:22" ht="15.75" x14ac:dyDescent="0.25">
      <c r="B370" s="24">
        <v>365</v>
      </c>
      <c r="C370" s="119">
        <v>44</v>
      </c>
      <c r="D370" s="120">
        <v>95.824317449675249</v>
      </c>
      <c r="E370" s="121">
        <v>12683.962107286092</v>
      </c>
      <c r="F370" s="120">
        <v>109.17568255032475</v>
      </c>
      <c r="G370" s="119">
        <v>384780.22050541453</v>
      </c>
      <c r="I370" s="31"/>
      <c r="J370" s="30"/>
      <c r="L370" s="6"/>
      <c r="N370" s="24">
        <v>365</v>
      </c>
      <c r="O370" s="30"/>
      <c r="P370" s="31"/>
      <c r="Q370" s="32"/>
      <c r="R370" s="62"/>
      <c r="S370" s="30"/>
      <c r="U370" s="31"/>
      <c r="V370" s="30"/>
    </row>
    <row r="371" spans="2:22" ht="15.75" x14ac:dyDescent="0.25">
      <c r="B371" s="24">
        <v>366</v>
      </c>
      <c r="C371" s="119">
        <v>47</v>
      </c>
      <c r="D371" s="120">
        <v>91.739023517957179</v>
      </c>
      <c r="E371" s="121">
        <v>14443.335065104897</v>
      </c>
      <c r="F371" s="120">
        <v>110.26097648204282</v>
      </c>
      <c r="G371" s="119">
        <v>592536.22793579544</v>
      </c>
      <c r="I371" s="31"/>
      <c r="J371" s="30"/>
      <c r="L371" s="6"/>
      <c r="N371" s="24">
        <v>366</v>
      </c>
      <c r="O371" s="30"/>
      <c r="P371" s="31"/>
      <c r="Q371" s="32"/>
      <c r="R371" s="62"/>
      <c r="S371" s="30"/>
      <c r="U371" s="31"/>
      <c r="V371" s="30"/>
    </row>
    <row r="372" spans="2:22" ht="15.75" x14ac:dyDescent="0.25">
      <c r="B372" s="24">
        <v>367</v>
      </c>
      <c r="C372" s="119">
        <v>44</v>
      </c>
      <c r="D372" s="120">
        <v>87.007654527466073</v>
      </c>
      <c r="E372" s="121">
        <v>6513.3970878752643</v>
      </c>
      <c r="F372" s="120">
        <v>117.99234547253393</v>
      </c>
      <c r="G372" s="119">
        <v>-231469.00060762535</v>
      </c>
      <c r="I372" s="31"/>
      <c r="J372" s="30"/>
      <c r="L372" s="6"/>
      <c r="N372" s="24">
        <v>367</v>
      </c>
      <c r="O372" s="30"/>
      <c r="P372" s="31"/>
      <c r="Q372" s="32"/>
      <c r="R372" s="62"/>
      <c r="S372" s="30"/>
      <c r="U372" s="31"/>
      <c r="V372" s="30"/>
    </row>
    <row r="373" spans="2:22" ht="15.75" x14ac:dyDescent="0.25">
      <c r="B373" s="24">
        <v>368</v>
      </c>
      <c r="C373" s="119">
        <v>46</v>
      </c>
      <c r="D373" s="120">
        <v>87.092012284560667</v>
      </c>
      <c r="E373" s="121">
        <v>16505.646722466834</v>
      </c>
      <c r="F373" s="120">
        <v>115.90798771543933</v>
      </c>
      <c r="G373" s="119">
        <v>913136.29754306725</v>
      </c>
      <c r="I373" s="31"/>
      <c r="J373" s="30"/>
      <c r="L373" s="6"/>
      <c r="N373" s="24">
        <v>368</v>
      </c>
      <c r="O373" s="30"/>
      <c r="P373" s="31"/>
      <c r="Q373" s="32"/>
      <c r="R373" s="62"/>
      <c r="S373" s="30"/>
      <c r="U373" s="31"/>
      <c r="V373" s="30"/>
    </row>
    <row r="374" spans="2:22" ht="15.75" x14ac:dyDescent="0.25">
      <c r="B374" s="24">
        <v>369</v>
      </c>
      <c r="C374" s="119">
        <v>46</v>
      </c>
      <c r="D374" s="120">
        <v>94.107102906529917</v>
      </c>
      <c r="E374" s="121">
        <v>12122.819717300124</v>
      </c>
      <c r="F374" s="120">
        <v>108.89289709347008</v>
      </c>
      <c r="G374" s="119">
        <v>320088.9599586525</v>
      </c>
      <c r="I374" s="31"/>
      <c r="J374" s="30"/>
      <c r="L374" s="6"/>
      <c r="N374" s="24">
        <v>369</v>
      </c>
      <c r="O374" s="30"/>
      <c r="P374" s="31"/>
      <c r="Q374" s="32"/>
      <c r="R374" s="62"/>
      <c r="S374" s="30"/>
      <c r="U374" s="31"/>
      <c r="V374" s="30"/>
    </row>
    <row r="375" spans="2:22" ht="15.75" x14ac:dyDescent="0.25">
      <c r="B375" s="24">
        <v>370</v>
      </c>
      <c r="C375" s="119">
        <v>45</v>
      </c>
      <c r="D375" s="120">
        <v>87.131237830532825</v>
      </c>
      <c r="E375" s="121">
        <v>11844.075133737349</v>
      </c>
      <c r="F375" s="120">
        <v>116.86876216946717</v>
      </c>
      <c r="G375" s="119">
        <v>384202.3999220503</v>
      </c>
      <c r="I375" s="31"/>
      <c r="J375" s="30"/>
      <c r="L375" s="6"/>
      <c r="N375" s="24">
        <v>370</v>
      </c>
      <c r="O375" s="30"/>
      <c r="P375" s="31"/>
      <c r="Q375" s="32"/>
      <c r="R375" s="62"/>
      <c r="S375" s="30"/>
      <c r="U375" s="31"/>
      <c r="V375" s="30"/>
    </row>
    <row r="376" spans="2:22" ht="15.75" x14ac:dyDescent="0.25">
      <c r="B376" s="24">
        <v>371</v>
      </c>
      <c r="C376" s="119">
        <v>44</v>
      </c>
      <c r="D376" s="120">
        <v>90.57362410274547</v>
      </c>
      <c r="E376" s="121">
        <v>16442.114288471723</v>
      </c>
      <c r="F376" s="120">
        <v>114.42637589725453</v>
      </c>
      <c r="G376" s="119">
        <v>881411.550118285</v>
      </c>
      <c r="I376" s="31"/>
      <c r="J376" s="30"/>
      <c r="L376" s="6"/>
      <c r="N376" s="24">
        <v>371</v>
      </c>
      <c r="O376" s="30"/>
      <c r="P376" s="31"/>
      <c r="Q376" s="32"/>
      <c r="R376" s="62"/>
      <c r="S376" s="30"/>
      <c r="U376" s="31"/>
      <c r="V376" s="30"/>
    </row>
    <row r="377" spans="2:22" ht="15.75" x14ac:dyDescent="0.25">
      <c r="B377" s="24">
        <v>372</v>
      </c>
      <c r="C377" s="119">
        <v>47</v>
      </c>
      <c r="D377" s="120">
        <v>87.272690786441984</v>
      </c>
      <c r="E377" s="121">
        <v>19175.240848630194</v>
      </c>
      <c r="F377" s="120">
        <v>114.72730921355802</v>
      </c>
      <c r="G377" s="119">
        <v>1199923.7860852447</v>
      </c>
      <c r="I377" s="31"/>
      <c r="J377" s="30"/>
      <c r="L377" s="6"/>
      <c r="N377" s="24">
        <v>372</v>
      </c>
      <c r="O377" s="30"/>
      <c r="P377" s="31"/>
      <c r="Q377" s="32"/>
      <c r="R377" s="62"/>
      <c r="S377" s="30"/>
      <c r="U377" s="31"/>
      <c r="V377" s="30"/>
    </row>
    <row r="378" spans="2:22" ht="15.75" x14ac:dyDescent="0.25">
      <c r="B378" s="24">
        <v>373</v>
      </c>
      <c r="C378" s="119">
        <v>44</v>
      </c>
      <c r="D378" s="120">
        <v>82.56809737307286</v>
      </c>
      <c r="E378" s="121">
        <v>9297.9042130884591</v>
      </c>
      <c r="F378" s="120">
        <v>122.43190262692714</v>
      </c>
      <c r="G378" s="119">
        <v>138360.10325134173</v>
      </c>
      <c r="I378" s="31"/>
      <c r="J378" s="30"/>
      <c r="L378" s="6"/>
      <c r="N378" s="24">
        <v>373</v>
      </c>
      <c r="O378" s="30"/>
      <c r="P378" s="31"/>
      <c r="Q378" s="32"/>
      <c r="R378" s="62"/>
      <c r="S378" s="30"/>
      <c r="U378" s="31"/>
      <c r="V378" s="30"/>
    </row>
    <row r="379" spans="2:22" ht="15.75" x14ac:dyDescent="0.25">
      <c r="B379" s="24">
        <v>374</v>
      </c>
      <c r="C379" s="119">
        <v>44</v>
      </c>
      <c r="D379" s="120">
        <v>96.157088383540668</v>
      </c>
      <c r="E379" s="121">
        <v>16498.928675859675</v>
      </c>
      <c r="F379" s="120">
        <v>108.84291161645933</v>
      </c>
      <c r="G379" s="119">
        <v>795791.43563286099</v>
      </c>
      <c r="I379" s="31"/>
      <c r="J379" s="30"/>
      <c r="L379" s="6"/>
      <c r="N379" s="24">
        <v>374</v>
      </c>
      <c r="O379" s="30"/>
      <c r="P379" s="31"/>
      <c r="Q379" s="32"/>
      <c r="R379" s="62"/>
      <c r="S379" s="30"/>
      <c r="U379" s="31"/>
      <c r="V379" s="30"/>
    </row>
    <row r="380" spans="2:22" ht="15.75" x14ac:dyDescent="0.25">
      <c r="B380" s="24">
        <v>375</v>
      </c>
      <c r="C380" s="119">
        <v>46</v>
      </c>
      <c r="D380" s="120">
        <v>88.005191648953868</v>
      </c>
      <c r="E380" s="121">
        <v>14393.310043815036</v>
      </c>
      <c r="F380" s="120">
        <v>114.99480835104613</v>
      </c>
      <c r="G380" s="119">
        <v>655155.93002569745</v>
      </c>
      <c r="I380" s="31"/>
      <c r="J380" s="30"/>
      <c r="L380" s="6"/>
      <c r="N380" s="24">
        <v>375</v>
      </c>
      <c r="O380" s="30"/>
      <c r="P380" s="31"/>
      <c r="Q380" s="32"/>
      <c r="R380" s="62"/>
      <c r="S380" s="30"/>
      <c r="U380" s="31"/>
      <c r="V380" s="30"/>
    </row>
    <row r="381" spans="2:22" ht="15.75" x14ac:dyDescent="0.25">
      <c r="B381" s="24">
        <v>376</v>
      </c>
      <c r="C381" s="119">
        <v>44</v>
      </c>
      <c r="D381" s="120">
        <v>95.355794463426847</v>
      </c>
      <c r="E381" s="121">
        <v>11057.129067596876</v>
      </c>
      <c r="F381" s="120">
        <v>109.64420553657315</v>
      </c>
      <c r="G381" s="119">
        <v>212350.13213200937</v>
      </c>
      <c r="I381" s="31"/>
      <c r="J381" s="30"/>
      <c r="L381" s="6"/>
      <c r="N381" s="24">
        <v>376</v>
      </c>
      <c r="O381" s="30"/>
      <c r="P381" s="31"/>
      <c r="Q381" s="32"/>
      <c r="R381" s="62"/>
      <c r="S381" s="30"/>
      <c r="U381" s="31"/>
      <c r="V381" s="30"/>
    </row>
    <row r="382" spans="2:22" ht="15.75" x14ac:dyDescent="0.25">
      <c r="B382" s="24">
        <v>377</v>
      </c>
      <c r="C382" s="119">
        <v>44</v>
      </c>
      <c r="D382" s="120">
        <v>89.709334442161975</v>
      </c>
      <c r="E382" s="121">
        <v>13513.235625647583</v>
      </c>
      <c r="F382" s="120">
        <v>115.29066555783803</v>
      </c>
      <c r="G382" s="119">
        <v>557949.92912079766</v>
      </c>
      <c r="I382" s="31"/>
      <c r="J382" s="30"/>
      <c r="L382" s="6"/>
      <c r="N382" s="24">
        <v>377</v>
      </c>
      <c r="O382" s="30"/>
      <c r="P382" s="31"/>
      <c r="Q382" s="32"/>
      <c r="R382" s="62"/>
      <c r="S382" s="30"/>
      <c r="U382" s="31"/>
      <c r="V382" s="30"/>
    </row>
    <row r="383" spans="2:22" ht="15.75" x14ac:dyDescent="0.25">
      <c r="B383" s="24">
        <v>378</v>
      </c>
      <c r="C383" s="119">
        <v>46</v>
      </c>
      <c r="D383" s="120">
        <v>99.545130599026521</v>
      </c>
      <c r="E383" s="121">
        <v>12340.164647306436</v>
      </c>
      <c r="F383" s="120">
        <v>103.45486940097348</v>
      </c>
      <c r="G383" s="119">
        <v>276650.12197359721</v>
      </c>
      <c r="I383" s="31"/>
      <c r="J383" s="30"/>
      <c r="L383" s="6"/>
      <c r="N383" s="24">
        <v>378</v>
      </c>
      <c r="O383" s="30"/>
      <c r="P383" s="31"/>
      <c r="Q383" s="32"/>
      <c r="R383" s="62"/>
      <c r="S383" s="30"/>
      <c r="U383" s="31"/>
      <c r="V383" s="30"/>
    </row>
    <row r="384" spans="2:22" ht="15.75" x14ac:dyDescent="0.25">
      <c r="B384" s="24">
        <v>379</v>
      </c>
      <c r="C384" s="119">
        <v>43</v>
      </c>
      <c r="D384" s="120">
        <v>89.188818819738714</v>
      </c>
      <c r="E384" s="121">
        <v>18710.495387077914</v>
      </c>
      <c r="F384" s="120">
        <v>116.81118118026129</v>
      </c>
      <c r="G384" s="119">
        <v>1185595.0666324012</v>
      </c>
      <c r="I384" s="31"/>
      <c r="J384" s="30"/>
      <c r="L384" s="6"/>
      <c r="N384" s="24">
        <v>379</v>
      </c>
      <c r="O384" s="30"/>
      <c r="P384" s="31"/>
      <c r="Q384" s="32"/>
      <c r="R384" s="62"/>
      <c r="S384" s="30"/>
      <c r="U384" s="31"/>
      <c r="V384" s="30"/>
    </row>
    <row r="385" spans="2:22" ht="15.75" x14ac:dyDescent="0.25">
      <c r="B385" s="24">
        <v>380</v>
      </c>
      <c r="C385" s="119">
        <v>43</v>
      </c>
      <c r="D385" s="120">
        <v>99.308372739304914</v>
      </c>
      <c r="E385" s="121">
        <v>9693.8821276976341</v>
      </c>
      <c r="F385" s="120">
        <v>106.69162726069509</v>
      </c>
      <c r="G385" s="119">
        <v>34256.058677429799</v>
      </c>
      <c r="I385" s="31"/>
      <c r="J385" s="30"/>
      <c r="L385" s="6"/>
      <c r="N385" s="24">
        <v>380</v>
      </c>
      <c r="O385" s="30"/>
      <c r="P385" s="31"/>
      <c r="Q385" s="32"/>
      <c r="R385" s="62"/>
      <c r="S385" s="30"/>
      <c r="U385" s="31"/>
      <c r="V385" s="30"/>
    </row>
    <row r="386" spans="2:22" ht="15.75" x14ac:dyDescent="0.25">
      <c r="B386" s="24">
        <v>381</v>
      </c>
      <c r="C386" s="119">
        <v>44</v>
      </c>
      <c r="D386" s="120">
        <v>84.74110904766026</v>
      </c>
      <c r="E386" s="121">
        <v>17609.897193159501</v>
      </c>
      <c r="F386" s="120">
        <v>120.25889095233974</v>
      </c>
      <c r="G386" s="119">
        <v>1117746.7062340821</v>
      </c>
      <c r="I386" s="31"/>
      <c r="J386" s="30"/>
      <c r="L386" s="6"/>
      <c r="N386" s="24">
        <v>381</v>
      </c>
      <c r="O386" s="30"/>
      <c r="P386" s="31"/>
      <c r="Q386" s="32"/>
      <c r="R386" s="62"/>
      <c r="S386" s="30"/>
      <c r="U386" s="31"/>
      <c r="V386" s="30"/>
    </row>
    <row r="387" spans="2:22" ht="15.75" x14ac:dyDescent="0.25">
      <c r="B387" s="24">
        <v>382</v>
      </c>
      <c r="C387" s="119">
        <v>44</v>
      </c>
      <c r="D387" s="120">
        <v>83.231825576406479</v>
      </c>
      <c r="E387" s="121">
        <v>17028.722294287712</v>
      </c>
      <c r="F387" s="120">
        <v>121.76817442359352</v>
      </c>
      <c r="G387" s="119">
        <v>1073556.4265417617</v>
      </c>
      <c r="I387" s="31"/>
      <c r="J387" s="30"/>
      <c r="L387" s="6"/>
      <c r="N387" s="24">
        <v>382</v>
      </c>
      <c r="O387" s="30"/>
      <c r="P387" s="31"/>
      <c r="Q387" s="32"/>
      <c r="R387" s="62"/>
      <c r="S387" s="30"/>
      <c r="U387" s="31"/>
      <c r="V387" s="30"/>
    </row>
    <row r="388" spans="2:22" ht="15.75" x14ac:dyDescent="0.25">
      <c r="B388" s="24">
        <v>383</v>
      </c>
      <c r="C388" s="119">
        <v>46</v>
      </c>
      <c r="D388" s="120">
        <v>85.073043202441696</v>
      </c>
      <c r="E388" s="121">
        <v>14619.655335612708</v>
      </c>
      <c r="F388" s="120">
        <v>117.9269567975583</v>
      </c>
      <c r="G388" s="119">
        <v>724051.46315799258</v>
      </c>
      <c r="I388" s="31"/>
      <c r="J388" s="30"/>
      <c r="L388" s="6"/>
      <c r="N388" s="24">
        <v>383</v>
      </c>
      <c r="O388" s="30"/>
      <c r="P388" s="31"/>
      <c r="Q388" s="32"/>
      <c r="R388" s="62"/>
      <c r="S388" s="30"/>
      <c r="U388" s="31"/>
      <c r="V388" s="30"/>
    </row>
    <row r="389" spans="2:22" ht="15.75" x14ac:dyDescent="0.25">
      <c r="B389" s="24">
        <v>384</v>
      </c>
      <c r="C389" s="119">
        <v>45</v>
      </c>
      <c r="D389" s="120">
        <v>88.132542215942607</v>
      </c>
      <c r="E389" s="121">
        <v>14237.362923497969</v>
      </c>
      <c r="F389" s="120">
        <v>115.86745778405739</v>
      </c>
      <c r="G389" s="119">
        <v>649647.04749470484</v>
      </c>
      <c r="I389" s="31"/>
      <c r="J389" s="30"/>
      <c r="L389" s="6"/>
      <c r="N389" s="24">
        <v>384</v>
      </c>
      <c r="O389" s="30"/>
      <c r="P389" s="31"/>
      <c r="Q389" s="32"/>
      <c r="R389" s="62"/>
      <c r="S389" s="30"/>
      <c r="U389" s="31"/>
      <c r="V389" s="30"/>
    </row>
    <row r="390" spans="2:22" ht="15.75" x14ac:dyDescent="0.25">
      <c r="B390" s="24">
        <v>385</v>
      </c>
      <c r="C390" s="119">
        <v>44</v>
      </c>
      <c r="D390" s="120">
        <v>84.542653552666465</v>
      </c>
      <c r="E390" s="121">
        <v>13401.666966929697</v>
      </c>
      <c r="F390" s="120">
        <v>120.45734644733353</v>
      </c>
      <c r="G390" s="119">
        <v>614329.24080723617</v>
      </c>
      <c r="I390" s="31"/>
      <c r="J390" s="30"/>
      <c r="L390" s="6"/>
      <c r="N390" s="24">
        <v>385</v>
      </c>
      <c r="O390" s="30"/>
      <c r="P390" s="31"/>
      <c r="Q390" s="32"/>
      <c r="R390" s="62"/>
      <c r="S390" s="30"/>
      <c r="U390" s="31"/>
      <c r="V390" s="30"/>
    </row>
    <row r="391" spans="2:22" ht="15.75" x14ac:dyDescent="0.25">
      <c r="B391" s="24">
        <v>386</v>
      </c>
      <c r="C391" s="119">
        <v>44</v>
      </c>
      <c r="D391" s="120">
        <v>94.855588101847275</v>
      </c>
      <c r="E391" s="121">
        <v>17884.92624511545</v>
      </c>
      <c r="F391" s="120">
        <v>110.14441189815273</v>
      </c>
      <c r="G391" s="119">
        <v>969924.6831100781</v>
      </c>
      <c r="I391" s="31"/>
      <c r="J391" s="30"/>
      <c r="L391" s="6"/>
      <c r="N391" s="24">
        <v>386</v>
      </c>
      <c r="O391" s="30"/>
      <c r="P391" s="31"/>
      <c r="Q391" s="32"/>
      <c r="R391" s="62"/>
      <c r="S391" s="30"/>
      <c r="U391" s="31"/>
      <c r="V391" s="30"/>
    </row>
    <row r="392" spans="2:22" ht="15.75" x14ac:dyDescent="0.25">
      <c r="B392" s="24">
        <v>387</v>
      </c>
      <c r="C392" s="119">
        <v>44</v>
      </c>
      <c r="D392" s="120">
        <v>86.189030750003212</v>
      </c>
      <c r="E392" s="121">
        <v>17267.897874899838</v>
      </c>
      <c r="F392" s="120">
        <v>118.81096924999679</v>
      </c>
      <c r="G392" s="119">
        <v>1051615.6834268095</v>
      </c>
      <c r="I392" s="31"/>
      <c r="J392" s="30"/>
      <c r="L392" s="6"/>
      <c r="N392" s="24">
        <v>387</v>
      </c>
      <c r="O392" s="30"/>
      <c r="P392" s="31"/>
      <c r="Q392" s="32"/>
      <c r="R392" s="62"/>
      <c r="S392" s="30"/>
      <c r="U392" s="31"/>
      <c r="V392" s="30"/>
    </row>
    <row r="393" spans="2:22" ht="15.75" x14ac:dyDescent="0.25">
      <c r="B393" s="24">
        <v>388</v>
      </c>
      <c r="C393" s="119">
        <v>44</v>
      </c>
      <c r="D393" s="120">
        <v>83.729980742150701</v>
      </c>
      <c r="E393" s="121">
        <v>15549.220603724647</v>
      </c>
      <c r="F393" s="120">
        <v>121.2700192578493</v>
      </c>
      <c r="G393" s="119">
        <v>885654.28205823503</v>
      </c>
      <c r="I393" s="31"/>
      <c r="J393" s="30"/>
      <c r="L393" s="6"/>
      <c r="N393" s="24">
        <v>388</v>
      </c>
      <c r="O393" s="30"/>
      <c r="P393" s="31"/>
      <c r="Q393" s="32"/>
      <c r="R393" s="62"/>
      <c r="S393" s="30"/>
      <c r="U393" s="31"/>
      <c r="V393" s="30"/>
    </row>
    <row r="394" spans="2:22" ht="15.75" x14ac:dyDescent="0.25">
      <c r="B394" s="24">
        <v>389</v>
      </c>
      <c r="C394" s="119">
        <v>43</v>
      </c>
      <c r="D394" s="120">
        <v>95.768743048744668</v>
      </c>
      <c r="E394" s="121">
        <v>16936.431952186766</v>
      </c>
      <c r="F394" s="120">
        <v>110.23125695125533</v>
      </c>
      <c r="G394" s="119">
        <v>866924.18235895038</v>
      </c>
      <c r="I394" s="31"/>
      <c r="J394" s="30"/>
      <c r="L394" s="6"/>
      <c r="N394" s="24">
        <v>389</v>
      </c>
      <c r="O394" s="30"/>
      <c r="P394" s="31"/>
      <c r="Q394" s="32"/>
      <c r="R394" s="62"/>
      <c r="S394" s="30"/>
      <c r="U394" s="31"/>
      <c r="V394" s="30"/>
    </row>
    <row r="395" spans="2:22" ht="15.75" x14ac:dyDescent="0.25">
      <c r="B395" s="24">
        <v>390</v>
      </c>
      <c r="C395" s="119">
        <v>45</v>
      </c>
      <c r="D395" s="120">
        <v>89.438948961404677</v>
      </c>
      <c r="E395" s="121">
        <v>20826.436981127488</v>
      </c>
      <c r="F395" s="120">
        <v>114.56105103859532</v>
      </c>
      <c r="G395" s="119">
        <v>1385898.5099470355</v>
      </c>
      <c r="I395" s="31"/>
      <c r="J395" s="30"/>
      <c r="L395" s="6"/>
      <c r="N395" s="24">
        <v>390</v>
      </c>
      <c r="O395" s="30"/>
      <c r="P395" s="31"/>
      <c r="Q395" s="32"/>
      <c r="R395" s="62"/>
      <c r="S395" s="30"/>
      <c r="U395" s="31"/>
      <c r="V395" s="30"/>
    </row>
    <row r="396" spans="2:22" ht="15.75" x14ac:dyDescent="0.25">
      <c r="B396" s="24">
        <v>391</v>
      </c>
      <c r="C396" s="119">
        <v>45</v>
      </c>
      <c r="D396" s="120">
        <v>88.242602002112974</v>
      </c>
      <c r="E396" s="121">
        <v>14131.126839940691</v>
      </c>
      <c r="F396" s="120">
        <v>115.75739799788703</v>
      </c>
      <c r="G396" s="119">
        <v>635782.47376963822</v>
      </c>
      <c r="I396" s="31"/>
      <c r="J396" s="30"/>
      <c r="L396" s="6"/>
      <c r="N396" s="24">
        <v>391</v>
      </c>
      <c r="O396" s="30"/>
      <c r="P396" s="31"/>
      <c r="Q396" s="32"/>
      <c r="R396" s="62"/>
      <c r="S396" s="30"/>
      <c r="U396" s="31"/>
      <c r="V396" s="30"/>
    </row>
    <row r="397" spans="2:22" ht="15.75" x14ac:dyDescent="0.25">
      <c r="B397" s="24">
        <v>392</v>
      </c>
      <c r="C397" s="119">
        <v>46</v>
      </c>
      <c r="D397" s="120">
        <v>89.297808068930706</v>
      </c>
      <c r="E397" s="121">
        <v>12822.96780784584</v>
      </c>
      <c r="F397" s="120">
        <v>113.70219193106929</v>
      </c>
      <c r="G397" s="119">
        <v>457999.54681361048</v>
      </c>
      <c r="I397" s="31"/>
      <c r="J397" s="30"/>
      <c r="L397" s="6"/>
      <c r="N397" s="24">
        <v>392</v>
      </c>
      <c r="O397" s="30"/>
      <c r="P397" s="31"/>
      <c r="Q397" s="32"/>
      <c r="R397" s="62"/>
      <c r="S397" s="30"/>
      <c r="U397" s="31"/>
      <c r="V397" s="30"/>
    </row>
    <row r="398" spans="2:22" ht="15.75" x14ac:dyDescent="0.25">
      <c r="B398" s="24">
        <v>393</v>
      </c>
      <c r="C398" s="119">
        <v>45</v>
      </c>
      <c r="D398" s="120">
        <v>83.198628473395118</v>
      </c>
      <c r="E398" s="121">
        <v>11376.49243351226</v>
      </c>
      <c r="F398" s="120">
        <v>120.80137152660488</v>
      </c>
      <c r="G398" s="119">
        <v>374295.88913032366</v>
      </c>
      <c r="I398" s="31"/>
      <c r="J398" s="30"/>
      <c r="L398" s="6"/>
      <c r="N398" s="24">
        <v>393</v>
      </c>
      <c r="O398" s="30"/>
      <c r="P398" s="31"/>
      <c r="Q398" s="32"/>
      <c r="R398" s="62"/>
      <c r="S398" s="30"/>
      <c r="U398" s="31"/>
      <c r="V398" s="30"/>
    </row>
    <row r="399" spans="2:22" ht="15.75" x14ac:dyDescent="0.25">
      <c r="B399" s="24">
        <v>394</v>
      </c>
      <c r="C399" s="119">
        <v>47</v>
      </c>
      <c r="D399" s="120">
        <v>80.61490484976531</v>
      </c>
      <c r="E399" s="121">
        <v>18922.127654668468</v>
      </c>
      <c r="F399" s="120">
        <v>121.38509515023469</v>
      </c>
      <c r="G399" s="119">
        <v>1296864.2658068193</v>
      </c>
      <c r="I399" s="31"/>
      <c r="J399" s="30"/>
      <c r="L399" s="6"/>
      <c r="N399" s="24">
        <v>394</v>
      </c>
      <c r="O399" s="30"/>
      <c r="P399" s="31"/>
      <c r="Q399" s="32"/>
      <c r="R399" s="62"/>
      <c r="S399" s="30"/>
      <c r="U399" s="31"/>
      <c r="V399" s="30"/>
    </row>
    <row r="400" spans="2:22" ht="15.75" x14ac:dyDescent="0.25">
      <c r="B400" s="24">
        <v>395</v>
      </c>
      <c r="C400" s="119">
        <v>46</v>
      </c>
      <c r="D400" s="120">
        <v>88.37200677145367</v>
      </c>
      <c r="E400" s="121">
        <v>22001.160096211264</v>
      </c>
      <c r="F400" s="120">
        <v>114.62799322854633</v>
      </c>
      <c r="G400" s="119">
        <v>1521948.8305286686</v>
      </c>
      <c r="I400" s="31"/>
      <c r="J400" s="30"/>
      <c r="L400" s="6"/>
      <c r="N400" s="24">
        <v>395</v>
      </c>
      <c r="O400" s="30"/>
      <c r="P400" s="31"/>
      <c r="Q400" s="32"/>
      <c r="R400" s="62"/>
      <c r="S400" s="30"/>
      <c r="U400" s="31"/>
      <c r="V400" s="30"/>
    </row>
    <row r="401" spans="2:22" ht="15.75" x14ac:dyDescent="0.25">
      <c r="B401" s="24">
        <v>396</v>
      </c>
      <c r="C401" s="119">
        <v>44</v>
      </c>
      <c r="D401" s="120">
        <v>96.047479606781678</v>
      </c>
      <c r="E401" s="121">
        <v>12676.206484916756</v>
      </c>
      <c r="F401" s="120">
        <v>108.95252039321832</v>
      </c>
      <c r="G401" s="119">
        <v>381104.6455565393</v>
      </c>
      <c r="I401" s="31"/>
      <c r="J401" s="30"/>
      <c r="L401" s="6"/>
      <c r="N401" s="24">
        <v>396</v>
      </c>
      <c r="O401" s="30"/>
      <c r="P401" s="31"/>
      <c r="Q401" s="32"/>
      <c r="R401" s="62"/>
      <c r="S401" s="30"/>
      <c r="U401" s="31"/>
      <c r="V401" s="30"/>
    </row>
    <row r="402" spans="2:22" ht="15.75" x14ac:dyDescent="0.25">
      <c r="B402" s="24">
        <v>397</v>
      </c>
      <c r="C402" s="119">
        <v>43</v>
      </c>
      <c r="D402" s="120">
        <v>87.465434861914588</v>
      </c>
      <c r="E402" s="121">
        <v>6202.0451481388591</v>
      </c>
      <c r="F402" s="120">
        <v>118.53456513808541</v>
      </c>
      <c r="G402" s="119">
        <v>-264843.27539858781</v>
      </c>
      <c r="I402" s="31"/>
      <c r="J402" s="30"/>
      <c r="L402" s="6"/>
      <c r="N402" s="24">
        <v>397</v>
      </c>
      <c r="O402" s="30"/>
      <c r="P402" s="31"/>
      <c r="Q402" s="32"/>
      <c r="R402" s="62"/>
      <c r="S402" s="30"/>
      <c r="U402" s="31"/>
      <c r="V402" s="30"/>
    </row>
    <row r="403" spans="2:22" ht="15.75" x14ac:dyDescent="0.25">
      <c r="B403" s="24">
        <v>398</v>
      </c>
      <c r="C403" s="119">
        <v>46</v>
      </c>
      <c r="D403" s="120">
        <v>85.979124019984752</v>
      </c>
      <c r="E403" s="121">
        <v>11953.671263435037</v>
      </c>
      <c r="F403" s="120">
        <v>117.02087598001525</v>
      </c>
      <c r="G403" s="119">
        <v>398829.08242430375</v>
      </c>
      <c r="I403" s="31"/>
      <c r="J403" s="30"/>
      <c r="L403" s="6"/>
      <c r="N403" s="24">
        <v>398</v>
      </c>
      <c r="O403" s="30"/>
      <c r="P403" s="31"/>
      <c r="Q403" s="32"/>
      <c r="R403" s="62"/>
      <c r="S403" s="30"/>
      <c r="U403" s="31"/>
      <c r="V403" s="30"/>
    </row>
    <row r="404" spans="2:22" ht="15.75" x14ac:dyDescent="0.25">
      <c r="B404" s="24">
        <v>399</v>
      </c>
      <c r="C404" s="119">
        <v>43</v>
      </c>
      <c r="D404" s="120">
        <v>86.963333527768128</v>
      </c>
      <c r="E404" s="121">
        <v>15735.968832712841</v>
      </c>
      <c r="F404" s="120">
        <v>119.03666647223187</v>
      </c>
      <c r="G404" s="119">
        <v>873157.27355707437</v>
      </c>
      <c r="I404" s="31"/>
      <c r="J404" s="30"/>
      <c r="L404" s="6"/>
      <c r="N404" s="24">
        <v>399</v>
      </c>
      <c r="O404" s="30"/>
      <c r="P404" s="31"/>
      <c r="Q404" s="32"/>
      <c r="R404" s="62"/>
      <c r="S404" s="30"/>
      <c r="U404" s="31"/>
      <c r="V404" s="30"/>
    </row>
    <row r="405" spans="2:22" ht="15.75" x14ac:dyDescent="0.25">
      <c r="B405" s="24">
        <v>400</v>
      </c>
      <c r="C405" s="119">
        <v>45</v>
      </c>
      <c r="D405" s="120">
        <v>97.245733321351594</v>
      </c>
      <c r="E405" s="121">
        <v>11580.035918229467</v>
      </c>
      <c r="F405" s="120">
        <v>106.75426667864841</v>
      </c>
      <c r="G405" s="119">
        <v>236218.24256299576</v>
      </c>
      <c r="I405" s="31"/>
      <c r="J405" s="30"/>
      <c r="L405" s="6"/>
      <c r="N405" s="24">
        <v>400</v>
      </c>
      <c r="O405" s="30"/>
      <c r="P405" s="31"/>
      <c r="Q405" s="32"/>
      <c r="R405" s="62"/>
      <c r="S405" s="30"/>
      <c r="U405" s="31"/>
      <c r="V405" s="30"/>
    </row>
    <row r="406" spans="2:22" ht="15.75" x14ac:dyDescent="0.25">
      <c r="B406" s="24">
        <v>401</v>
      </c>
      <c r="C406" s="119">
        <v>43</v>
      </c>
      <c r="D406" s="120">
        <v>98.915015564228497</v>
      </c>
      <c r="E406" s="121">
        <v>11407.130018156266</v>
      </c>
      <c r="F406" s="120">
        <v>107.0849844357715</v>
      </c>
      <c r="G406" s="119">
        <v>221532.34045108571</v>
      </c>
      <c r="I406" s="31"/>
      <c r="J406" s="30"/>
      <c r="L406" s="6"/>
      <c r="N406" s="24">
        <v>401</v>
      </c>
      <c r="O406" s="30"/>
      <c r="P406" s="31"/>
      <c r="Q406" s="32"/>
      <c r="R406" s="62"/>
      <c r="S406" s="30"/>
      <c r="U406" s="31"/>
      <c r="V406" s="30"/>
    </row>
    <row r="407" spans="2:22" ht="15.75" x14ac:dyDescent="0.25">
      <c r="B407" s="24">
        <v>402</v>
      </c>
      <c r="C407" s="119">
        <v>46</v>
      </c>
      <c r="D407" s="120">
        <v>90.384581939999165</v>
      </c>
      <c r="E407" s="121">
        <v>18419.772699972611</v>
      </c>
      <c r="F407" s="120">
        <v>112.61541806000083</v>
      </c>
      <c r="G407" s="119">
        <v>1074350.4031776059</v>
      </c>
      <c r="I407" s="31"/>
      <c r="J407" s="30"/>
      <c r="L407" s="6"/>
      <c r="N407" s="24">
        <v>402</v>
      </c>
      <c r="O407" s="30"/>
      <c r="P407" s="31"/>
      <c r="Q407" s="32"/>
      <c r="R407" s="62"/>
      <c r="S407" s="30"/>
      <c r="U407" s="31"/>
      <c r="V407" s="30"/>
    </row>
    <row r="408" spans="2:22" ht="15.75" x14ac:dyDescent="0.25">
      <c r="B408" s="24">
        <v>403</v>
      </c>
      <c r="C408" s="119">
        <v>46</v>
      </c>
      <c r="D408" s="120">
        <v>95.534887912382601</v>
      </c>
      <c r="E408" s="121">
        <v>15265.217758356834</v>
      </c>
      <c r="F408" s="120">
        <v>107.4651120876174</v>
      </c>
      <c r="G408" s="119">
        <v>640478.33744370472</v>
      </c>
      <c r="I408" s="31"/>
      <c r="J408" s="30"/>
      <c r="L408" s="6"/>
      <c r="N408" s="24">
        <v>403</v>
      </c>
      <c r="O408" s="30"/>
      <c r="P408" s="31"/>
      <c r="Q408" s="32"/>
      <c r="R408" s="62"/>
      <c r="S408" s="30"/>
      <c r="U408" s="31"/>
      <c r="V408" s="30"/>
    </row>
    <row r="409" spans="2:22" ht="15.75" x14ac:dyDescent="0.25">
      <c r="B409" s="24">
        <v>404</v>
      </c>
      <c r="C409" s="119">
        <v>45</v>
      </c>
      <c r="D409" s="120">
        <v>81.885555688474298</v>
      </c>
      <c r="E409" s="121">
        <v>14637.727112552626</v>
      </c>
      <c r="F409" s="120">
        <v>122.1144443115257</v>
      </c>
      <c r="G409" s="119">
        <v>787477.91233311757</v>
      </c>
      <c r="I409" s="31"/>
      <c r="J409" s="30"/>
      <c r="L409" s="6"/>
      <c r="N409" s="24">
        <v>404</v>
      </c>
      <c r="O409" s="30"/>
      <c r="P409" s="31"/>
      <c r="Q409" s="32"/>
      <c r="R409" s="62"/>
      <c r="S409" s="30"/>
      <c r="U409" s="31"/>
      <c r="V409" s="30"/>
    </row>
    <row r="410" spans="2:22" ht="15.75" x14ac:dyDescent="0.25">
      <c r="B410" s="24">
        <v>405</v>
      </c>
      <c r="C410" s="119">
        <v>44</v>
      </c>
      <c r="D410" s="120">
        <v>93.132433497264202</v>
      </c>
      <c r="E410" s="121">
        <v>20808.855851536369</v>
      </c>
      <c r="F410" s="120">
        <v>111.8675665027358</v>
      </c>
      <c r="G410" s="119">
        <v>1327836.0658175875</v>
      </c>
      <c r="I410" s="31"/>
      <c r="J410" s="30"/>
      <c r="L410" s="6"/>
      <c r="N410" s="24">
        <v>405</v>
      </c>
      <c r="O410" s="30"/>
      <c r="P410" s="31"/>
      <c r="Q410" s="32"/>
      <c r="R410" s="62"/>
      <c r="S410" s="30"/>
      <c r="U410" s="31"/>
      <c r="V410" s="30"/>
    </row>
    <row r="411" spans="2:22" ht="15.75" x14ac:dyDescent="0.25">
      <c r="B411" s="24">
        <v>406</v>
      </c>
      <c r="C411" s="119">
        <v>44</v>
      </c>
      <c r="D411" s="120">
        <v>90.2232810008298</v>
      </c>
      <c r="E411" s="121">
        <v>17201.284631393628</v>
      </c>
      <c r="F411" s="120">
        <v>114.7767189991702</v>
      </c>
      <c r="G411" s="119">
        <v>974307.01256221137</v>
      </c>
      <c r="I411" s="31"/>
      <c r="J411" s="30"/>
      <c r="L411" s="6"/>
      <c r="N411" s="24">
        <v>406</v>
      </c>
      <c r="O411" s="30"/>
      <c r="P411" s="31"/>
      <c r="Q411" s="32"/>
      <c r="R411" s="62"/>
      <c r="S411" s="30"/>
      <c r="U411" s="31"/>
      <c r="V411" s="30"/>
    </row>
    <row r="412" spans="2:22" ht="15.75" x14ac:dyDescent="0.25">
      <c r="B412" s="24">
        <v>407</v>
      </c>
      <c r="C412" s="119">
        <v>46</v>
      </c>
      <c r="D412" s="120">
        <v>91.661936370392056</v>
      </c>
      <c r="E412" s="121">
        <v>17503.947917478457</v>
      </c>
      <c r="F412" s="120">
        <v>111.33806362960794</v>
      </c>
      <c r="G412" s="119">
        <v>948855.6670055599</v>
      </c>
      <c r="I412" s="31"/>
      <c r="J412" s="30"/>
      <c r="L412" s="6"/>
      <c r="N412" s="24">
        <v>407</v>
      </c>
      <c r="O412" s="30"/>
      <c r="P412" s="31"/>
      <c r="Q412" s="32"/>
      <c r="R412" s="62"/>
      <c r="S412" s="30"/>
      <c r="U412" s="31"/>
      <c r="V412" s="30"/>
    </row>
    <row r="413" spans="2:22" ht="15.75" x14ac:dyDescent="0.25">
      <c r="B413" s="24">
        <v>408</v>
      </c>
      <c r="C413" s="119">
        <v>46</v>
      </c>
      <c r="D413" s="120">
        <v>80.756180139213427</v>
      </c>
      <c r="E413" s="121">
        <v>14844.351492776681</v>
      </c>
      <c r="F413" s="120">
        <v>122.24381986078657</v>
      </c>
      <c r="G413" s="119">
        <v>814630.2298331908</v>
      </c>
      <c r="I413" s="31"/>
      <c r="J413" s="30"/>
      <c r="L413" s="6"/>
      <c r="N413" s="24">
        <v>408</v>
      </c>
      <c r="O413" s="30"/>
      <c r="P413" s="31"/>
      <c r="Q413" s="32"/>
      <c r="R413" s="62"/>
      <c r="S413" s="30"/>
      <c r="U413" s="31"/>
      <c r="V413" s="30"/>
    </row>
    <row r="414" spans="2:22" ht="15.75" x14ac:dyDescent="0.25">
      <c r="B414" s="24">
        <v>409</v>
      </c>
      <c r="C414" s="119">
        <v>46</v>
      </c>
      <c r="D414" s="120">
        <v>99.543241633339363</v>
      </c>
      <c r="E414" s="121">
        <v>13741.057071345354</v>
      </c>
      <c r="F414" s="120">
        <v>103.45675836666064</v>
      </c>
      <c r="G414" s="119">
        <v>421605.22113266983</v>
      </c>
      <c r="I414" s="31"/>
      <c r="J414" s="30"/>
      <c r="L414" s="6"/>
      <c r="N414" s="24">
        <v>409</v>
      </c>
      <c r="O414" s="30"/>
      <c r="P414" s="31"/>
      <c r="Q414" s="32"/>
      <c r="R414" s="62"/>
      <c r="S414" s="30"/>
      <c r="U414" s="31"/>
      <c r="V414" s="30"/>
    </row>
    <row r="415" spans="2:22" ht="15.75" x14ac:dyDescent="0.25">
      <c r="B415" s="24">
        <v>410</v>
      </c>
      <c r="C415" s="119">
        <v>46</v>
      </c>
      <c r="D415" s="120">
        <v>86.245744000254476</v>
      </c>
      <c r="E415" s="121">
        <v>8572.4803200731076</v>
      </c>
      <c r="F415" s="120">
        <v>116.75425599974552</v>
      </c>
      <c r="G415" s="119">
        <v>873.56184259604197</v>
      </c>
      <c r="I415" s="31"/>
      <c r="J415" s="30"/>
      <c r="L415" s="6"/>
      <c r="N415" s="24">
        <v>410</v>
      </c>
      <c r="O415" s="30"/>
      <c r="P415" s="31"/>
      <c r="Q415" s="32"/>
      <c r="R415" s="62"/>
      <c r="S415" s="30"/>
      <c r="U415" s="31"/>
      <c r="V415" s="30"/>
    </row>
    <row r="416" spans="2:22" ht="15.75" x14ac:dyDescent="0.25">
      <c r="B416" s="24">
        <v>411</v>
      </c>
      <c r="C416" s="119">
        <v>46</v>
      </c>
      <c r="D416" s="120">
        <v>82.156321700304389</v>
      </c>
      <c r="E416" s="121">
        <v>16357.442604579601</v>
      </c>
      <c r="F416" s="120">
        <v>120.84367829969561</v>
      </c>
      <c r="G416" s="119">
        <v>976693.53191355243</v>
      </c>
      <c r="I416" s="31"/>
      <c r="J416" s="30"/>
      <c r="L416" s="6"/>
      <c r="N416" s="24">
        <v>411</v>
      </c>
      <c r="O416" s="30"/>
      <c r="P416" s="31"/>
      <c r="Q416" s="32"/>
      <c r="R416" s="62"/>
      <c r="S416" s="30"/>
      <c r="U416" s="31"/>
      <c r="V416" s="30"/>
    </row>
    <row r="417" spans="2:22" ht="15.75" x14ac:dyDescent="0.25">
      <c r="B417" s="24">
        <v>412</v>
      </c>
      <c r="C417" s="119">
        <v>44</v>
      </c>
      <c r="D417" s="120">
        <v>88.534939258385862</v>
      </c>
      <c r="E417" s="121">
        <v>18006.788911295622</v>
      </c>
      <c r="F417" s="120">
        <v>116.46506074161414</v>
      </c>
      <c r="G417" s="119">
        <v>1097161.7643154687</v>
      </c>
      <c r="I417" s="31"/>
      <c r="J417" s="30"/>
      <c r="L417" s="6"/>
      <c r="N417" s="24">
        <v>412</v>
      </c>
      <c r="O417" s="30"/>
      <c r="P417" s="31"/>
      <c r="Q417" s="32"/>
      <c r="R417" s="62"/>
      <c r="S417" s="30"/>
      <c r="U417" s="31"/>
      <c r="V417" s="30"/>
    </row>
    <row r="418" spans="2:22" ht="15.75" x14ac:dyDescent="0.25">
      <c r="B418" s="24">
        <v>413</v>
      </c>
      <c r="C418" s="119">
        <v>45</v>
      </c>
      <c r="D418" s="120">
        <v>99.056909376408498</v>
      </c>
      <c r="E418" s="121">
        <v>13800.899183791018</v>
      </c>
      <c r="F418" s="120">
        <v>104.9430906235915</v>
      </c>
      <c r="G418" s="119">
        <v>448309.01373163075</v>
      </c>
      <c r="I418" s="31"/>
      <c r="J418" s="30"/>
      <c r="L418" s="6"/>
      <c r="N418" s="24">
        <v>413</v>
      </c>
      <c r="O418" s="30"/>
      <c r="P418" s="31"/>
      <c r="Q418" s="32"/>
      <c r="R418" s="62"/>
      <c r="S418" s="30"/>
      <c r="U418" s="31"/>
      <c r="V418" s="30"/>
    </row>
    <row r="419" spans="2:22" ht="15.75" x14ac:dyDescent="0.25">
      <c r="B419" s="24">
        <v>414</v>
      </c>
      <c r="C419" s="119">
        <v>44</v>
      </c>
      <c r="D419" s="120">
        <v>85.851341752149864</v>
      </c>
      <c r="E419" s="121">
        <v>13371.854646162634</v>
      </c>
      <c r="F419" s="120">
        <v>119.14865824785014</v>
      </c>
      <c r="G419" s="119">
        <v>593238.53937555873</v>
      </c>
      <c r="I419" s="31"/>
      <c r="J419" s="30"/>
      <c r="L419" s="6"/>
      <c r="N419" s="24">
        <v>414</v>
      </c>
      <c r="O419" s="30"/>
      <c r="P419" s="31"/>
      <c r="Q419" s="32"/>
      <c r="R419" s="62"/>
      <c r="S419" s="30"/>
      <c r="U419" s="31"/>
      <c r="V419" s="30"/>
    </row>
    <row r="420" spans="2:22" ht="15.75" x14ac:dyDescent="0.25">
      <c r="B420" s="24">
        <v>415</v>
      </c>
      <c r="C420" s="119">
        <v>45</v>
      </c>
      <c r="D420" s="120">
        <v>95.875672947622022</v>
      </c>
      <c r="E420" s="121">
        <v>10617.952153919283</v>
      </c>
      <c r="F420" s="120">
        <v>108.12432705237798</v>
      </c>
      <c r="G420" s="119">
        <v>148058.9313168698</v>
      </c>
      <c r="I420" s="31"/>
      <c r="J420" s="30"/>
      <c r="L420" s="6"/>
      <c r="N420" s="24">
        <v>415</v>
      </c>
      <c r="O420" s="30"/>
      <c r="P420" s="31"/>
      <c r="Q420" s="32"/>
      <c r="R420" s="62"/>
      <c r="S420" s="30"/>
      <c r="U420" s="31"/>
      <c r="V420" s="30"/>
    </row>
    <row r="421" spans="2:22" ht="15.75" x14ac:dyDescent="0.25">
      <c r="B421" s="24">
        <v>416</v>
      </c>
      <c r="C421" s="119">
        <v>44</v>
      </c>
      <c r="D421" s="120">
        <v>98.022263024719322</v>
      </c>
      <c r="E421" s="121">
        <v>14372.095765272325</v>
      </c>
      <c r="F421" s="120">
        <v>106.97773697528068</v>
      </c>
      <c r="G421" s="119">
        <v>537494.28056084807</v>
      </c>
      <c r="I421" s="31"/>
      <c r="J421" s="30"/>
      <c r="L421" s="6"/>
      <c r="N421" s="24">
        <v>416</v>
      </c>
      <c r="O421" s="30"/>
      <c r="P421" s="31"/>
      <c r="Q421" s="32"/>
      <c r="R421" s="62"/>
      <c r="S421" s="30"/>
      <c r="U421" s="31"/>
      <c r="V421" s="30"/>
    </row>
    <row r="422" spans="2:22" ht="15.75" x14ac:dyDescent="0.25">
      <c r="B422" s="24">
        <v>417</v>
      </c>
      <c r="C422" s="119">
        <v>43</v>
      </c>
      <c r="D422" s="120">
        <v>94.404166532653079</v>
      </c>
      <c r="E422" s="121">
        <v>17958.417121557897</v>
      </c>
      <c r="F422" s="120">
        <v>111.59583346734692</v>
      </c>
      <c r="G422" s="119">
        <v>1004084.5264345268</v>
      </c>
      <c r="I422" s="31"/>
      <c r="J422" s="30"/>
      <c r="L422" s="6"/>
      <c r="N422" s="24">
        <v>417</v>
      </c>
      <c r="O422" s="30"/>
      <c r="P422" s="31"/>
      <c r="Q422" s="32"/>
      <c r="R422" s="62"/>
      <c r="S422" s="30"/>
      <c r="U422" s="31"/>
      <c r="V422" s="30"/>
    </row>
    <row r="423" spans="2:22" ht="15.75" x14ac:dyDescent="0.25">
      <c r="B423" s="24">
        <v>418</v>
      </c>
      <c r="C423" s="119">
        <v>46</v>
      </c>
      <c r="D423" s="120">
        <v>94.110025235327541</v>
      </c>
      <c r="E423" s="121">
        <v>17384.920815016379</v>
      </c>
      <c r="F423" s="120">
        <v>108.88997476467246</v>
      </c>
      <c r="G423" s="119">
        <v>893043.58883296256</v>
      </c>
      <c r="I423" s="31"/>
      <c r="J423" s="30"/>
      <c r="L423" s="6"/>
      <c r="N423" s="24">
        <v>418</v>
      </c>
      <c r="O423" s="30"/>
      <c r="P423" s="31"/>
      <c r="Q423" s="32"/>
      <c r="R423" s="62"/>
      <c r="S423" s="30"/>
      <c r="U423" s="31"/>
      <c r="V423" s="30"/>
    </row>
    <row r="424" spans="2:22" ht="15.75" x14ac:dyDescent="0.25">
      <c r="B424" s="24">
        <v>419</v>
      </c>
      <c r="C424" s="119">
        <v>45</v>
      </c>
      <c r="D424" s="120">
        <v>96.820844526384946</v>
      </c>
      <c r="E424" s="121">
        <v>11302.551994759975</v>
      </c>
      <c r="F424" s="120">
        <v>107.17915547361505</v>
      </c>
      <c r="G424" s="119">
        <v>211397.97749499744</v>
      </c>
      <c r="I424" s="31"/>
      <c r="J424" s="30"/>
      <c r="L424" s="6"/>
      <c r="N424" s="24">
        <v>419</v>
      </c>
      <c r="O424" s="30"/>
      <c r="P424" s="31"/>
      <c r="Q424" s="32"/>
      <c r="R424" s="62"/>
      <c r="S424" s="30"/>
      <c r="U424" s="31"/>
      <c r="V424" s="30"/>
    </row>
    <row r="425" spans="2:22" ht="15.75" x14ac:dyDescent="0.25">
      <c r="B425" s="24">
        <v>420</v>
      </c>
      <c r="C425" s="119">
        <v>45</v>
      </c>
      <c r="D425" s="120">
        <v>81.799658691470199</v>
      </c>
      <c r="E425" s="121">
        <v>11990.148915911206</v>
      </c>
      <c r="F425" s="120">
        <v>122.2003413085298</v>
      </c>
      <c r="G425" s="119">
        <v>465200.2898644479</v>
      </c>
      <c r="I425" s="31"/>
      <c r="J425" s="30"/>
      <c r="L425" s="6"/>
      <c r="N425" s="24">
        <v>420</v>
      </c>
      <c r="O425" s="30"/>
      <c r="P425" s="31"/>
      <c r="Q425" s="32"/>
      <c r="R425" s="62"/>
      <c r="S425" s="30"/>
      <c r="U425" s="31"/>
      <c r="V425" s="30"/>
    </row>
    <row r="426" spans="2:22" ht="15.75" x14ac:dyDescent="0.25">
      <c r="B426" s="24">
        <v>421</v>
      </c>
      <c r="C426" s="119">
        <v>45</v>
      </c>
      <c r="D426" s="120">
        <v>98.313170821693575</v>
      </c>
      <c r="E426" s="121">
        <v>15297.604604237757</v>
      </c>
      <c r="F426" s="120">
        <v>105.68682917830643</v>
      </c>
      <c r="G426" s="119">
        <v>616755.32464534976</v>
      </c>
      <c r="I426" s="31"/>
      <c r="J426" s="30"/>
      <c r="L426" s="6"/>
      <c r="N426" s="24">
        <v>421</v>
      </c>
      <c r="O426" s="30"/>
      <c r="P426" s="31"/>
      <c r="Q426" s="32"/>
      <c r="R426" s="62"/>
      <c r="S426" s="30"/>
      <c r="U426" s="31"/>
      <c r="V426" s="30"/>
    </row>
    <row r="427" spans="2:22" ht="15.75" x14ac:dyDescent="0.25">
      <c r="B427" s="24">
        <v>422</v>
      </c>
      <c r="C427" s="119">
        <v>44</v>
      </c>
      <c r="D427" s="120">
        <v>90.530744033721334</v>
      </c>
      <c r="E427" s="121">
        <v>15589.351825759717</v>
      </c>
      <c r="F427" s="120">
        <v>114.46925596627867</v>
      </c>
      <c r="G427" s="119">
        <v>784501.5044912626</v>
      </c>
      <c r="I427" s="31"/>
      <c r="J427" s="30"/>
      <c r="L427" s="6"/>
      <c r="N427" s="24">
        <v>422</v>
      </c>
      <c r="O427" s="30"/>
      <c r="P427" s="31"/>
      <c r="Q427" s="32"/>
      <c r="R427" s="62"/>
      <c r="S427" s="30"/>
      <c r="U427" s="31"/>
      <c r="V427" s="30"/>
    </row>
    <row r="428" spans="2:22" ht="15.75" x14ac:dyDescent="0.25">
      <c r="B428" s="24">
        <v>423</v>
      </c>
      <c r="C428" s="119">
        <v>45</v>
      </c>
      <c r="D428" s="120">
        <v>87.709688891856132</v>
      </c>
      <c r="E428" s="121">
        <v>20168.095022872483</v>
      </c>
      <c r="F428" s="120">
        <v>116.29031110814387</v>
      </c>
      <c r="G428" s="119">
        <v>1345354.0446684491</v>
      </c>
      <c r="I428" s="31"/>
      <c r="J428" s="30"/>
      <c r="L428" s="6"/>
      <c r="N428" s="24">
        <v>423</v>
      </c>
      <c r="O428" s="30"/>
      <c r="P428" s="31"/>
      <c r="Q428" s="32"/>
      <c r="R428" s="62"/>
      <c r="S428" s="30"/>
      <c r="U428" s="31"/>
      <c r="V428" s="30"/>
    </row>
    <row r="429" spans="2:22" ht="15.75" x14ac:dyDescent="0.25">
      <c r="B429" s="24">
        <v>424</v>
      </c>
      <c r="C429" s="119">
        <v>45</v>
      </c>
      <c r="D429" s="120">
        <v>86.629705985223666</v>
      </c>
      <c r="E429" s="121">
        <v>18080.309187098577</v>
      </c>
      <c r="F429" s="120">
        <v>117.37029401477633</v>
      </c>
      <c r="G429" s="119">
        <v>1122091.2051678216</v>
      </c>
      <c r="I429" s="31"/>
      <c r="J429" s="30"/>
      <c r="L429" s="6"/>
      <c r="N429" s="24">
        <v>424</v>
      </c>
      <c r="O429" s="30"/>
      <c r="P429" s="31"/>
      <c r="Q429" s="32"/>
      <c r="R429" s="62"/>
      <c r="S429" s="30"/>
      <c r="U429" s="31"/>
      <c r="V429" s="30"/>
    </row>
    <row r="430" spans="2:22" ht="15.75" x14ac:dyDescent="0.25">
      <c r="B430" s="24">
        <v>425</v>
      </c>
      <c r="C430" s="119">
        <v>46</v>
      </c>
      <c r="D430" s="120">
        <v>86.198106927159373</v>
      </c>
      <c r="E430" s="121">
        <v>9306.2288846337833</v>
      </c>
      <c r="F430" s="120">
        <v>116.80189307284063</v>
      </c>
      <c r="G430" s="119">
        <v>86985.15109437611</v>
      </c>
      <c r="I430" s="31"/>
      <c r="J430" s="30"/>
      <c r="L430" s="6"/>
      <c r="N430" s="24">
        <v>425</v>
      </c>
      <c r="O430" s="30"/>
      <c r="P430" s="31"/>
      <c r="Q430" s="32"/>
      <c r="R430" s="62"/>
      <c r="S430" s="30"/>
      <c r="U430" s="31"/>
      <c r="V430" s="30"/>
    </row>
    <row r="431" spans="2:22" ht="15.75" x14ac:dyDescent="0.25">
      <c r="B431" s="24">
        <v>426</v>
      </c>
      <c r="C431" s="119">
        <v>47</v>
      </c>
      <c r="D431" s="120">
        <v>97.21651297779735</v>
      </c>
      <c r="E431" s="121">
        <v>20843.595585091494</v>
      </c>
      <c r="F431" s="120">
        <v>104.78348702220265</v>
      </c>
      <c r="G431" s="119">
        <v>1184064.6274864748</v>
      </c>
      <c r="I431" s="31"/>
      <c r="J431" s="30"/>
      <c r="L431" s="6"/>
      <c r="N431" s="24">
        <v>426</v>
      </c>
      <c r="O431" s="30"/>
      <c r="P431" s="31"/>
      <c r="Q431" s="32"/>
      <c r="R431" s="62"/>
      <c r="S431" s="30"/>
      <c r="U431" s="31"/>
      <c r="V431" s="30"/>
    </row>
    <row r="432" spans="2:22" ht="15.75" x14ac:dyDescent="0.25">
      <c r="B432" s="24">
        <v>427</v>
      </c>
      <c r="C432" s="119">
        <v>46</v>
      </c>
      <c r="D432" s="120">
        <v>86.998954675458577</v>
      </c>
      <c r="E432" s="121">
        <v>17691.086228553784</v>
      </c>
      <c r="F432" s="120">
        <v>116.00104532454142</v>
      </c>
      <c r="G432" s="119">
        <v>1052184.4954388381</v>
      </c>
      <c r="I432" s="31"/>
      <c r="J432" s="30"/>
      <c r="L432" s="6"/>
      <c r="N432" s="24">
        <v>427</v>
      </c>
      <c r="O432" s="30"/>
      <c r="P432" s="31"/>
      <c r="Q432" s="32"/>
      <c r="R432" s="62"/>
      <c r="S432" s="30"/>
      <c r="U432" s="31"/>
      <c r="V432" s="30"/>
    </row>
    <row r="433" spans="2:22" ht="15.75" x14ac:dyDescent="0.25">
      <c r="B433" s="24">
        <v>428</v>
      </c>
      <c r="C433" s="119">
        <v>45</v>
      </c>
      <c r="D433" s="120">
        <v>96.935931553342101</v>
      </c>
      <c r="E433" s="121">
        <v>25400.542157464468</v>
      </c>
      <c r="F433" s="120">
        <v>107.0640684466579</v>
      </c>
      <c r="G433" s="119">
        <v>1719485.3841289952</v>
      </c>
      <c r="I433" s="31"/>
      <c r="J433" s="30"/>
      <c r="L433" s="6"/>
      <c r="N433" s="24">
        <v>428</v>
      </c>
      <c r="O433" s="30"/>
      <c r="P433" s="31"/>
      <c r="Q433" s="32"/>
      <c r="R433" s="62"/>
      <c r="S433" s="30"/>
      <c r="U433" s="31"/>
      <c r="V433" s="30"/>
    </row>
    <row r="434" spans="2:22" ht="15.75" x14ac:dyDescent="0.25">
      <c r="B434" s="24">
        <v>429</v>
      </c>
      <c r="C434" s="119">
        <v>43</v>
      </c>
      <c r="D434" s="120">
        <v>98.380370859533485</v>
      </c>
      <c r="E434" s="121">
        <v>18698.296009548594</v>
      </c>
      <c r="F434" s="120">
        <v>107.61962914046651</v>
      </c>
      <c r="G434" s="119">
        <v>1012303.6821062847</v>
      </c>
      <c r="I434" s="31"/>
      <c r="J434" s="30"/>
      <c r="L434" s="6"/>
      <c r="N434" s="24">
        <v>429</v>
      </c>
      <c r="O434" s="30"/>
      <c r="P434" s="31"/>
      <c r="Q434" s="32"/>
      <c r="R434" s="62"/>
      <c r="S434" s="30"/>
      <c r="U434" s="31"/>
      <c r="V434" s="30"/>
    </row>
    <row r="435" spans="2:22" ht="15.75" x14ac:dyDescent="0.25">
      <c r="B435" s="24">
        <v>430</v>
      </c>
      <c r="C435" s="119">
        <v>46</v>
      </c>
      <c r="D435" s="120">
        <v>94.588616689309731</v>
      </c>
      <c r="E435" s="121">
        <v>14735.949563042779</v>
      </c>
      <c r="F435" s="120">
        <v>108.41138331069027</v>
      </c>
      <c r="G435" s="119">
        <v>597544.67652602959</v>
      </c>
      <c r="I435" s="31"/>
      <c r="J435" s="30"/>
      <c r="L435" s="6"/>
      <c r="N435" s="24">
        <v>430</v>
      </c>
      <c r="O435" s="30"/>
      <c r="P435" s="31"/>
      <c r="Q435" s="32"/>
      <c r="R435" s="62"/>
      <c r="S435" s="30"/>
      <c r="U435" s="31"/>
      <c r="V435" s="30"/>
    </row>
    <row r="436" spans="2:22" ht="15.75" x14ac:dyDescent="0.25">
      <c r="B436" s="24">
        <v>431</v>
      </c>
      <c r="C436" s="119">
        <v>43</v>
      </c>
      <c r="D436" s="120">
        <v>82.571500704729033</v>
      </c>
      <c r="E436" s="121">
        <v>12177.36368354315</v>
      </c>
      <c r="F436" s="120">
        <v>123.42849929527097</v>
      </c>
      <c r="G436" s="119">
        <v>503033.72483246401</v>
      </c>
      <c r="I436" s="31"/>
      <c r="J436" s="30"/>
      <c r="L436" s="6"/>
      <c r="N436" s="24">
        <v>431</v>
      </c>
      <c r="O436" s="30"/>
      <c r="P436" s="31"/>
      <c r="Q436" s="32"/>
      <c r="R436" s="62"/>
      <c r="S436" s="30"/>
      <c r="U436" s="31"/>
      <c r="V436" s="30"/>
    </row>
    <row r="437" spans="2:22" ht="15.75" x14ac:dyDescent="0.25">
      <c r="B437" s="24">
        <v>432</v>
      </c>
      <c r="C437" s="119">
        <v>46</v>
      </c>
      <c r="D437" s="120">
        <v>85.706668444498348</v>
      </c>
      <c r="E437" s="121">
        <v>11126.961780596997</v>
      </c>
      <c r="F437" s="120">
        <v>117.29333155550165</v>
      </c>
      <c r="G437" s="119">
        <v>305118.41733695869</v>
      </c>
      <c r="I437" s="31"/>
      <c r="J437" s="30"/>
      <c r="L437" s="6"/>
      <c r="N437" s="24">
        <v>432</v>
      </c>
      <c r="O437" s="30"/>
      <c r="P437" s="31"/>
      <c r="Q437" s="32"/>
      <c r="R437" s="62"/>
      <c r="S437" s="30"/>
      <c r="U437" s="31"/>
      <c r="V437" s="30"/>
    </row>
    <row r="438" spans="2:22" ht="15.75" x14ac:dyDescent="0.25">
      <c r="B438" s="24">
        <v>433</v>
      </c>
      <c r="C438" s="119">
        <v>44</v>
      </c>
      <c r="D438" s="120">
        <v>84.811506484470286</v>
      </c>
      <c r="E438" s="121">
        <v>12553.710302610943</v>
      </c>
      <c r="F438" s="120">
        <v>120.18849351552971</v>
      </c>
      <c r="G438" s="119">
        <v>508811.52930119401</v>
      </c>
      <c r="I438" s="31"/>
      <c r="J438" s="30"/>
      <c r="L438" s="6"/>
      <c r="N438" s="24">
        <v>433</v>
      </c>
      <c r="O438" s="30"/>
      <c r="P438" s="31"/>
      <c r="Q438" s="32"/>
      <c r="R438" s="62"/>
      <c r="S438" s="30"/>
      <c r="U438" s="31"/>
      <c r="V438" s="30"/>
    </row>
    <row r="439" spans="2:22" ht="15.75" x14ac:dyDescent="0.25">
      <c r="B439" s="24">
        <v>434</v>
      </c>
      <c r="C439" s="119">
        <v>43</v>
      </c>
      <c r="D439" s="120">
        <v>93.626105511742992</v>
      </c>
      <c r="E439" s="121">
        <v>18834.687040790141</v>
      </c>
      <c r="F439" s="120">
        <v>112.37389448825701</v>
      </c>
      <c r="G439" s="119">
        <v>1116527.134241093</v>
      </c>
      <c r="I439" s="31"/>
      <c r="J439" s="30"/>
      <c r="L439" s="6"/>
      <c r="N439" s="24">
        <v>434</v>
      </c>
      <c r="O439" s="30"/>
      <c r="P439" s="31"/>
      <c r="Q439" s="32"/>
      <c r="R439" s="62"/>
      <c r="S439" s="30"/>
      <c r="U439" s="31"/>
      <c r="V439" s="30"/>
    </row>
    <row r="440" spans="2:22" ht="15.75" x14ac:dyDescent="0.25">
      <c r="B440" s="24">
        <v>435</v>
      </c>
      <c r="C440" s="119">
        <v>44</v>
      </c>
      <c r="D440" s="120">
        <v>91.2986764225804</v>
      </c>
      <c r="E440" s="121">
        <v>18815.812463594746</v>
      </c>
      <c r="F440" s="120">
        <v>113.7013235774196</v>
      </c>
      <c r="G440" s="119">
        <v>1139382.7812952311</v>
      </c>
      <c r="I440" s="31"/>
      <c r="J440" s="30"/>
      <c r="L440" s="6"/>
      <c r="N440" s="24">
        <v>435</v>
      </c>
      <c r="O440" s="30"/>
      <c r="P440" s="31"/>
      <c r="Q440" s="32"/>
      <c r="R440" s="62"/>
      <c r="S440" s="30"/>
      <c r="U440" s="31"/>
      <c r="V440" s="30"/>
    </row>
    <row r="441" spans="2:22" ht="15.75" x14ac:dyDescent="0.25">
      <c r="B441" s="24">
        <v>436</v>
      </c>
      <c r="C441" s="119">
        <v>45</v>
      </c>
      <c r="D441" s="120">
        <v>86.146438977367183</v>
      </c>
      <c r="E441" s="121">
        <v>16882.828664849276</v>
      </c>
      <c r="F441" s="120">
        <v>117.85356102263282</v>
      </c>
      <c r="G441" s="119">
        <v>989701.47828746866</v>
      </c>
      <c r="I441" s="31"/>
      <c r="J441" s="30"/>
      <c r="L441" s="6"/>
      <c r="N441" s="24">
        <v>436</v>
      </c>
      <c r="O441" s="30"/>
      <c r="P441" s="31"/>
      <c r="Q441" s="32"/>
      <c r="R441" s="62"/>
      <c r="S441" s="30"/>
      <c r="U441" s="31"/>
      <c r="V441" s="30"/>
    </row>
    <row r="442" spans="2:22" ht="15.75" x14ac:dyDescent="0.25">
      <c r="B442" s="24">
        <v>437</v>
      </c>
      <c r="C442" s="119">
        <v>43</v>
      </c>
      <c r="D442" s="120">
        <v>96.802528831030358</v>
      </c>
      <c r="E442" s="121">
        <v>19933.752899920772</v>
      </c>
      <c r="F442" s="120">
        <v>109.19747116896964</v>
      </c>
      <c r="G442" s="119">
        <v>1176715.4075784637</v>
      </c>
      <c r="I442" s="31"/>
      <c r="J442" s="30"/>
      <c r="L442" s="6"/>
      <c r="N442" s="24">
        <v>437</v>
      </c>
      <c r="O442" s="30"/>
      <c r="P442" s="31"/>
      <c r="Q442" s="32"/>
      <c r="R442" s="62"/>
      <c r="S442" s="30"/>
      <c r="U442" s="31"/>
      <c r="V442" s="30"/>
    </row>
    <row r="443" spans="2:22" ht="15.75" x14ac:dyDescent="0.25">
      <c r="B443" s="24">
        <v>438</v>
      </c>
      <c r="C443" s="119">
        <v>45</v>
      </c>
      <c r="D443" s="120">
        <v>91.728162797825163</v>
      </c>
      <c r="E443" s="121">
        <v>7931.0461400836457</v>
      </c>
      <c r="F443" s="120">
        <v>112.27183720217484</v>
      </c>
      <c r="G443" s="119">
        <v>-109566.87891759176</v>
      </c>
      <c r="I443" s="31"/>
      <c r="J443" s="30"/>
      <c r="L443" s="6"/>
      <c r="N443" s="24">
        <v>438</v>
      </c>
      <c r="O443" s="30"/>
      <c r="P443" s="31"/>
      <c r="Q443" s="32"/>
      <c r="R443" s="62"/>
      <c r="S443" s="30"/>
      <c r="U443" s="31"/>
      <c r="V443" s="30"/>
    </row>
    <row r="444" spans="2:22" ht="15.75" x14ac:dyDescent="0.25">
      <c r="B444" s="24">
        <v>439</v>
      </c>
      <c r="C444" s="119">
        <v>46</v>
      </c>
      <c r="D444" s="120">
        <v>90.938454167258783</v>
      </c>
      <c r="E444" s="121">
        <v>19592.945121796838</v>
      </c>
      <c r="F444" s="120">
        <v>112.06154583274122</v>
      </c>
      <c r="G444" s="119">
        <v>1195615.7177646197</v>
      </c>
      <c r="I444" s="31"/>
      <c r="J444" s="30"/>
      <c r="L444" s="6"/>
      <c r="N444" s="24">
        <v>439</v>
      </c>
      <c r="O444" s="30"/>
      <c r="P444" s="31"/>
      <c r="Q444" s="32"/>
      <c r="R444" s="62"/>
      <c r="S444" s="30"/>
      <c r="U444" s="31"/>
      <c r="V444" s="30"/>
    </row>
    <row r="445" spans="2:22" ht="15.75" x14ac:dyDescent="0.25">
      <c r="B445" s="24">
        <v>440</v>
      </c>
      <c r="C445" s="119">
        <v>47</v>
      </c>
      <c r="D445" s="120">
        <v>88.850932780912046</v>
      </c>
      <c r="E445" s="121">
        <v>8185.423711025991</v>
      </c>
      <c r="F445" s="120">
        <v>113.14906721908795</v>
      </c>
      <c r="G445" s="119">
        <v>-73826.942304403754</v>
      </c>
      <c r="I445" s="31"/>
      <c r="J445" s="30"/>
      <c r="L445" s="6"/>
      <c r="N445" s="24">
        <v>440</v>
      </c>
      <c r="O445" s="30"/>
      <c r="P445" s="31"/>
      <c r="Q445" s="32"/>
      <c r="R445" s="62"/>
      <c r="S445" s="30"/>
      <c r="U445" s="31"/>
      <c r="V445" s="30"/>
    </row>
    <row r="446" spans="2:22" ht="15.75" x14ac:dyDescent="0.25">
      <c r="B446" s="24">
        <v>441</v>
      </c>
      <c r="C446" s="119">
        <v>43</v>
      </c>
      <c r="D446" s="120">
        <v>96.298703786369671</v>
      </c>
      <c r="E446" s="121">
        <v>19749.648229624447</v>
      </c>
      <c r="F446" s="120">
        <v>109.70129621363033</v>
      </c>
      <c r="G446" s="119">
        <v>1166562.0105530312</v>
      </c>
      <c r="I446" s="31"/>
      <c r="J446" s="30"/>
      <c r="L446" s="6"/>
      <c r="N446" s="24">
        <v>441</v>
      </c>
      <c r="O446" s="30"/>
      <c r="P446" s="31"/>
      <c r="Q446" s="32"/>
      <c r="R446" s="62"/>
      <c r="S446" s="30"/>
      <c r="U446" s="31"/>
      <c r="V446" s="30"/>
    </row>
    <row r="447" spans="2:22" ht="15.75" x14ac:dyDescent="0.25">
      <c r="B447" s="24">
        <v>442</v>
      </c>
      <c r="C447" s="119">
        <v>45</v>
      </c>
      <c r="D447" s="120">
        <v>86.393265989848246</v>
      </c>
      <c r="E447" s="121">
        <v>12486.168093305112</v>
      </c>
      <c r="F447" s="120">
        <v>117.60673401015175</v>
      </c>
      <c r="G447" s="119">
        <v>468457.44975537807</v>
      </c>
      <c r="I447" s="31"/>
      <c r="J447" s="30"/>
      <c r="L447" s="6"/>
      <c r="N447" s="24">
        <v>442</v>
      </c>
      <c r="O447" s="30"/>
      <c r="P447" s="31"/>
      <c r="Q447" s="32"/>
      <c r="R447" s="62"/>
      <c r="S447" s="30"/>
      <c r="U447" s="31"/>
      <c r="V447" s="30"/>
    </row>
    <row r="448" spans="2:22" ht="15.75" x14ac:dyDescent="0.25">
      <c r="B448" s="24">
        <v>443</v>
      </c>
      <c r="C448" s="119">
        <v>45</v>
      </c>
      <c r="D448" s="120">
        <v>83.734852086287503</v>
      </c>
      <c r="E448" s="121">
        <v>16562.601279534039</v>
      </c>
      <c r="F448" s="120">
        <v>120.2651479137125</v>
      </c>
      <c r="G448" s="119">
        <v>991903.69271900505</v>
      </c>
      <c r="I448" s="31"/>
      <c r="J448" s="30"/>
      <c r="L448" s="6"/>
      <c r="N448" s="24">
        <v>443</v>
      </c>
      <c r="O448" s="30"/>
      <c r="P448" s="31"/>
      <c r="Q448" s="32"/>
      <c r="R448" s="62"/>
      <c r="S448" s="30"/>
      <c r="U448" s="31"/>
      <c r="V448" s="30"/>
    </row>
    <row r="449" spans="2:22" ht="15.75" x14ac:dyDescent="0.25">
      <c r="B449" s="24">
        <v>444</v>
      </c>
      <c r="C449" s="119">
        <v>45</v>
      </c>
      <c r="D449" s="120">
        <v>83.339775068658682</v>
      </c>
      <c r="E449" s="121">
        <v>16263.04273430821</v>
      </c>
      <c r="F449" s="120">
        <v>120.66022493134132</v>
      </c>
      <c r="G449" s="119">
        <v>962302.39438964473</v>
      </c>
      <c r="I449" s="31"/>
      <c r="J449" s="30"/>
      <c r="L449" s="6"/>
      <c r="N449" s="24">
        <v>444</v>
      </c>
      <c r="O449" s="30"/>
      <c r="P449" s="31"/>
      <c r="Q449" s="32"/>
      <c r="R449" s="62"/>
      <c r="S449" s="30"/>
      <c r="U449" s="31"/>
      <c r="V449" s="30"/>
    </row>
    <row r="450" spans="2:22" ht="15.75" x14ac:dyDescent="0.25">
      <c r="B450" s="24">
        <v>445</v>
      </c>
      <c r="C450" s="119">
        <v>45</v>
      </c>
      <c r="D450" s="120">
        <v>87.485519427171113</v>
      </c>
      <c r="E450" s="121">
        <v>11104.362542865421</v>
      </c>
      <c r="F450" s="120">
        <v>116.51448057282889</v>
      </c>
      <c r="G450" s="119">
        <v>293819.03377434192</v>
      </c>
      <c r="I450" s="31"/>
      <c r="J450" s="30"/>
      <c r="L450" s="6"/>
      <c r="N450" s="24">
        <v>445</v>
      </c>
      <c r="O450" s="30"/>
      <c r="P450" s="31"/>
      <c r="Q450" s="32"/>
      <c r="R450" s="62"/>
      <c r="S450" s="30"/>
      <c r="U450" s="31"/>
      <c r="V450" s="30"/>
    </row>
    <row r="451" spans="2:22" ht="15.75" x14ac:dyDescent="0.25">
      <c r="B451" s="24">
        <v>446</v>
      </c>
      <c r="C451" s="119">
        <v>44</v>
      </c>
      <c r="D451" s="120">
        <v>91.968394782171245</v>
      </c>
      <c r="E451" s="121">
        <v>13605.479919195886</v>
      </c>
      <c r="F451" s="120">
        <v>113.03160521782875</v>
      </c>
      <c r="G451" s="119">
        <v>537849.23502564617</v>
      </c>
      <c r="I451" s="31"/>
      <c r="J451" s="30"/>
      <c r="L451" s="6"/>
      <c r="N451" s="24">
        <v>446</v>
      </c>
      <c r="O451" s="30"/>
      <c r="P451" s="31"/>
      <c r="Q451" s="32"/>
      <c r="R451" s="62"/>
      <c r="S451" s="30"/>
      <c r="U451" s="31"/>
      <c r="V451" s="30"/>
    </row>
    <row r="452" spans="2:22" ht="15.75" x14ac:dyDescent="0.25">
      <c r="B452" s="24">
        <v>447</v>
      </c>
      <c r="C452" s="119">
        <v>45</v>
      </c>
      <c r="D452" s="120">
        <v>94.615547183992206</v>
      </c>
      <c r="E452" s="121">
        <v>20793.359191005857</v>
      </c>
      <c r="F452" s="120">
        <v>109.38445281600779</v>
      </c>
      <c r="G452" s="119">
        <v>1274470.2173148822</v>
      </c>
      <c r="I452" s="31"/>
      <c r="J452" s="30"/>
      <c r="L452" s="6"/>
      <c r="N452" s="24">
        <v>447</v>
      </c>
      <c r="O452" s="30"/>
      <c r="P452" s="31"/>
      <c r="Q452" s="32"/>
      <c r="R452" s="62"/>
      <c r="S452" s="30"/>
      <c r="U452" s="31"/>
      <c r="V452" s="30"/>
    </row>
    <row r="453" spans="2:22" ht="15.75" x14ac:dyDescent="0.25">
      <c r="B453" s="24">
        <v>448</v>
      </c>
      <c r="C453" s="119">
        <v>47</v>
      </c>
      <c r="D453" s="120">
        <v>85.383868095216556</v>
      </c>
      <c r="E453" s="121">
        <v>12727.523995662832</v>
      </c>
      <c r="F453" s="120">
        <v>116.61613190478344</v>
      </c>
      <c r="G453" s="119">
        <v>484234.6170995133</v>
      </c>
      <c r="I453" s="31"/>
      <c r="J453" s="30"/>
      <c r="L453" s="6"/>
      <c r="N453" s="24">
        <v>448</v>
      </c>
      <c r="O453" s="30"/>
      <c r="P453" s="31"/>
      <c r="Q453" s="32"/>
      <c r="R453" s="62"/>
      <c r="S453" s="30"/>
      <c r="U453" s="31"/>
      <c r="V453" s="30"/>
    </row>
    <row r="454" spans="2:22" ht="15.75" x14ac:dyDescent="0.25">
      <c r="B454" s="24">
        <v>449</v>
      </c>
      <c r="C454" s="119">
        <v>43</v>
      </c>
      <c r="D454" s="120">
        <v>88.901230275507857</v>
      </c>
      <c r="E454" s="121">
        <v>6166.0571080694244</v>
      </c>
      <c r="F454" s="120">
        <v>117.09876972449214</v>
      </c>
      <c r="G454" s="119">
        <v>-277962.29859411053</v>
      </c>
      <c r="I454" s="31"/>
      <c r="J454" s="30"/>
      <c r="L454" s="6"/>
      <c r="N454" s="24">
        <v>449</v>
      </c>
      <c r="O454" s="30"/>
      <c r="P454" s="31"/>
      <c r="Q454" s="32"/>
      <c r="R454" s="62"/>
      <c r="S454" s="30"/>
      <c r="U454" s="31"/>
      <c r="V454" s="30"/>
    </row>
    <row r="455" spans="2:22" ht="15.75" x14ac:dyDescent="0.25">
      <c r="B455" s="24">
        <v>450</v>
      </c>
      <c r="C455" s="119">
        <v>45</v>
      </c>
      <c r="D455" s="120">
        <v>99.877772357115958</v>
      </c>
      <c r="E455" s="121">
        <v>8031.3216461682823</v>
      </c>
      <c r="F455" s="120">
        <v>104.12222764288404</v>
      </c>
      <c r="G455" s="119">
        <v>-163760.89928444393</v>
      </c>
      <c r="I455" s="31"/>
      <c r="J455" s="30"/>
      <c r="L455" s="6"/>
      <c r="N455" s="24">
        <v>450</v>
      </c>
      <c r="O455" s="30"/>
      <c r="P455" s="31"/>
      <c r="Q455" s="32"/>
      <c r="R455" s="62"/>
      <c r="S455" s="30"/>
      <c r="U455" s="31"/>
      <c r="V455" s="30"/>
    </row>
    <row r="456" spans="2:22" ht="15.75" x14ac:dyDescent="0.25">
      <c r="B456" s="24">
        <v>451</v>
      </c>
      <c r="C456" s="119">
        <v>44</v>
      </c>
      <c r="D456" s="120">
        <v>87.513136025471724</v>
      </c>
      <c r="E456" s="121">
        <v>19824.390767362034</v>
      </c>
      <c r="F456" s="120">
        <v>117.48686397452828</v>
      </c>
      <c r="G456" s="119">
        <v>1329105.5014629574</v>
      </c>
      <c r="I456" s="31"/>
      <c r="J456" s="30"/>
      <c r="L456" s="6"/>
      <c r="N456" s="24">
        <v>451</v>
      </c>
      <c r="O456" s="30"/>
      <c r="P456" s="31"/>
      <c r="Q456" s="32"/>
      <c r="R456" s="62"/>
      <c r="S456" s="30"/>
      <c r="U456" s="31"/>
      <c r="V456" s="30"/>
    </row>
    <row r="457" spans="2:22" ht="15.75" x14ac:dyDescent="0.25">
      <c r="B457" s="24">
        <v>452</v>
      </c>
      <c r="C457" s="119">
        <v>47</v>
      </c>
      <c r="D457" s="120">
        <v>93.838950023475789</v>
      </c>
      <c r="E457" s="121">
        <v>11612.964224154657</v>
      </c>
      <c r="F457" s="120">
        <v>108.16104997652421</v>
      </c>
      <c r="G457" s="119">
        <v>256070.40382437967</v>
      </c>
      <c r="I457" s="31"/>
      <c r="J457" s="30"/>
      <c r="L457" s="6"/>
      <c r="N457" s="24">
        <v>452</v>
      </c>
      <c r="O457" s="30"/>
      <c r="P457" s="31"/>
      <c r="Q457" s="32"/>
      <c r="R457" s="62"/>
      <c r="S457" s="30"/>
      <c r="U457" s="31"/>
      <c r="V457" s="30"/>
    </row>
    <row r="458" spans="2:22" ht="15.75" x14ac:dyDescent="0.25">
      <c r="B458" s="24">
        <v>453</v>
      </c>
      <c r="C458" s="119">
        <v>45</v>
      </c>
      <c r="D458" s="120">
        <v>82.495916820406734</v>
      </c>
      <c r="E458" s="121">
        <v>11297.365962779935</v>
      </c>
      <c r="F458" s="120">
        <v>121.50408317959327</v>
      </c>
      <c r="G458" s="119">
        <v>372676.09365191893</v>
      </c>
      <c r="I458" s="31"/>
      <c r="J458" s="30"/>
      <c r="L458" s="6"/>
      <c r="N458" s="24">
        <v>453</v>
      </c>
      <c r="O458" s="30"/>
      <c r="P458" s="31"/>
      <c r="Q458" s="32"/>
      <c r="R458" s="62"/>
      <c r="S458" s="30"/>
      <c r="U458" s="31"/>
      <c r="V458" s="30"/>
    </row>
    <row r="459" spans="2:22" ht="15.75" x14ac:dyDescent="0.25">
      <c r="B459" s="24">
        <v>454</v>
      </c>
      <c r="C459" s="119">
        <v>44</v>
      </c>
      <c r="D459" s="120">
        <v>97.24057519893509</v>
      </c>
      <c r="E459" s="121">
        <v>5360.2499444336463</v>
      </c>
      <c r="F459" s="120">
        <v>107.75942480106491</v>
      </c>
      <c r="G459" s="119">
        <v>-422382.5491978901</v>
      </c>
      <c r="I459" s="31"/>
      <c r="J459" s="30"/>
      <c r="L459" s="6"/>
      <c r="N459" s="24">
        <v>454</v>
      </c>
      <c r="O459" s="30"/>
      <c r="P459" s="31"/>
      <c r="Q459" s="32"/>
      <c r="R459" s="62"/>
      <c r="S459" s="30"/>
      <c r="U459" s="31"/>
      <c r="V459" s="30"/>
    </row>
    <row r="460" spans="2:22" ht="15.75" x14ac:dyDescent="0.25">
      <c r="B460" s="24">
        <v>455</v>
      </c>
      <c r="C460" s="119">
        <v>46</v>
      </c>
      <c r="D460" s="120">
        <v>96.790367663458937</v>
      </c>
      <c r="E460" s="121">
        <v>10076.268546350762</v>
      </c>
      <c r="F460" s="120">
        <v>106.20963233654106</v>
      </c>
      <c r="G460" s="119">
        <v>70196.777632167563</v>
      </c>
      <c r="I460" s="31"/>
      <c r="J460" s="30"/>
      <c r="L460" s="6"/>
      <c r="N460" s="24">
        <v>455</v>
      </c>
      <c r="O460" s="30"/>
      <c r="P460" s="31"/>
      <c r="Q460" s="32"/>
      <c r="R460" s="62"/>
      <c r="S460" s="30"/>
      <c r="U460" s="31"/>
      <c r="V460" s="30"/>
    </row>
    <row r="461" spans="2:22" ht="15.75" x14ac:dyDescent="0.25">
      <c r="B461" s="24">
        <v>456</v>
      </c>
      <c r="C461" s="119">
        <v>47</v>
      </c>
      <c r="D461" s="120">
        <v>84.873197223744882</v>
      </c>
      <c r="E461" s="121">
        <v>12463.93984441919</v>
      </c>
      <c r="F461" s="120">
        <v>117.12680277625512</v>
      </c>
      <c r="G461" s="119">
        <v>459861.42397239432</v>
      </c>
      <c r="I461" s="31"/>
      <c r="J461" s="30"/>
      <c r="L461" s="6"/>
      <c r="N461" s="24">
        <v>456</v>
      </c>
      <c r="O461" s="30"/>
      <c r="P461" s="31"/>
      <c r="Q461" s="32"/>
      <c r="R461" s="62"/>
      <c r="S461" s="30"/>
      <c r="U461" s="31"/>
      <c r="V461" s="30"/>
    </row>
    <row r="462" spans="2:22" ht="15.75" x14ac:dyDescent="0.25">
      <c r="B462" s="24">
        <v>457</v>
      </c>
      <c r="C462" s="119">
        <v>45</v>
      </c>
      <c r="D462" s="120">
        <v>89.43513902623198</v>
      </c>
      <c r="E462" s="121">
        <v>12011.444173894963</v>
      </c>
      <c r="F462" s="120">
        <v>114.56486097376802</v>
      </c>
      <c r="G462" s="119">
        <v>376089.43187645217</v>
      </c>
      <c r="I462" s="31"/>
      <c r="J462" s="30"/>
      <c r="L462" s="6"/>
      <c r="N462" s="24">
        <v>457</v>
      </c>
      <c r="O462" s="30"/>
      <c r="P462" s="31"/>
      <c r="Q462" s="32"/>
      <c r="R462" s="62"/>
      <c r="S462" s="30"/>
      <c r="U462" s="31"/>
      <c r="V462" s="30"/>
    </row>
    <row r="463" spans="2:22" ht="15.75" x14ac:dyDescent="0.25">
      <c r="B463" s="24">
        <v>458</v>
      </c>
      <c r="C463" s="119">
        <v>44</v>
      </c>
      <c r="D463" s="120">
        <v>92.478591857139477</v>
      </c>
      <c r="E463" s="121">
        <v>15195.510252525877</v>
      </c>
      <c r="F463" s="120">
        <v>112.52140814286052</v>
      </c>
      <c r="G463" s="119">
        <v>709820.21106348583</v>
      </c>
      <c r="I463" s="31"/>
      <c r="J463" s="30"/>
      <c r="L463" s="6"/>
      <c r="N463" s="24">
        <v>458</v>
      </c>
      <c r="O463" s="30"/>
      <c r="P463" s="31"/>
      <c r="Q463" s="32"/>
      <c r="R463" s="62"/>
      <c r="S463" s="30"/>
      <c r="U463" s="31"/>
      <c r="V463" s="30"/>
    </row>
    <row r="464" spans="2:22" ht="15.75" x14ac:dyDescent="0.25">
      <c r="B464" s="24">
        <v>459</v>
      </c>
      <c r="C464" s="119">
        <v>47</v>
      </c>
      <c r="D464" s="120">
        <v>98.385549839919662</v>
      </c>
      <c r="E464" s="121">
        <v>14565.776342446814</v>
      </c>
      <c r="F464" s="120">
        <v>103.61445016008034</v>
      </c>
      <c r="G464" s="119">
        <v>509224.9068773326</v>
      </c>
      <c r="I464" s="31"/>
      <c r="J464" s="30"/>
      <c r="L464" s="6"/>
      <c r="N464" s="24">
        <v>459</v>
      </c>
      <c r="O464" s="30"/>
      <c r="P464" s="31"/>
      <c r="Q464" s="32"/>
      <c r="R464" s="62"/>
      <c r="S464" s="30"/>
      <c r="U464" s="31"/>
      <c r="V464" s="30"/>
    </row>
    <row r="465" spans="2:22" ht="15.75" x14ac:dyDescent="0.25">
      <c r="B465" s="24">
        <v>460</v>
      </c>
      <c r="C465" s="119">
        <v>44</v>
      </c>
      <c r="D465" s="120">
        <v>81.614613656633892</v>
      </c>
      <c r="E465" s="121">
        <v>14013.59019113075</v>
      </c>
      <c r="F465" s="120">
        <v>123.38538634336611</v>
      </c>
      <c r="G465" s="119">
        <v>729072.23979027336</v>
      </c>
      <c r="I465" s="31"/>
      <c r="J465" s="30"/>
      <c r="L465" s="6"/>
      <c r="N465" s="24">
        <v>460</v>
      </c>
      <c r="O465" s="30"/>
      <c r="P465" s="31"/>
      <c r="Q465" s="32"/>
      <c r="R465" s="62"/>
      <c r="S465" s="30"/>
      <c r="U465" s="31"/>
      <c r="V465" s="30"/>
    </row>
    <row r="466" spans="2:22" ht="15.75" x14ac:dyDescent="0.25">
      <c r="B466" s="24">
        <v>461</v>
      </c>
      <c r="C466" s="119">
        <v>44</v>
      </c>
      <c r="D466" s="120">
        <v>83.964759267595639</v>
      </c>
      <c r="E466" s="121">
        <v>21288.130325867456</v>
      </c>
      <c r="F466" s="120">
        <v>121.03524073240436</v>
      </c>
      <c r="G466" s="119">
        <v>1576613.9787341654</v>
      </c>
      <c r="I466" s="31"/>
      <c r="J466" s="30"/>
      <c r="L466" s="6"/>
      <c r="N466" s="24">
        <v>461</v>
      </c>
      <c r="O466" s="30"/>
      <c r="P466" s="31"/>
      <c r="Q466" s="32"/>
      <c r="R466" s="62"/>
      <c r="S466" s="30"/>
      <c r="U466" s="31"/>
      <c r="V466" s="30"/>
    </row>
    <row r="467" spans="2:22" ht="15.75" x14ac:dyDescent="0.25">
      <c r="B467" s="24">
        <v>462</v>
      </c>
      <c r="C467" s="119">
        <v>46</v>
      </c>
      <c r="D467" s="120">
        <v>86.117944530164294</v>
      </c>
      <c r="E467" s="121">
        <v>14673.526036613363</v>
      </c>
      <c r="F467" s="120">
        <v>116.88205546983571</v>
      </c>
      <c r="G467" s="119">
        <v>715071.88414952159</v>
      </c>
      <c r="I467" s="31"/>
      <c r="J467" s="30"/>
      <c r="L467" s="6"/>
      <c r="N467" s="24">
        <v>462</v>
      </c>
      <c r="O467" s="30"/>
      <c r="P467" s="31"/>
      <c r="Q467" s="32"/>
      <c r="R467" s="62"/>
      <c r="S467" s="30"/>
      <c r="U467" s="31"/>
      <c r="V467" s="30"/>
    </row>
    <row r="468" spans="2:22" ht="15.75" x14ac:dyDescent="0.25">
      <c r="B468" s="24">
        <v>463</v>
      </c>
      <c r="C468" s="119">
        <v>45</v>
      </c>
      <c r="D468" s="120">
        <v>99.071752784244865</v>
      </c>
      <c r="E468" s="121">
        <v>29318.312728939683</v>
      </c>
      <c r="F468" s="120">
        <v>104.92824721575514</v>
      </c>
      <c r="G468" s="119">
        <v>2076319.1659710035</v>
      </c>
      <c r="I468" s="31"/>
      <c r="J468" s="30"/>
      <c r="L468" s="6"/>
      <c r="N468" s="24">
        <v>463</v>
      </c>
      <c r="O468" s="30"/>
      <c r="P468" s="31"/>
      <c r="Q468" s="32"/>
      <c r="R468" s="62"/>
      <c r="S468" s="30"/>
      <c r="U468" s="31"/>
      <c r="V468" s="30"/>
    </row>
    <row r="469" spans="2:22" ht="15.75" x14ac:dyDescent="0.25">
      <c r="B469" s="24">
        <v>464</v>
      </c>
      <c r="C469" s="119">
        <v>44</v>
      </c>
      <c r="D469" s="120">
        <v>91.046292242651148</v>
      </c>
      <c r="E469" s="121">
        <v>16350.66942212458</v>
      </c>
      <c r="F469" s="120">
        <v>113.95370775734885</v>
      </c>
      <c r="G469" s="119">
        <v>863219.40496580442</v>
      </c>
      <c r="I469" s="31"/>
      <c r="J469" s="30"/>
      <c r="L469" s="6"/>
      <c r="N469" s="24">
        <v>464</v>
      </c>
      <c r="O469" s="30"/>
      <c r="P469" s="31"/>
      <c r="Q469" s="32"/>
      <c r="R469" s="62"/>
      <c r="S469" s="30"/>
      <c r="U469" s="31"/>
      <c r="V469" s="30"/>
    </row>
    <row r="470" spans="2:22" ht="15.75" x14ac:dyDescent="0.25">
      <c r="B470" s="24">
        <v>465</v>
      </c>
      <c r="C470" s="119">
        <v>45</v>
      </c>
      <c r="D470" s="120">
        <v>95.232721662279403</v>
      </c>
      <c r="E470" s="121">
        <v>16940.531194194918</v>
      </c>
      <c r="F470" s="120">
        <v>108.7672783377206</v>
      </c>
      <c r="G470" s="119">
        <v>842575.47158783698</v>
      </c>
      <c r="I470" s="31"/>
      <c r="J470" s="30"/>
      <c r="L470" s="6"/>
      <c r="N470" s="24">
        <v>465</v>
      </c>
      <c r="O470" s="30"/>
      <c r="P470" s="31"/>
      <c r="Q470" s="32"/>
      <c r="R470" s="62"/>
      <c r="S470" s="30"/>
      <c r="U470" s="31"/>
      <c r="V470" s="30"/>
    </row>
    <row r="471" spans="2:22" ht="15.75" x14ac:dyDescent="0.25">
      <c r="B471" s="24">
        <v>466</v>
      </c>
      <c r="C471" s="119">
        <v>45</v>
      </c>
      <c r="D471" s="120">
        <v>96.644668635449833</v>
      </c>
      <c r="E471" s="121">
        <v>18211.729506402484</v>
      </c>
      <c r="F471" s="120">
        <v>107.35533136455017</v>
      </c>
      <c r="G471" s="119">
        <v>955126.25588139426</v>
      </c>
      <c r="I471" s="31"/>
      <c r="J471" s="30"/>
      <c r="L471" s="6"/>
      <c r="N471" s="24">
        <v>466</v>
      </c>
      <c r="O471" s="30"/>
      <c r="P471" s="31"/>
      <c r="Q471" s="32"/>
      <c r="R471" s="62"/>
      <c r="S471" s="30"/>
      <c r="U471" s="31"/>
      <c r="V471" s="30"/>
    </row>
    <row r="472" spans="2:22" ht="15.75" x14ac:dyDescent="0.25">
      <c r="B472" s="24">
        <v>467</v>
      </c>
      <c r="C472" s="119">
        <v>43</v>
      </c>
      <c r="D472" s="120">
        <v>94.090929548571992</v>
      </c>
      <c r="E472" s="121">
        <v>16697.185594077604</v>
      </c>
      <c r="F472" s="120">
        <v>111.90907045142801</v>
      </c>
      <c r="G472" s="119">
        <v>868566.5189881993</v>
      </c>
      <c r="I472" s="31"/>
      <c r="J472" s="30"/>
      <c r="L472" s="6"/>
      <c r="N472" s="24">
        <v>467</v>
      </c>
      <c r="O472" s="30"/>
      <c r="P472" s="31"/>
      <c r="Q472" s="32"/>
      <c r="R472" s="62"/>
      <c r="S472" s="30"/>
      <c r="U472" s="31"/>
      <c r="V472" s="30"/>
    </row>
    <row r="473" spans="2:22" ht="15.75" x14ac:dyDescent="0.25">
      <c r="B473" s="24">
        <v>468</v>
      </c>
      <c r="C473" s="119">
        <v>43</v>
      </c>
      <c r="D473" s="120">
        <v>87.231267070655193</v>
      </c>
      <c r="E473" s="121">
        <v>15114.57575872545</v>
      </c>
      <c r="F473" s="120">
        <v>118.76873292934481</v>
      </c>
      <c r="G473" s="119">
        <v>795139.01162841218</v>
      </c>
      <c r="I473" s="31"/>
      <c r="J473" s="30"/>
      <c r="L473" s="6"/>
      <c r="N473" s="24">
        <v>468</v>
      </c>
      <c r="O473" s="30"/>
      <c r="P473" s="31"/>
      <c r="Q473" s="32"/>
      <c r="R473" s="62"/>
      <c r="S473" s="30"/>
      <c r="U473" s="31"/>
      <c r="V473" s="30"/>
    </row>
    <row r="474" spans="2:22" ht="15.75" x14ac:dyDescent="0.25">
      <c r="B474" s="24">
        <v>469</v>
      </c>
      <c r="C474" s="119">
        <v>44</v>
      </c>
      <c r="D474" s="120">
        <v>87.265569612314948</v>
      </c>
      <c r="E474" s="121">
        <v>17255.958796495161</v>
      </c>
      <c r="F474" s="120">
        <v>117.73443038768505</v>
      </c>
      <c r="G474" s="119">
        <v>1031620.4796987211</v>
      </c>
      <c r="I474" s="31"/>
      <c r="J474" s="30"/>
      <c r="L474" s="6"/>
      <c r="N474" s="24">
        <v>469</v>
      </c>
      <c r="O474" s="30"/>
      <c r="P474" s="31"/>
      <c r="Q474" s="32"/>
      <c r="R474" s="62"/>
      <c r="S474" s="30"/>
      <c r="U474" s="31"/>
      <c r="V474" s="30"/>
    </row>
    <row r="475" spans="2:22" ht="15.75" x14ac:dyDescent="0.25">
      <c r="B475" s="24">
        <v>470</v>
      </c>
      <c r="C475" s="119">
        <v>46</v>
      </c>
      <c r="D475" s="120">
        <v>96.745486710744117</v>
      </c>
      <c r="E475" s="121">
        <v>8159.1595491485659</v>
      </c>
      <c r="F475" s="120">
        <v>106.25451328925588</v>
      </c>
      <c r="G475" s="119">
        <v>-133052.47325583466</v>
      </c>
      <c r="I475" s="31"/>
      <c r="J475" s="30"/>
      <c r="L475" s="6"/>
      <c r="N475" s="24">
        <v>470</v>
      </c>
      <c r="O475" s="30"/>
      <c r="P475" s="31"/>
      <c r="Q475" s="32"/>
      <c r="R475" s="62"/>
      <c r="S475" s="30"/>
      <c r="U475" s="31"/>
      <c r="V475" s="30"/>
    </row>
    <row r="476" spans="2:22" ht="15.75" x14ac:dyDescent="0.25">
      <c r="B476" s="24">
        <v>471</v>
      </c>
      <c r="C476" s="119">
        <v>46</v>
      </c>
      <c r="D476" s="120">
        <v>98.698906007597373</v>
      </c>
      <c r="E476" s="121">
        <v>13452.254396265196</v>
      </c>
      <c r="F476" s="120">
        <v>104.30109399240263</v>
      </c>
      <c r="G476" s="119">
        <v>403084.85019456758</v>
      </c>
      <c r="I476" s="31"/>
      <c r="J476" s="30"/>
      <c r="L476" s="6"/>
      <c r="N476" s="24">
        <v>471</v>
      </c>
      <c r="O476" s="30"/>
      <c r="P476" s="31"/>
      <c r="Q476" s="32"/>
      <c r="R476" s="62"/>
      <c r="S476" s="30"/>
      <c r="U476" s="31"/>
      <c r="V476" s="30"/>
    </row>
    <row r="477" spans="2:22" ht="15.75" x14ac:dyDescent="0.25">
      <c r="B477" s="24">
        <v>472</v>
      </c>
      <c r="C477" s="119">
        <v>45</v>
      </c>
      <c r="D477" s="120">
        <v>96.807930863391618</v>
      </c>
      <c r="E477" s="121">
        <v>13617.46735036598</v>
      </c>
      <c r="F477" s="120">
        <v>107.19206913660838</v>
      </c>
      <c r="G477" s="119">
        <v>459684.5016859374</v>
      </c>
      <c r="I477" s="31"/>
      <c r="J477" s="30"/>
      <c r="L477" s="6"/>
      <c r="N477" s="24">
        <v>472</v>
      </c>
      <c r="O477" s="30"/>
      <c r="P477" s="31"/>
      <c r="Q477" s="32"/>
      <c r="R477" s="62"/>
      <c r="S477" s="30"/>
      <c r="U477" s="31"/>
      <c r="V477" s="30"/>
    </row>
    <row r="478" spans="2:22" ht="15.75" x14ac:dyDescent="0.25">
      <c r="B478" s="24">
        <v>473</v>
      </c>
      <c r="C478" s="119">
        <v>44</v>
      </c>
      <c r="D478" s="120">
        <v>90.07145353360049</v>
      </c>
      <c r="E478" s="121">
        <v>18417.515486287306</v>
      </c>
      <c r="F478" s="120">
        <v>114.92854646639951</v>
      </c>
      <c r="G478" s="119">
        <v>1116698.2843614034</v>
      </c>
      <c r="I478" s="31"/>
      <c r="J478" s="30"/>
      <c r="L478" s="6"/>
      <c r="N478" s="24">
        <v>473</v>
      </c>
      <c r="O478" s="30"/>
      <c r="P478" s="31"/>
      <c r="Q478" s="32"/>
      <c r="R478" s="62"/>
      <c r="S478" s="30"/>
      <c r="U478" s="31"/>
      <c r="V478" s="30"/>
    </row>
    <row r="479" spans="2:22" ht="15.75" x14ac:dyDescent="0.25">
      <c r="B479" s="24">
        <v>474</v>
      </c>
      <c r="C479" s="119">
        <v>45</v>
      </c>
      <c r="D479" s="120">
        <v>85.619577606666383</v>
      </c>
      <c r="E479" s="121">
        <v>15626.883208233357</v>
      </c>
      <c r="F479" s="120">
        <v>118.38042239333362</v>
      </c>
      <c r="G479" s="119">
        <v>849917.03488195734</v>
      </c>
      <c r="I479" s="31"/>
      <c r="J479" s="30"/>
      <c r="L479" s="6"/>
      <c r="N479" s="24">
        <v>474</v>
      </c>
      <c r="O479" s="30"/>
      <c r="P479" s="31"/>
      <c r="Q479" s="32"/>
      <c r="R479" s="62"/>
      <c r="S479" s="30"/>
      <c r="U479" s="31"/>
      <c r="V479" s="30"/>
    </row>
    <row r="480" spans="2:22" ht="15.75" x14ac:dyDescent="0.25">
      <c r="B480" s="24">
        <v>475</v>
      </c>
      <c r="C480" s="119">
        <v>46</v>
      </c>
      <c r="D480" s="120">
        <v>96.869423719110003</v>
      </c>
      <c r="E480" s="121">
        <v>26510.500579346804</v>
      </c>
      <c r="F480" s="120">
        <v>106.13057628089</v>
      </c>
      <c r="G480" s="119">
        <v>1813574.7039809446</v>
      </c>
      <c r="I480" s="31"/>
      <c r="J480" s="30"/>
      <c r="L480" s="6"/>
      <c r="N480" s="24">
        <v>475</v>
      </c>
      <c r="O480" s="30"/>
      <c r="P480" s="31"/>
      <c r="Q480" s="32"/>
      <c r="R480" s="62"/>
      <c r="S480" s="30"/>
      <c r="U480" s="31"/>
      <c r="V480" s="30"/>
    </row>
    <row r="481" spans="2:22" ht="15.75" x14ac:dyDescent="0.25">
      <c r="B481" s="24">
        <v>476</v>
      </c>
      <c r="C481" s="119">
        <v>44</v>
      </c>
      <c r="D481" s="120">
        <v>98.225214962915146</v>
      </c>
      <c r="E481" s="121">
        <v>19564.27674193589</v>
      </c>
      <c r="F481" s="120">
        <v>106.77478503708485</v>
      </c>
      <c r="G481" s="119">
        <v>1088971.4435262436</v>
      </c>
      <c r="I481" s="31"/>
      <c r="J481" s="30"/>
      <c r="L481" s="6"/>
      <c r="N481" s="24">
        <v>476</v>
      </c>
      <c r="O481" s="30"/>
      <c r="P481" s="31"/>
      <c r="Q481" s="32"/>
      <c r="R481" s="62"/>
      <c r="S481" s="30"/>
      <c r="U481" s="31"/>
      <c r="V481" s="30"/>
    </row>
    <row r="482" spans="2:22" ht="15.75" x14ac:dyDescent="0.25">
      <c r="B482" s="24">
        <v>477</v>
      </c>
      <c r="C482" s="119">
        <v>46</v>
      </c>
      <c r="D482" s="120">
        <v>80.360036851218211</v>
      </c>
      <c r="E482" s="121">
        <v>16393.735330098963</v>
      </c>
      <c r="F482" s="120">
        <v>122.63996314878179</v>
      </c>
      <c r="G482" s="119">
        <v>1010527.0967542189</v>
      </c>
      <c r="I482" s="31"/>
      <c r="J482" s="30"/>
      <c r="L482" s="6"/>
      <c r="N482" s="24">
        <v>477</v>
      </c>
      <c r="O482" s="30"/>
      <c r="P482" s="31"/>
      <c r="Q482" s="32"/>
      <c r="R482" s="62"/>
      <c r="S482" s="30"/>
      <c r="U482" s="31"/>
      <c r="V482" s="30"/>
    </row>
    <row r="483" spans="2:22" ht="15.75" x14ac:dyDescent="0.25">
      <c r="B483" s="24">
        <v>478</v>
      </c>
      <c r="C483" s="119">
        <v>45</v>
      </c>
      <c r="D483" s="120">
        <v>85.060723985616804</v>
      </c>
      <c r="E483" s="121">
        <v>13104.89300656581</v>
      </c>
      <c r="F483" s="120">
        <v>118.9392760143832</v>
      </c>
      <c r="G483" s="119">
        <v>558686.48644689098</v>
      </c>
      <c r="I483" s="31"/>
      <c r="J483" s="30"/>
      <c r="L483" s="6"/>
      <c r="N483" s="24">
        <v>478</v>
      </c>
      <c r="O483" s="30"/>
      <c r="P483" s="31"/>
      <c r="Q483" s="32"/>
      <c r="R483" s="62"/>
      <c r="S483" s="30"/>
      <c r="U483" s="31"/>
      <c r="V483" s="30"/>
    </row>
    <row r="484" spans="2:22" ht="15.75" x14ac:dyDescent="0.25">
      <c r="B484" s="24">
        <v>479</v>
      </c>
      <c r="C484" s="119">
        <v>47</v>
      </c>
      <c r="D484" s="120">
        <v>94.732437460406686</v>
      </c>
      <c r="E484" s="121">
        <v>23450.714868759445</v>
      </c>
      <c r="F484" s="120">
        <v>107.26756253959331</v>
      </c>
      <c r="G484" s="119">
        <v>1515501.0237828246</v>
      </c>
      <c r="I484" s="31"/>
      <c r="J484" s="30"/>
      <c r="L484" s="6"/>
      <c r="N484" s="24">
        <v>479</v>
      </c>
      <c r="O484" s="30"/>
      <c r="P484" s="31"/>
      <c r="Q484" s="32"/>
      <c r="R484" s="62"/>
      <c r="S484" s="30"/>
      <c r="U484" s="31"/>
      <c r="V484" s="30"/>
    </row>
    <row r="485" spans="2:22" ht="15.75" x14ac:dyDescent="0.25">
      <c r="B485" s="24">
        <v>480</v>
      </c>
      <c r="C485" s="119">
        <v>44</v>
      </c>
      <c r="D485" s="120">
        <v>84.544759334587994</v>
      </c>
      <c r="E485" s="121">
        <v>18966.147806545352</v>
      </c>
      <c r="F485" s="120">
        <v>120.45524066541201</v>
      </c>
      <c r="G485" s="119">
        <v>1284571.8985331962</v>
      </c>
      <c r="I485" s="31"/>
      <c r="J485" s="30"/>
      <c r="L485" s="6"/>
      <c r="N485" s="24">
        <v>480</v>
      </c>
      <c r="O485" s="30"/>
      <c r="P485" s="31"/>
      <c r="Q485" s="32"/>
      <c r="R485" s="62"/>
      <c r="S485" s="30"/>
      <c r="U485" s="31"/>
      <c r="V485" s="30"/>
    </row>
    <row r="486" spans="2:22" ht="15.75" x14ac:dyDescent="0.25">
      <c r="B486" s="24">
        <v>481</v>
      </c>
      <c r="C486" s="119">
        <v>44</v>
      </c>
      <c r="D486" s="120">
        <v>94.501272022544256</v>
      </c>
      <c r="E486" s="121">
        <v>10900.167949201274</v>
      </c>
      <c r="F486" s="120">
        <v>110.49872797745574</v>
      </c>
      <c r="G486" s="119">
        <v>204454.69312737323</v>
      </c>
      <c r="I486" s="31"/>
      <c r="J486" s="30"/>
      <c r="L486" s="6"/>
      <c r="N486" s="24">
        <v>481</v>
      </c>
      <c r="O486" s="30"/>
      <c r="P486" s="31"/>
      <c r="Q486" s="32"/>
      <c r="R486" s="62"/>
      <c r="S486" s="30"/>
      <c r="U486" s="31"/>
      <c r="V486" s="30"/>
    </row>
    <row r="487" spans="2:22" ht="15.75" x14ac:dyDescent="0.25">
      <c r="B487" s="24">
        <v>482</v>
      </c>
      <c r="C487" s="119">
        <v>45</v>
      </c>
      <c r="D487" s="120">
        <v>85.244075009953463</v>
      </c>
      <c r="E487" s="121">
        <v>12317.363115441793</v>
      </c>
      <c r="F487" s="120">
        <v>118.75592499004654</v>
      </c>
      <c r="G487" s="119">
        <v>462759.85021257144</v>
      </c>
      <c r="I487" s="31"/>
      <c r="J487" s="30"/>
      <c r="L487" s="6"/>
      <c r="N487" s="24">
        <v>482</v>
      </c>
      <c r="O487" s="30"/>
      <c r="P487" s="31"/>
      <c r="Q487" s="32"/>
      <c r="R487" s="62"/>
      <c r="S487" s="30"/>
      <c r="U487" s="31"/>
      <c r="V487" s="30"/>
    </row>
    <row r="488" spans="2:22" ht="15.75" x14ac:dyDescent="0.25">
      <c r="B488" s="24">
        <v>483</v>
      </c>
      <c r="C488" s="119">
        <v>45</v>
      </c>
      <c r="D488" s="120">
        <v>81.981503739141615</v>
      </c>
      <c r="E488" s="121">
        <v>11234.65204216756</v>
      </c>
      <c r="F488" s="120">
        <v>122.01849626085838</v>
      </c>
      <c r="G488" s="119">
        <v>370835.34819926741</v>
      </c>
      <c r="I488" s="31"/>
      <c r="J488" s="30"/>
      <c r="L488" s="6"/>
      <c r="N488" s="24">
        <v>483</v>
      </c>
      <c r="O488" s="30"/>
      <c r="P488" s="31"/>
      <c r="Q488" s="32"/>
      <c r="R488" s="62"/>
      <c r="S488" s="30"/>
      <c r="U488" s="31"/>
      <c r="V488" s="30"/>
    </row>
    <row r="489" spans="2:22" ht="15.75" x14ac:dyDescent="0.25">
      <c r="B489" s="24">
        <v>484</v>
      </c>
      <c r="C489" s="119">
        <v>46</v>
      </c>
      <c r="D489" s="120">
        <v>97.302992803935524</v>
      </c>
      <c r="E489" s="121">
        <v>13027.524880642548</v>
      </c>
      <c r="F489" s="120">
        <v>105.69700719606448</v>
      </c>
      <c r="G489" s="119">
        <v>376970.39105618442</v>
      </c>
      <c r="I489" s="31"/>
      <c r="J489" s="30"/>
      <c r="L489" s="6"/>
      <c r="N489" s="24">
        <v>484</v>
      </c>
      <c r="O489" s="30"/>
      <c r="P489" s="31"/>
      <c r="Q489" s="32"/>
      <c r="R489" s="62"/>
      <c r="S489" s="30"/>
      <c r="U489" s="31"/>
      <c r="V489" s="30"/>
    </row>
    <row r="490" spans="2:22" ht="15.75" x14ac:dyDescent="0.25">
      <c r="B490" s="24">
        <v>485</v>
      </c>
      <c r="C490" s="119">
        <v>45</v>
      </c>
      <c r="D490" s="120">
        <v>90.551178465735205</v>
      </c>
      <c r="E490" s="121">
        <v>15785.924371793082</v>
      </c>
      <c r="F490" s="120">
        <v>113.44882153426479</v>
      </c>
      <c r="G490" s="119">
        <v>790894.51680895453</v>
      </c>
      <c r="I490" s="31"/>
      <c r="J490" s="30"/>
      <c r="L490" s="6"/>
      <c r="N490" s="24">
        <v>485</v>
      </c>
      <c r="O490" s="30"/>
      <c r="P490" s="31"/>
      <c r="Q490" s="32"/>
      <c r="R490" s="62"/>
      <c r="S490" s="30"/>
      <c r="U490" s="31"/>
      <c r="V490" s="30"/>
    </row>
    <row r="491" spans="2:22" ht="15.75" x14ac:dyDescent="0.25">
      <c r="B491" s="24">
        <v>486</v>
      </c>
      <c r="C491" s="119">
        <v>45</v>
      </c>
      <c r="D491" s="120">
        <v>95.428420512925811</v>
      </c>
      <c r="E491" s="121">
        <v>10043.154566351541</v>
      </c>
      <c r="F491" s="120">
        <v>108.57157948707419</v>
      </c>
      <c r="G491" s="119">
        <v>90401.154301608447</v>
      </c>
      <c r="I491" s="31"/>
      <c r="J491" s="30"/>
      <c r="L491" s="6"/>
      <c r="N491" s="24">
        <v>486</v>
      </c>
      <c r="O491" s="30"/>
      <c r="P491" s="31"/>
      <c r="Q491" s="32"/>
      <c r="R491" s="62"/>
      <c r="S491" s="30"/>
      <c r="U491" s="31"/>
      <c r="V491" s="30"/>
    </row>
    <row r="492" spans="2:22" ht="15.75" x14ac:dyDescent="0.25">
      <c r="B492" s="24">
        <v>487</v>
      </c>
      <c r="C492" s="119">
        <v>45</v>
      </c>
      <c r="D492" s="120">
        <v>95.951829870182948</v>
      </c>
      <c r="E492" s="121">
        <v>16334.972805724858</v>
      </c>
      <c r="F492" s="120">
        <v>108.04817012981705</v>
      </c>
      <c r="G492" s="119">
        <v>764963.92077889433</v>
      </c>
      <c r="I492" s="31"/>
      <c r="J492" s="30"/>
      <c r="L492" s="6"/>
      <c r="N492" s="24">
        <v>487</v>
      </c>
      <c r="O492" s="30"/>
      <c r="P492" s="31"/>
      <c r="Q492" s="32"/>
      <c r="R492" s="62"/>
      <c r="S492" s="30"/>
      <c r="U492" s="31"/>
      <c r="V492" s="30"/>
    </row>
    <row r="493" spans="2:22" ht="15.75" x14ac:dyDescent="0.25">
      <c r="B493" s="24">
        <v>488</v>
      </c>
      <c r="C493" s="119">
        <v>45</v>
      </c>
      <c r="D493" s="120">
        <v>85.746768067545062</v>
      </c>
      <c r="E493" s="121">
        <v>21124.600829249797</v>
      </c>
      <c r="F493" s="120">
        <v>118.25323193245494</v>
      </c>
      <c r="G493" s="119">
        <v>1498052.3213418061</v>
      </c>
      <c r="I493" s="31"/>
      <c r="J493" s="30"/>
      <c r="L493" s="6"/>
      <c r="N493" s="24">
        <v>488</v>
      </c>
      <c r="O493" s="30"/>
      <c r="P493" s="31"/>
      <c r="Q493" s="32"/>
      <c r="R493" s="62"/>
      <c r="S493" s="30"/>
      <c r="U493" s="31"/>
      <c r="V493" s="30"/>
    </row>
    <row r="494" spans="2:22" ht="15.75" x14ac:dyDescent="0.25">
      <c r="B494" s="24">
        <v>489</v>
      </c>
      <c r="C494" s="119">
        <v>45</v>
      </c>
      <c r="D494" s="120">
        <v>90.135257610978115</v>
      </c>
      <c r="E494" s="121">
        <v>14150.972747860162</v>
      </c>
      <c r="F494" s="120">
        <v>113.86474238902188</v>
      </c>
      <c r="G494" s="119">
        <v>611296.86648916639</v>
      </c>
      <c r="I494" s="31"/>
      <c r="J494" s="30"/>
      <c r="L494" s="6"/>
      <c r="N494" s="24">
        <v>489</v>
      </c>
      <c r="O494" s="30"/>
      <c r="P494" s="31"/>
      <c r="Q494" s="32"/>
      <c r="R494" s="62"/>
      <c r="S494" s="30"/>
      <c r="U494" s="31"/>
      <c r="V494" s="30"/>
    </row>
    <row r="495" spans="2:22" ht="15.75" x14ac:dyDescent="0.25">
      <c r="B495" s="24">
        <v>490</v>
      </c>
      <c r="C495" s="119">
        <v>47</v>
      </c>
      <c r="D495" s="120">
        <v>85.769827168200862</v>
      </c>
      <c r="E495" s="121">
        <v>18778.74690458144</v>
      </c>
      <c r="F495" s="120">
        <v>116.23017283179914</v>
      </c>
      <c r="G495" s="119">
        <v>1182656.9982841136</v>
      </c>
      <c r="I495" s="31"/>
      <c r="J495" s="30"/>
      <c r="L495" s="6"/>
      <c r="N495" s="24">
        <v>490</v>
      </c>
      <c r="O495" s="30"/>
      <c r="P495" s="31"/>
      <c r="Q495" s="32"/>
      <c r="R495" s="62"/>
      <c r="S495" s="30"/>
      <c r="U495" s="31"/>
      <c r="V495" s="30"/>
    </row>
    <row r="496" spans="2:22" ht="15.75" x14ac:dyDescent="0.25">
      <c r="B496" s="24">
        <v>491</v>
      </c>
      <c r="C496" s="119">
        <v>45</v>
      </c>
      <c r="D496" s="120">
        <v>87.099660295011077</v>
      </c>
      <c r="E496" s="121">
        <v>26109.136372983674</v>
      </c>
      <c r="F496" s="120">
        <v>116.90033970498892</v>
      </c>
      <c r="G496" s="119">
        <v>2052166.9114056737</v>
      </c>
      <c r="I496" s="31"/>
      <c r="J496" s="30"/>
      <c r="L496" s="6"/>
      <c r="N496" s="24">
        <v>491</v>
      </c>
      <c r="O496" s="30"/>
      <c r="P496" s="31"/>
      <c r="Q496" s="32"/>
      <c r="R496" s="62"/>
      <c r="S496" s="30"/>
      <c r="U496" s="31"/>
      <c r="V496" s="30"/>
    </row>
    <row r="497" spans="2:22" ht="15.75" x14ac:dyDescent="0.25">
      <c r="B497" s="24">
        <v>492</v>
      </c>
      <c r="C497" s="119">
        <v>45</v>
      </c>
      <c r="D497" s="120">
        <v>97.136394967071951</v>
      </c>
      <c r="E497" s="121">
        <v>18487.695628237649</v>
      </c>
      <c r="F497" s="120">
        <v>106.86360503292805</v>
      </c>
      <c r="G497" s="119">
        <v>975661.80358497868</v>
      </c>
      <c r="I497" s="31"/>
      <c r="J497" s="30"/>
      <c r="L497" s="6"/>
      <c r="N497" s="24">
        <v>492</v>
      </c>
      <c r="O497" s="30"/>
      <c r="P497" s="31"/>
      <c r="Q497" s="32"/>
      <c r="R497" s="62"/>
      <c r="S497" s="30"/>
      <c r="U497" s="31"/>
      <c r="V497" s="30"/>
    </row>
    <row r="498" spans="2:22" ht="15.75" x14ac:dyDescent="0.25">
      <c r="B498" s="24">
        <v>493</v>
      </c>
      <c r="C498" s="119">
        <v>45</v>
      </c>
      <c r="D498" s="120">
        <v>83.603501049323114</v>
      </c>
      <c r="E498" s="121">
        <v>14960.338758335125</v>
      </c>
      <c r="F498" s="120">
        <v>120.39649895067689</v>
      </c>
      <c r="G498" s="119">
        <v>801172.4096196657</v>
      </c>
      <c r="I498" s="31"/>
      <c r="J498" s="30"/>
      <c r="L498" s="6"/>
      <c r="N498" s="24">
        <v>493</v>
      </c>
      <c r="O498" s="30"/>
      <c r="P498" s="31"/>
      <c r="Q498" s="32"/>
      <c r="R498" s="62"/>
      <c r="S498" s="30"/>
      <c r="U498" s="31"/>
      <c r="V498" s="30"/>
    </row>
    <row r="499" spans="2:22" ht="15.75" x14ac:dyDescent="0.25">
      <c r="B499" s="24">
        <v>494</v>
      </c>
      <c r="C499" s="119">
        <v>45</v>
      </c>
      <c r="D499" s="120">
        <v>98.908650127506093</v>
      </c>
      <c r="E499" s="121">
        <v>13356.618596927001</v>
      </c>
      <c r="F499" s="120">
        <v>105.09134987249391</v>
      </c>
      <c r="G499" s="119">
        <v>403665.07808311423</v>
      </c>
      <c r="I499" s="31"/>
      <c r="J499" s="30"/>
      <c r="L499" s="6"/>
      <c r="N499" s="24">
        <v>494</v>
      </c>
      <c r="O499" s="30"/>
      <c r="P499" s="31"/>
      <c r="Q499" s="32"/>
      <c r="R499" s="62"/>
      <c r="S499" s="30"/>
      <c r="U499" s="31"/>
      <c r="V499" s="30"/>
    </row>
    <row r="500" spans="2:22" ht="15.75" x14ac:dyDescent="0.25">
      <c r="B500" s="24">
        <v>495</v>
      </c>
      <c r="C500" s="119">
        <v>45</v>
      </c>
      <c r="D500" s="120">
        <v>95.55846076370554</v>
      </c>
      <c r="E500" s="121">
        <v>13032.469451034993</v>
      </c>
      <c r="F500" s="120">
        <v>108.44153923629446</v>
      </c>
      <c r="G500" s="119">
        <v>413261.04732022015</v>
      </c>
      <c r="I500" s="31"/>
      <c r="J500" s="30"/>
      <c r="L500" s="6"/>
      <c r="N500" s="24">
        <v>495</v>
      </c>
      <c r="O500" s="30"/>
      <c r="P500" s="31"/>
      <c r="Q500" s="32"/>
      <c r="R500" s="62"/>
      <c r="S500" s="30"/>
      <c r="U500" s="31"/>
      <c r="V500" s="30"/>
    </row>
    <row r="501" spans="2:22" ht="15.75" x14ac:dyDescent="0.25">
      <c r="B501" s="24">
        <v>496</v>
      </c>
      <c r="C501" s="119">
        <v>44</v>
      </c>
      <c r="D501" s="120">
        <v>90.070318297606292</v>
      </c>
      <c r="E501" s="121">
        <v>16257.455288870742</v>
      </c>
      <c r="F501" s="120">
        <v>114.92968170239371</v>
      </c>
      <c r="G501" s="119">
        <v>868464.16164081148</v>
      </c>
      <c r="I501" s="31"/>
      <c r="J501" s="30"/>
      <c r="L501" s="6"/>
      <c r="N501" s="24">
        <v>496</v>
      </c>
      <c r="O501" s="30"/>
      <c r="P501" s="31"/>
      <c r="Q501" s="32"/>
      <c r="R501" s="62"/>
      <c r="S501" s="30"/>
      <c r="U501" s="31"/>
      <c r="V501" s="30"/>
    </row>
    <row r="502" spans="2:22" ht="15.75" x14ac:dyDescent="0.25">
      <c r="B502" s="24">
        <v>497</v>
      </c>
      <c r="C502" s="119">
        <v>47</v>
      </c>
      <c r="D502" s="120">
        <v>95.095825220598826</v>
      </c>
      <c r="E502" s="121">
        <v>13351.537349500635</v>
      </c>
      <c r="F502" s="120">
        <v>106.90417477940117</v>
      </c>
      <c r="G502" s="119">
        <v>427335.08238471858</v>
      </c>
      <c r="I502" s="31"/>
      <c r="J502" s="30"/>
      <c r="L502" s="6"/>
      <c r="N502" s="24">
        <v>497</v>
      </c>
      <c r="O502" s="30"/>
      <c r="P502" s="31"/>
      <c r="Q502" s="32"/>
      <c r="R502" s="62"/>
      <c r="S502" s="30"/>
      <c r="U502" s="31"/>
      <c r="V502" s="30"/>
    </row>
    <row r="503" spans="2:22" ht="15.75" x14ac:dyDescent="0.25">
      <c r="B503" s="24">
        <v>498</v>
      </c>
      <c r="C503" s="119">
        <v>43</v>
      </c>
      <c r="D503" s="120">
        <v>80.446091550213055</v>
      </c>
      <c r="E503" s="121">
        <v>9950.0932051839409</v>
      </c>
      <c r="F503" s="120">
        <v>125.55390844978695</v>
      </c>
      <c r="G503" s="119">
        <v>249273.09135051165</v>
      </c>
      <c r="I503" s="31"/>
      <c r="J503" s="30"/>
      <c r="L503" s="6"/>
      <c r="N503" s="24">
        <v>498</v>
      </c>
      <c r="O503" s="30"/>
      <c r="P503" s="31"/>
      <c r="Q503" s="32"/>
      <c r="R503" s="62"/>
      <c r="S503" s="30"/>
      <c r="U503" s="31"/>
      <c r="V503" s="30"/>
    </row>
    <row r="504" spans="2:22" ht="15.75" x14ac:dyDescent="0.25">
      <c r="B504" s="24">
        <v>499</v>
      </c>
      <c r="C504" s="119">
        <v>45</v>
      </c>
      <c r="D504" s="120">
        <v>96.465874110997305</v>
      </c>
      <c r="E504" s="121">
        <v>16519.744080413591</v>
      </c>
      <c r="F504" s="120">
        <v>107.53412588900269</v>
      </c>
      <c r="G504" s="119">
        <v>776436.23959730216</v>
      </c>
      <c r="I504" s="31"/>
      <c r="J504" s="30"/>
      <c r="L504" s="6"/>
      <c r="N504" s="24">
        <v>499</v>
      </c>
      <c r="O504" s="30"/>
      <c r="P504" s="31"/>
      <c r="Q504" s="32"/>
      <c r="R504" s="62"/>
      <c r="S504" s="30"/>
      <c r="U504" s="31"/>
      <c r="V504" s="30"/>
    </row>
    <row r="505" spans="2:22" ht="15.75" x14ac:dyDescent="0.25">
      <c r="B505" s="24">
        <v>500</v>
      </c>
      <c r="C505" s="119">
        <v>45</v>
      </c>
      <c r="D505" s="120">
        <v>89.303683205353948</v>
      </c>
      <c r="E505" s="121">
        <v>10062.466544669182</v>
      </c>
      <c r="F505" s="120">
        <v>114.69631679464605</v>
      </c>
      <c r="G505" s="119">
        <v>154127.85054290388</v>
      </c>
      <c r="I505" s="31"/>
      <c r="J505" s="30"/>
      <c r="L505" s="6"/>
      <c r="N505" s="24">
        <v>500</v>
      </c>
      <c r="O505" s="30"/>
      <c r="P505" s="31"/>
      <c r="Q505" s="32"/>
      <c r="R505" s="62"/>
      <c r="S505" s="30"/>
      <c r="U505" s="31"/>
      <c r="V505" s="30"/>
    </row>
    <row r="506" spans="2:22" ht="15.75" x14ac:dyDescent="0.25">
      <c r="B506" s="24">
        <v>501</v>
      </c>
      <c r="C506" s="119">
        <v>45</v>
      </c>
      <c r="D506" s="120">
        <v>82.384222267010159</v>
      </c>
      <c r="E506" s="121">
        <v>15496.894979939487</v>
      </c>
      <c r="F506" s="120">
        <v>121.61577773298984</v>
      </c>
      <c r="G506" s="119">
        <v>884666.9354318066</v>
      </c>
      <c r="I506" s="31"/>
      <c r="J506" s="30"/>
      <c r="L506" s="6"/>
      <c r="N506" s="24">
        <v>501</v>
      </c>
      <c r="O506" s="30"/>
      <c r="P506" s="31"/>
      <c r="Q506" s="32"/>
      <c r="R506" s="62"/>
      <c r="S506" s="30"/>
      <c r="U506" s="31"/>
      <c r="V506" s="30"/>
    </row>
    <row r="507" spans="2:22" ht="15.75" x14ac:dyDescent="0.25">
      <c r="B507" s="24">
        <v>502</v>
      </c>
      <c r="C507" s="119">
        <v>44</v>
      </c>
      <c r="D507" s="120">
        <v>95.066937337513778</v>
      </c>
      <c r="E507" s="121">
        <v>19572.348590186662</v>
      </c>
      <c r="F507" s="120">
        <v>109.93306266248622</v>
      </c>
      <c r="G507" s="119">
        <v>1151648.2240170143</v>
      </c>
      <c r="I507" s="31"/>
      <c r="J507" s="30"/>
      <c r="L507" s="6"/>
      <c r="N507" s="24">
        <v>502</v>
      </c>
      <c r="O507" s="30"/>
      <c r="P507" s="31"/>
      <c r="Q507" s="32"/>
      <c r="R507" s="62"/>
      <c r="S507" s="30"/>
      <c r="U507" s="31"/>
      <c r="V507" s="30"/>
    </row>
    <row r="508" spans="2:22" ht="15.75" x14ac:dyDescent="0.25">
      <c r="B508" s="24">
        <v>503</v>
      </c>
      <c r="C508" s="119">
        <v>43</v>
      </c>
      <c r="D508" s="120">
        <v>97.453056886953036</v>
      </c>
      <c r="E508" s="121">
        <v>21046.803582076813</v>
      </c>
      <c r="F508" s="120">
        <v>108.54694311304696</v>
      </c>
      <c r="G508" s="119">
        <v>1284566.1911351648</v>
      </c>
      <c r="I508" s="31"/>
      <c r="J508" s="30"/>
      <c r="L508" s="6"/>
      <c r="N508" s="24">
        <v>503</v>
      </c>
      <c r="O508" s="30"/>
      <c r="P508" s="31"/>
      <c r="Q508" s="32"/>
      <c r="R508" s="62"/>
      <c r="S508" s="30"/>
      <c r="U508" s="31"/>
      <c r="V508" s="30"/>
    </row>
    <row r="509" spans="2:22" ht="15.75" x14ac:dyDescent="0.25">
      <c r="B509" s="24">
        <v>504</v>
      </c>
      <c r="C509" s="119">
        <v>44</v>
      </c>
      <c r="D509" s="120">
        <v>93.253892345471044</v>
      </c>
      <c r="E509" s="121">
        <v>25887.700757207502</v>
      </c>
      <c r="F509" s="120">
        <v>111.74610765452896</v>
      </c>
      <c r="G509" s="119">
        <v>1892849.7957431404</v>
      </c>
      <c r="I509" s="31"/>
      <c r="J509" s="30"/>
      <c r="L509" s="6"/>
      <c r="N509" s="24">
        <v>504</v>
      </c>
      <c r="O509" s="30"/>
      <c r="P509" s="31"/>
      <c r="Q509" s="32"/>
      <c r="R509" s="62"/>
      <c r="S509" s="30"/>
      <c r="U509" s="31"/>
      <c r="V509" s="30"/>
    </row>
    <row r="510" spans="2:22" ht="15.75" x14ac:dyDescent="0.25">
      <c r="B510" s="24">
        <v>505</v>
      </c>
      <c r="C510" s="119">
        <v>45</v>
      </c>
      <c r="D510" s="120">
        <v>86.420964040328499</v>
      </c>
      <c r="E510" s="121">
        <v>18409.52030899845</v>
      </c>
      <c r="F510" s="120">
        <v>117.5790359596715</v>
      </c>
      <c r="G510" s="119">
        <v>1164573.6504120314</v>
      </c>
      <c r="I510" s="31"/>
      <c r="J510" s="30"/>
      <c r="L510" s="6"/>
      <c r="N510" s="24">
        <v>505</v>
      </c>
      <c r="O510" s="30"/>
      <c r="P510" s="31"/>
      <c r="Q510" s="32"/>
      <c r="R510" s="62"/>
      <c r="S510" s="30"/>
      <c r="U510" s="31"/>
      <c r="V510" s="30"/>
    </row>
    <row r="511" spans="2:22" ht="15.75" x14ac:dyDescent="0.25">
      <c r="B511" s="24">
        <v>506</v>
      </c>
      <c r="C511" s="119">
        <v>44</v>
      </c>
      <c r="D511" s="120">
        <v>90.142907668755242</v>
      </c>
      <c r="E511" s="121">
        <v>12030.454447247032</v>
      </c>
      <c r="F511" s="120">
        <v>114.85709233124476</v>
      </c>
      <c r="G511" s="119">
        <v>381783.01723428653</v>
      </c>
      <c r="I511" s="31"/>
      <c r="J511" s="30"/>
      <c r="L511" s="6"/>
      <c r="N511" s="24">
        <v>506</v>
      </c>
      <c r="O511" s="30"/>
      <c r="P511" s="31"/>
      <c r="Q511" s="32"/>
      <c r="R511" s="62"/>
      <c r="S511" s="30"/>
      <c r="U511" s="31"/>
      <c r="V511" s="30"/>
    </row>
    <row r="512" spans="2:22" ht="15.75" x14ac:dyDescent="0.25">
      <c r="B512" s="24">
        <v>507</v>
      </c>
      <c r="C512" s="119">
        <v>45</v>
      </c>
      <c r="D512" s="120">
        <v>83.789718600778087</v>
      </c>
      <c r="E512" s="121">
        <v>11449.538841136511</v>
      </c>
      <c r="F512" s="120">
        <v>120.21028139922191</v>
      </c>
      <c r="G512" s="119">
        <v>376352.28598434106</v>
      </c>
      <c r="I512" s="31"/>
      <c r="J512" s="30"/>
      <c r="L512" s="6"/>
      <c r="N512" s="24">
        <v>507</v>
      </c>
      <c r="O512" s="30"/>
      <c r="P512" s="31"/>
      <c r="Q512" s="32"/>
      <c r="R512" s="62"/>
      <c r="S512" s="30"/>
      <c r="U512" s="31"/>
      <c r="V512" s="30"/>
    </row>
    <row r="513" spans="2:22" ht="15.75" x14ac:dyDescent="0.25">
      <c r="B513" s="24">
        <v>508</v>
      </c>
      <c r="C513" s="119">
        <v>44</v>
      </c>
      <c r="D513" s="120">
        <v>95.109941480445514</v>
      </c>
      <c r="E513" s="121">
        <v>20609.593593231919</v>
      </c>
      <c r="F513" s="120">
        <v>109.89005851955449</v>
      </c>
      <c r="G513" s="119">
        <v>1264789.446024491</v>
      </c>
      <c r="I513" s="31"/>
      <c r="J513" s="30"/>
      <c r="L513" s="6"/>
      <c r="N513" s="24">
        <v>508</v>
      </c>
      <c r="O513" s="30"/>
      <c r="P513" s="31"/>
      <c r="Q513" s="32"/>
      <c r="R513" s="62"/>
      <c r="S513" s="30"/>
      <c r="U513" s="31"/>
      <c r="V513" s="30"/>
    </row>
    <row r="514" spans="2:22" ht="15.75" x14ac:dyDescent="0.25">
      <c r="B514" s="24">
        <v>509</v>
      </c>
      <c r="C514" s="119">
        <v>44</v>
      </c>
      <c r="D514" s="120">
        <v>98.458218616552756</v>
      </c>
      <c r="E514" s="121">
        <v>8553.8630293865517</v>
      </c>
      <c r="F514" s="120">
        <v>106.54178138344724</v>
      </c>
      <c r="G514" s="119">
        <v>-88656.195139146294</v>
      </c>
      <c r="I514" s="31"/>
      <c r="J514" s="30"/>
      <c r="L514" s="6"/>
      <c r="N514" s="24">
        <v>509</v>
      </c>
      <c r="O514" s="30"/>
      <c r="P514" s="31"/>
      <c r="Q514" s="32"/>
      <c r="R514" s="62"/>
      <c r="S514" s="30"/>
      <c r="U514" s="31"/>
      <c r="V514" s="30"/>
    </row>
    <row r="515" spans="2:22" ht="15.75" x14ac:dyDescent="0.25">
      <c r="B515" s="24">
        <v>510</v>
      </c>
      <c r="C515" s="119">
        <v>44</v>
      </c>
      <c r="D515" s="120">
        <v>80.545586513150866</v>
      </c>
      <c r="E515" s="121">
        <v>16349.846553275946</v>
      </c>
      <c r="F515" s="120">
        <v>124.45441348684913</v>
      </c>
      <c r="G515" s="119">
        <v>1034810.5633879397</v>
      </c>
      <c r="I515" s="31"/>
      <c r="J515" s="30"/>
      <c r="L515" s="6"/>
      <c r="N515" s="24">
        <v>510</v>
      </c>
      <c r="O515" s="30"/>
      <c r="P515" s="31"/>
      <c r="Q515" s="32"/>
      <c r="R515" s="62"/>
      <c r="S515" s="30"/>
      <c r="U515" s="31"/>
      <c r="V515" s="30"/>
    </row>
    <row r="516" spans="2:22" ht="15.75" x14ac:dyDescent="0.25">
      <c r="B516" s="24">
        <v>511</v>
      </c>
      <c r="C516" s="119">
        <v>43</v>
      </c>
      <c r="D516" s="120">
        <v>80.080774939746362</v>
      </c>
      <c r="E516" s="121">
        <v>14782.601508894506</v>
      </c>
      <c r="F516" s="120">
        <v>125.91922506025364</v>
      </c>
      <c r="G516" s="119">
        <v>861413.72637453233</v>
      </c>
      <c r="I516" s="31"/>
      <c r="J516" s="30"/>
      <c r="L516" s="6"/>
      <c r="N516" s="24">
        <v>511</v>
      </c>
      <c r="O516" s="30"/>
      <c r="P516" s="31"/>
      <c r="Q516" s="32"/>
      <c r="R516" s="62"/>
      <c r="S516" s="30"/>
      <c r="U516" s="31"/>
      <c r="V516" s="30"/>
    </row>
    <row r="517" spans="2:22" ht="15.75" x14ac:dyDescent="0.25">
      <c r="B517" s="24">
        <v>512</v>
      </c>
      <c r="C517" s="119">
        <v>46</v>
      </c>
      <c r="D517" s="120">
        <v>89.890112485287375</v>
      </c>
      <c r="E517" s="121">
        <v>8423.1215222450355</v>
      </c>
      <c r="F517" s="120">
        <v>113.10988751471263</v>
      </c>
      <c r="G517" s="119">
        <v>-47261.672096109018</v>
      </c>
      <c r="I517" s="31"/>
      <c r="J517" s="30"/>
      <c r="L517" s="6"/>
      <c r="N517" s="24">
        <v>512</v>
      </c>
      <c r="O517" s="30"/>
      <c r="P517" s="31"/>
      <c r="Q517" s="32"/>
      <c r="R517" s="62"/>
      <c r="S517" s="30"/>
      <c r="U517" s="31"/>
      <c r="V517" s="30"/>
    </row>
    <row r="518" spans="2:22" ht="15.75" x14ac:dyDescent="0.25">
      <c r="B518" s="24">
        <v>513</v>
      </c>
      <c r="C518" s="119">
        <v>44</v>
      </c>
      <c r="D518" s="120">
        <v>90.071120660320062</v>
      </c>
      <c r="E518" s="121">
        <v>12369.126310076084</v>
      </c>
      <c r="F518" s="120">
        <v>114.92887933967994</v>
      </c>
      <c r="G518" s="119">
        <v>421569.82522799494</v>
      </c>
      <c r="I518" s="31"/>
      <c r="J518" s="30"/>
      <c r="L518" s="6"/>
      <c r="N518" s="24">
        <v>513</v>
      </c>
      <c r="O518" s="30"/>
      <c r="P518" s="31"/>
      <c r="Q518" s="32"/>
      <c r="R518" s="62"/>
      <c r="S518" s="30"/>
      <c r="U518" s="31"/>
      <c r="V518" s="30"/>
    </row>
    <row r="519" spans="2:22" ht="15.75" x14ac:dyDescent="0.25">
      <c r="B519" s="24">
        <v>514</v>
      </c>
      <c r="C519" s="119">
        <v>46</v>
      </c>
      <c r="D519" s="120">
        <v>99.196841461227876</v>
      </c>
      <c r="E519" s="121">
        <v>11625.100323263414</v>
      </c>
      <c r="F519" s="120">
        <v>103.80315853877212</v>
      </c>
      <c r="G519" s="119">
        <v>206722.13188484311</v>
      </c>
      <c r="I519" s="31"/>
      <c r="J519" s="30"/>
      <c r="L519" s="6"/>
      <c r="N519" s="24">
        <v>514</v>
      </c>
      <c r="O519" s="30"/>
      <c r="P519" s="31"/>
      <c r="Q519" s="32"/>
      <c r="R519" s="62"/>
      <c r="S519" s="30"/>
      <c r="U519" s="31"/>
      <c r="V519" s="30"/>
    </row>
    <row r="520" spans="2:22" ht="15.75" x14ac:dyDescent="0.25">
      <c r="B520" s="24">
        <v>515</v>
      </c>
      <c r="C520" s="119">
        <v>47</v>
      </c>
      <c r="D520" s="120">
        <v>83.27807144871565</v>
      </c>
      <c r="E520" s="121">
        <v>15998.371818728769</v>
      </c>
      <c r="F520" s="120">
        <v>118.72192855128435</v>
      </c>
      <c r="G520" s="119">
        <v>899357.555999998</v>
      </c>
      <c r="I520" s="31"/>
      <c r="J520" s="30"/>
      <c r="L520" s="6"/>
      <c r="N520" s="24">
        <v>515</v>
      </c>
      <c r="O520" s="30"/>
      <c r="P520" s="31"/>
      <c r="Q520" s="32"/>
      <c r="R520" s="62"/>
      <c r="S520" s="30"/>
      <c r="U520" s="31"/>
      <c r="V520" s="30"/>
    </row>
    <row r="521" spans="2:22" ht="15.75" x14ac:dyDescent="0.25">
      <c r="B521" s="24">
        <v>516</v>
      </c>
      <c r="C521" s="119">
        <v>44</v>
      </c>
      <c r="D521" s="120">
        <v>96.710571723354846</v>
      </c>
      <c r="E521" s="121">
        <v>13820.615767875552</v>
      </c>
      <c r="F521" s="120">
        <v>108.28942827664515</v>
      </c>
      <c r="G521" s="119">
        <v>496626.57993443054</v>
      </c>
      <c r="I521" s="31"/>
      <c r="J521" s="30"/>
      <c r="L521" s="6"/>
      <c r="N521" s="24">
        <v>516</v>
      </c>
      <c r="O521" s="30"/>
      <c r="P521" s="31"/>
      <c r="Q521" s="32"/>
      <c r="R521" s="62"/>
      <c r="S521" s="30"/>
      <c r="U521" s="31"/>
      <c r="V521" s="30"/>
    </row>
    <row r="522" spans="2:22" ht="15.75" x14ac:dyDescent="0.25">
      <c r="B522" s="24">
        <v>517</v>
      </c>
      <c r="C522" s="119">
        <v>45</v>
      </c>
      <c r="D522" s="120">
        <v>82.759650030981064</v>
      </c>
      <c r="E522" s="121">
        <v>12945.085409106412</v>
      </c>
      <c r="F522" s="120">
        <v>121.24034996901894</v>
      </c>
      <c r="G522" s="119">
        <v>569466.68537890213</v>
      </c>
      <c r="I522" s="31"/>
      <c r="J522" s="30"/>
      <c r="L522" s="6"/>
      <c r="N522" s="24">
        <v>517</v>
      </c>
      <c r="O522" s="30"/>
      <c r="P522" s="31"/>
      <c r="Q522" s="32"/>
      <c r="R522" s="62"/>
      <c r="S522" s="30"/>
      <c r="U522" s="31"/>
      <c r="V522" s="30"/>
    </row>
    <row r="523" spans="2:22" ht="15.75" x14ac:dyDescent="0.25">
      <c r="B523" s="24">
        <v>518</v>
      </c>
      <c r="C523" s="119">
        <v>46</v>
      </c>
      <c r="D523" s="120">
        <v>81.630959978174602</v>
      </c>
      <c r="E523" s="121">
        <v>25846.986061371339</v>
      </c>
      <c r="F523" s="120">
        <v>121.3690400218254</v>
      </c>
      <c r="G523" s="119">
        <v>2137023.8857261413</v>
      </c>
      <c r="I523" s="31"/>
      <c r="J523" s="30"/>
      <c r="L523" s="6"/>
      <c r="N523" s="24">
        <v>518</v>
      </c>
      <c r="O523" s="30"/>
      <c r="P523" s="31"/>
      <c r="Q523" s="32"/>
      <c r="R523" s="62"/>
      <c r="S523" s="30"/>
      <c r="U523" s="31"/>
      <c r="V523" s="30"/>
    </row>
    <row r="524" spans="2:22" ht="15.75" x14ac:dyDescent="0.25">
      <c r="B524" s="24">
        <v>519</v>
      </c>
      <c r="C524" s="119">
        <v>46</v>
      </c>
      <c r="D524" s="120">
        <v>82.584305029362142</v>
      </c>
      <c r="E524" s="121">
        <v>15667.706165029696</v>
      </c>
      <c r="F524" s="120">
        <v>120.41569497063786</v>
      </c>
      <c r="G524" s="119">
        <v>886637.72645779816</v>
      </c>
      <c r="I524" s="31"/>
      <c r="J524" s="30"/>
      <c r="L524" s="6"/>
      <c r="N524" s="24">
        <v>519</v>
      </c>
      <c r="O524" s="30"/>
      <c r="P524" s="31"/>
      <c r="Q524" s="32"/>
      <c r="R524" s="62"/>
      <c r="S524" s="30"/>
      <c r="U524" s="31"/>
      <c r="V524" s="30"/>
    </row>
    <row r="525" spans="2:22" ht="15.75" x14ac:dyDescent="0.25">
      <c r="B525" s="24">
        <v>520</v>
      </c>
      <c r="C525" s="119">
        <v>44</v>
      </c>
      <c r="D525" s="120">
        <v>82.195844513275333</v>
      </c>
      <c r="E525" s="121">
        <v>5857.4448099475158</v>
      </c>
      <c r="F525" s="120">
        <v>122.80415548672467</v>
      </c>
      <c r="G525" s="119">
        <v>-280681.43680429691</v>
      </c>
      <c r="I525" s="31"/>
      <c r="J525" s="30"/>
      <c r="L525" s="6"/>
      <c r="N525" s="24">
        <v>520</v>
      </c>
      <c r="O525" s="30"/>
      <c r="P525" s="31"/>
      <c r="Q525" s="32"/>
      <c r="R525" s="62"/>
      <c r="S525" s="30"/>
      <c r="U525" s="31"/>
      <c r="V525" s="30"/>
    </row>
    <row r="526" spans="2:22" ht="15.75" x14ac:dyDescent="0.25">
      <c r="B526" s="24">
        <v>521</v>
      </c>
      <c r="C526" s="119">
        <v>45</v>
      </c>
      <c r="D526" s="120">
        <v>82.26832442395083</v>
      </c>
      <c r="E526" s="121">
        <v>10107.021601175007</v>
      </c>
      <c r="F526" s="120">
        <v>121.73167557604917</v>
      </c>
      <c r="G526" s="119">
        <v>230344.67459435691</v>
      </c>
      <c r="I526" s="31"/>
      <c r="J526" s="30"/>
      <c r="L526" s="6"/>
      <c r="N526" s="24">
        <v>521</v>
      </c>
      <c r="O526" s="30"/>
      <c r="P526" s="31"/>
      <c r="Q526" s="32"/>
      <c r="R526" s="62"/>
      <c r="S526" s="30"/>
      <c r="U526" s="31"/>
      <c r="V526" s="30"/>
    </row>
    <row r="527" spans="2:22" ht="15.75" x14ac:dyDescent="0.25">
      <c r="B527" s="24">
        <v>522</v>
      </c>
      <c r="C527" s="119">
        <v>45</v>
      </c>
      <c r="D527" s="120">
        <v>93.225810564177095</v>
      </c>
      <c r="E527" s="121">
        <v>14279.096246478442</v>
      </c>
      <c r="F527" s="120">
        <v>110.7741894358229</v>
      </c>
      <c r="G527" s="119">
        <v>581755.31257975078</v>
      </c>
      <c r="I527" s="31"/>
      <c r="J527" s="30"/>
      <c r="L527" s="6"/>
      <c r="N527" s="24">
        <v>522</v>
      </c>
      <c r="O527" s="30"/>
      <c r="P527" s="31"/>
      <c r="Q527" s="32"/>
      <c r="R527" s="62"/>
      <c r="S527" s="30"/>
      <c r="U527" s="31"/>
      <c r="V527" s="30"/>
    </row>
    <row r="528" spans="2:22" ht="15.75" x14ac:dyDescent="0.25">
      <c r="B528" s="24">
        <v>523</v>
      </c>
      <c r="C528" s="119">
        <v>47</v>
      </c>
      <c r="D528" s="120">
        <v>90.229714398049722</v>
      </c>
      <c r="E528" s="121">
        <v>21058.256064452835</v>
      </c>
      <c r="F528" s="120">
        <v>111.77028560195028</v>
      </c>
      <c r="G528" s="119">
        <v>1353687.2946028947</v>
      </c>
      <c r="I528" s="31"/>
      <c r="J528" s="30"/>
      <c r="L528" s="6"/>
      <c r="N528" s="24">
        <v>523</v>
      </c>
      <c r="O528" s="30"/>
      <c r="P528" s="31"/>
      <c r="Q528" s="32"/>
      <c r="R528" s="62"/>
      <c r="S528" s="30"/>
      <c r="U528" s="31"/>
      <c r="V528" s="30"/>
    </row>
    <row r="529" spans="2:22" ht="15.75" x14ac:dyDescent="0.25">
      <c r="B529" s="24">
        <v>524</v>
      </c>
      <c r="C529" s="119">
        <v>45</v>
      </c>
      <c r="D529" s="120">
        <v>81.163903301733342</v>
      </c>
      <c r="E529" s="121">
        <v>16220.357522897544</v>
      </c>
      <c r="F529" s="120">
        <v>122.83609669826666</v>
      </c>
      <c r="G529" s="119">
        <v>992445.40516309976</v>
      </c>
      <c r="I529" s="31"/>
      <c r="J529" s="30"/>
      <c r="L529" s="6"/>
      <c r="N529" s="24">
        <v>524</v>
      </c>
      <c r="O529" s="30"/>
      <c r="P529" s="31"/>
      <c r="Q529" s="32"/>
      <c r="R529" s="62"/>
      <c r="S529" s="30"/>
      <c r="U529" s="31"/>
      <c r="V529" s="30"/>
    </row>
    <row r="530" spans="2:22" ht="15.75" x14ac:dyDescent="0.25">
      <c r="B530" s="24">
        <v>525</v>
      </c>
      <c r="C530" s="119">
        <v>45</v>
      </c>
      <c r="D530" s="120">
        <v>84.572852824942061</v>
      </c>
      <c r="E530" s="121">
        <v>15180.398523644279</v>
      </c>
      <c r="F530" s="120">
        <v>119.42714717505794</v>
      </c>
      <c r="G530" s="119">
        <v>812951.68865929754</v>
      </c>
      <c r="I530" s="31"/>
      <c r="J530" s="30"/>
      <c r="L530" s="6"/>
      <c r="N530" s="24">
        <v>525</v>
      </c>
      <c r="O530" s="30"/>
      <c r="P530" s="31"/>
      <c r="Q530" s="32"/>
      <c r="R530" s="62"/>
      <c r="S530" s="30"/>
      <c r="U530" s="31"/>
      <c r="V530" s="30"/>
    </row>
    <row r="531" spans="2:22" ht="15.75" x14ac:dyDescent="0.25">
      <c r="B531" s="24">
        <v>526</v>
      </c>
      <c r="C531" s="119">
        <v>45</v>
      </c>
      <c r="D531" s="120">
        <v>91.574529839456957</v>
      </c>
      <c r="E531" s="121">
        <v>9266.8228872847394</v>
      </c>
      <c r="F531" s="120">
        <v>112.42547016054304</v>
      </c>
      <c r="G531" s="119">
        <v>41826.919997467776</v>
      </c>
      <c r="I531" s="31"/>
      <c r="J531" s="30"/>
      <c r="L531" s="6"/>
      <c r="N531" s="24">
        <v>526</v>
      </c>
      <c r="O531" s="30"/>
      <c r="P531" s="31"/>
      <c r="Q531" s="32"/>
      <c r="R531" s="62"/>
      <c r="S531" s="30"/>
      <c r="U531" s="31"/>
      <c r="V531" s="30"/>
    </row>
    <row r="532" spans="2:22" ht="15.75" x14ac:dyDescent="0.25">
      <c r="B532" s="24">
        <v>527</v>
      </c>
      <c r="C532" s="119">
        <v>46</v>
      </c>
      <c r="D532" s="120">
        <v>87.663672999882237</v>
      </c>
      <c r="E532" s="121">
        <v>13983.691281876565</v>
      </c>
      <c r="F532" s="120">
        <v>115.33632700011776</v>
      </c>
      <c r="G532" s="119">
        <v>612827.5903552114</v>
      </c>
      <c r="I532" s="31"/>
      <c r="J532" s="30"/>
      <c r="L532" s="6"/>
      <c r="N532" s="24">
        <v>527</v>
      </c>
      <c r="O532" s="30"/>
      <c r="P532" s="31"/>
      <c r="Q532" s="32"/>
      <c r="R532" s="62"/>
      <c r="S532" s="30"/>
      <c r="U532" s="31"/>
      <c r="V532" s="30"/>
    </row>
    <row r="533" spans="2:22" ht="15.75" x14ac:dyDescent="0.25">
      <c r="B533" s="24">
        <v>528</v>
      </c>
      <c r="C533" s="119">
        <v>46</v>
      </c>
      <c r="D533" s="120">
        <v>91.683762770997348</v>
      </c>
      <c r="E533" s="121">
        <v>12631.793563067198</v>
      </c>
      <c r="F533" s="120">
        <v>111.31623722900265</v>
      </c>
      <c r="G533" s="119">
        <v>406123.72889417689</v>
      </c>
      <c r="I533" s="31"/>
      <c r="J533" s="30"/>
      <c r="L533" s="6"/>
      <c r="N533" s="24">
        <v>528</v>
      </c>
      <c r="O533" s="30"/>
      <c r="P533" s="31"/>
      <c r="Q533" s="32"/>
      <c r="R533" s="62"/>
      <c r="S533" s="30"/>
      <c r="U533" s="31"/>
      <c r="V533" s="30"/>
    </row>
    <row r="534" spans="2:22" ht="15.75" x14ac:dyDescent="0.25">
      <c r="B534" s="24">
        <v>529</v>
      </c>
      <c r="C534" s="119">
        <v>47</v>
      </c>
      <c r="D534" s="120">
        <v>91.825925905642478</v>
      </c>
      <c r="E534" s="121">
        <v>15705.804185455778</v>
      </c>
      <c r="F534" s="120">
        <v>110.17407409435752</v>
      </c>
      <c r="G534" s="119">
        <v>730372.4340398754</v>
      </c>
      <c r="I534" s="31"/>
      <c r="J534" s="30"/>
      <c r="L534" s="6"/>
      <c r="N534" s="24">
        <v>529</v>
      </c>
      <c r="O534" s="30"/>
      <c r="P534" s="31"/>
      <c r="Q534" s="32"/>
      <c r="R534" s="62"/>
      <c r="S534" s="30"/>
      <c r="U534" s="31"/>
      <c r="V534" s="30"/>
    </row>
    <row r="535" spans="2:22" ht="15.75" x14ac:dyDescent="0.25">
      <c r="B535" s="24">
        <v>530</v>
      </c>
      <c r="C535" s="119">
        <v>45</v>
      </c>
      <c r="D535" s="120">
        <v>91.566696398544678</v>
      </c>
      <c r="E535" s="121">
        <v>14380.390647060594</v>
      </c>
      <c r="F535" s="120">
        <v>112.43330360145532</v>
      </c>
      <c r="G535" s="119">
        <v>616834.82752849231</v>
      </c>
      <c r="I535" s="31"/>
      <c r="J535" s="30"/>
      <c r="L535" s="6"/>
      <c r="N535" s="24">
        <v>530</v>
      </c>
      <c r="O535" s="30"/>
      <c r="P535" s="31"/>
      <c r="Q535" s="32"/>
      <c r="R535" s="62"/>
      <c r="S535" s="30"/>
      <c r="U535" s="31"/>
      <c r="V535" s="30"/>
    </row>
    <row r="536" spans="2:22" ht="15.75" x14ac:dyDescent="0.25">
      <c r="B536" s="24">
        <v>531</v>
      </c>
      <c r="C536" s="119">
        <v>46</v>
      </c>
      <c r="D536" s="120">
        <v>81.868284890872133</v>
      </c>
      <c r="E536" s="121">
        <v>11121.565633572511</v>
      </c>
      <c r="F536" s="120">
        <v>121.13171510912787</v>
      </c>
      <c r="G536" s="119">
        <v>347174.31989337248</v>
      </c>
      <c r="I536" s="31"/>
      <c r="J536" s="30"/>
      <c r="L536" s="6"/>
      <c r="N536" s="24">
        <v>531</v>
      </c>
      <c r="O536" s="30"/>
      <c r="P536" s="31"/>
      <c r="Q536" s="32"/>
      <c r="R536" s="62"/>
      <c r="S536" s="30"/>
      <c r="U536" s="31"/>
      <c r="V536" s="30"/>
    </row>
    <row r="537" spans="2:22" ht="15.75" x14ac:dyDescent="0.25">
      <c r="B537" s="24">
        <v>532</v>
      </c>
      <c r="C537" s="119">
        <v>43</v>
      </c>
      <c r="D537" s="120">
        <v>86.324123472222084</v>
      </c>
      <c r="E537" s="121">
        <v>12099.219513042901</v>
      </c>
      <c r="F537" s="120">
        <v>119.67587652777792</v>
      </c>
      <c r="G537" s="119">
        <v>447984.70052540349</v>
      </c>
      <c r="I537" s="31"/>
      <c r="J537" s="30"/>
      <c r="L537" s="6"/>
      <c r="N537" s="24">
        <v>532</v>
      </c>
      <c r="O537" s="30"/>
      <c r="P537" s="31"/>
      <c r="Q537" s="32"/>
      <c r="R537" s="62"/>
      <c r="S537" s="30"/>
      <c r="U537" s="31"/>
      <c r="V537" s="30"/>
    </row>
    <row r="538" spans="2:22" ht="15.75" x14ac:dyDescent="0.25">
      <c r="B538" s="24">
        <v>533</v>
      </c>
      <c r="C538" s="119">
        <v>45</v>
      </c>
      <c r="D538" s="120">
        <v>93.640504881641519</v>
      </c>
      <c r="E538" s="121">
        <v>10024.024318818661</v>
      </c>
      <c r="F538" s="120">
        <v>110.35949511835848</v>
      </c>
      <c r="G538" s="119">
        <v>106246.26287897467</v>
      </c>
      <c r="I538" s="31"/>
      <c r="J538" s="30"/>
      <c r="L538" s="6"/>
      <c r="N538" s="24">
        <v>533</v>
      </c>
      <c r="O538" s="30"/>
      <c r="P538" s="31"/>
      <c r="Q538" s="32"/>
      <c r="R538" s="62"/>
      <c r="S538" s="30"/>
      <c r="U538" s="31"/>
      <c r="V538" s="30"/>
    </row>
    <row r="539" spans="2:22" ht="15.75" x14ac:dyDescent="0.25">
      <c r="B539" s="24">
        <v>534</v>
      </c>
      <c r="C539" s="119">
        <v>47</v>
      </c>
      <c r="D539" s="120">
        <v>93.363207777302264</v>
      </c>
      <c r="E539" s="121">
        <v>19400.806890526372</v>
      </c>
      <c r="F539" s="120">
        <v>108.63679222269774</v>
      </c>
      <c r="G539" s="119">
        <v>1107641.4271187959</v>
      </c>
      <c r="I539" s="31"/>
      <c r="J539" s="30"/>
      <c r="L539" s="6"/>
      <c r="N539" s="24">
        <v>534</v>
      </c>
      <c r="O539" s="30"/>
      <c r="P539" s="31"/>
      <c r="Q539" s="32"/>
      <c r="R539" s="62"/>
      <c r="S539" s="30"/>
      <c r="U539" s="31"/>
      <c r="V539" s="30"/>
    </row>
    <row r="540" spans="2:22" ht="15.75" x14ac:dyDescent="0.25">
      <c r="B540" s="24">
        <v>535</v>
      </c>
      <c r="C540" s="119">
        <v>44</v>
      </c>
      <c r="D540" s="120">
        <v>89.052368150789391</v>
      </c>
      <c r="E540" s="121">
        <v>12709.697253701452</v>
      </c>
      <c r="F540" s="120">
        <v>115.94763184921061</v>
      </c>
      <c r="G540" s="119">
        <v>473659.2980870991</v>
      </c>
      <c r="I540" s="31"/>
      <c r="J540" s="30"/>
      <c r="L540" s="6"/>
      <c r="N540" s="24">
        <v>535</v>
      </c>
      <c r="O540" s="30"/>
      <c r="P540" s="31"/>
      <c r="Q540" s="32"/>
      <c r="R540" s="62"/>
      <c r="S540" s="30"/>
      <c r="U540" s="31"/>
      <c r="V540" s="30"/>
    </row>
    <row r="541" spans="2:22" ht="15.75" x14ac:dyDescent="0.25">
      <c r="B541" s="24">
        <v>536</v>
      </c>
      <c r="C541" s="119">
        <v>45</v>
      </c>
      <c r="D541" s="120">
        <v>81.888886063544788</v>
      </c>
      <c r="E541" s="121">
        <v>18648.970171210818</v>
      </c>
      <c r="F541" s="120">
        <v>122.11111393645521</v>
      </c>
      <c r="G541" s="119">
        <v>1277246.5213742787</v>
      </c>
      <c r="I541" s="31"/>
      <c r="J541" s="30"/>
      <c r="L541" s="6"/>
      <c r="N541" s="24">
        <v>536</v>
      </c>
      <c r="O541" s="30"/>
      <c r="P541" s="31"/>
      <c r="Q541" s="32"/>
      <c r="R541" s="62"/>
      <c r="S541" s="30"/>
      <c r="U541" s="31"/>
      <c r="V541" s="30"/>
    </row>
    <row r="542" spans="2:22" ht="15.75" x14ac:dyDescent="0.25">
      <c r="B542" s="24">
        <v>537</v>
      </c>
      <c r="C542" s="119">
        <v>44</v>
      </c>
      <c r="D542" s="120">
        <v>94.511155232598981</v>
      </c>
      <c r="E542" s="121">
        <v>16165.74599610869</v>
      </c>
      <c r="F542" s="120">
        <v>110.48884476740102</v>
      </c>
      <c r="G542" s="119">
        <v>786134.59991328768</v>
      </c>
      <c r="I542" s="31"/>
      <c r="J542" s="30"/>
      <c r="L542" s="6"/>
      <c r="N542" s="24">
        <v>537</v>
      </c>
      <c r="O542" s="30"/>
      <c r="P542" s="31"/>
      <c r="Q542" s="32"/>
      <c r="R542" s="62"/>
      <c r="S542" s="30"/>
      <c r="U542" s="31"/>
      <c r="V542" s="30"/>
    </row>
    <row r="543" spans="2:22" ht="15.75" x14ac:dyDescent="0.25">
      <c r="B543" s="24">
        <v>538</v>
      </c>
      <c r="C543" s="119">
        <v>45</v>
      </c>
      <c r="D543" s="120">
        <v>87.570149193457539</v>
      </c>
      <c r="E543" s="121">
        <v>15082.166512493883</v>
      </c>
      <c r="F543" s="120">
        <v>116.42985080654246</v>
      </c>
      <c r="G543" s="119">
        <v>756014.39688909356</v>
      </c>
      <c r="I543" s="31"/>
      <c r="J543" s="30"/>
      <c r="L543" s="6"/>
      <c r="N543" s="24">
        <v>538</v>
      </c>
      <c r="O543" s="30"/>
      <c r="P543" s="31"/>
      <c r="Q543" s="32"/>
      <c r="R543" s="62"/>
      <c r="S543" s="30"/>
      <c r="U543" s="31"/>
      <c r="V543" s="30"/>
    </row>
    <row r="544" spans="2:22" ht="15.75" x14ac:dyDescent="0.25">
      <c r="B544" s="24">
        <v>539</v>
      </c>
      <c r="C544" s="119">
        <v>45</v>
      </c>
      <c r="D544" s="120">
        <v>96.431762985790641</v>
      </c>
      <c r="E544" s="121">
        <v>14602.250465180623</v>
      </c>
      <c r="F544" s="120">
        <v>107.56823701420936</v>
      </c>
      <c r="G544" s="119">
        <v>570738.33897939813</v>
      </c>
      <c r="I544" s="31"/>
      <c r="J544" s="30"/>
      <c r="L544" s="6"/>
      <c r="N544" s="24">
        <v>539</v>
      </c>
      <c r="O544" s="30"/>
      <c r="P544" s="31"/>
      <c r="Q544" s="32"/>
      <c r="R544" s="62"/>
      <c r="S544" s="30"/>
      <c r="U544" s="31"/>
      <c r="V544" s="30"/>
    </row>
    <row r="545" spans="2:22" ht="15.75" x14ac:dyDescent="0.25">
      <c r="B545" s="24">
        <v>540</v>
      </c>
      <c r="C545" s="119">
        <v>44</v>
      </c>
      <c r="D545" s="120">
        <v>99.827182622559562</v>
      </c>
      <c r="E545" s="121">
        <v>21212.354193473853</v>
      </c>
      <c r="F545" s="120">
        <v>105.17281737744044</v>
      </c>
      <c r="G545" s="119">
        <v>1230963.0537358085</v>
      </c>
      <c r="I545" s="31"/>
      <c r="J545" s="30"/>
      <c r="L545" s="6"/>
      <c r="N545" s="24">
        <v>540</v>
      </c>
      <c r="O545" s="30"/>
      <c r="P545" s="31"/>
      <c r="Q545" s="32"/>
      <c r="R545" s="62"/>
      <c r="S545" s="30"/>
      <c r="U545" s="31"/>
      <c r="V545" s="30"/>
    </row>
    <row r="546" spans="2:22" ht="15.75" x14ac:dyDescent="0.25">
      <c r="B546" s="24">
        <v>541</v>
      </c>
      <c r="C546" s="119">
        <v>45</v>
      </c>
      <c r="D546" s="120">
        <v>87.874145868876298</v>
      </c>
      <c r="E546" s="121">
        <v>12041.808118537348</v>
      </c>
      <c r="F546" s="120">
        <v>116.1258541311237</v>
      </c>
      <c r="G546" s="119">
        <v>398365.25304824929</v>
      </c>
      <c r="I546" s="31"/>
      <c r="J546" s="30"/>
      <c r="L546" s="6"/>
      <c r="N546" s="24">
        <v>541</v>
      </c>
      <c r="O546" s="30"/>
      <c r="P546" s="31"/>
      <c r="Q546" s="32"/>
      <c r="R546" s="62"/>
      <c r="S546" s="30"/>
      <c r="U546" s="31"/>
      <c r="V546" s="30"/>
    </row>
    <row r="547" spans="2:22" ht="15.75" x14ac:dyDescent="0.25">
      <c r="B547" s="24">
        <v>542</v>
      </c>
      <c r="C547" s="119">
        <v>46</v>
      </c>
      <c r="D547" s="120">
        <v>96.025638160858378</v>
      </c>
      <c r="E547" s="121">
        <v>25306.599304069139</v>
      </c>
      <c r="F547" s="120">
        <v>106.97436183914162</v>
      </c>
      <c r="G547" s="119">
        <v>1707157.3108716616</v>
      </c>
      <c r="I547" s="31"/>
      <c r="J547" s="30"/>
      <c r="L547" s="6"/>
      <c r="N547" s="24">
        <v>542</v>
      </c>
      <c r="O547" s="30"/>
      <c r="P547" s="31"/>
      <c r="Q547" s="32"/>
      <c r="R547" s="62"/>
      <c r="S547" s="30"/>
      <c r="U547" s="31"/>
      <c r="V547" s="30"/>
    </row>
    <row r="548" spans="2:22" ht="15.75" x14ac:dyDescent="0.25">
      <c r="B548" s="24">
        <v>543</v>
      </c>
      <c r="C548" s="119">
        <v>45</v>
      </c>
      <c r="D548" s="120">
        <v>85.429047445280048</v>
      </c>
      <c r="E548" s="121">
        <v>10803.70695870573</v>
      </c>
      <c r="F548" s="120">
        <v>118.57095255471995</v>
      </c>
      <c r="G548" s="119">
        <v>281005.82521579484</v>
      </c>
      <c r="I548" s="31"/>
      <c r="J548" s="30"/>
      <c r="L548" s="6"/>
      <c r="N548" s="24">
        <v>543</v>
      </c>
      <c r="O548" s="30"/>
      <c r="P548" s="31"/>
      <c r="Q548" s="32"/>
      <c r="R548" s="62"/>
      <c r="S548" s="30"/>
      <c r="U548" s="31"/>
      <c r="V548" s="30"/>
    </row>
    <row r="549" spans="2:22" ht="15.75" x14ac:dyDescent="0.25">
      <c r="B549" s="24">
        <v>544</v>
      </c>
      <c r="C549" s="119">
        <v>45</v>
      </c>
      <c r="D549" s="120">
        <v>82.572303314289357</v>
      </c>
      <c r="E549" s="121">
        <v>17276.853260916607</v>
      </c>
      <c r="F549" s="120">
        <v>121.42769668571064</v>
      </c>
      <c r="G549" s="119">
        <v>1097888.4974501124</v>
      </c>
      <c r="I549" s="31"/>
      <c r="J549" s="30"/>
      <c r="L549" s="6"/>
      <c r="N549" s="24">
        <v>544</v>
      </c>
      <c r="O549" s="30"/>
      <c r="P549" s="31"/>
      <c r="Q549" s="32"/>
      <c r="R549" s="62"/>
      <c r="S549" s="30"/>
      <c r="U549" s="31"/>
      <c r="V549" s="30"/>
    </row>
    <row r="550" spans="2:22" ht="15.75" x14ac:dyDescent="0.25">
      <c r="B550" s="24">
        <v>545</v>
      </c>
      <c r="C550" s="119">
        <v>45</v>
      </c>
      <c r="D550" s="120">
        <v>99.363607818834822</v>
      </c>
      <c r="E550" s="121">
        <v>13457.394725429014</v>
      </c>
      <c r="F550" s="120">
        <v>104.63639218116518</v>
      </c>
      <c r="G550" s="119">
        <v>408133.23222673405</v>
      </c>
      <c r="I550" s="31"/>
      <c r="J550" s="30"/>
      <c r="L550" s="6"/>
      <c r="N550" s="24">
        <v>545</v>
      </c>
      <c r="O550" s="30"/>
      <c r="P550" s="31"/>
      <c r="Q550" s="32"/>
      <c r="R550" s="62"/>
      <c r="S550" s="30"/>
      <c r="U550" s="31"/>
      <c r="V550" s="30"/>
    </row>
    <row r="551" spans="2:22" ht="15.75" x14ac:dyDescent="0.25">
      <c r="B551" s="24">
        <v>546</v>
      </c>
      <c r="C551" s="119">
        <v>46</v>
      </c>
      <c r="D551" s="120">
        <v>99.350278518335358</v>
      </c>
      <c r="E551" s="121">
        <v>14338.129369984281</v>
      </c>
      <c r="F551" s="120">
        <v>103.64972148166464</v>
      </c>
      <c r="G551" s="119">
        <v>486143.11576694646</v>
      </c>
      <c r="I551" s="31"/>
      <c r="J551" s="30"/>
      <c r="L551" s="6"/>
      <c r="N551" s="24">
        <v>546</v>
      </c>
      <c r="O551" s="30"/>
      <c r="P551" s="31"/>
      <c r="Q551" s="32"/>
      <c r="R551" s="62"/>
      <c r="S551" s="30"/>
      <c r="U551" s="31"/>
      <c r="V551" s="30"/>
    </row>
    <row r="552" spans="2:22" ht="15.75" x14ac:dyDescent="0.25">
      <c r="B552" s="24">
        <v>547</v>
      </c>
      <c r="C552" s="119">
        <v>46</v>
      </c>
      <c r="D552" s="120">
        <v>85.501007892436419</v>
      </c>
      <c r="E552" s="121">
        <v>15966.823273916652</v>
      </c>
      <c r="F552" s="120">
        <v>117.49899210756358</v>
      </c>
      <c r="G552" s="119">
        <v>876085.64184479532</v>
      </c>
      <c r="I552" s="31"/>
      <c r="J552" s="30"/>
      <c r="L552" s="6"/>
      <c r="N552" s="24">
        <v>547</v>
      </c>
      <c r="O552" s="30"/>
      <c r="P552" s="31"/>
      <c r="Q552" s="32"/>
      <c r="R552" s="62"/>
      <c r="S552" s="30"/>
      <c r="U552" s="31"/>
      <c r="V552" s="30"/>
    </row>
    <row r="553" spans="2:22" ht="15.75" x14ac:dyDescent="0.25">
      <c r="B553" s="24">
        <v>548</v>
      </c>
      <c r="C553" s="119">
        <v>46</v>
      </c>
      <c r="D553" s="120">
        <v>89.289593450846013</v>
      </c>
      <c r="E553" s="121">
        <v>18316.844426017917</v>
      </c>
      <c r="F553" s="120">
        <v>113.71040654915399</v>
      </c>
      <c r="G553" s="119">
        <v>1082815.8263801024</v>
      </c>
      <c r="I553" s="31"/>
      <c r="J553" s="30"/>
      <c r="L553" s="6"/>
      <c r="N553" s="24">
        <v>548</v>
      </c>
      <c r="O553" s="30"/>
      <c r="P553" s="31"/>
      <c r="Q553" s="32"/>
      <c r="R553" s="62"/>
      <c r="S553" s="30"/>
      <c r="U553" s="31"/>
      <c r="V553" s="30"/>
    </row>
    <row r="554" spans="2:22" ht="15.75" x14ac:dyDescent="0.25">
      <c r="B554" s="24">
        <v>549</v>
      </c>
      <c r="C554" s="119">
        <v>44</v>
      </c>
      <c r="D554" s="120">
        <v>89.608383522703591</v>
      </c>
      <c r="E554" s="121">
        <v>23123.733263435686</v>
      </c>
      <c r="F554" s="120">
        <v>115.39161647729641</v>
      </c>
      <c r="G554" s="119">
        <v>1668284.9602576722</v>
      </c>
      <c r="I554" s="31"/>
      <c r="J554" s="30"/>
      <c r="L554" s="6"/>
      <c r="N554" s="24">
        <v>549</v>
      </c>
      <c r="O554" s="30"/>
      <c r="P554" s="31"/>
      <c r="Q554" s="32"/>
      <c r="R554" s="62"/>
      <c r="S554" s="30"/>
      <c r="U554" s="31"/>
      <c r="V554" s="30"/>
    </row>
    <row r="555" spans="2:22" ht="15.75" x14ac:dyDescent="0.25">
      <c r="B555" s="24">
        <v>550</v>
      </c>
      <c r="C555" s="119">
        <v>46</v>
      </c>
      <c r="D555" s="120">
        <v>92.583547808276393</v>
      </c>
      <c r="E555" s="121">
        <v>7147.1449465646165</v>
      </c>
      <c r="F555" s="120">
        <v>110.41645219172361</v>
      </c>
      <c r="G555" s="119">
        <v>-210837.611700329</v>
      </c>
      <c r="I555" s="31"/>
      <c r="J555" s="30"/>
      <c r="L555" s="6"/>
      <c r="N555" s="24">
        <v>550</v>
      </c>
      <c r="O555" s="30"/>
      <c r="P555" s="31"/>
      <c r="Q555" s="32"/>
      <c r="R555" s="62"/>
      <c r="S555" s="30"/>
      <c r="U555" s="31"/>
      <c r="V555" s="30"/>
    </row>
    <row r="556" spans="2:22" ht="15.75" x14ac:dyDescent="0.25">
      <c r="B556" s="24">
        <v>551</v>
      </c>
      <c r="C556" s="119">
        <v>47</v>
      </c>
      <c r="D556" s="120">
        <v>87.625601046149328</v>
      </c>
      <c r="E556" s="121">
        <v>12539.112525421971</v>
      </c>
      <c r="F556" s="120">
        <v>114.37439895385067</v>
      </c>
      <c r="G556" s="119">
        <v>434153.45850983867</v>
      </c>
      <c r="I556" s="31"/>
      <c r="J556" s="30"/>
      <c r="L556" s="6"/>
      <c r="N556" s="24">
        <v>551</v>
      </c>
      <c r="O556" s="30"/>
      <c r="P556" s="31"/>
      <c r="Q556" s="32"/>
      <c r="R556" s="62"/>
      <c r="S556" s="30"/>
      <c r="U556" s="31"/>
      <c r="V556" s="30"/>
    </row>
    <row r="557" spans="2:22" ht="15.75" x14ac:dyDescent="0.25">
      <c r="B557" s="24">
        <v>552</v>
      </c>
      <c r="C557" s="119">
        <v>43</v>
      </c>
      <c r="D557" s="120">
        <v>98.040823106885341</v>
      </c>
      <c r="E557" s="121">
        <v>17800.874093663388</v>
      </c>
      <c r="F557" s="120">
        <v>107.95917689311466</v>
      </c>
      <c r="G557" s="119">
        <v>921767.71512986766</v>
      </c>
      <c r="I557" s="31"/>
      <c r="J557" s="30"/>
      <c r="L557" s="6"/>
      <c r="N557" s="24">
        <v>552</v>
      </c>
      <c r="O557" s="30"/>
      <c r="P557" s="31"/>
      <c r="Q557" s="32"/>
      <c r="R557" s="62"/>
      <c r="S557" s="30"/>
      <c r="U557" s="31"/>
      <c r="V557" s="30"/>
    </row>
    <row r="558" spans="2:22" ht="15.75" x14ac:dyDescent="0.25">
      <c r="B558" s="24">
        <v>553</v>
      </c>
      <c r="C558" s="119">
        <v>45</v>
      </c>
      <c r="D558" s="120">
        <v>90.260442400665966</v>
      </c>
      <c r="E558" s="121">
        <v>12188.675885353343</v>
      </c>
      <c r="F558" s="120">
        <v>113.73955759933403</v>
      </c>
      <c r="G558" s="119">
        <v>386334.60292176041</v>
      </c>
      <c r="I558" s="31"/>
      <c r="J558" s="30"/>
      <c r="L558" s="6"/>
      <c r="N558" s="24">
        <v>553</v>
      </c>
      <c r="O558" s="30"/>
      <c r="P558" s="31"/>
      <c r="Q558" s="32"/>
      <c r="R558" s="62"/>
      <c r="S558" s="30"/>
      <c r="U558" s="31"/>
      <c r="V558" s="30"/>
    </row>
    <row r="559" spans="2:22" ht="15.75" x14ac:dyDescent="0.25">
      <c r="B559" s="24">
        <v>554</v>
      </c>
      <c r="C559" s="119">
        <v>45</v>
      </c>
      <c r="D559" s="120">
        <v>93.889750677425212</v>
      </c>
      <c r="E559" s="121">
        <v>23265.094427814271</v>
      </c>
      <c r="F559" s="120">
        <v>110.11024932257479</v>
      </c>
      <c r="G559" s="119">
        <v>1561725.3479598747</v>
      </c>
      <c r="I559" s="31"/>
      <c r="J559" s="30"/>
      <c r="L559" s="6"/>
      <c r="N559" s="24">
        <v>554</v>
      </c>
      <c r="O559" s="30"/>
      <c r="P559" s="31"/>
      <c r="Q559" s="32"/>
      <c r="R559" s="62"/>
      <c r="S559" s="30"/>
      <c r="U559" s="31"/>
      <c r="V559" s="30"/>
    </row>
    <row r="560" spans="2:22" ht="15.75" x14ac:dyDescent="0.25">
      <c r="B560" s="24">
        <v>555</v>
      </c>
      <c r="C560" s="119">
        <v>46</v>
      </c>
      <c r="D560" s="120">
        <v>95.111222183207943</v>
      </c>
      <c r="E560" s="121">
        <v>14735.692068760809</v>
      </c>
      <c r="F560" s="120">
        <v>107.88877781679206</v>
      </c>
      <c r="G560" s="119">
        <v>589815.80758319981</v>
      </c>
      <c r="I560" s="31"/>
      <c r="J560" s="30"/>
      <c r="L560" s="6"/>
      <c r="N560" s="24">
        <v>555</v>
      </c>
      <c r="O560" s="30"/>
      <c r="P560" s="31"/>
      <c r="Q560" s="32"/>
      <c r="R560" s="62"/>
      <c r="S560" s="30"/>
      <c r="U560" s="31"/>
      <c r="V560" s="30"/>
    </row>
    <row r="561" spans="2:22" ht="15.75" x14ac:dyDescent="0.25">
      <c r="B561" s="24">
        <v>556</v>
      </c>
      <c r="C561" s="119">
        <v>44</v>
      </c>
      <c r="D561" s="120">
        <v>90.086835316216607</v>
      </c>
      <c r="E561" s="121">
        <v>10927.825304640362</v>
      </c>
      <c r="F561" s="120">
        <v>114.91316468378339</v>
      </c>
      <c r="G561" s="119">
        <v>255750.98886775342</v>
      </c>
      <c r="I561" s="31"/>
      <c r="J561" s="30"/>
      <c r="L561" s="6"/>
      <c r="N561" s="24">
        <v>556</v>
      </c>
      <c r="O561" s="30"/>
      <c r="P561" s="31"/>
      <c r="Q561" s="32"/>
      <c r="R561" s="62"/>
      <c r="S561" s="30"/>
      <c r="U561" s="31"/>
      <c r="V561" s="30"/>
    </row>
    <row r="562" spans="2:22" ht="15.75" x14ac:dyDescent="0.25">
      <c r="B562" s="24">
        <v>557</v>
      </c>
      <c r="C562" s="119">
        <v>47</v>
      </c>
      <c r="D562" s="120">
        <v>97.578216302733523</v>
      </c>
      <c r="E562" s="121">
        <v>15980.849830403513</v>
      </c>
      <c r="F562" s="120">
        <v>104.42178369726648</v>
      </c>
      <c r="G562" s="119">
        <v>668748.84428889328</v>
      </c>
      <c r="I562" s="31"/>
      <c r="J562" s="30"/>
      <c r="L562" s="6"/>
      <c r="N562" s="24">
        <v>557</v>
      </c>
      <c r="O562" s="30"/>
      <c r="P562" s="31"/>
      <c r="Q562" s="32"/>
      <c r="R562" s="62"/>
      <c r="S562" s="30"/>
      <c r="U562" s="31"/>
      <c r="V562" s="30"/>
    </row>
    <row r="563" spans="2:22" ht="15.75" x14ac:dyDescent="0.25">
      <c r="B563" s="24">
        <v>558</v>
      </c>
      <c r="C563" s="119">
        <v>47</v>
      </c>
      <c r="D563" s="120">
        <v>99.181152719926246</v>
      </c>
      <c r="E563" s="121">
        <v>7416.0043244877461</v>
      </c>
      <c r="F563" s="120">
        <v>102.81884728007375</v>
      </c>
      <c r="G563" s="119">
        <v>-237494.98393212794</v>
      </c>
      <c r="I563" s="31"/>
      <c r="J563" s="30"/>
      <c r="L563" s="6"/>
      <c r="N563" s="24">
        <v>558</v>
      </c>
      <c r="O563" s="30"/>
      <c r="P563" s="31"/>
      <c r="Q563" s="32"/>
      <c r="R563" s="62"/>
      <c r="S563" s="30"/>
      <c r="U563" s="31"/>
      <c r="V563" s="30"/>
    </row>
    <row r="564" spans="2:22" ht="15.75" x14ac:dyDescent="0.25">
      <c r="B564" s="24">
        <v>559</v>
      </c>
      <c r="C564" s="119">
        <v>45</v>
      </c>
      <c r="D564" s="120">
        <v>80.983174484556741</v>
      </c>
      <c r="E564" s="121">
        <v>15904.091739279491</v>
      </c>
      <c r="F564" s="120">
        <v>123.01682551544326</v>
      </c>
      <c r="G564" s="119">
        <v>956470.87847254751</v>
      </c>
      <c r="I564" s="31"/>
      <c r="J564" s="30"/>
      <c r="L564" s="6"/>
      <c r="N564" s="24">
        <v>559</v>
      </c>
      <c r="O564" s="30"/>
      <c r="P564" s="31"/>
      <c r="Q564" s="32"/>
      <c r="R564" s="62"/>
      <c r="S564" s="30"/>
      <c r="U564" s="31"/>
      <c r="V564" s="30"/>
    </row>
    <row r="565" spans="2:22" ht="15.75" x14ac:dyDescent="0.25">
      <c r="B565" s="24">
        <v>560</v>
      </c>
      <c r="C565" s="119">
        <v>46</v>
      </c>
      <c r="D565" s="120">
        <v>83.783410623082432</v>
      </c>
      <c r="E565" s="121">
        <v>20075.064283093518</v>
      </c>
      <c r="F565" s="120">
        <v>119.21658937691757</v>
      </c>
      <c r="G565" s="119">
        <v>1393280.6953527839</v>
      </c>
      <c r="I565" s="31"/>
      <c r="J565" s="30"/>
      <c r="L565" s="6"/>
      <c r="N565" s="24">
        <v>560</v>
      </c>
      <c r="O565" s="30"/>
      <c r="P565" s="31"/>
      <c r="Q565" s="32"/>
      <c r="R565" s="62"/>
      <c r="S565" s="30"/>
      <c r="U565" s="31"/>
      <c r="V565" s="30"/>
    </row>
    <row r="566" spans="2:22" ht="15.75" x14ac:dyDescent="0.25">
      <c r="B566" s="24">
        <v>561</v>
      </c>
      <c r="C566" s="119">
        <v>44</v>
      </c>
      <c r="D566" s="120">
        <v>80.825498877848347</v>
      </c>
      <c r="E566" s="121">
        <v>10048.679918878432</v>
      </c>
      <c r="F566" s="120">
        <v>124.17450112215165</v>
      </c>
      <c r="G566" s="119">
        <v>247789.81586291268</v>
      </c>
      <c r="I566" s="31"/>
      <c r="J566" s="30"/>
      <c r="L566" s="6"/>
      <c r="N566" s="24">
        <v>561</v>
      </c>
      <c r="O566" s="30"/>
      <c r="P566" s="31"/>
      <c r="Q566" s="32"/>
      <c r="R566" s="62"/>
      <c r="S566" s="30"/>
      <c r="U566" s="31"/>
      <c r="V566" s="30"/>
    </row>
    <row r="567" spans="2:22" ht="15.75" x14ac:dyDescent="0.25">
      <c r="B567" s="24">
        <v>562</v>
      </c>
      <c r="C567" s="119">
        <v>45</v>
      </c>
      <c r="D567" s="120">
        <v>99.010977193649154</v>
      </c>
      <c r="E567" s="121">
        <v>14103.623644513027</v>
      </c>
      <c r="F567" s="120">
        <v>104.98902280635085</v>
      </c>
      <c r="G567" s="119">
        <v>480725.66446596733</v>
      </c>
      <c r="I567" s="31"/>
      <c r="J567" s="30"/>
      <c r="L567" s="6"/>
      <c r="N567" s="24">
        <v>562</v>
      </c>
      <c r="O567" s="30"/>
      <c r="P567" s="31"/>
      <c r="Q567" s="32"/>
      <c r="R567" s="62"/>
      <c r="S567" s="30"/>
      <c r="U567" s="31"/>
      <c r="V567" s="30"/>
    </row>
    <row r="568" spans="2:22" ht="15.75" x14ac:dyDescent="0.25">
      <c r="B568" s="24">
        <v>563</v>
      </c>
      <c r="C568" s="119">
        <v>45</v>
      </c>
      <c r="D568" s="120">
        <v>96.503250473049519</v>
      </c>
      <c r="E568" s="121">
        <v>16485.387161666127</v>
      </c>
      <c r="F568" s="120">
        <v>107.49674952695048</v>
      </c>
      <c r="G568" s="119">
        <v>772125.53457242879</v>
      </c>
      <c r="I568" s="31"/>
      <c r="J568" s="30"/>
      <c r="L568" s="6"/>
      <c r="N568" s="24">
        <v>563</v>
      </c>
      <c r="O568" s="30"/>
      <c r="P568" s="31"/>
      <c r="Q568" s="32"/>
      <c r="R568" s="62"/>
      <c r="S568" s="30"/>
      <c r="U568" s="31"/>
      <c r="V568" s="30"/>
    </row>
    <row r="569" spans="2:22" ht="15.75" x14ac:dyDescent="0.25">
      <c r="B569" s="24">
        <v>564</v>
      </c>
      <c r="C569" s="119">
        <v>43</v>
      </c>
      <c r="D569" s="120">
        <v>91.691482762036983</v>
      </c>
      <c r="E569" s="121">
        <v>20795.582454345669</v>
      </c>
      <c r="F569" s="120">
        <v>114.30851723796302</v>
      </c>
      <c r="G569" s="119">
        <v>1377112.1954560531</v>
      </c>
      <c r="I569" s="31"/>
      <c r="J569" s="30"/>
      <c r="L569" s="6"/>
      <c r="N569" s="24">
        <v>564</v>
      </c>
      <c r="O569" s="30"/>
      <c r="P569" s="31"/>
      <c r="Q569" s="32"/>
      <c r="R569" s="62"/>
      <c r="S569" s="30"/>
      <c r="U569" s="31"/>
      <c r="V569" s="30"/>
    </row>
    <row r="570" spans="2:22" ht="15.75" x14ac:dyDescent="0.25">
      <c r="B570" s="24">
        <v>565</v>
      </c>
      <c r="C570" s="119">
        <v>47</v>
      </c>
      <c r="D570" s="120">
        <v>89.165542458961752</v>
      </c>
      <c r="E570" s="121">
        <v>11241.404506655314</v>
      </c>
      <c r="F570" s="120">
        <v>112.83445754103825</v>
      </c>
      <c r="G570" s="119">
        <v>268417.77950783493</v>
      </c>
      <c r="I570" s="31"/>
      <c r="J570" s="30"/>
      <c r="L570" s="6"/>
      <c r="N570" s="24">
        <v>565</v>
      </c>
      <c r="O570" s="30"/>
      <c r="P570" s="31"/>
      <c r="Q570" s="32"/>
      <c r="R570" s="62"/>
      <c r="S570" s="30"/>
      <c r="U570" s="31"/>
      <c r="V570" s="30"/>
    </row>
    <row r="571" spans="2:22" ht="15.75" x14ac:dyDescent="0.25">
      <c r="B571" s="24">
        <v>566</v>
      </c>
      <c r="C571" s="119">
        <v>45</v>
      </c>
      <c r="D571" s="120">
        <v>85.325808798949126</v>
      </c>
      <c r="E571" s="121">
        <v>19714.366924071532</v>
      </c>
      <c r="F571" s="120">
        <v>118.67419120105087</v>
      </c>
      <c r="G571" s="119">
        <v>1339586.5497549381</v>
      </c>
      <c r="I571" s="31"/>
      <c r="J571" s="30"/>
      <c r="L571" s="6"/>
      <c r="N571" s="24">
        <v>566</v>
      </c>
      <c r="O571" s="30"/>
      <c r="P571" s="31"/>
      <c r="Q571" s="32"/>
      <c r="R571" s="62"/>
      <c r="S571" s="30"/>
      <c r="U571" s="31"/>
      <c r="V571" s="30"/>
    </row>
    <row r="572" spans="2:22" ht="15.75" x14ac:dyDescent="0.25">
      <c r="B572" s="24">
        <v>567</v>
      </c>
      <c r="C572" s="119">
        <v>45</v>
      </c>
      <c r="D572" s="120">
        <v>94.253495975012399</v>
      </c>
      <c r="E572" s="121">
        <v>12978.978333882269</v>
      </c>
      <c r="F572" s="120">
        <v>109.7465040249876</v>
      </c>
      <c r="G572" s="119">
        <v>424397.49795963732</v>
      </c>
      <c r="I572" s="31"/>
      <c r="J572" s="30"/>
      <c r="L572" s="6"/>
      <c r="N572" s="24">
        <v>567</v>
      </c>
      <c r="O572" s="30"/>
      <c r="P572" s="31"/>
      <c r="Q572" s="32"/>
      <c r="R572" s="62"/>
      <c r="S572" s="30"/>
      <c r="U572" s="31"/>
      <c r="V572" s="30"/>
    </row>
    <row r="573" spans="2:22" ht="15.75" x14ac:dyDescent="0.25">
      <c r="B573" s="24">
        <v>568</v>
      </c>
      <c r="C573" s="119">
        <v>46</v>
      </c>
      <c r="D573" s="120">
        <v>80.805383243379964</v>
      </c>
      <c r="E573" s="121">
        <v>22613.611924577155</v>
      </c>
      <c r="F573" s="120">
        <v>122.19461675662004</v>
      </c>
      <c r="G573" s="119">
        <v>1763261.6426066384</v>
      </c>
      <c r="I573" s="31"/>
      <c r="J573" s="30"/>
      <c r="L573" s="6"/>
      <c r="N573" s="24">
        <v>568</v>
      </c>
      <c r="O573" s="30"/>
      <c r="P573" s="31"/>
      <c r="Q573" s="32"/>
      <c r="R573" s="62"/>
      <c r="S573" s="30"/>
      <c r="U573" s="31"/>
      <c r="V573" s="30"/>
    </row>
    <row r="574" spans="2:22" ht="15.75" x14ac:dyDescent="0.25">
      <c r="B574" s="24">
        <v>569</v>
      </c>
      <c r="C574" s="119">
        <v>46</v>
      </c>
      <c r="D574" s="120">
        <v>94.028033067574853</v>
      </c>
      <c r="E574" s="121">
        <v>13405.978504860437</v>
      </c>
      <c r="F574" s="120">
        <v>108.97196693242515</v>
      </c>
      <c r="G574" s="119">
        <v>460875.84632845386</v>
      </c>
      <c r="I574" s="31"/>
      <c r="J574" s="30"/>
      <c r="L574" s="6"/>
      <c r="N574" s="24">
        <v>569</v>
      </c>
      <c r="O574" s="30"/>
      <c r="P574" s="31"/>
      <c r="Q574" s="32"/>
      <c r="R574" s="62"/>
      <c r="S574" s="30"/>
      <c r="U574" s="31"/>
      <c r="V574" s="30"/>
    </row>
    <row r="575" spans="2:22" ht="15.75" x14ac:dyDescent="0.25">
      <c r="B575" s="24">
        <v>570</v>
      </c>
      <c r="C575" s="119">
        <v>44</v>
      </c>
      <c r="D575" s="120">
        <v>95.493809589152079</v>
      </c>
      <c r="E575" s="121">
        <v>13634.580841908464</v>
      </c>
      <c r="F575" s="120">
        <v>109.50619041084792</v>
      </c>
      <c r="G575" s="119">
        <v>493071.0058461274</v>
      </c>
      <c r="I575" s="31"/>
      <c r="J575" s="30"/>
      <c r="L575" s="6"/>
      <c r="N575" s="24">
        <v>570</v>
      </c>
      <c r="O575" s="30"/>
      <c r="P575" s="31"/>
      <c r="Q575" s="32"/>
      <c r="R575" s="62"/>
      <c r="S575" s="30"/>
      <c r="U575" s="31"/>
      <c r="V575" s="30"/>
    </row>
    <row r="576" spans="2:22" ht="15.75" x14ac:dyDescent="0.25">
      <c r="B576" s="24">
        <v>571</v>
      </c>
      <c r="C576" s="119">
        <v>43</v>
      </c>
      <c r="D576" s="120">
        <v>97.40258775119878</v>
      </c>
      <c r="E576" s="121">
        <v>13073.604499156078</v>
      </c>
      <c r="F576" s="120">
        <v>108.59741224880122</v>
      </c>
      <c r="G576" s="119">
        <v>419759.61737263505</v>
      </c>
      <c r="I576" s="31"/>
      <c r="J576" s="30"/>
      <c r="L576" s="6"/>
      <c r="N576" s="24">
        <v>571</v>
      </c>
      <c r="O576" s="30"/>
      <c r="P576" s="31"/>
      <c r="Q576" s="32"/>
      <c r="R576" s="62"/>
      <c r="S576" s="30"/>
      <c r="U576" s="31"/>
      <c r="V576" s="30"/>
    </row>
    <row r="577" spans="2:22" ht="15.75" x14ac:dyDescent="0.25">
      <c r="B577" s="24">
        <v>572</v>
      </c>
      <c r="C577" s="119">
        <v>45</v>
      </c>
      <c r="D577" s="120">
        <v>83.705736068706528</v>
      </c>
      <c r="E577" s="121">
        <v>12859.8807394498</v>
      </c>
      <c r="F577" s="120">
        <v>120.29426393129347</v>
      </c>
      <c r="G577" s="119">
        <v>546969.88779633166</v>
      </c>
      <c r="I577" s="31"/>
      <c r="J577" s="30"/>
      <c r="L577" s="6"/>
      <c r="N577" s="24">
        <v>572</v>
      </c>
      <c r="O577" s="30"/>
      <c r="P577" s="31"/>
      <c r="Q577" s="32"/>
      <c r="R577" s="62"/>
      <c r="S577" s="30"/>
      <c r="U577" s="31"/>
      <c r="V577" s="30"/>
    </row>
    <row r="578" spans="2:22" ht="15.75" x14ac:dyDescent="0.25">
      <c r="B578" s="24">
        <v>573</v>
      </c>
      <c r="C578" s="119">
        <v>47</v>
      </c>
      <c r="D578" s="120">
        <v>81.95093077402251</v>
      </c>
      <c r="E578" s="121">
        <v>20898.696912891555</v>
      </c>
      <c r="F578" s="120">
        <v>120.04906922597749</v>
      </c>
      <c r="G578" s="119">
        <v>1508869.1124284402</v>
      </c>
      <c r="I578" s="31"/>
      <c r="J578" s="30"/>
      <c r="L578" s="6"/>
      <c r="N578" s="24">
        <v>573</v>
      </c>
      <c r="O578" s="30"/>
      <c r="P578" s="31"/>
      <c r="Q578" s="32"/>
      <c r="R578" s="62"/>
      <c r="S578" s="30"/>
      <c r="U578" s="31"/>
      <c r="V578" s="30"/>
    </row>
    <row r="579" spans="2:22" ht="15.75" x14ac:dyDescent="0.25">
      <c r="B579" s="24">
        <v>574</v>
      </c>
      <c r="C579" s="119">
        <v>45</v>
      </c>
      <c r="D579" s="120">
        <v>87.180441486138491</v>
      </c>
      <c r="E579" s="121">
        <v>15471.796824412519</v>
      </c>
      <c r="F579" s="120">
        <v>116.81955851386151</v>
      </c>
      <c r="G579" s="119">
        <v>807408.47444403498</v>
      </c>
      <c r="I579" s="31"/>
      <c r="J579" s="30"/>
      <c r="L579" s="6"/>
      <c r="N579" s="24">
        <v>574</v>
      </c>
      <c r="O579" s="30"/>
      <c r="P579" s="31"/>
      <c r="Q579" s="32"/>
      <c r="R579" s="62"/>
      <c r="S579" s="30"/>
      <c r="U579" s="31"/>
      <c r="V579" s="30"/>
    </row>
    <row r="580" spans="2:22" ht="15.75" x14ac:dyDescent="0.25">
      <c r="B580" s="24">
        <v>575</v>
      </c>
      <c r="C580" s="119">
        <v>43</v>
      </c>
      <c r="D580" s="120">
        <v>99.143456873964439</v>
      </c>
      <c r="E580" s="121">
        <v>20719.627646818117</v>
      </c>
      <c r="F580" s="120">
        <v>106.85654312603556</v>
      </c>
      <c r="G580" s="119">
        <v>1214027.7851976189</v>
      </c>
      <c r="I580" s="31"/>
      <c r="J580" s="30"/>
      <c r="L580" s="6"/>
      <c r="N580" s="24">
        <v>575</v>
      </c>
      <c r="O580" s="30"/>
      <c r="P580" s="31"/>
      <c r="Q580" s="32"/>
      <c r="R580" s="62"/>
      <c r="S580" s="30"/>
      <c r="U580" s="31"/>
      <c r="V580" s="30"/>
    </row>
    <row r="581" spans="2:22" ht="15.75" x14ac:dyDescent="0.25">
      <c r="B581" s="24">
        <v>576</v>
      </c>
      <c r="C581" s="119">
        <v>44</v>
      </c>
      <c r="D581" s="120">
        <v>88.495588437333254</v>
      </c>
      <c r="E581" s="121">
        <v>7749.7225204200886</v>
      </c>
      <c r="F581" s="120">
        <v>116.50441156266675</v>
      </c>
      <c r="G581" s="119">
        <v>-97123.137984510977</v>
      </c>
      <c r="I581" s="31"/>
      <c r="J581" s="30"/>
      <c r="L581" s="6"/>
      <c r="N581" s="24">
        <v>576</v>
      </c>
      <c r="O581" s="30"/>
      <c r="P581" s="31"/>
      <c r="Q581" s="32"/>
      <c r="R581" s="62"/>
      <c r="S581" s="30"/>
      <c r="U581" s="31"/>
      <c r="V581" s="30"/>
    </row>
    <row r="582" spans="2:22" ht="15.75" x14ac:dyDescent="0.25">
      <c r="B582" s="24">
        <v>577</v>
      </c>
      <c r="C582" s="119">
        <v>45</v>
      </c>
      <c r="D582" s="120">
        <v>84.275686322273003</v>
      </c>
      <c r="E582" s="121">
        <v>13255.102392984985</v>
      </c>
      <c r="F582" s="120">
        <v>119.724313677727</v>
      </c>
      <c r="G582" s="119">
        <v>586958.03672812413</v>
      </c>
      <c r="I582" s="31"/>
      <c r="J582" s="30"/>
      <c r="L582" s="6"/>
      <c r="N582" s="24">
        <v>577</v>
      </c>
      <c r="O582" s="30"/>
      <c r="P582" s="31"/>
      <c r="Q582" s="32"/>
      <c r="R582" s="62"/>
      <c r="S582" s="30"/>
      <c r="U582" s="31"/>
      <c r="V582" s="30"/>
    </row>
    <row r="583" spans="2:22" ht="15.75" x14ac:dyDescent="0.25">
      <c r="B583" s="24">
        <v>578</v>
      </c>
      <c r="C583" s="119">
        <v>45</v>
      </c>
      <c r="D583" s="120">
        <v>87.545624378091233</v>
      </c>
      <c r="E583" s="121">
        <v>19095.202579487075</v>
      </c>
      <c r="F583" s="120">
        <v>116.45437562190877</v>
      </c>
      <c r="G583" s="119">
        <v>1223719.8937680288</v>
      </c>
      <c r="I583" s="31"/>
      <c r="J583" s="30"/>
      <c r="L583" s="6"/>
      <c r="N583" s="24">
        <v>578</v>
      </c>
      <c r="O583" s="30"/>
      <c r="P583" s="31"/>
      <c r="Q583" s="32"/>
      <c r="R583" s="62"/>
      <c r="S583" s="30"/>
      <c r="U583" s="31"/>
      <c r="V583" s="30"/>
    </row>
    <row r="584" spans="2:22" ht="15.75" x14ac:dyDescent="0.25">
      <c r="B584" s="24">
        <v>579</v>
      </c>
      <c r="C584" s="119">
        <v>44</v>
      </c>
      <c r="D584" s="120">
        <v>89.082771665943909</v>
      </c>
      <c r="E584" s="121">
        <v>14469.266189101518</v>
      </c>
      <c r="F584" s="120">
        <v>115.91722833405609</v>
      </c>
      <c r="G584" s="119">
        <v>677237.23266831832</v>
      </c>
      <c r="I584" s="31"/>
      <c r="J584" s="30"/>
      <c r="L584" s="6"/>
      <c r="N584" s="24">
        <v>579</v>
      </c>
      <c r="O584" s="30"/>
      <c r="P584" s="31"/>
      <c r="Q584" s="32"/>
      <c r="R584" s="62"/>
      <c r="S584" s="30"/>
      <c r="U584" s="31"/>
      <c r="V584" s="30"/>
    </row>
    <row r="585" spans="2:22" ht="15.75" x14ac:dyDescent="0.25">
      <c r="B585" s="24">
        <v>580</v>
      </c>
      <c r="C585" s="119">
        <v>45</v>
      </c>
      <c r="D585" s="120">
        <v>90.595989496346249</v>
      </c>
      <c r="E585" s="121">
        <v>19402.249042943451</v>
      </c>
      <c r="F585" s="120">
        <v>113.40401050365375</v>
      </c>
      <c r="G585" s="119">
        <v>1200292.8542604651</v>
      </c>
      <c r="I585" s="31"/>
      <c r="J585" s="30"/>
      <c r="L585" s="6"/>
      <c r="N585" s="24">
        <v>580</v>
      </c>
      <c r="O585" s="30"/>
      <c r="P585" s="31"/>
      <c r="Q585" s="32"/>
      <c r="R585" s="62"/>
      <c r="S585" s="30"/>
      <c r="U585" s="31"/>
      <c r="V585" s="30"/>
    </row>
    <row r="586" spans="2:22" ht="15.75" x14ac:dyDescent="0.25">
      <c r="B586" s="24">
        <v>581</v>
      </c>
      <c r="C586" s="119">
        <v>44</v>
      </c>
      <c r="D586" s="120">
        <v>91.672661549647657</v>
      </c>
      <c r="E586" s="121">
        <v>21109.631568850436</v>
      </c>
      <c r="F586" s="120">
        <v>113.32733845035234</v>
      </c>
      <c r="G586" s="119">
        <v>1392298.3613653556</v>
      </c>
      <c r="I586" s="31"/>
      <c r="J586" s="30"/>
      <c r="L586" s="6"/>
      <c r="N586" s="24">
        <v>581</v>
      </c>
      <c r="O586" s="30"/>
      <c r="P586" s="31"/>
      <c r="Q586" s="32"/>
      <c r="R586" s="62"/>
      <c r="S586" s="30"/>
      <c r="U586" s="31"/>
      <c r="V586" s="30"/>
    </row>
    <row r="587" spans="2:22" ht="15.75" x14ac:dyDescent="0.25">
      <c r="B587" s="24">
        <v>582</v>
      </c>
      <c r="C587" s="119">
        <v>44</v>
      </c>
      <c r="D587" s="120">
        <v>85.809209518481211</v>
      </c>
      <c r="E587" s="121">
        <v>17986.098996827583</v>
      </c>
      <c r="F587" s="120">
        <v>119.19079048151879</v>
      </c>
      <c r="G587" s="119">
        <v>1143777.3571107318</v>
      </c>
      <c r="I587" s="31"/>
      <c r="J587" s="30"/>
      <c r="L587" s="6"/>
      <c r="N587" s="24">
        <v>582</v>
      </c>
      <c r="O587" s="30"/>
      <c r="P587" s="31"/>
      <c r="Q587" s="32"/>
      <c r="R587" s="62"/>
      <c r="S587" s="30"/>
      <c r="U587" s="31"/>
      <c r="V587" s="30"/>
    </row>
    <row r="588" spans="2:22" ht="15.75" x14ac:dyDescent="0.25">
      <c r="B588" s="24">
        <v>583</v>
      </c>
      <c r="C588" s="119">
        <v>45</v>
      </c>
      <c r="D588" s="120">
        <v>83.420060644470809</v>
      </c>
      <c r="E588" s="121">
        <v>19441.72668987187</v>
      </c>
      <c r="F588" s="120">
        <v>120.57993935552919</v>
      </c>
      <c r="G588" s="119">
        <v>1344282.2252315232</v>
      </c>
      <c r="I588" s="31"/>
      <c r="J588" s="30"/>
      <c r="L588" s="6"/>
      <c r="N588" s="24">
        <v>583</v>
      </c>
      <c r="O588" s="30"/>
      <c r="P588" s="31"/>
      <c r="Q588" s="32"/>
      <c r="R588" s="62"/>
      <c r="S588" s="30"/>
      <c r="U588" s="31"/>
      <c r="V588" s="30"/>
    </row>
    <row r="589" spans="2:22" ht="15.75" x14ac:dyDescent="0.25">
      <c r="B589" s="24">
        <v>584</v>
      </c>
      <c r="C589" s="119">
        <v>43</v>
      </c>
      <c r="D589" s="120">
        <v>88.69680286051252</v>
      </c>
      <c r="E589" s="121">
        <v>11127.350462853976</v>
      </c>
      <c r="F589" s="120">
        <v>117.30319713948748</v>
      </c>
      <c r="G589" s="119">
        <v>305273.78498432715</v>
      </c>
      <c r="I589" s="31"/>
      <c r="J589" s="30"/>
      <c r="L589" s="6"/>
      <c r="N589" s="24">
        <v>584</v>
      </c>
      <c r="O589" s="30"/>
      <c r="P589" s="31"/>
      <c r="Q589" s="32"/>
      <c r="R589" s="62"/>
      <c r="S589" s="30"/>
      <c r="U589" s="31"/>
      <c r="V589" s="30"/>
    </row>
    <row r="590" spans="2:22" ht="15.75" x14ac:dyDescent="0.25">
      <c r="B590" s="24">
        <v>585</v>
      </c>
      <c r="C590" s="119">
        <v>45</v>
      </c>
      <c r="D590" s="120">
        <v>84.994945257425684</v>
      </c>
      <c r="E590" s="121">
        <v>16111.761225571168</v>
      </c>
      <c r="F590" s="120">
        <v>119.00505474257432</v>
      </c>
      <c r="G590" s="119">
        <v>917381.02664838312</v>
      </c>
      <c r="I590" s="31"/>
      <c r="J590" s="30"/>
      <c r="L590" s="6"/>
      <c r="N590" s="24">
        <v>585</v>
      </c>
      <c r="O590" s="30"/>
      <c r="P590" s="31"/>
      <c r="Q590" s="32"/>
      <c r="R590" s="62"/>
      <c r="S590" s="30"/>
      <c r="U590" s="31"/>
      <c r="V590" s="30"/>
    </row>
    <row r="591" spans="2:22" ht="15.75" x14ac:dyDescent="0.25">
      <c r="B591" s="24">
        <v>586</v>
      </c>
      <c r="C591" s="119">
        <v>45</v>
      </c>
      <c r="D591" s="120">
        <v>91.911287101776423</v>
      </c>
      <c r="E591" s="121">
        <v>21724.479709117739</v>
      </c>
      <c r="F591" s="120">
        <v>112.08871289822358</v>
      </c>
      <c r="G591" s="119">
        <v>1435068.968978582</v>
      </c>
      <c r="I591" s="31"/>
      <c r="J591" s="30"/>
      <c r="L591" s="6"/>
      <c r="N591" s="24">
        <v>586</v>
      </c>
      <c r="O591" s="30"/>
      <c r="P591" s="31"/>
      <c r="Q591" s="32"/>
      <c r="R591" s="62"/>
      <c r="S591" s="30"/>
      <c r="U591" s="31"/>
      <c r="V591" s="30"/>
    </row>
    <row r="592" spans="2:22" ht="15.75" x14ac:dyDescent="0.25">
      <c r="B592" s="24">
        <v>587</v>
      </c>
      <c r="C592" s="119">
        <v>45</v>
      </c>
      <c r="D592" s="120">
        <v>92.006866336458714</v>
      </c>
      <c r="E592" s="121">
        <v>19468.070802292714</v>
      </c>
      <c r="F592" s="120">
        <v>111.99313366354129</v>
      </c>
      <c r="G592" s="119">
        <v>1180290.2555324533</v>
      </c>
      <c r="I592" s="31"/>
      <c r="J592" s="30"/>
      <c r="L592" s="6"/>
      <c r="N592" s="24">
        <v>587</v>
      </c>
      <c r="O592" s="30"/>
      <c r="P592" s="31"/>
      <c r="Q592" s="32"/>
      <c r="R592" s="62"/>
      <c r="S592" s="30"/>
      <c r="U592" s="31"/>
      <c r="V592" s="30"/>
    </row>
    <row r="593" spans="2:22" ht="15.75" x14ac:dyDescent="0.25">
      <c r="B593" s="24">
        <v>588</v>
      </c>
      <c r="C593" s="119">
        <v>45</v>
      </c>
      <c r="D593" s="120">
        <v>96.572139324335197</v>
      </c>
      <c r="E593" s="121">
        <v>14319.601010890818</v>
      </c>
      <c r="F593" s="120">
        <v>107.4278606756648</v>
      </c>
      <c r="G593" s="119">
        <v>538324.10232908768</v>
      </c>
      <c r="I593" s="31"/>
      <c r="J593" s="30"/>
      <c r="L593" s="6"/>
      <c r="N593" s="24">
        <v>588</v>
      </c>
      <c r="O593" s="30"/>
      <c r="P593" s="31"/>
      <c r="Q593" s="32"/>
      <c r="R593" s="62"/>
      <c r="S593" s="30"/>
      <c r="U593" s="31"/>
      <c r="V593" s="30"/>
    </row>
    <row r="594" spans="2:22" ht="15.75" x14ac:dyDescent="0.25">
      <c r="B594" s="24">
        <v>589</v>
      </c>
      <c r="C594" s="119">
        <v>45</v>
      </c>
      <c r="D594" s="120">
        <v>98.65158829471747</v>
      </c>
      <c r="E594" s="121">
        <v>10345.543867091179</v>
      </c>
      <c r="F594" s="120">
        <v>105.34841170528253</v>
      </c>
      <c r="G594" s="119">
        <v>89886.614625382237</v>
      </c>
      <c r="I594" s="31"/>
      <c r="J594" s="30"/>
      <c r="L594" s="6"/>
      <c r="N594" s="24">
        <v>589</v>
      </c>
      <c r="O594" s="30"/>
      <c r="P594" s="31"/>
      <c r="Q594" s="32"/>
      <c r="R594" s="62"/>
      <c r="S594" s="30"/>
      <c r="U594" s="31"/>
      <c r="V594" s="30"/>
    </row>
    <row r="595" spans="2:22" ht="15.75" x14ac:dyDescent="0.25">
      <c r="B595" s="24">
        <v>590</v>
      </c>
      <c r="C595" s="119">
        <v>45</v>
      </c>
      <c r="D595" s="120">
        <v>86.098479357293925</v>
      </c>
      <c r="E595" s="121">
        <v>12927.125770413375</v>
      </c>
      <c r="F595" s="120">
        <v>117.90152064270607</v>
      </c>
      <c r="G595" s="119">
        <v>524127.78587125009</v>
      </c>
      <c r="I595" s="31"/>
      <c r="J595" s="30"/>
      <c r="L595" s="6"/>
      <c r="N595" s="24">
        <v>590</v>
      </c>
      <c r="O595" s="30"/>
      <c r="P595" s="31"/>
      <c r="Q595" s="32"/>
      <c r="R595" s="62"/>
      <c r="S595" s="30"/>
      <c r="U595" s="31"/>
      <c r="V595" s="30"/>
    </row>
    <row r="596" spans="2:22" ht="15.75" x14ac:dyDescent="0.25">
      <c r="B596" s="24">
        <v>591</v>
      </c>
      <c r="C596" s="119">
        <v>46</v>
      </c>
      <c r="D596" s="120">
        <v>90.060314297422238</v>
      </c>
      <c r="E596" s="121">
        <v>14285.915542232677</v>
      </c>
      <c r="F596" s="120">
        <v>112.93968570257776</v>
      </c>
      <c r="G596" s="119">
        <v>613446.81131332926</v>
      </c>
      <c r="I596" s="31"/>
      <c r="J596" s="30"/>
      <c r="L596" s="6"/>
      <c r="N596" s="24">
        <v>591</v>
      </c>
      <c r="O596" s="30"/>
      <c r="P596" s="31"/>
      <c r="Q596" s="32"/>
      <c r="R596" s="62"/>
      <c r="S596" s="30"/>
      <c r="U596" s="31"/>
      <c r="V596" s="30"/>
    </row>
    <row r="597" spans="2:22" ht="15.75" x14ac:dyDescent="0.25">
      <c r="B597" s="24">
        <v>592</v>
      </c>
      <c r="C597" s="119">
        <v>46</v>
      </c>
      <c r="D597" s="120">
        <v>98.809154244191788</v>
      </c>
      <c r="E597" s="121">
        <v>13576.599355914195</v>
      </c>
      <c r="F597" s="120">
        <v>104.19084575580821</v>
      </c>
      <c r="G597" s="119">
        <v>414557.36938046105</v>
      </c>
      <c r="I597" s="31"/>
      <c r="J597" s="30"/>
      <c r="L597" s="6"/>
      <c r="N597" s="24">
        <v>592</v>
      </c>
      <c r="O597" s="30"/>
      <c r="P597" s="31"/>
      <c r="Q597" s="32"/>
      <c r="R597" s="62"/>
      <c r="S597" s="30"/>
      <c r="U597" s="31"/>
      <c r="V597" s="30"/>
    </row>
    <row r="598" spans="2:22" ht="15.75" x14ac:dyDescent="0.25">
      <c r="B598" s="24">
        <v>593</v>
      </c>
      <c r="C598" s="119">
        <v>45</v>
      </c>
      <c r="D598" s="120">
        <v>97.17375044025404</v>
      </c>
      <c r="E598" s="121">
        <v>16209.72403775079</v>
      </c>
      <c r="F598" s="120">
        <v>106.82624955974596</v>
      </c>
      <c r="G598" s="119">
        <v>731624.02535137883</v>
      </c>
      <c r="I598" s="31"/>
      <c r="J598" s="30"/>
      <c r="L598" s="6"/>
      <c r="N598" s="24">
        <v>593</v>
      </c>
      <c r="O598" s="30"/>
      <c r="P598" s="31"/>
      <c r="Q598" s="32"/>
      <c r="R598" s="62"/>
      <c r="S598" s="30"/>
      <c r="U598" s="31"/>
      <c r="V598" s="30"/>
    </row>
    <row r="599" spans="2:22" ht="15.75" x14ac:dyDescent="0.25">
      <c r="B599" s="24">
        <v>594</v>
      </c>
      <c r="C599" s="119">
        <v>45</v>
      </c>
      <c r="D599" s="120">
        <v>85.136950594682389</v>
      </c>
      <c r="E599" s="121">
        <v>16681.504701833896</v>
      </c>
      <c r="F599" s="120">
        <v>118.86304940531761</v>
      </c>
      <c r="G599" s="119">
        <v>982814.51752912044</v>
      </c>
      <c r="I599" s="31"/>
      <c r="J599" s="30"/>
      <c r="L599" s="6"/>
      <c r="N599" s="24">
        <v>594</v>
      </c>
      <c r="O599" s="30"/>
      <c r="P599" s="31"/>
      <c r="Q599" s="32"/>
      <c r="R599" s="62"/>
      <c r="S599" s="30"/>
      <c r="U599" s="31"/>
      <c r="V599" s="30"/>
    </row>
    <row r="600" spans="2:22" ht="15.75" x14ac:dyDescent="0.25">
      <c r="B600" s="24">
        <v>595</v>
      </c>
      <c r="C600" s="119">
        <v>46</v>
      </c>
      <c r="D600" s="120">
        <v>93.510570102449151</v>
      </c>
      <c r="E600" s="121">
        <v>15911.168895160034</v>
      </c>
      <c r="F600" s="120">
        <v>109.48942989755085</v>
      </c>
      <c r="G600" s="119">
        <v>742104.81133471616</v>
      </c>
      <c r="I600" s="31"/>
      <c r="J600" s="30"/>
      <c r="L600" s="6"/>
      <c r="N600" s="24">
        <v>595</v>
      </c>
      <c r="O600" s="30"/>
      <c r="P600" s="31"/>
      <c r="Q600" s="32"/>
      <c r="R600" s="62"/>
      <c r="S600" s="30"/>
      <c r="U600" s="31"/>
      <c r="V600" s="30"/>
    </row>
    <row r="601" spans="2:22" ht="15.75" x14ac:dyDescent="0.25">
      <c r="B601" s="24">
        <v>596</v>
      </c>
      <c r="C601" s="119">
        <v>45</v>
      </c>
      <c r="D601" s="120">
        <v>90.018654279701082</v>
      </c>
      <c r="E601" s="121">
        <v>24805.867269200309</v>
      </c>
      <c r="F601" s="120">
        <v>113.98134572029892</v>
      </c>
      <c r="G601" s="119">
        <v>1827406.1331025679</v>
      </c>
      <c r="I601" s="31"/>
      <c r="J601" s="30"/>
      <c r="L601" s="6"/>
      <c r="N601" s="24">
        <v>596</v>
      </c>
      <c r="O601" s="30"/>
      <c r="P601" s="31"/>
      <c r="Q601" s="32"/>
      <c r="R601" s="62"/>
      <c r="S601" s="30"/>
      <c r="U601" s="31"/>
      <c r="V601" s="30"/>
    </row>
    <row r="602" spans="2:22" ht="15.75" x14ac:dyDescent="0.25">
      <c r="B602" s="24">
        <v>597</v>
      </c>
      <c r="C602" s="119">
        <v>44</v>
      </c>
      <c r="D602" s="120">
        <v>81.186765448512773</v>
      </c>
      <c r="E602" s="121">
        <v>23444.199948758564</v>
      </c>
      <c r="F602" s="120">
        <v>123.81323455148723</v>
      </c>
      <c r="G602" s="119">
        <v>1902702.2271276088</v>
      </c>
      <c r="I602" s="31"/>
      <c r="J602" s="30"/>
      <c r="L602" s="6"/>
      <c r="N602" s="24">
        <v>597</v>
      </c>
      <c r="O602" s="30"/>
      <c r="P602" s="31"/>
      <c r="Q602" s="32"/>
      <c r="R602" s="62"/>
      <c r="S602" s="30"/>
      <c r="U602" s="31"/>
      <c r="V602" s="30"/>
    </row>
    <row r="603" spans="2:22" ht="15.75" x14ac:dyDescent="0.25">
      <c r="B603" s="24">
        <v>598</v>
      </c>
      <c r="C603" s="119">
        <v>47</v>
      </c>
      <c r="D603" s="120">
        <v>92.917574819037114</v>
      </c>
      <c r="E603" s="121">
        <v>16287.892860278569</v>
      </c>
      <c r="F603" s="120">
        <v>109.08242518096289</v>
      </c>
      <c r="G603" s="119">
        <v>776722.85428687651</v>
      </c>
      <c r="I603" s="31"/>
      <c r="J603" s="30"/>
      <c r="L603" s="6"/>
      <c r="N603" s="24">
        <v>598</v>
      </c>
      <c r="O603" s="30"/>
      <c r="P603" s="31"/>
      <c r="Q603" s="32"/>
      <c r="R603" s="62"/>
      <c r="S603" s="30"/>
      <c r="U603" s="31"/>
      <c r="V603" s="30"/>
    </row>
    <row r="604" spans="2:22" ht="15.75" x14ac:dyDescent="0.25">
      <c r="B604" s="24">
        <v>599</v>
      </c>
      <c r="C604" s="119">
        <v>46</v>
      </c>
      <c r="D604" s="120">
        <v>94.224801046413887</v>
      </c>
      <c r="E604" s="121">
        <v>19170.457335387662</v>
      </c>
      <c r="F604" s="120">
        <v>108.77519895358611</v>
      </c>
      <c r="G604" s="119">
        <v>1085270.3106880272</v>
      </c>
      <c r="I604" s="31"/>
      <c r="J604" s="30"/>
      <c r="L604" s="6"/>
      <c r="N604" s="24">
        <v>599</v>
      </c>
      <c r="O604" s="30"/>
      <c r="P604" s="31"/>
      <c r="Q604" s="32"/>
      <c r="R604" s="62"/>
      <c r="S604" s="30"/>
      <c r="U604" s="31"/>
      <c r="V604" s="30"/>
    </row>
    <row r="605" spans="2:22" ht="15.75" x14ac:dyDescent="0.25">
      <c r="B605" s="24">
        <v>600</v>
      </c>
      <c r="C605" s="119">
        <v>45</v>
      </c>
      <c r="D605" s="120">
        <v>91.342559116523773</v>
      </c>
      <c r="E605" s="121">
        <v>15250.589580461501</v>
      </c>
      <c r="F605" s="120">
        <v>112.65744088347623</v>
      </c>
      <c r="G605" s="119">
        <v>718092.39409900014</v>
      </c>
      <c r="I605" s="31"/>
      <c r="J605" s="30"/>
      <c r="L605" s="6"/>
      <c r="N605" s="24">
        <v>600</v>
      </c>
      <c r="O605" s="30"/>
      <c r="P605" s="31"/>
      <c r="Q605" s="32"/>
      <c r="R605" s="62"/>
      <c r="S605" s="30"/>
      <c r="U605" s="31"/>
      <c r="V605" s="30"/>
    </row>
    <row r="606" spans="2:22" ht="15.75" x14ac:dyDescent="0.25">
      <c r="B606" s="24">
        <v>601</v>
      </c>
      <c r="C606" s="119">
        <v>43</v>
      </c>
      <c r="D606" s="120">
        <v>95.364193567150181</v>
      </c>
      <c r="E606" s="121">
        <v>18311.459644026691</v>
      </c>
      <c r="F606" s="120">
        <v>110.63580643284982</v>
      </c>
      <c r="G606" s="119">
        <v>1025903.1046794779</v>
      </c>
      <c r="I606" s="31"/>
      <c r="J606" s="30"/>
      <c r="L606" s="6"/>
      <c r="N606" s="24">
        <v>601</v>
      </c>
      <c r="O606" s="30"/>
      <c r="P606" s="31"/>
      <c r="Q606" s="32"/>
      <c r="R606" s="62"/>
      <c r="S606" s="30"/>
      <c r="U606" s="31"/>
      <c r="V606" s="30"/>
    </row>
    <row r="607" spans="2:22" ht="15.75" x14ac:dyDescent="0.25">
      <c r="B607" s="24">
        <v>602</v>
      </c>
      <c r="C607" s="119">
        <v>44</v>
      </c>
      <c r="D607" s="120">
        <v>93.05676934863115</v>
      </c>
      <c r="E607" s="121">
        <v>6398.8700822560058</v>
      </c>
      <c r="F607" s="120">
        <v>111.94323065136885</v>
      </c>
      <c r="G607" s="119">
        <v>-283689.81047387235</v>
      </c>
      <c r="I607" s="31"/>
      <c r="J607" s="30"/>
      <c r="L607" s="6"/>
      <c r="N607" s="24">
        <v>602</v>
      </c>
      <c r="O607" s="30"/>
      <c r="P607" s="31"/>
      <c r="Q607" s="32"/>
      <c r="R607" s="62"/>
      <c r="S607" s="30"/>
      <c r="U607" s="31"/>
      <c r="V607" s="30"/>
    </row>
    <row r="608" spans="2:22" ht="15.75" x14ac:dyDescent="0.25">
      <c r="B608" s="24">
        <v>603</v>
      </c>
      <c r="C608" s="119">
        <v>46</v>
      </c>
      <c r="D608" s="120">
        <v>85.071306414051918</v>
      </c>
      <c r="E608" s="121">
        <v>13253.491410056951</v>
      </c>
      <c r="F608" s="120">
        <v>117.92869358594808</v>
      </c>
      <c r="G608" s="119">
        <v>562966.92744060117</v>
      </c>
      <c r="I608" s="31"/>
      <c r="J608" s="30"/>
      <c r="L608" s="6"/>
      <c r="N608" s="24">
        <v>603</v>
      </c>
      <c r="O608" s="30"/>
      <c r="P608" s="31"/>
      <c r="Q608" s="32"/>
      <c r="R608" s="62"/>
      <c r="S608" s="30"/>
      <c r="U608" s="31"/>
      <c r="V608" s="30"/>
    </row>
    <row r="609" spans="2:22" ht="15.75" x14ac:dyDescent="0.25">
      <c r="B609" s="24">
        <v>604</v>
      </c>
      <c r="C609" s="119">
        <v>45</v>
      </c>
      <c r="D609" s="120">
        <v>80.439227679768834</v>
      </c>
      <c r="E609" s="121">
        <v>13063.137257892589</v>
      </c>
      <c r="F609" s="120">
        <v>123.56077232023117</v>
      </c>
      <c r="G609" s="119">
        <v>614091.32851039502</v>
      </c>
      <c r="I609" s="31"/>
      <c r="J609" s="30"/>
      <c r="L609" s="6"/>
      <c r="N609" s="24">
        <v>604</v>
      </c>
      <c r="O609" s="30"/>
      <c r="P609" s="31"/>
      <c r="Q609" s="32"/>
      <c r="R609" s="62"/>
      <c r="S609" s="30"/>
      <c r="U609" s="31"/>
      <c r="V609" s="30"/>
    </row>
    <row r="610" spans="2:22" ht="15.75" x14ac:dyDescent="0.25">
      <c r="B610" s="24">
        <v>605</v>
      </c>
      <c r="C610" s="119">
        <v>45</v>
      </c>
      <c r="D610" s="120">
        <v>89.240670162089742</v>
      </c>
      <c r="E610" s="121">
        <v>14472.521323093804</v>
      </c>
      <c r="F610" s="120">
        <v>114.75932983791026</v>
      </c>
      <c r="G610" s="119">
        <v>660856.84810311114</v>
      </c>
      <c r="I610" s="31"/>
      <c r="J610" s="30"/>
      <c r="L610" s="6"/>
      <c r="N610" s="24">
        <v>605</v>
      </c>
      <c r="O610" s="30"/>
      <c r="P610" s="31"/>
      <c r="Q610" s="32"/>
      <c r="R610" s="62"/>
      <c r="S610" s="30"/>
      <c r="U610" s="31"/>
      <c r="V610" s="30"/>
    </row>
    <row r="611" spans="2:22" ht="15.75" x14ac:dyDescent="0.25">
      <c r="B611" s="24">
        <v>606</v>
      </c>
      <c r="C611" s="119">
        <v>46</v>
      </c>
      <c r="D611" s="120">
        <v>92.250302046948448</v>
      </c>
      <c r="E611" s="121">
        <v>15387.978755390461</v>
      </c>
      <c r="F611" s="120">
        <v>110.74969795305155</v>
      </c>
      <c r="G611" s="119">
        <v>704213.99926746776</v>
      </c>
      <c r="I611" s="31"/>
      <c r="J611" s="30"/>
      <c r="L611" s="6"/>
      <c r="N611" s="24">
        <v>606</v>
      </c>
      <c r="O611" s="30"/>
      <c r="P611" s="31"/>
      <c r="Q611" s="32"/>
      <c r="R611" s="62"/>
      <c r="S611" s="30"/>
      <c r="U611" s="31"/>
      <c r="V611" s="30"/>
    </row>
    <row r="612" spans="2:22" ht="15.75" x14ac:dyDescent="0.25">
      <c r="B612" s="24">
        <v>607</v>
      </c>
      <c r="C612" s="119">
        <v>45</v>
      </c>
      <c r="D612" s="120">
        <v>86.765702303582145</v>
      </c>
      <c r="E612" s="121">
        <v>23110.806170819247</v>
      </c>
      <c r="F612" s="120">
        <v>117.23429769641785</v>
      </c>
      <c r="G612" s="119">
        <v>1709379.1306340345</v>
      </c>
      <c r="I612" s="31"/>
      <c r="J612" s="30"/>
      <c r="L612" s="6"/>
      <c r="N612" s="24">
        <v>607</v>
      </c>
      <c r="O612" s="30"/>
      <c r="P612" s="31"/>
      <c r="Q612" s="32"/>
      <c r="R612" s="62"/>
      <c r="S612" s="30"/>
      <c r="U612" s="31"/>
      <c r="V612" s="30"/>
    </row>
    <row r="613" spans="2:22" ht="15.75" x14ac:dyDescent="0.25">
      <c r="B613" s="24">
        <v>608</v>
      </c>
      <c r="C613" s="119">
        <v>45</v>
      </c>
      <c r="D613" s="120">
        <v>83.470795798455953</v>
      </c>
      <c r="E613" s="121">
        <v>15524.247897567911</v>
      </c>
      <c r="F613" s="120">
        <v>120.52920420154405</v>
      </c>
      <c r="G613" s="119">
        <v>871125.24492135365</v>
      </c>
      <c r="I613" s="31"/>
      <c r="J613" s="30"/>
      <c r="L613" s="6"/>
      <c r="N613" s="24">
        <v>608</v>
      </c>
      <c r="O613" s="30"/>
      <c r="P613" s="31"/>
      <c r="Q613" s="32"/>
      <c r="R613" s="62"/>
      <c r="S613" s="30"/>
      <c r="U613" s="31"/>
      <c r="V613" s="30"/>
    </row>
    <row r="614" spans="2:22" ht="15.75" x14ac:dyDescent="0.25">
      <c r="B614" s="24">
        <v>609</v>
      </c>
      <c r="C614" s="119">
        <v>43</v>
      </c>
      <c r="D614" s="120">
        <v>88.338426409360594</v>
      </c>
      <c r="E614" s="121">
        <v>16611.288587935393</v>
      </c>
      <c r="F614" s="120">
        <v>117.66157359063941</v>
      </c>
      <c r="G614" s="119">
        <v>954510.35462470865</v>
      </c>
      <c r="I614" s="31"/>
      <c r="J614" s="30"/>
      <c r="L614" s="6"/>
      <c r="N614" s="24">
        <v>609</v>
      </c>
      <c r="O614" s="30"/>
      <c r="P614" s="31"/>
      <c r="Q614" s="32"/>
      <c r="R614" s="62"/>
      <c r="S614" s="30"/>
      <c r="U614" s="31"/>
      <c r="V614" s="30"/>
    </row>
    <row r="615" spans="2:22" ht="15.75" x14ac:dyDescent="0.25">
      <c r="B615" s="24">
        <v>610</v>
      </c>
      <c r="C615" s="119">
        <v>45</v>
      </c>
      <c r="D615" s="120">
        <v>98.966734542036036</v>
      </c>
      <c r="E615" s="121">
        <v>14723.121767522363</v>
      </c>
      <c r="F615" s="120">
        <v>105.03326545796396</v>
      </c>
      <c r="G615" s="119">
        <v>546417.55697810394</v>
      </c>
      <c r="I615" s="31"/>
      <c r="J615" s="30"/>
      <c r="L615" s="6"/>
      <c r="N615" s="24">
        <v>610</v>
      </c>
      <c r="O615" s="30"/>
      <c r="P615" s="31"/>
      <c r="Q615" s="32"/>
      <c r="R615" s="62"/>
      <c r="S615" s="30"/>
      <c r="U615" s="31"/>
      <c r="V615" s="30"/>
    </row>
    <row r="616" spans="2:22" ht="15.75" x14ac:dyDescent="0.25">
      <c r="B616" s="24">
        <v>611</v>
      </c>
      <c r="C616" s="119">
        <v>47</v>
      </c>
      <c r="D616" s="120">
        <v>85.181229678317294</v>
      </c>
      <c r="E616" s="121">
        <v>21061.537362113671</v>
      </c>
      <c r="F616" s="120">
        <v>116.81877032168271</v>
      </c>
      <c r="G616" s="119">
        <v>1460382.8957262961</v>
      </c>
      <c r="I616" s="31"/>
      <c r="J616" s="30"/>
      <c r="L616" s="6"/>
      <c r="N616" s="24">
        <v>611</v>
      </c>
      <c r="O616" s="30"/>
      <c r="P616" s="31"/>
      <c r="Q616" s="32"/>
      <c r="R616" s="62"/>
      <c r="S616" s="30"/>
      <c r="U616" s="31"/>
      <c r="V616" s="30"/>
    </row>
    <row r="617" spans="2:22" ht="15.75" x14ac:dyDescent="0.25">
      <c r="B617" s="24">
        <v>612</v>
      </c>
      <c r="C617" s="119">
        <v>45</v>
      </c>
      <c r="D617" s="120">
        <v>89.36488198079158</v>
      </c>
      <c r="E617" s="121">
        <v>13355.883954816212</v>
      </c>
      <c r="F617" s="120">
        <v>114.63511801920842</v>
      </c>
      <c r="G617" s="119">
        <v>531053.33341120859</v>
      </c>
      <c r="I617" s="31"/>
      <c r="J617" s="30"/>
      <c r="L617" s="6"/>
      <c r="N617" s="24">
        <v>612</v>
      </c>
      <c r="O617" s="30"/>
      <c r="P617" s="31"/>
      <c r="Q617" s="32"/>
      <c r="R617" s="62"/>
      <c r="S617" s="30"/>
      <c r="U617" s="31"/>
      <c r="V617" s="30"/>
    </row>
    <row r="618" spans="2:22" ht="15.75" x14ac:dyDescent="0.25">
      <c r="B618" s="24">
        <v>613</v>
      </c>
      <c r="C618" s="119">
        <v>47</v>
      </c>
      <c r="D618" s="120">
        <v>81.060261341627282</v>
      </c>
      <c r="E618" s="121">
        <v>12520.302182394182</v>
      </c>
      <c r="F618" s="120">
        <v>120.93973865837272</v>
      </c>
      <c r="G618" s="119">
        <v>514202.07386260596</v>
      </c>
      <c r="I618" s="31"/>
      <c r="J618" s="30"/>
      <c r="L618" s="6"/>
      <c r="N618" s="24">
        <v>613</v>
      </c>
      <c r="O618" s="30"/>
      <c r="P618" s="31"/>
      <c r="Q618" s="32"/>
      <c r="R618" s="62"/>
      <c r="S618" s="30"/>
      <c r="U618" s="31"/>
      <c r="V618" s="30"/>
    </row>
    <row r="619" spans="2:22" ht="15.75" x14ac:dyDescent="0.25">
      <c r="B619" s="24">
        <v>614</v>
      </c>
      <c r="C619" s="119">
        <v>46</v>
      </c>
      <c r="D619" s="120">
        <v>95.633876826480432</v>
      </c>
      <c r="E619" s="121">
        <v>14967.418811290732</v>
      </c>
      <c r="F619" s="120">
        <v>107.36612317351957</v>
      </c>
      <c r="G619" s="119">
        <v>606993.73168269452</v>
      </c>
      <c r="I619" s="31"/>
      <c r="J619" s="30"/>
      <c r="L619" s="6"/>
      <c r="N619" s="24">
        <v>614</v>
      </c>
      <c r="O619" s="30"/>
      <c r="P619" s="31"/>
      <c r="Q619" s="32"/>
      <c r="R619" s="62"/>
      <c r="S619" s="30"/>
      <c r="U619" s="31"/>
      <c r="V619" s="30"/>
    </row>
    <row r="620" spans="2:22" ht="15.75" x14ac:dyDescent="0.25">
      <c r="B620" s="24">
        <v>615</v>
      </c>
      <c r="C620" s="119">
        <v>45</v>
      </c>
      <c r="D620" s="120">
        <v>87.617398754514241</v>
      </c>
      <c r="E620" s="121">
        <v>11389.473960282981</v>
      </c>
      <c r="F620" s="120">
        <v>116.38260124548576</v>
      </c>
      <c r="G620" s="119">
        <v>325536.60631545773</v>
      </c>
      <c r="I620" s="31"/>
      <c r="J620" s="30"/>
      <c r="L620" s="6"/>
      <c r="N620" s="24">
        <v>615</v>
      </c>
      <c r="O620" s="30"/>
      <c r="P620" s="31"/>
      <c r="Q620" s="32"/>
      <c r="R620" s="62"/>
      <c r="S620" s="30"/>
      <c r="U620" s="31"/>
      <c r="V620" s="30"/>
    </row>
    <row r="621" spans="2:22" ht="15.75" x14ac:dyDescent="0.25">
      <c r="B621" s="24">
        <v>616</v>
      </c>
      <c r="C621" s="119">
        <v>44</v>
      </c>
      <c r="D621" s="120">
        <v>92.492429079551826</v>
      </c>
      <c r="E621" s="121">
        <v>13225.118339551613</v>
      </c>
      <c r="F621" s="120">
        <v>112.50757092044817</v>
      </c>
      <c r="G621" s="119">
        <v>487925.93951842282</v>
      </c>
      <c r="I621" s="31"/>
      <c r="J621" s="30"/>
      <c r="L621" s="6"/>
      <c r="N621" s="24">
        <v>616</v>
      </c>
      <c r="O621" s="30"/>
      <c r="P621" s="31"/>
      <c r="Q621" s="32"/>
      <c r="R621" s="62"/>
      <c r="S621" s="30"/>
      <c r="U621" s="31"/>
      <c r="V621" s="30"/>
    </row>
    <row r="622" spans="2:22" ht="15.75" x14ac:dyDescent="0.25">
      <c r="B622" s="24">
        <v>617</v>
      </c>
      <c r="C622" s="119">
        <v>45</v>
      </c>
      <c r="D622" s="120">
        <v>89.518080484565729</v>
      </c>
      <c r="E622" s="121">
        <v>3111.3512212013629</v>
      </c>
      <c r="F622" s="120">
        <v>114.48191951543427</v>
      </c>
      <c r="G622" s="119">
        <v>-643806.53991017747</v>
      </c>
      <c r="I622" s="31"/>
      <c r="J622" s="30"/>
      <c r="L622" s="6"/>
      <c r="N622" s="24">
        <v>617</v>
      </c>
      <c r="O622" s="30"/>
      <c r="P622" s="31"/>
      <c r="Q622" s="32"/>
      <c r="R622" s="62"/>
      <c r="S622" s="30"/>
      <c r="U622" s="31"/>
      <c r="V622" s="30"/>
    </row>
    <row r="623" spans="2:22" ht="15.75" x14ac:dyDescent="0.25">
      <c r="B623" s="24">
        <v>618</v>
      </c>
      <c r="C623" s="119">
        <v>47</v>
      </c>
      <c r="D623" s="120">
        <v>96.098392921703237</v>
      </c>
      <c r="E623" s="121">
        <v>15745.83299919962</v>
      </c>
      <c r="F623" s="120">
        <v>105.90160707829676</v>
      </c>
      <c r="G623" s="119">
        <v>667509.01940171723</v>
      </c>
      <c r="I623" s="31"/>
      <c r="J623" s="30"/>
      <c r="L623" s="6"/>
      <c r="N623" s="24">
        <v>618</v>
      </c>
      <c r="O623" s="30"/>
      <c r="P623" s="31"/>
      <c r="Q623" s="32"/>
      <c r="R623" s="62"/>
      <c r="S623" s="30"/>
      <c r="U623" s="31"/>
      <c r="V623" s="30"/>
    </row>
    <row r="624" spans="2:22" ht="15.75" x14ac:dyDescent="0.25">
      <c r="B624" s="24">
        <v>619</v>
      </c>
      <c r="C624" s="119">
        <v>46</v>
      </c>
      <c r="D624" s="120">
        <v>92.873045470008805</v>
      </c>
      <c r="E624" s="121">
        <v>15003.838558576386</v>
      </c>
      <c r="F624" s="120">
        <v>110.1269545299912</v>
      </c>
      <c r="G624" s="119">
        <v>652327.04671567027</v>
      </c>
      <c r="I624" s="31"/>
      <c r="J624" s="30"/>
      <c r="L624" s="6"/>
      <c r="N624" s="24">
        <v>619</v>
      </c>
      <c r="O624" s="30"/>
      <c r="P624" s="31"/>
      <c r="Q624" s="32"/>
      <c r="R624" s="62"/>
      <c r="S624" s="30"/>
      <c r="U624" s="31"/>
      <c r="V624" s="30"/>
    </row>
    <row r="625" spans="2:22" ht="15.75" x14ac:dyDescent="0.25">
      <c r="B625" s="24">
        <v>620</v>
      </c>
      <c r="C625" s="119">
        <v>45</v>
      </c>
      <c r="D625" s="120">
        <v>84.171988190137284</v>
      </c>
      <c r="E625" s="121">
        <v>11381.651405254017</v>
      </c>
      <c r="F625" s="120">
        <v>119.82801180986272</v>
      </c>
      <c r="G625" s="119">
        <v>363840.659004519</v>
      </c>
      <c r="I625" s="31"/>
      <c r="J625" s="30"/>
      <c r="L625" s="6"/>
      <c r="N625" s="24">
        <v>620</v>
      </c>
      <c r="O625" s="30"/>
      <c r="P625" s="31"/>
      <c r="Q625" s="32"/>
      <c r="R625" s="62"/>
      <c r="S625" s="30"/>
      <c r="U625" s="31"/>
      <c r="V625" s="30"/>
    </row>
    <row r="626" spans="2:22" ht="15.75" x14ac:dyDescent="0.25">
      <c r="B626" s="24">
        <v>621</v>
      </c>
      <c r="C626" s="119">
        <v>46</v>
      </c>
      <c r="D626" s="120">
        <v>81.7849287729276</v>
      </c>
      <c r="E626" s="121">
        <v>13702.609463018905</v>
      </c>
      <c r="F626" s="120">
        <v>121.2150712270724</v>
      </c>
      <c r="G626" s="119">
        <v>660962.78205659287</v>
      </c>
      <c r="I626" s="31"/>
      <c r="J626" s="30"/>
      <c r="L626" s="6"/>
      <c r="N626" s="24">
        <v>621</v>
      </c>
      <c r="O626" s="30"/>
      <c r="P626" s="31"/>
      <c r="Q626" s="32"/>
      <c r="R626" s="62"/>
      <c r="S626" s="30"/>
      <c r="U626" s="31"/>
      <c r="V626" s="30"/>
    </row>
    <row r="627" spans="2:22" ht="15.75" x14ac:dyDescent="0.25">
      <c r="B627" s="24">
        <v>622</v>
      </c>
      <c r="C627" s="119">
        <v>45</v>
      </c>
      <c r="D627" s="120">
        <v>90.483406281366427</v>
      </c>
      <c r="E627" s="121">
        <v>8486.2842614472975</v>
      </c>
      <c r="F627" s="120">
        <v>113.51659371863357</v>
      </c>
      <c r="G627" s="119">
        <v>-36665.917312452802</v>
      </c>
      <c r="I627" s="31"/>
      <c r="J627" s="30"/>
      <c r="L627" s="6"/>
      <c r="N627" s="24">
        <v>622</v>
      </c>
      <c r="O627" s="30"/>
      <c r="P627" s="31"/>
      <c r="Q627" s="32"/>
      <c r="R627" s="62"/>
      <c r="S627" s="30"/>
      <c r="U627" s="31"/>
      <c r="V627" s="30"/>
    </row>
    <row r="628" spans="2:22" ht="15.75" x14ac:dyDescent="0.25">
      <c r="B628" s="24">
        <v>623</v>
      </c>
      <c r="C628" s="119">
        <v>45</v>
      </c>
      <c r="D628" s="120">
        <v>89.793774554287225</v>
      </c>
      <c r="E628" s="121">
        <v>17664.008322569658</v>
      </c>
      <c r="F628" s="120">
        <v>114.20622544571278</v>
      </c>
      <c r="G628" s="119">
        <v>1017339.7167623371</v>
      </c>
      <c r="I628" s="31"/>
      <c r="J628" s="30"/>
      <c r="L628" s="6"/>
      <c r="N628" s="24">
        <v>623</v>
      </c>
      <c r="O628" s="30"/>
      <c r="P628" s="31"/>
      <c r="Q628" s="32"/>
      <c r="R628" s="62"/>
      <c r="S628" s="30"/>
      <c r="U628" s="31"/>
      <c r="V628" s="30"/>
    </row>
    <row r="629" spans="2:22" ht="15.75" x14ac:dyDescent="0.25">
      <c r="B629" s="24">
        <v>624</v>
      </c>
      <c r="C629" s="119">
        <v>46</v>
      </c>
      <c r="D629" s="120">
        <v>85.971108346855885</v>
      </c>
      <c r="E629" s="121">
        <v>13223.268926417846</v>
      </c>
      <c r="F629" s="120">
        <v>117.02889165314411</v>
      </c>
      <c r="G629" s="119">
        <v>547504.50649014139</v>
      </c>
      <c r="I629" s="31"/>
      <c r="J629" s="30"/>
      <c r="L629" s="6"/>
      <c r="N629" s="24">
        <v>624</v>
      </c>
      <c r="O629" s="30"/>
      <c r="P629" s="31"/>
      <c r="Q629" s="32"/>
      <c r="R629" s="62"/>
      <c r="S629" s="30"/>
      <c r="U629" s="31"/>
      <c r="V629" s="30"/>
    </row>
    <row r="630" spans="2:22" ht="15.75" x14ac:dyDescent="0.25">
      <c r="B630" s="24">
        <v>625</v>
      </c>
      <c r="C630" s="119">
        <v>43</v>
      </c>
      <c r="D630" s="120">
        <v>83.996020973488825</v>
      </c>
      <c r="E630" s="121">
        <v>14028.729707939639</v>
      </c>
      <c r="F630" s="120">
        <v>122.00397902651117</v>
      </c>
      <c r="G630" s="119">
        <v>711560.8450560621</v>
      </c>
      <c r="I630" s="31"/>
      <c r="J630" s="30"/>
      <c r="L630" s="6"/>
      <c r="N630" s="24">
        <v>625</v>
      </c>
      <c r="O630" s="30"/>
      <c r="P630" s="31"/>
      <c r="Q630" s="32"/>
      <c r="R630" s="62"/>
      <c r="S630" s="30"/>
      <c r="U630" s="31"/>
      <c r="V630" s="30"/>
    </row>
    <row r="631" spans="2:22" ht="15.75" x14ac:dyDescent="0.25">
      <c r="B631" s="24">
        <v>626</v>
      </c>
      <c r="C631" s="119">
        <v>44</v>
      </c>
      <c r="D631" s="120">
        <v>95.35955741347783</v>
      </c>
      <c r="E631" s="121">
        <v>16124.26256973421</v>
      </c>
      <c r="F631" s="120">
        <v>109.64044258652217</v>
      </c>
      <c r="G631" s="119">
        <v>767871.28452695208</v>
      </c>
      <c r="I631" s="31"/>
      <c r="J631" s="30"/>
      <c r="L631" s="6"/>
      <c r="N631" s="24">
        <v>626</v>
      </c>
      <c r="O631" s="30"/>
      <c r="P631" s="31"/>
      <c r="Q631" s="32"/>
      <c r="R631" s="62"/>
      <c r="S631" s="30"/>
      <c r="U631" s="31"/>
      <c r="V631" s="30"/>
    </row>
    <row r="632" spans="2:22" ht="15.75" x14ac:dyDescent="0.25">
      <c r="B632" s="24">
        <v>627</v>
      </c>
      <c r="C632" s="119">
        <v>46</v>
      </c>
      <c r="D632" s="120">
        <v>99.491836491235503</v>
      </c>
      <c r="E632" s="121">
        <v>13333.048244853395</v>
      </c>
      <c r="F632" s="120">
        <v>103.5081635087645</v>
      </c>
      <c r="G632" s="119">
        <v>380079.3377985307</v>
      </c>
      <c r="I632" s="31"/>
      <c r="J632" s="30"/>
      <c r="L632" s="6"/>
      <c r="N632" s="24">
        <v>627</v>
      </c>
      <c r="O632" s="30"/>
      <c r="P632" s="31"/>
      <c r="Q632" s="32"/>
      <c r="R632" s="62"/>
      <c r="S632" s="30"/>
      <c r="U632" s="31"/>
      <c r="V632" s="30"/>
    </row>
    <row r="633" spans="2:22" ht="15.75" x14ac:dyDescent="0.25">
      <c r="B633" s="24">
        <v>628</v>
      </c>
      <c r="C633" s="119">
        <v>45</v>
      </c>
      <c r="D633" s="120">
        <v>94.771947541093212</v>
      </c>
      <c r="E633" s="121">
        <v>14649.238898822368</v>
      </c>
      <c r="F633" s="120">
        <v>109.22805245890679</v>
      </c>
      <c r="G633" s="119">
        <v>600107.83492362755</v>
      </c>
      <c r="I633" s="31"/>
      <c r="J633" s="30"/>
      <c r="L633" s="6"/>
      <c r="N633" s="24">
        <v>628</v>
      </c>
      <c r="O633" s="30"/>
      <c r="P633" s="31"/>
      <c r="Q633" s="32"/>
      <c r="R633" s="62"/>
      <c r="S633" s="30"/>
      <c r="U633" s="31"/>
      <c r="V633" s="30"/>
    </row>
    <row r="634" spans="2:22" ht="15.75" x14ac:dyDescent="0.25">
      <c r="B634" s="24">
        <v>629</v>
      </c>
      <c r="C634" s="119">
        <v>43</v>
      </c>
      <c r="D634" s="120">
        <v>90.91507170913259</v>
      </c>
      <c r="E634" s="121">
        <v>10221.7892765256</v>
      </c>
      <c r="F634" s="120">
        <v>115.08492829086741</v>
      </c>
      <c r="G634" s="119">
        <v>176373.88589330623</v>
      </c>
      <c r="I634" s="31"/>
      <c r="J634" s="30"/>
      <c r="L634" s="6"/>
      <c r="N634" s="24">
        <v>629</v>
      </c>
      <c r="O634" s="30"/>
      <c r="P634" s="31"/>
      <c r="Q634" s="32"/>
      <c r="R634" s="62"/>
      <c r="S634" s="30"/>
      <c r="U634" s="31"/>
      <c r="V634" s="30"/>
    </row>
    <row r="635" spans="2:22" ht="15.75" x14ac:dyDescent="0.25">
      <c r="B635" s="24">
        <v>630</v>
      </c>
      <c r="C635" s="119">
        <v>46</v>
      </c>
      <c r="D635" s="120">
        <v>85.905543022958057</v>
      </c>
      <c r="E635" s="121">
        <v>17734.61530031696</v>
      </c>
      <c r="F635" s="120">
        <v>117.09445697704194</v>
      </c>
      <c r="G635" s="119">
        <v>1076625.148287354</v>
      </c>
      <c r="I635" s="31"/>
      <c r="J635" s="30"/>
      <c r="L635" s="6"/>
      <c r="N635" s="24">
        <v>630</v>
      </c>
      <c r="O635" s="30"/>
      <c r="P635" s="31"/>
      <c r="Q635" s="32"/>
      <c r="R635" s="62"/>
      <c r="S635" s="30"/>
      <c r="U635" s="31"/>
      <c r="V635" s="30"/>
    </row>
    <row r="636" spans="2:22" ht="15.75" x14ac:dyDescent="0.25">
      <c r="B636" s="24">
        <v>631</v>
      </c>
      <c r="C636" s="119">
        <v>45</v>
      </c>
      <c r="D636" s="120">
        <v>96.294774020877881</v>
      </c>
      <c r="E636" s="121">
        <v>21750.892321370855</v>
      </c>
      <c r="F636" s="120">
        <v>107.70522597912212</v>
      </c>
      <c r="G636" s="119">
        <v>1342684.7727208002</v>
      </c>
      <c r="I636" s="31"/>
      <c r="J636" s="30"/>
      <c r="L636" s="6"/>
      <c r="N636" s="24">
        <v>631</v>
      </c>
      <c r="O636" s="30"/>
      <c r="P636" s="31"/>
      <c r="Q636" s="32"/>
      <c r="R636" s="62"/>
      <c r="S636" s="30"/>
      <c r="U636" s="31"/>
      <c r="V636" s="30"/>
    </row>
    <row r="637" spans="2:22" ht="15.75" x14ac:dyDescent="0.25">
      <c r="B637" s="24">
        <v>632</v>
      </c>
      <c r="C637" s="119">
        <v>45</v>
      </c>
      <c r="D637" s="120">
        <v>82.000899948203141</v>
      </c>
      <c r="E637" s="121">
        <v>18181.488887874264</v>
      </c>
      <c r="F637" s="120">
        <v>121.99910005179686</v>
      </c>
      <c r="G637" s="119">
        <v>1218125.2819224051</v>
      </c>
      <c r="I637" s="31"/>
      <c r="J637" s="30"/>
      <c r="L637" s="6"/>
      <c r="N637" s="24">
        <v>632</v>
      </c>
      <c r="O637" s="30"/>
      <c r="P637" s="31"/>
      <c r="Q637" s="32"/>
      <c r="R637" s="62"/>
      <c r="S637" s="30"/>
      <c r="U637" s="31"/>
      <c r="V637" s="30"/>
    </row>
    <row r="638" spans="2:22" ht="15.75" x14ac:dyDescent="0.25">
      <c r="B638" s="24">
        <v>633</v>
      </c>
      <c r="C638" s="119">
        <v>45</v>
      </c>
      <c r="D638" s="120">
        <v>88.432576651928912</v>
      </c>
      <c r="E638" s="121">
        <v>15756.632288961997</v>
      </c>
      <c r="F638" s="120">
        <v>115.56742334807109</v>
      </c>
      <c r="G638" s="119">
        <v>820953.3942783575</v>
      </c>
      <c r="I638" s="31"/>
      <c r="J638" s="30"/>
      <c r="L638" s="6"/>
      <c r="N638" s="24">
        <v>633</v>
      </c>
      <c r="O638" s="30"/>
      <c r="P638" s="31"/>
      <c r="Q638" s="32"/>
      <c r="R638" s="62"/>
      <c r="S638" s="30"/>
      <c r="U638" s="31"/>
      <c r="V638" s="30"/>
    </row>
    <row r="639" spans="2:22" ht="15.75" x14ac:dyDescent="0.25">
      <c r="B639" s="24">
        <v>634</v>
      </c>
      <c r="C639" s="119">
        <v>46</v>
      </c>
      <c r="D639" s="120">
        <v>96.799885413354474</v>
      </c>
      <c r="E639" s="121">
        <v>12650.780315217369</v>
      </c>
      <c r="F639" s="120">
        <v>106.20011458664553</v>
      </c>
      <c r="G639" s="119">
        <v>343514.31908656424</v>
      </c>
      <c r="I639" s="31"/>
      <c r="J639" s="30"/>
      <c r="L639" s="6"/>
      <c r="N639" s="24">
        <v>634</v>
      </c>
      <c r="O639" s="30"/>
      <c r="P639" s="31"/>
      <c r="Q639" s="32"/>
      <c r="R639" s="62"/>
      <c r="S639" s="30"/>
      <c r="U639" s="31"/>
      <c r="V639" s="30"/>
    </row>
    <row r="640" spans="2:22" ht="15.75" x14ac:dyDescent="0.25">
      <c r="B640" s="24">
        <v>635</v>
      </c>
      <c r="C640" s="119">
        <v>46</v>
      </c>
      <c r="D640" s="120">
        <v>84.352524776693699</v>
      </c>
      <c r="E640" s="121">
        <v>8695.8137663332782</v>
      </c>
      <c r="F640" s="120">
        <v>118.6474752233063</v>
      </c>
      <c r="G640" s="119">
        <v>31736.348387513426</v>
      </c>
      <c r="I640" s="31"/>
      <c r="J640" s="30"/>
      <c r="L640" s="6"/>
      <c r="N640" s="24">
        <v>635</v>
      </c>
      <c r="O640" s="30"/>
      <c r="P640" s="31"/>
      <c r="Q640" s="32"/>
      <c r="R640" s="62"/>
      <c r="S640" s="30"/>
      <c r="U640" s="31"/>
      <c r="V640" s="30"/>
    </row>
    <row r="641" spans="2:22" ht="15.75" x14ac:dyDescent="0.25">
      <c r="B641" s="24">
        <v>636</v>
      </c>
      <c r="C641" s="119">
        <v>46</v>
      </c>
      <c r="D641" s="120">
        <v>86.582815465729908</v>
      </c>
      <c r="E641" s="121">
        <v>10976.504781090483</v>
      </c>
      <c r="F641" s="120">
        <v>116.41718453427009</v>
      </c>
      <c r="G641" s="119">
        <v>277853.78264150885</v>
      </c>
      <c r="I641" s="31"/>
      <c r="J641" s="30"/>
      <c r="L641" s="6"/>
      <c r="N641" s="24">
        <v>636</v>
      </c>
      <c r="O641" s="30"/>
      <c r="P641" s="31"/>
      <c r="Q641" s="32"/>
      <c r="R641" s="62"/>
      <c r="S641" s="30"/>
      <c r="U641" s="31"/>
      <c r="V641" s="30"/>
    </row>
    <row r="642" spans="2:22" ht="15.75" x14ac:dyDescent="0.25">
      <c r="B642" s="24">
        <v>637</v>
      </c>
      <c r="C642" s="119">
        <v>46</v>
      </c>
      <c r="D642" s="120">
        <v>86.322477454855715</v>
      </c>
      <c r="E642" s="121">
        <v>10327.859171690265</v>
      </c>
      <c r="F642" s="120">
        <v>116.67752254514429</v>
      </c>
      <c r="G642" s="119">
        <v>205029.02134796605</v>
      </c>
      <c r="I642" s="31"/>
      <c r="J642" s="30"/>
      <c r="L642" s="6"/>
      <c r="N642" s="24">
        <v>637</v>
      </c>
      <c r="O642" s="30"/>
      <c r="P642" s="31"/>
      <c r="Q642" s="32"/>
      <c r="R642" s="62"/>
      <c r="S642" s="30"/>
      <c r="U642" s="31"/>
      <c r="V642" s="30"/>
    </row>
    <row r="643" spans="2:22" ht="15.75" x14ac:dyDescent="0.25">
      <c r="B643" s="24">
        <v>638</v>
      </c>
      <c r="C643" s="119">
        <v>46</v>
      </c>
      <c r="D643" s="120">
        <v>87.240887563840204</v>
      </c>
      <c r="E643" s="121">
        <v>18216.238035455546</v>
      </c>
      <c r="F643" s="120">
        <v>115.7591124361598</v>
      </c>
      <c r="G643" s="119">
        <v>1108695.546910149</v>
      </c>
      <c r="I643" s="31"/>
      <c r="J643" s="30"/>
      <c r="L643" s="6"/>
      <c r="N643" s="24">
        <v>638</v>
      </c>
      <c r="O643" s="30"/>
      <c r="P643" s="31"/>
      <c r="Q643" s="32"/>
      <c r="R643" s="62"/>
      <c r="S643" s="30"/>
      <c r="U643" s="31"/>
      <c r="V643" s="30"/>
    </row>
    <row r="644" spans="2:22" ht="15.75" x14ac:dyDescent="0.25">
      <c r="B644" s="24">
        <v>639</v>
      </c>
      <c r="C644" s="119">
        <v>44</v>
      </c>
      <c r="D644" s="120">
        <v>84.345473881361244</v>
      </c>
      <c r="E644" s="121">
        <v>16427.286319700863</v>
      </c>
      <c r="F644" s="120">
        <v>120.65452611863876</v>
      </c>
      <c r="G644" s="119">
        <v>982026.44631870487</v>
      </c>
      <c r="I644" s="31"/>
      <c r="J644" s="30"/>
      <c r="L644" s="6"/>
      <c r="N644" s="24">
        <v>639</v>
      </c>
      <c r="O644" s="30"/>
      <c r="P644" s="31"/>
      <c r="Q644" s="32"/>
      <c r="R644" s="62"/>
      <c r="S644" s="30"/>
      <c r="U644" s="31"/>
      <c r="V644" s="30"/>
    </row>
    <row r="645" spans="2:22" ht="15.75" x14ac:dyDescent="0.25">
      <c r="B645" s="24">
        <v>640</v>
      </c>
      <c r="C645" s="119">
        <v>45</v>
      </c>
      <c r="D645" s="120">
        <v>98.099739469876127</v>
      </c>
      <c r="E645" s="121">
        <v>15883.337909225702</v>
      </c>
      <c r="F645" s="120">
        <v>105.90026053012387</v>
      </c>
      <c r="G645" s="119">
        <v>682049.62267499487</v>
      </c>
      <c r="I645" s="31"/>
      <c r="J645" s="30"/>
      <c r="L645" s="6"/>
      <c r="N645" s="24">
        <v>640</v>
      </c>
      <c r="O645" s="30"/>
      <c r="P645" s="31"/>
      <c r="Q645" s="32"/>
      <c r="R645" s="62"/>
      <c r="S645" s="30"/>
      <c r="U645" s="31"/>
      <c r="V645" s="30"/>
    </row>
    <row r="646" spans="2:22" ht="15.75" x14ac:dyDescent="0.25">
      <c r="B646" s="24">
        <v>641</v>
      </c>
      <c r="C646" s="119">
        <v>43</v>
      </c>
      <c r="D646" s="120">
        <v>98.036597572613786</v>
      </c>
      <c r="E646" s="121">
        <v>16566.26820628556</v>
      </c>
      <c r="F646" s="120">
        <v>107.96340242738621</v>
      </c>
      <c r="G646" s="119">
        <v>788550.68107522139</v>
      </c>
      <c r="I646" s="31"/>
      <c r="J646" s="30"/>
      <c r="L646" s="6"/>
      <c r="N646" s="24">
        <v>641</v>
      </c>
      <c r="O646" s="30"/>
      <c r="P646" s="31"/>
      <c r="Q646" s="32"/>
      <c r="R646" s="62"/>
      <c r="S646" s="30"/>
      <c r="U646" s="31"/>
      <c r="V646" s="30"/>
    </row>
    <row r="647" spans="2:22" ht="15.75" x14ac:dyDescent="0.25">
      <c r="B647" s="24">
        <v>642</v>
      </c>
      <c r="C647" s="119">
        <v>45</v>
      </c>
      <c r="D647" s="120">
        <v>83.436798745568396</v>
      </c>
      <c r="E647" s="121">
        <v>20439.603897717159</v>
      </c>
      <c r="F647" s="120">
        <v>120.5632012544316</v>
      </c>
      <c r="G647" s="119">
        <v>1464264.0782813383</v>
      </c>
      <c r="I647" s="31"/>
      <c r="J647" s="30"/>
      <c r="L647" s="6"/>
      <c r="N647" s="24">
        <v>642</v>
      </c>
      <c r="O647" s="30"/>
      <c r="P647" s="31"/>
      <c r="Q647" s="32"/>
      <c r="R647" s="62"/>
      <c r="S647" s="30"/>
      <c r="U647" s="31"/>
      <c r="V647" s="30"/>
    </row>
    <row r="648" spans="2:22" ht="15.75" x14ac:dyDescent="0.25">
      <c r="B648" s="24">
        <v>643</v>
      </c>
      <c r="C648" s="119">
        <v>44</v>
      </c>
      <c r="D648" s="120">
        <v>95.650430130826265</v>
      </c>
      <c r="E648" s="121">
        <v>19546.570245001989</v>
      </c>
      <c r="F648" s="120">
        <v>109.34956986917373</v>
      </c>
      <c r="G648" s="119">
        <v>1137409.0487085572</v>
      </c>
      <c r="I648" s="31"/>
      <c r="J648" s="30"/>
      <c r="L648" s="6"/>
      <c r="N648" s="24">
        <v>643</v>
      </c>
      <c r="O648" s="30"/>
      <c r="P648" s="31"/>
      <c r="Q648" s="32"/>
      <c r="R648" s="62"/>
      <c r="S648" s="30"/>
      <c r="U648" s="31"/>
      <c r="V648" s="30"/>
    </row>
    <row r="649" spans="2:22" ht="15.75" x14ac:dyDescent="0.25">
      <c r="B649" s="24">
        <v>644</v>
      </c>
      <c r="C649" s="119">
        <v>47</v>
      </c>
      <c r="D649" s="120">
        <v>81.177440966935919</v>
      </c>
      <c r="E649" s="121">
        <v>16353.100939037295</v>
      </c>
      <c r="F649" s="120">
        <v>120.82255903306408</v>
      </c>
      <c r="G649" s="119">
        <v>975823.5035804892</v>
      </c>
      <c r="I649" s="31"/>
      <c r="J649" s="30"/>
      <c r="L649" s="6"/>
      <c r="N649" s="24">
        <v>644</v>
      </c>
      <c r="O649" s="30"/>
      <c r="P649" s="31"/>
      <c r="Q649" s="32"/>
      <c r="R649" s="62"/>
      <c r="S649" s="30"/>
      <c r="U649" s="31"/>
      <c r="V649" s="30"/>
    </row>
    <row r="650" spans="2:22" ht="15.75" x14ac:dyDescent="0.25">
      <c r="B650" s="24">
        <v>645</v>
      </c>
      <c r="C650" s="119">
        <v>44</v>
      </c>
      <c r="D650" s="120">
        <v>96.324163895798165</v>
      </c>
      <c r="E650" s="121">
        <v>15418.525297848379</v>
      </c>
      <c r="F650" s="120">
        <v>108.67583610420184</v>
      </c>
      <c r="G650" s="119">
        <v>675621.12823746027</v>
      </c>
      <c r="I650" s="31"/>
      <c r="J650" s="30"/>
      <c r="L650" s="6"/>
      <c r="N650" s="24">
        <v>645</v>
      </c>
      <c r="O650" s="30"/>
      <c r="P650" s="31"/>
      <c r="Q650" s="32"/>
      <c r="R650" s="62"/>
      <c r="S650" s="30"/>
      <c r="U650" s="31"/>
      <c r="V650" s="30"/>
    </row>
    <row r="651" spans="2:22" ht="15.75" x14ac:dyDescent="0.25">
      <c r="B651" s="24">
        <v>646</v>
      </c>
      <c r="C651" s="119">
        <v>45</v>
      </c>
      <c r="D651" s="120">
        <v>87.021767796724447</v>
      </c>
      <c r="E651" s="121">
        <v>15814.8021752861</v>
      </c>
      <c r="F651" s="120">
        <v>116.97823220327555</v>
      </c>
      <c r="G651" s="119">
        <v>849987.60110948468</v>
      </c>
      <c r="I651" s="31"/>
      <c r="J651" s="30"/>
      <c r="L651" s="6"/>
      <c r="N651" s="24">
        <v>646</v>
      </c>
      <c r="O651" s="30"/>
      <c r="P651" s="31"/>
      <c r="Q651" s="32"/>
      <c r="R651" s="62"/>
      <c r="S651" s="30"/>
      <c r="U651" s="31"/>
      <c r="V651" s="30"/>
    </row>
    <row r="652" spans="2:22" ht="15.75" x14ac:dyDescent="0.25">
      <c r="B652" s="24">
        <v>647</v>
      </c>
      <c r="C652" s="119">
        <v>45</v>
      </c>
      <c r="D652" s="120">
        <v>80.771625278209399</v>
      </c>
      <c r="E652" s="121">
        <v>22557.144128685028</v>
      </c>
      <c r="F652" s="120">
        <v>123.2283747217906</v>
      </c>
      <c r="G652" s="119">
        <v>1779680.2093430376</v>
      </c>
      <c r="I652" s="31"/>
      <c r="J652" s="30"/>
      <c r="L652" s="6"/>
      <c r="N652" s="24">
        <v>647</v>
      </c>
      <c r="O652" s="30"/>
      <c r="P652" s="31"/>
      <c r="Q652" s="32"/>
      <c r="R652" s="62"/>
      <c r="S652" s="30"/>
      <c r="U652" s="31"/>
      <c r="V652" s="30"/>
    </row>
    <row r="653" spans="2:22" ht="15.75" x14ac:dyDescent="0.25">
      <c r="B653" s="24">
        <v>648</v>
      </c>
      <c r="C653" s="119">
        <v>45</v>
      </c>
      <c r="D653" s="120">
        <v>88.780197438730497</v>
      </c>
      <c r="E653" s="121">
        <v>12393.719424732903</v>
      </c>
      <c r="F653" s="120">
        <v>115.2198025612695</v>
      </c>
      <c r="G653" s="119">
        <v>428001.90511749568</v>
      </c>
      <c r="I653" s="31"/>
      <c r="J653" s="30"/>
      <c r="L653" s="6"/>
      <c r="N653" s="24">
        <v>648</v>
      </c>
      <c r="O653" s="30"/>
      <c r="P653" s="31"/>
      <c r="Q653" s="32"/>
      <c r="R653" s="62"/>
      <c r="S653" s="30"/>
      <c r="U653" s="31"/>
      <c r="V653" s="30"/>
    </row>
    <row r="654" spans="2:22" ht="15.75" x14ac:dyDescent="0.25">
      <c r="B654" s="24">
        <v>649</v>
      </c>
      <c r="C654" s="119">
        <v>46</v>
      </c>
      <c r="D654" s="120">
        <v>95.044717346260043</v>
      </c>
      <c r="E654" s="121">
        <v>6185.2229496724667</v>
      </c>
      <c r="F654" s="120">
        <v>107.95528265373996</v>
      </c>
      <c r="G654" s="119">
        <v>-332272.50819170964</v>
      </c>
      <c r="I654" s="31"/>
      <c r="J654" s="30"/>
      <c r="L654" s="6"/>
      <c r="N654" s="24">
        <v>649</v>
      </c>
      <c r="O654" s="30"/>
      <c r="P654" s="31"/>
      <c r="Q654" s="32"/>
      <c r="R654" s="62"/>
      <c r="S654" s="30"/>
      <c r="U654" s="31"/>
      <c r="V654" s="30"/>
    </row>
    <row r="655" spans="2:22" ht="15.75" x14ac:dyDescent="0.25">
      <c r="B655" s="24">
        <v>650</v>
      </c>
      <c r="C655" s="119">
        <v>44</v>
      </c>
      <c r="D655" s="120">
        <v>84.965759373309496</v>
      </c>
      <c r="E655" s="121">
        <v>7113.3957015182541</v>
      </c>
      <c r="F655" s="120">
        <v>120.0342406266905</v>
      </c>
      <c r="G655" s="119">
        <v>-146148.94869109197</v>
      </c>
      <c r="I655" s="31"/>
      <c r="J655" s="30"/>
      <c r="L655" s="6"/>
      <c r="N655" s="24">
        <v>650</v>
      </c>
      <c r="O655" s="30"/>
      <c r="P655" s="31"/>
      <c r="Q655" s="32"/>
      <c r="R655" s="62"/>
      <c r="S655" s="30"/>
      <c r="U655" s="31"/>
      <c r="V655" s="30"/>
    </row>
    <row r="656" spans="2:22" ht="15.75" x14ac:dyDescent="0.25">
      <c r="B656" s="24">
        <v>651</v>
      </c>
      <c r="C656" s="119">
        <v>45</v>
      </c>
      <c r="D656" s="120">
        <v>82.86631067175631</v>
      </c>
      <c r="E656" s="121">
        <v>16673.569909711456</v>
      </c>
      <c r="F656" s="120">
        <v>121.13368932824369</v>
      </c>
      <c r="G656" s="119">
        <v>1019731.0374357398</v>
      </c>
      <c r="I656" s="31"/>
      <c r="J656" s="30"/>
      <c r="L656" s="6"/>
      <c r="N656" s="24">
        <v>651</v>
      </c>
      <c r="O656" s="30"/>
      <c r="P656" s="31"/>
      <c r="Q656" s="32"/>
      <c r="R656" s="62"/>
      <c r="S656" s="30"/>
      <c r="U656" s="31"/>
      <c r="V656" s="30"/>
    </row>
    <row r="657" spans="2:22" ht="15.75" x14ac:dyDescent="0.25">
      <c r="B657" s="24">
        <v>652</v>
      </c>
      <c r="C657" s="119">
        <v>45</v>
      </c>
      <c r="D657" s="120">
        <v>98.368421303654486</v>
      </c>
      <c r="E657" s="121">
        <v>16774.183017199011</v>
      </c>
      <c r="F657" s="120">
        <v>105.63157869634551</v>
      </c>
      <c r="G657" s="119">
        <v>771883.43344815983</v>
      </c>
      <c r="I657" s="31"/>
      <c r="J657" s="30"/>
      <c r="L657" s="6"/>
      <c r="N657" s="24">
        <v>652</v>
      </c>
      <c r="O657" s="30"/>
      <c r="P657" s="31"/>
      <c r="Q657" s="32"/>
      <c r="R657" s="62"/>
      <c r="S657" s="30"/>
      <c r="U657" s="31"/>
      <c r="V657" s="30"/>
    </row>
    <row r="658" spans="2:22" ht="15.75" x14ac:dyDescent="0.25">
      <c r="B658" s="24">
        <v>653</v>
      </c>
      <c r="C658" s="119">
        <v>45</v>
      </c>
      <c r="D658" s="120">
        <v>80.089104751327497</v>
      </c>
      <c r="E658" s="121">
        <v>6022.5586196989534</v>
      </c>
      <c r="F658" s="120">
        <v>123.9108952486725</v>
      </c>
      <c r="G658" s="119">
        <v>-253739.36974549328</v>
      </c>
      <c r="I658" s="31"/>
      <c r="J658" s="30"/>
      <c r="L658" s="6"/>
      <c r="N658" s="24">
        <v>653</v>
      </c>
      <c r="O658" s="30"/>
      <c r="P658" s="31"/>
      <c r="Q658" s="32"/>
      <c r="R658" s="62"/>
      <c r="S658" s="30"/>
      <c r="U658" s="31"/>
      <c r="V658" s="30"/>
    </row>
    <row r="659" spans="2:22" ht="15.75" x14ac:dyDescent="0.25">
      <c r="B659" s="24">
        <v>654</v>
      </c>
      <c r="C659" s="119">
        <v>45</v>
      </c>
      <c r="D659" s="120">
        <v>86.917624984201538</v>
      </c>
      <c r="E659" s="121">
        <v>13414.883274877742</v>
      </c>
      <c r="F659" s="120">
        <v>117.08237501579846</v>
      </c>
      <c r="G659" s="119">
        <v>570646.39438239834</v>
      </c>
      <c r="I659" s="31"/>
      <c r="J659" s="30"/>
      <c r="L659" s="6"/>
      <c r="N659" s="24">
        <v>654</v>
      </c>
      <c r="O659" s="30"/>
      <c r="P659" s="31"/>
      <c r="Q659" s="32"/>
      <c r="R659" s="62"/>
      <c r="S659" s="30"/>
      <c r="U659" s="31"/>
      <c r="V659" s="30"/>
    </row>
    <row r="660" spans="2:22" ht="15.75" x14ac:dyDescent="0.25">
      <c r="B660" s="24">
        <v>655</v>
      </c>
      <c r="C660" s="119">
        <v>46</v>
      </c>
      <c r="D660" s="120">
        <v>88.619446181147168</v>
      </c>
      <c r="E660" s="121">
        <v>7555.3572552874975</v>
      </c>
      <c r="F660" s="120">
        <v>114.38055381885283</v>
      </c>
      <c r="G660" s="119">
        <v>-135814.0528409282</v>
      </c>
      <c r="I660" s="31"/>
      <c r="J660" s="30"/>
      <c r="L660" s="6"/>
      <c r="N660" s="24">
        <v>655</v>
      </c>
      <c r="O660" s="30"/>
      <c r="P660" s="31"/>
      <c r="Q660" s="32"/>
      <c r="R660" s="62"/>
      <c r="S660" s="30"/>
      <c r="U660" s="31"/>
      <c r="V660" s="30"/>
    </row>
    <row r="661" spans="2:22" ht="15.75" x14ac:dyDescent="0.25">
      <c r="B661" s="24">
        <v>656</v>
      </c>
      <c r="C661" s="119">
        <v>43</v>
      </c>
      <c r="D661" s="120">
        <v>82.69405223946859</v>
      </c>
      <c r="E661" s="121">
        <v>11074.726702894744</v>
      </c>
      <c r="F661" s="120">
        <v>123.30594776053141</v>
      </c>
      <c r="G661" s="119">
        <v>365579.67228930164</v>
      </c>
      <c r="I661" s="31"/>
      <c r="J661" s="30"/>
      <c r="L661" s="6"/>
      <c r="N661" s="24">
        <v>656</v>
      </c>
      <c r="O661" s="30"/>
      <c r="P661" s="31"/>
      <c r="Q661" s="32"/>
      <c r="R661" s="62"/>
      <c r="S661" s="30"/>
      <c r="U661" s="31"/>
      <c r="V661" s="30"/>
    </row>
    <row r="662" spans="2:22" ht="15.75" x14ac:dyDescent="0.25">
      <c r="B662" s="24">
        <v>657</v>
      </c>
      <c r="C662" s="119">
        <v>46</v>
      </c>
      <c r="D662" s="120">
        <v>83.31690280968489</v>
      </c>
      <c r="E662" s="121">
        <v>17239.649009962115</v>
      </c>
      <c r="F662" s="120">
        <v>119.68309719031511</v>
      </c>
      <c r="G662" s="119">
        <v>1063294.5879862155</v>
      </c>
      <c r="I662" s="31"/>
      <c r="J662" s="30"/>
      <c r="L662" s="6"/>
      <c r="N662" s="24">
        <v>657</v>
      </c>
      <c r="O662" s="30"/>
      <c r="P662" s="31"/>
      <c r="Q662" s="32"/>
      <c r="R662" s="62"/>
      <c r="S662" s="30"/>
      <c r="U662" s="31"/>
      <c r="V662" s="30"/>
    </row>
    <row r="663" spans="2:22" ht="15.75" x14ac:dyDescent="0.25">
      <c r="B663" s="24">
        <v>658</v>
      </c>
      <c r="C663" s="119">
        <v>46</v>
      </c>
      <c r="D663" s="120">
        <v>93.914473824809036</v>
      </c>
      <c r="E663" s="121">
        <v>13476.420277519343</v>
      </c>
      <c r="F663" s="120">
        <v>109.08552617519096</v>
      </c>
      <c r="G663" s="119">
        <v>470082.39693121053</v>
      </c>
      <c r="I663" s="31"/>
      <c r="J663" s="30"/>
      <c r="L663" s="6"/>
      <c r="N663" s="24">
        <v>658</v>
      </c>
      <c r="O663" s="30"/>
      <c r="P663" s="31"/>
      <c r="Q663" s="32"/>
      <c r="R663" s="62"/>
      <c r="S663" s="30"/>
      <c r="U663" s="31"/>
      <c r="V663" s="30"/>
    </row>
    <row r="664" spans="2:22" ht="15.75" x14ac:dyDescent="0.25">
      <c r="B664" s="24">
        <v>659</v>
      </c>
      <c r="C664" s="119">
        <v>45</v>
      </c>
      <c r="D664" s="120">
        <v>96.522990221296538</v>
      </c>
      <c r="E664" s="121">
        <v>25722.721465869301</v>
      </c>
      <c r="F664" s="120">
        <v>107.47700977870346</v>
      </c>
      <c r="G664" s="119">
        <v>1764601.1865221001</v>
      </c>
      <c r="I664" s="31"/>
      <c r="J664" s="30"/>
      <c r="L664" s="6"/>
      <c r="N664" s="24">
        <v>659</v>
      </c>
      <c r="O664" s="30"/>
      <c r="P664" s="31"/>
      <c r="Q664" s="32"/>
      <c r="R664" s="62"/>
      <c r="S664" s="30"/>
      <c r="U664" s="31"/>
      <c r="V664" s="30"/>
    </row>
    <row r="665" spans="2:22" ht="15.75" x14ac:dyDescent="0.25">
      <c r="B665" s="24">
        <v>660</v>
      </c>
      <c r="C665" s="119">
        <v>46</v>
      </c>
      <c r="D665" s="120">
        <v>80.370424344674447</v>
      </c>
      <c r="E665" s="121">
        <v>6121.006453583248</v>
      </c>
      <c r="F665" s="120">
        <v>122.62957565532555</v>
      </c>
      <c r="G665" s="119">
        <v>-249383.57601357717</v>
      </c>
      <c r="I665" s="31"/>
      <c r="J665" s="30"/>
      <c r="L665" s="6"/>
      <c r="N665" s="24">
        <v>660</v>
      </c>
      <c r="O665" s="30"/>
      <c r="P665" s="31"/>
      <c r="Q665" s="32"/>
      <c r="R665" s="62"/>
      <c r="S665" s="30"/>
      <c r="U665" s="31"/>
      <c r="V665" s="30"/>
    </row>
    <row r="666" spans="2:22" ht="15.75" x14ac:dyDescent="0.25">
      <c r="B666" s="24">
        <v>661</v>
      </c>
      <c r="C666" s="119">
        <v>45</v>
      </c>
      <c r="D666" s="120">
        <v>92.088693664046431</v>
      </c>
      <c r="E666" s="121">
        <v>12849.786149327678</v>
      </c>
      <c r="F666" s="120">
        <v>111.91130633595357</v>
      </c>
      <c r="G666" s="119">
        <v>438036.35410890286</v>
      </c>
      <c r="I666" s="31"/>
      <c r="J666" s="30"/>
      <c r="L666" s="6"/>
      <c r="N666" s="24">
        <v>661</v>
      </c>
      <c r="O666" s="30"/>
      <c r="P666" s="31"/>
      <c r="Q666" s="32"/>
      <c r="R666" s="62"/>
      <c r="S666" s="30"/>
      <c r="U666" s="31"/>
      <c r="V666" s="30"/>
    </row>
    <row r="667" spans="2:22" ht="15.75" x14ac:dyDescent="0.25">
      <c r="B667" s="24">
        <v>662</v>
      </c>
      <c r="C667" s="119">
        <v>43</v>
      </c>
      <c r="D667" s="120">
        <v>99.32213740163499</v>
      </c>
      <c r="E667" s="121">
        <v>21234.795121617895</v>
      </c>
      <c r="F667" s="120">
        <v>106.67786259836501</v>
      </c>
      <c r="G667" s="119">
        <v>1265282.5562883853</v>
      </c>
      <c r="I667" s="31"/>
      <c r="J667" s="30"/>
      <c r="L667" s="6"/>
      <c r="N667" s="24">
        <v>662</v>
      </c>
      <c r="O667" s="30"/>
      <c r="P667" s="31"/>
      <c r="Q667" s="32"/>
      <c r="R667" s="62"/>
      <c r="S667" s="30"/>
      <c r="U667" s="31"/>
      <c r="V667" s="30"/>
    </row>
    <row r="668" spans="2:22" ht="15.75" x14ac:dyDescent="0.25">
      <c r="B668" s="24">
        <v>663</v>
      </c>
      <c r="C668" s="119">
        <v>44</v>
      </c>
      <c r="D668" s="120">
        <v>92.214340208690885</v>
      </c>
      <c r="E668" s="121">
        <v>14028.494843770974</v>
      </c>
      <c r="F668" s="120">
        <v>112.78565979130912</v>
      </c>
      <c r="G668" s="119">
        <v>582213.04683368723</v>
      </c>
      <c r="I668" s="31"/>
      <c r="J668" s="30"/>
      <c r="L668" s="6"/>
      <c r="N668" s="24">
        <v>663</v>
      </c>
      <c r="O668" s="30"/>
      <c r="P668" s="31"/>
      <c r="Q668" s="32"/>
      <c r="R668" s="62"/>
      <c r="S668" s="30"/>
      <c r="U668" s="31"/>
      <c r="V668" s="30"/>
    </row>
    <row r="669" spans="2:22" ht="15.75" x14ac:dyDescent="0.25">
      <c r="B669" s="24">
        <v>664</v>
      </c>
      <c r="C669" s="119">
        <v>45</v>
      </c>
      <c r="D669" s="120">
        <v>81.03753923716279</v>
      </c>
      <c r="E669" s="121">
        <v>14535.964096132986</v>
      </c>
      <c r="F669" s="120">
        <v>122.96246076283721</v>
      </c>
      <c r="G669" s="119">
        <v>787377.91482076282</v>
      </c>
      <c r="I669" s="31"/>
      <c r="J669" s="30"/>
      <c r="L669" s="6"/>
      <c r="N669" s="24">
        <v>664</v>
      </c>
      <c r="O669" s="30"/>
      <c r="P669" s="31"/>
      <c r="Q669" s="32"/>
      <c r="R669" s="62"/>
      <c r="S669" s="30"/>
      <c r="U669" s="31"/>
      <c r="V669" s="30"/>
    </row>
    <row r="670" spans="2:22" ht="15.75" x14ac:dyDescent="0.25">
      <c r="B670" s="24">
        <v>665</v>
      </c>
      <c r="C670" s="119">
        <v>46</v>
      </c>
      <c r="D670" s="120">
        <v>84.334520305856884</v>
      </c>
      <c r="E670" s="121">
        <v>9030.1798744039843</v>
      </c>
      <c r="F670" s="120">
        <v>118.66547969414312</v>
      </c>
      <c r="G670" s="119">
        <v>71570.62652054592</v>
      </c>
      <c r="I670" s="31"/>
      <c r="J670" s="30"/>
      <c r="L670" s="6"/>
      <c r="N670" s="24">
        <v>665</v>
      </c>
      <c r="O670" s="30"/>
      <c r="P670" s="31"/>
      <c r="Q670" s="32"/>
      <c r="R670" s="62"/>
      <c r="S670" s="30"/>
      <c r="U670" s="31"/>
      <c r="V670" s="30"/>
    </row>
    <row r="671" spans="2:22" ht="15.75" x14ac:dyDescent="0.25">
      <c r="B671" s="24">
        <v>666</v>
      </c>
      <c r="C671" s="119">
        <v>45</v>
      </c>
      <c r="D671" s="120">
        <v>96.500288808196728</v>
      </c>
      <c r="E671" s="121">
        <v>10449.778389071391</v>
      </c>
      <c r="F671" s="120">
        <v>107.49971119180327</v>
      </c>
      <c r="G671" s="119">
        <v>123348.15884352173</v>
      </c>
      <c r="I671" s="31"/>
      <c r="J671" s="30"/>
      <c r="L671" s="6"/>
      <c r="N671" s="24">
        <v>666</v>
      </c>
      <c r="O671" s="30"/>
      <c r="P671" s="31"/>
      <c r="Q671" s="32"/>
      <c r="R671" s="62"/>
      <c r="S671" s="30"/>
      <c r="U671" s="31"/>
      <c r="V671" s="30"/>
    </row>
    <row r="672" spans="2:22" ht="15.75" x14ac:dyDescent="0.25">
      <c r="B672" s="24">
        <v>667</v>
      </c>
      <c r="C672" s="119">
        <v>46</v>
      </c>
      <c r="D672" s="120">
        <v>89.814145377974612</v>
      </c>
      <c r="E672" s="121">
        <v>15499.049564047236</v>
      </c>
      <c r="F672" s="120">
        <v>113.18585462202539</v>
      </c>
      <c r="G672" s="119">
        <v>754273.17073581647</v>
      </c>
      <c r="I672" s="31"/>
      <c r="J672" s="30"/>
      <c r="L672" s="6"/>
      <c r="N672" s="24">
        <v>667</v>
      </c>
      <c r="O672" s="30"/>
      <c r="P672" s="31"/>
      <c r="Q672" s="32"/>
      <c r="R672" s="62"/>
      <c r="S672" s="30"/>
      <c r="U672" s="31"/>
      <c r="V672" s="30"/>
    </row>
    <row r="673" spans="2:22" ht="15.75" x14ac:dyDescent="0.25">
      <c r="B673" s="24">
        <v>668</v>
      </c>
      <c r="C673" s="119">
        <v>44</v>
      </c>
      <c r="D673" s="120">
        <v>94.506381218412486</v>
      </c>
      <c r="E673" s="121">
        <v>21254.863682608207</v>
      </c>
      <c r="F673" s="120">
        <v>110.49361878158751</v>
      </c>
      <c r="G673" s="119">
        <v>1348526.8050007205</v>
      </c>
      <c r="I673" s="31"/>
      <c r="J673" s="30"/>
      <c r="L673" s="6"/>
      <c r="N673" s="24">
        <v>668</v>
      </c>
      <c r="O673" s="30"/>
      <c r="P673" s="31"/>
      <c r="Q673" s="32"/>
      <c r="R673" s="62"/>
      <c r="S673" s="30"/>
      <c r="U673" s="31"/>
      <c r="V673" s="30"/>
    </row>
    <row r="674" spans="2:22" ht="15.75" x14ac:dyDescent="0.25">
      <c r="B674" s="24">
        <v>669</v>
      </c>
      <c r="C674" s="119">
        <v>47</v>
      </c>
      <c r="D674" s="120">
        <v>89.204793414402459</v>
      </c>
      <c r="E674" s="121">
        <v>21011.151697446527</v>
      </c>
      <c r="F674" s="120">
        <v>112.79520658559754</v>
      </c>
      <c r="G674" s="119">
        <v>1369957.1963148094</v>
      </c>
      <c r="I674" s="31"/>
      <c r="J674" s="30"/>
      <c r="L674" s="6"/>
      <c r="N674" s="24">
        <v>669</v>
      </c>
      <c r="O674" s="30"/>
      <c r="P674" s="31"/>
      <c r="Q674" s="32"/>
      <c r="R674" s="62"/>
      <c r="S674" s="30"/>
      <c r="U674" s="31"/>
      <c r="V674" s="30"/>
    </row>
    <row r="675" spans="2:22" ht="15.75" x14ac:dyDescent="0.25">
      <c r="B675" s="24">
        <v>670</v>
      </c>
      <c r="C675" s="119">
        <v>45</v>
      </c>
      <c r="D675" s="120">
        <v>82.503544459172147</v>
      </c>
      <c r="E675" s="121">
        <v>13570.05726323053</v>
      </c>
      <c r="F675" s="120">
        <v>121.49645554082785</v>
      </c>
      <c r="G675" s="119">
        <v>648713.85896857618</v>
      </c>
      <c r="I675" s="31"/>
      <c r="J675" s="30"/>
      <c r="L675" s="6"/>
      <c r="N675" s="24">
        <v>670</v>
      </c>
      <c r="O675" s="30"/>
      <c r="P675" s="31"/>
      <c r="Q675" s="32"/>
      <c r="R675" s="62"/>
      <c r="S675" s="30"/>
      <c r="U675" s="31"/>
      <c r="V675" s="30"/>
    </row>
    <row r="676" spans="2:22" ht="15.75" x14ac:dyDescent="0.25">
      <c r="B676" s="24">
        <v>671</v>
      </c>
      <c r="C676" s="119">
        <v>45</v>
      </c>
      <c r="D676" s="120">
        <v>90.378568641438164</v>
      </c>
      <c r="E676" s="121">
        <v>18556.419000323946</v>
      </c>
      <c r="F676" s="120">
        <v>113.62143135856184</v>
      </c>
      <c r="G676" s="119">
        <v>1108406.8877060199</v>
      </c>
      <c r="I676" s="31"/>
      <c r="J676" s="30"/>
      <c r="L676" s="6"/>
      <c r="N676" s="24">
        <v>671</v>
      </c>
      <c r="O676" s="30"/>
      <c r="P676" s="31"/>
      <c r="Q676" s="32"/>
      <c r="R676" s="62"/>
      <c r="S676" s="30"/>
      <c r="U676" s="31"/>
      <c r="V676" s="30"/>
    </row>
    <row r="677" spans="2:22" ht="15.75" x14ac:dyDescent="0.25">
      <c r="B677" s="24">
        <v>672</v>
      </c>
      <c r="C677" s="119">
        <v>46</v>
      </c>
      <c r="D677" s="120">
        <v>95.18218527507527</v>
      </c>
      <c r="E677" s="121">
        <v>20183.490732605944</v>
      </c>
      <c r="F677" s="120">
        <v>107.81781472492473</v>
      </c>
      <c r="G677" s="119">
        <v>1176139.8643103428</v>
      </c>
      <c r="I677" s="31"/>
      <c r="J677" s="30"/>
      <c r="L677" s="6"/>
      <c r="N677" s="24">
        <v>672</v>
      </c>
      <c r="O677" s="30"/>
      <c r="P677" s="31"/>
      <c r="Q677" s="32"/>
      <c r="R677" s="62"/>
      <c r="S677" s="30"/>
      <c r="U677" s="31"/>
      <c r="V677" s="30"/>
    </row>
    <row r="678" spans="2:22" ht="15.75" x14ac:dyDescent="0.25">
      <c r="B678" s="24">
        <v>673</v>
      </c>
      <c r="C678" s="119">
        <v>45</v>
      </c>
      <c r="D678" s="120">
        <v>92.364045083187065</v>
      </c>
      <c r="E678" s="121">
        <v>19701.6390436203</v>
      </c>
      <c r="F678" s="120">
        <v>111.63595491681293</v>
      </c>
      <c r="G678" s="119">
        <v>1199411.2880609175</v>
      </c>
      <c r="I678" s="31"/>
      <c r="J678" s="30"/>
      <c r="L678" s="6"/>
      <c r="N678" s="24">
        <v>673</v>
      </c>
      <c r="O678" s="30"/>
      <c r="P678" s="31"/>
      <c r="Q678" s="32"/>
      <c r="R678" s="62"/>
      <c r="S678" s="30"/>
      <c r="U678" s="31"/>
      <c r="V678" s="30"/>
    </row>
    <row r="679" spans="2:22" ht="15.75" x14ac:dyDescent="0.25">
      <c r="B679" s="24">
        <v>674</v>
      </c>
      <c r="C679" s="119">
        <v>43</v>
      </c>
      <c r="D679" s="120">
        <v>84.244566138191757</v>
      </c>
      <c r="E679" s="121">
        <v>11907.215699388929</v>
      </c>
      <c r="F679" s="120">
        <v>121.75543386180824</v>
      </c>
      <c r="G679" s="119">
        <v>449768.21356523363</v>
      </c>
      <c r="I679" s="31"/>
      <c r="J679" s="30"/>
      <c r="L679" s="6"/>
      <c r="N679" s="24">
        <v>674</v>
      </c>
      <c r="O679" s="30"/>
      <c r="P679" s="31"/>
      <c r="Q679" s="32"/>
      <c r="R679" s="62"/>
      <c r="S679" s="30"/>
      <c r="U679" s="31"/>
      <c r="V679" s="30"/>
    </row>
    <row r="680" spans="2:22" ht="15.75" x14ac:dyDescent="0.25">
      <c r="B680" s="24">
        <v>675</v>
      </c>
      <c r="C680" s="119">
        <v>44</v>
      </c>
      <c r="D680" s="120">
        <v>85.945720843230802</v>
      </c>
      <c r="E680" s="121">
        <v>17888.709804607923</v>
      </c>
      <c r="F680" s="120">
        <v>119.0542791567692</v>
      </c>
      <c r="G680" s="119">
        <v>1129727.4508322258</v>
      </c>
      <c r="I680" s="31"/>
      <c r="J680" s="30"/>
      <c r="L680" s="6"/>
      <c r="N680" s="24">
        <v>675</v>
      </c>
      <c r="O680" s="30"/>
      <c r="P680" s="31"/>
      <c r="Q680" s="32"/>
      <c r="R680" s="62"/>
      <c r="S680" s="30"/>
      <c r="U680" s="31"/>
      <c r="V680" s="30"/>
    </row>
    <row r="681" spans="2:22" ht="15.75" x14ac:dyDescent="0.25">
      <c r="B681" s="24">
        <v>676</v>
      </c>
      <c r="C681" s="119">
        <v>46</v>
      </c>
      <c r="D681" s="120">
        <v>88.619850843260821</v>
      </c>
      <c r="E681" s="121">
        <v>25407.464012438741</v>
      </c>
      <c r="F681" s="120">
        <v>114.38014915673918</v>
      </c>
      <c r="G681" s="119">
        <v>1906109.5234372262</v>
      </c>
      <c r="I681" s="31"/>
      <c r="J681" s="30"/>
      <c r="L681" s="6"/>
      <c r="N681" s="24">
        <v>676</v>
      </c>
      <c r="O681" s="30"/>
      <c r="P681" s="31"/>
      <c r="Q681" s="32"/>
      <c r="R681" s="62"/>
      <c r="S681" s="30"/>
      <c r="U681" s="31"/>
      <c r="V681" s="30"/>
    </row>
    <row r="682" spans="2:22" ht="15.75" x14ac:dyDescent="0.25">
      <c r="B682" s="24">
        <v>677</v>
      </c>
      <c r="C682" s="119">
        <v>46</v>
      </c>
      <c r="D682" s="120">
        <v>97.264634944796512</v>
      </c>
      <c r="E682" s="121">
        <v>13295.181954975722</v>
      </c>
      <c r="F682" s="120">
        <v>105.73536505520349</v>
      </c>
      <c r="G682" s="119">
        <v>405770.91748471186</v>
      </c>
      <c r="I682" s="31"/>
      <c r="J682" s="30"/>
      <c r="L682" s="6"/>
      <c r="N682" s="24">
        <v>677</v>
      </c>
      <c r="O682" s="30"/>
      <c r="P682" s="31"/>
      <c r="Q682" s="32"/>
      <c r="R682" s="62"/>
      <c r="S682" s="30"/>
      <c r="U682" s="31"/>
      <c r="V682" s="30"/>
    </row>
    <row r="683" spans="2:22" ht="15.75" x14ac:dyDescent="0.25">
      <c r="B683" s="24">
        <v>678</v>
      </c>
      <c r="C683" s="119">
        <v>44</v>
      </c>
      <c r="D683" s="120">
        <v>97.786690248702456</v>
      </c>
      <c r="E683" s="121">
        <v>18110.071264794875</v>
      </c>
      <c r="F683" s="120">
        <v>107.21330975129754</v>
      </c>
      <c r="G683" s="119">
        <v>941640.68013052572</v>
      </c>
      <c r="I683" s="31"/>
      <c r="J683" s="30"/>
      <c r="L683" s="6"/>
      <c r="N683" s="24">
        <v>678</v>
      </c>
      <c r="O683" s="30"/>
      <c r="P683" s="31"/>
      <c r="Q683" s="32"/>
      <c r="R683" s="62"/>
      <c r="S683" s="30"/>
      <c r="U683" s="31"/>
      <c r="V683" s="30"/>
    </row>
    <row r="684" spans="2:22" ht="15.75" x14ac:dyDescent="0.25">
      <c r="B684" s="24">
        <v>679</v>
      </c>
      <c r="C684" s="119">
        <v>45</v>
      </c>
      <c r="D684" s="120">
        <v>90.226914602141747</v>
      </c>
      <c r="E684" s="121">
        <v>10124.431128340046</v>
      </c>
      <c r="F684" s="120">
        <v>113.77308539785825</v>
      </c>
      <c r="G684" s="119">
        <v>151887.76736936648</v>
      </c>
      <c r="I684" s="31"/>
      <c r="J684" s="30"/>
      <c r="L684" s="6"/>
      <c r="N684" s="24">
        <v>679</v>
      </c>
      <c r="O684" s="30"/>
      <c r="P684" s="31"/>
      <c r="Q684" s="32"/>
      <c r="R684" s="62"/>
      <c r="S684" s="30"/>
      <c r="U684" s="31"/>
      <c r="V684" s="30"/>
    </row>
    <row r="685" spans="2:22" ht="15.75" x14ac:dyDescent="0.25">
      <c r="B685" s="24">
        <v>680</v>
      </c>
      <c r="C685" s="119">
        <v>45</v>
      </c>
      <c r="D685" s="120">
        <v>81.584502053623751</v>
      </c>
      <c r="E685" s="121">
        <v>11686.596116759145</v>
      </c>
      <c r="F685" s="120">
        <v>122.41549794637625</v>
      </c>
      <c r="G685" s="119">
        <v>430620.48293125769</v>
      </c>
      <c r="I685" s="31"/>
      <c r="J685" s="30"/>
      <c r="L685" s="6"/>
      <c r="N685" s="24">
        <v>680</v>
      </c>
      <c r="O685" s="30"/>
      <c r="P685" s="31"/>
      <c r="Q685" s="32"/>
      <c r="R685" s="62"/>
      <c r="S685" s="30"/>
      <c r="U685" s="31"/>
      <c r="V685" s="30"/>
    </row>
    <row r="686" spans="2:22" ht="15.75" x14ac:dyDescent="0.25">
      <c r="B686" s="24">
        <v>681</v>
      </c>
      <c r="C686" s="119">
        <v>45</v>
      </c>
      <c r="D686" s="120">
        <v>98.645401104418994</v>
      </c>
      <c r="E686" s="121">
        <v>13497.459138636685</v>
      </c>
      <c r="F686" s="120">
        <v>105.35459889558101</v>
      </c>
      <c r="G686" s="119">
        <v>422019.39366056211</v>
      </c>
      <c r="I686" s="31"/>
      <c r="J686" s="30"/>
      <c r="L686" s="6"/>
      <c r="N686" s="24">
        <v>681</v>
      </c>
      <c r="O686" s="30"/>
      <c r="P686" s="31"/>
      <c r="Q686" s="32"/>
      <c r="R686" s="62"/>
      <c r="S686" s="30"/>
      <c r="U686" s="31"/>
      <c r="V686" s="30"/>
    </row>
    <row r="687" spans="2:22" ht="15.75" x14ac:dyDescent="0.25">
      <c r="B687" s="24">
        <v>682</v>
      </c>
      <c r="C687" s="119">
        <v>47</v>
      </c>
      <c r="D687" s="120">
        <v>86.531219579201817</v>
      </c>
      <c r="E687" s="121">
        <v>15002.639607904068</v>
      </c>
      <c r="F687" s="120">
        <v>115.46878042079818</v>
      </c>
      <c r="G687" s="119">
        <v>732336.49861744465</v>
      </c>
      <c r="I687" s="31"/>
      <c r="J687" s="30"/>
      <c r="L687" s="6"/>
      <c r="N687" s="24">
        <v>682</v>
      </c>
      <c r="O687" s="30"/>
      <c r="P687" s="31"/>
      <c r="Q687" s="32"/>
      <c r="R687" s="62"/>
      <c r="S687" s="30"/>
      <c r="U687" s="31"/>
      <c r="V687" s="30"/>
    </row>
    <row r="688" spans="2:22" ht="15.75" x14ac:dyDescent="0.25">
      <c r="B688" s="24">
        <v>683</v>
      </c>
      <c r="C688" s="119">
        <v>45</v>
      </c>
      <c r="D688" s="120">
        <v>86.719177629097985</v>
      </c>
      <c r="E688" s="121">
        <v>22066.895547776381</v>
      </c>
      <c r="F688" s="120">
        <v>117.28082237090202</v>
      </c>
      <c r="G688" s="119">
        <v>1588023.6570160105</v>
      </c>
      <c r="I688" s="31"/>
      <c r="J688" s="30"/>
      <c r="L688" s="6"/>
      <c r="N688" s="24">
        <v>683</v>
      </c>
      <c r="O688" s="30"/>
      <c r="P688" s="31"/>
      <c r="Q688" s="32"/>
      <c r="R688" s="62"/>
      <c r="S688" s="30"/>
      <c r="U688" s="31"/>
      <c r="V688" s="30"/>
    </row>
    <row r="689" spans="2:22" ht="15.75" x14ac:dyDescent="0.25">
      <c r="B689" s="24">
        <v>684</v>
      </c>
      <c r="C689" s="119">
        <v>47</v>
      </c>
      <c r="D689" s="120">
        <v>87.351493900276452</v>
      </c>
      <c r="E689" s="121">
        <v>9982.6664068538703</v>
      </c>
      <c r="F689" s="120">
        <v>114.64850609972355</v>
      </c>
      <c r="G689" s="119">
        <v>144497.79043769138</v>
      </c>
      <c r="I689" s="31"/>
      <c r="J689" s="30"/>
      <c r="L689" s="6"/>
      <c r="N689" s="24">
        <v>684</v>
      </c>
      <c r="O689" s="30"/>
      <c r="P689" s="31"/>
      <c r="Q689" s="32"/>
      <c r="R689" s="62"/>
      <c r="S689" s="30"/>
      <c r="U689" s="31"/>
      <c r="V689" s="30"/>
    </row>
    <row r="690" spans="2:22" ht="15.75" x14ac:dyDescent="0.25">
      <c r="B690" s="24">
        <v>685</v>
      </c>
      <c r="C690" s="119">
        <v>45</v>
      </c>
      <c r="D690" s="120">
        <v>80.939048944653933</v>
      </c>
      <c r="E690" s="121">
        <v>16166.232784882208</v>
      </c>
      <c r="F690" s="120">
        <v>123.06095105534607</v>
      </c>
      <c r="G690" s="119">
        <v>989431.98148972029</v>
      </c>
      <c r="I690" s="31"/>
      <c r="J690" s="30"/>
      <c r="L690" s="6"/>
      <c r="N690" s="24">
        <v>685</v>
      </c>
      <c r="O690" s="30"/>
      <c r="P690" s="31"/>
      <c r="Q690" s="32"/>
      <c r="R690" s="62"/>
      <c r="S690" s="30"/>
      <c r="U690" s="31"/>
      <c r="V690" s="30"/>
    </row>
    <row r="691" spans="2:22" ht="15.75" x14ac:dyDescent="0.25">
      <c r="B691" s="24">
        <v>686</v>
      </c>
      <c r="C691" s="119">
        <v>46</v>
      </c>
      <c r="D691" s="120">
        <v>84.022323987147956</v>
      </c>
      <c r="E691" s="121">
        <v>19583.778642011159</v>
      </c>
      <c r="F691" s="120">
        <v>118.97767601285204</v>
      </c>
      <c r="G691" s="119">
        <v>1330032.4703766154</v>
      </c>
      <c r="I691" s="31"/>
      <c r="J691" s="30"/>
      <c r="L691" s="6"/>
      <c r="N691" s="24">
        <v>686</v>
      </c>
      <c r="O691" s="30"/>
      <c r="P691" s="31"/>
      <c r="Q691" s="32"/>
      <c r="R691" s="62"/>
      <c r="S691" s="30"/>
      <c r="U691" s="31"/>
      <c r="V691" s="30"/>
    </row>
    <row r="692" spans="2:22" ht="15.75" x14ac:dyDescent="0.25">
      <c r="B692" s="24">
        <v>687</v>
      </c>
      <c r="C692" s="119">
        <v>46</v>
      </c>
      <c r="D692" s="120">
        <v>80.528679475868202</v>
      </c>
      <c r="E692" s="121">
        <v>22816.332382298286</v>
      </c>
      <c r="F692" s="120">
        <v>122.4713205241318</v>
      </c>
      <c r="G692" s="119">
        <v>1794346.3563775811</v>
      </c>
      <c r="I692" s="31"/>
      <c r="J692" s="30"/>
      <c r="L692" s="6"/>
      <c r="N692" s="24">
        <v>687</v>
      </c>
      <c r="O692" s="30"/>
      <c r="P692" s="31"/>
      <c r="Q692" s="32"/>
      <c r="R692" s="62"/>
      <c r="S692" s="30"/>
      <c r="U692" s="31"/>
      <c r="V692" s="30"/>
    </row>
    <row r="693" spans="2:22" ht="15.75" x14ac:dyDescent="0.25">
      <c r="B693" s="24">
        <v>688</v>
      </c>
      <c r="C693" s="119">
        <v>45</v>
      </c>
      <c r="D693" s="120">
        <v>99.351618489561289</v>
      </c>
      <c r="E693" s="121">
        <v>12366.757863103765</v>
      </c>
      <c r="F693" s="120">
        <v>104.64838151043871</v>
      </c>
      <c r="G693" s="119">
        <v>294161.19490530062</v>
      </c>
      <c r="I693" s="31"/>
      <c r="J693" s="30"/>
      <c r="L693" s="6"/>
      <c r="N693" s="24">
        <v>688</v>
      </c>
      <c r="O693" s="30"/>
      <c r="P693" s="31"/>
      <c r="Q693" s="32"/>
      <c r="R693" s="62"/>
      <c r="S693" s="30"/>
      <c r="U693" s="31"/>
      <c r="V693" s="30"/>
    </row>
    <row r="694" spans="2:22" ht="15.75" x14ac:dyDescent="0.25">
      <c r="B694" s="24">
        <v>689</v>
      </c>
      <c r="C694" s="119">
        <v>46</v>
      </c>
      <c r="D694" s="120">
        <v>80.148516067133215</v>
      </c>
      <c r="E694" s="121">
        <v>17722.471857604261</v>
      </c>
      <c r="F694" s="120">
        <v>122.85148393286678</v>
      </c>
      <c r="G694" s="119">
        <v>1177231.9666651539</v>
      </c>
      <c r="I694" s="31"/>
      <c r="J694" s="30"/>
      <c r="L694" s="6"/>
      <c r="N694" s="24">
        <v>689</v>
      </c>
      <c r="O694" s="30"/>
      <c r="P694" s="31"/>
      <c r="Q694" s="32"/>
      <c r="R694" s="62"/>
      <c r="S694" s="30"/>
      <c r="U694" s="31"/>
      <c r="V694" s="30"/>
    </row>
    <row r="695" spans="2:22" ht="15.75" x14ac:dyDescent="0.25">
      <c r="B695" s="24">
        <v>690</v>
      </c>
      <c r="C695" s="119">
        <v>46</v>
      </c>
      <c r="D695" s="120">
        <v>92.904262783120913</v>
      </c>
      <c r="E695" s="121">
        <v>12875.111590686356</v>
      </c>
      <c r="F695" s="120">
        <v>110.09573721687909</v>
      </c>
      <c r="G695" s="119">
        <v>417494.90232619923</v>
      </c>
      <c r="I695" s="31"/>
      <c r="J695" s="30"/>
      <c r="L695" s="6"/>
      <c r="N695" s="24">
        <v>690</v>
      </c>
      <c r="O695" s="30"/>
      <c r="P695" s="31"/>
      <c r="Q695" s="32"/>
      <c r="R695" s="62"/>
      <c r="S695" s="30"/>
      <c r="U695" s="31"/>
      <c r="V695" s="30"/>
    </row>
    <row r="696" spans="2:22" ht="15.75" x14ac:dyDescent="0.25">
      <c r="B696" s="24">
        <v>691</v>
      </c>
      <c r="C696" s="119">
        <v>46</v>
      </c>
      <c r="D696" s="120">
        <v>83.655312003662885</v>
      </c>
      <c r="E696" s="121">
        <v>19789.425489911169</v>
      </c>
      <c r="F696" s="120">
        <v>119.34468799633711</v>
      </c>
      <c r="G696" s="119">
        <v>1361762.810720209</v>
      </c>
      <c r="I696" s="31"/>
      <c r="J696" s="30"/>
      <c r="L696" s="6"/>
      <c r="N696" s="24">
        <v>691</v>
      </c>
      <c r="O696" s="30"/>
      <c r="P696" s="31"/>
      <c r="Q696" s="32"/>
      <c r="R696" s="62"/>
      <c r="S696" s="30"/>
      <c r="U696" s="31"/>
      <c r="V696" s="30"/>
    </row>
    <row r="697" spans="2:22" ht="15.75" x14ac:dyDescent="0.25">
      <c r="B697" s="24">
        <v>692</v>
      </c>
      <c r="C697" s="119">
        <v>46</v>
      </c>
      <c r="D697" s="120">
        <v>98.839003276307267</v>
      </c>
      <c r="E697" s="121">
        <v>21822.960129827119</v>
      </c>
      <c r="F697" s="120">
        <v>104.16099672369273</v>
      </c>
      <c r="G697" s="119">
        <v>1273101.2785841995</v>
      </c>
      <c r="I697" s="31"/>
      <c r="J697" s="30"/>
      <c r="L697" s="6"/>
      <c r="N697" s="24">
        <v>692</v>
      </c>
      <c r="O697" s="30"/>
      <c r="P697" s="31"/>
      <c r="Q697" s="32"/>
      <c r="R697" s="62"/>
      <c r="S697" s="30"/>
      <c r="U697" s="31"/>
      <c r="V697" s="30"/>
    </row>
    <row r="698" spans="2:22" ht="15.75" x14ac:dyDescent="0.25">
      <c r="B698" s="24">
        <v>693</v>
      </c>
      <c r="C698" s="119">
        <v>46</v>
      </c>
      <c r="D698" s="120">
        <v>90.315428119210537</v>
      </c>
      <c r="E698" s="121">
        <v>9664.6300868139406</v>
      </c>
      <c r="F698" s="120">
        <v>112.68457188078946</v>
      </c>
      <c r="G698" s="119">
        <v>89054.703718825942</v>
      </c>
      <c r="I698" s="31"/>
      <c r="J698" s="30"/>
      <c r="L698" s="6"/>
      <c r="N698" s="24">
        <v>693</v>
      </c>
      <c r="O698" s="30"/>
      <c r="P698" s="31"/>
      <c r="Q698" s="32"/>
      <c r="R698" s="62"/>
      <c r="S698" s="30"/>
      <c r="U698" s="31"/>
      <c r="V698" s="30"/>
    </row>
    <row r="699" spans="2:22" ht="15.75" x14ac:dyDescent="0.25">
      <c r="B699" s="24">
        <v>694</v>
      </c>
      <c r="C699" s="119">
        <v>47</v>
      </c>
      <c r="D699" s="120">
        <v>82.192480532400708</v>
      </c>
      <c r="E699" s="121">
        <v>19665.526961281837</v>
      </c>
      <c r="F699" s="120">
        <v>119.80751946759929</v>
      </c>
      <c r="G699" s="119">
        <v>1356078.0042543723</v>
      </c>
      <c r="I699" s="31"/>
      <c r="J699" s="30"/>
      <c r="L699" s="6"/>
      <c r="N699" s="24">
        <v>694</v>
      </c>
      <c r="O699" s="30"/>
      <c r="P699" s="31"/>
      <c r="Q699" s="32"/>
      <c r="R699" s="62"/>
      <c r="S699" s="30"/>
      <c r="U699" s="31"/>
      <c r="V699" s="30"/>
    </row>
    <row r="700" spans="2:22" ht="15.75" x14ac:dyDescent="0.25">
      <c r="B700" s="24">
        <v>695</v>
      </c>
      <c r="C700" s="119">
        <v>46</v>
      </c>
      <c r="D700" s="120">
        <v>87.517731738606798</v>
      </c>
      <c r="E700" s="121">
        <v>19360.991291270078</v>
      </c>
      <c r="F700" s="120">
        <v>115.4822682613932</v>
      </c>
      <c r="G700" s="119">
        <v>1235851.1901049488</v>
      </c>
      <c r="I700" s="31"/>
      <c r="J700" s="30"/>
      <c r="L700" s="6"/>
      <c r="N700" s="24">
        <v>695</v>
      </c>
      <c r="O700" s="30"/>
      <c r="P700" s="31"/>
      <c r="Q700" s="32"/>
      <c r="R700" s="62"/>
      <c r="S700" s="30"/>
      <c r="U700" s="31"/>
      <c r="V700" s="30"/>
    </row>
    <row r="701" spans="2:22" ht="15.75" x14ac:dyDescent="0.25">
      <c r="B701" s="24">
        <v>696</v>
      </c>
      <c r="C701" s="119">
        <v>45</v>
      </c>
      <c r="D701" s="120">
        <v>83.32269448908157</v>
      </c>
      <c r="E701" s="121">
        <v>20190.50525759234</v>
      </c>
      <c r="F701" s="120">
        <v>120.67730551091843</v>
      </c>
      <c r="G701" s="119">
        <v>1436535.7713902756</v>
      </c>
      <c r="I701" s="31"/>
      <c r="J701" s="30"/>
      <c r="L701" s="6"/>
      <c r="N701" s="24">
        <v>696</v>
      </c>
      <c r="O701" s="30"/>
      <c r="P701" s="31"/>
      <c r="Q701" s="32"/>
      <c r="R701" s="62"/>
      <c r="S701" s="30"/>
      <c r="U701" s="31"/>
      <c r="V701" s="30"/>
    </row>
    <row r="702" spans="2:22" ht="15.75" x14ac:dyDescent="0.25">
      <c r="B702" s="24">
        <v>697</v>
      </c>
      <c r="C702" s="119">
        <v>45</v>
      </c>
      <c r="D702" s="120">
        <v>91.699236672073454</v>
      </c>
      <c r="E702" s="121">
        <v>12873.85874546615</v>
      </c>
      <c r="F702" s="120">
        <v>112.30076332792655</v>
      </c>
      <c r="G702" s="119">
        <v>445744.16409175145</v>
      </c>
      <c r="I702" s="31"/>
      <c r="J702" s="30"/>
      <c r="L702" s="6"/>
      <c r="N702" s="24">
        <v>697</v>
      </c>
      <c r="O702" s="30"/>
      <c r="P702" s="31"/>
      <c r="Q702" s="32"/>
      <c r="R702" s="62"/>
      <c r="S702" s="30"/>
      <c r="U702" s="31"/>
      <c r="V702" s="30"/>
    </row>
    <row r="703" spans="2:22" ht="15.75" x14ac:dyDescent="0.25">
      <c r="B703" s="24">
        <v>698</v>
      </c>
      <c r="C703" s="119">
        <v>43</v>
      </c>
      <c r="D703" s="120">
        <v>93.567350341386032</v>
      </c>
      <c r="E703" s="121">
        <v>16572.679547328855</v>
      </c>
      <c r="F703" s="120">
        <v>112.43264965861397</v>
      </c>
      <c r="G703" s="119">
        <v>863310.27344930219</v>
      </c>
      <c r="I703" s="31"/>
      <c r="J703" s="30"/>
      <c r="L703" s="6"/>
      <c r="N703" s="24">
        <v>698</v>
      </c>
      <c r="O703" s="30"/>
      <c r="P703" s="31"/>
      <c r="Q703" s="32"/>
      <c r="R703" s="62"/>
      <c r="S703" s="30"/>
      <c r="U703" s="31"/>
      <c r="V703" s="30"/>
    </row>
    <row r="704" spans="2:22" ht="15.75" x14ac:dyDescent="0.25">
      <c r="B704" s="24">
        <v>699</v>
      </c>
      <c r="C704" s="119">
        <v>45</v>
      </c>
      <c r="D704" s="120">
        <v>99.15068024818045</v>
      </c>
      <c r="E704" s="121">
        <v>11503.575549423376</v>
      </c>
      <c r="F704" s="120">
        <v>104.84931975181955</v>
      </c>
      <c r="G704" s="119">
        <v>206142.07107070484</v>
      </c>
      <c r="I704" s="31"/>
      <c r="J704" s="30"/>
      <c r="L704" s="6"/>
      <c r="N704" s="24">
        <v>699</v>
      </c>
      <c r="O704" s="30"/>
      <c r="P704" s="31"/>
      <c r="Q704" s="32"/>
      <c r="R704" s="62"/>
      <c r="S704" s="30"/>
      <c r="U704" s="31"/>
      <c r="V704" s="30"/>
    </row>
    <row r="705" spans="2:22" ht="15.75" x14ac:dyDescent="0.25">
      <c r="B705" s="24">
        <v>700</v>
      </c>
      <c r="C705" s="119">
        <v>46</v>
      </c>
      <c r="D705" s="120">
        <v>94.891909433906889</v>
      </c>
      <c r="E705" s="121">
        <v>14428.457789390264</v>
      </c>
      <c r="F705" s="120">
        <v>108.10809056609311</v>
      </c>
      <c r="G705" s="119">
        <v>559833.02142445417</v>
      </c>
      <c r="I705" s="31"/>
      <c r="J705" s="30"/>
      <c r="L705" s="6"/>
      <c r="N705" s="24">
        <v>700</v>
      </c>
      <c r="O705" s="30"/>
      <c r="P705" s="31"/>
      <c r="Q705" s="32"/>
      <c r="R705" s="62"/>
      <c r="S705" s="30"/>
      <c r="U705" s="31"/>
      <c r="V705" s="30"/>
    </row>
    <row r="706" spans="2:22" ht="15.75" x14ac:dyDescent="0.25">
      <c r="B706" s="24">
        <v>701</v>
      </c>
      <c r="C706" s="119">
        <v>44</v>
      </c>
      <c r="D706" s="120">
        <v>95.310083113027005</v>
      </c>
      <c r="E706" s="121">
        <v>6528.5228865531681</v>
      </c>
      <c r="F706" s="120">
        <v>109.68991688697299</v>
      </c>
      <c r="G706" s="119">
        <v>-283886.86717928201</v>
      </c>
      <c r="I706" s="31"/>
      <c r="J706" s="30"/>
      <c r="L706" s="6"/>
      <c r="N706" s="24">
        <v>701</v>
      </c>
      <c r="O706" s="30"/>
      <c r="P706" s="31"/>
      <c r="Q706" s="32"/>
      <c r="R706" s="62"/>
      <c r="S706" s="30"/>
      <c r="U706" s="31"/>
      <c r="V706" s="30"/>
    </row>
    <row r="707" spans="2:22" ht="15.75" x14ac:dyDescent="0.25">
      <c r="B707" s="24">
        <v>702</v>
      </c>
      <c r="C707" s="119">
        <v>46</v>
      </c>
      <c r="D707" s="120">
        <v>94.211178403193856</v>
      </c>
      <c r="E707" s="121">
        <v>19124.193840402331</v>
      </c>
      <c r="F707" s="120">
        <v>108.78882159680614</v>
      </c>
      <c r="G707" s="119">
        <v>1080498.5118862682</v>
      </c>
      <c r="I707" s="31"/>
      <c r="J707" s="30"/>
      <c r="L707" s="6"/>
      <c r="N707" s="24">
        <v>702</v>
      </c>
      <c r="O707" s="30"/>
      <c r="P707" s="31"/>
      <c r="Q707" s="32"/>
      <c r="R707" s="62"/>
      <c r="S707" s="30"/>
      <c r="U707" s="31"/>
      <c r="V707" s="30"/>
    </row>
    <row r="708" spans="2:22" ht="15.75" x14ac:dyDescent="0.25">
      <c r="B708" s="24">
        <v>703</v>
      </c>
      <c r="C708" s="119">
        <v>47</v>
      </c>
      <c r="D708" s="120">
        <v>90.232619458733197</v>
      </c>
      <c r="E708" s="121">
        <v>19534.791803158631</v>
      </c>
      <c r="F708" s="120">
        <v>111.7673805412668</v>
      </c>
      <c r="G708" s="119">
        <v>1183352.50925805</v>
      </c>
      <c r="I708" s="31"/>
      <c r="J708" s="30"/>
      <c r="L708" s="6"/>
      <c r="N708" s="24">
        <v>703</v>
      </c>
      <c r="O708" s="30"/>
      <c r="P708" s="31"/>
      <c r="Q708" s="32"/>
      <c r="R708" s="62"/>
      <c r="S708" s="30"/>
      <c r="U708" s="31"/>
      <c r="V708" s="30"/>
    </row>
    <row r="709" spans="2:22" ht="15.75" x14ac:dyDescent="0.25">
      <c r="B709" s="24">
        <v>704</v>
      </c>
      <c r="C709" s="119">
        <v>44</v>
      </c>
      <c r="D709" s="120">
        <v>83.422208290049099</v>
      </c>
      <c r="E709" s="121">
        <v>21176.782752032675</v>
      </c>
      <c r="F709" s="120">
        <v>121.5777917099509</v>
      </c>
      <c r="G709" s="119">
        <v>1574626.4825135092</v>
      </c>
      <c r="I709" s="31"/>
      <c r="J709" s="30"/>
      <c r="L709" s="6"/>
      <c r="N709" s="24">
        <v>704</v>
      </c>
      <c r="O709" s="30"/>
      <c r="P709" s="31"/>
      <c r="Q709" s="32"/>
      <c r="R709" s="62"/>
      <c r="S709" s="30"/>
      <c r="U709" s="31"/>
      <c r="V709" s="30"/>
    </row>
    <row r="710" spans="2:22" ht="15.75" x14ac:dyDescent="0.25">
      <c r="B710" s="24">
        <v>705</v>
      </c>
      <c r="C710" s="119">
        <v>44</v>
      </c>
      <c r="D710" s="120">
        <v>82.511887506247348</v>
      </c>
      <c r="E710" s="121">
        <v>11364.784336072667</v>
      </c>
      <c r="F710" s="120">
        <v>122.48811249375265</v>
      </c>
      <c r="G710" s="119">
        <v>392050.98222410702</v>
      </c>
      <c r="I710" s="31"/>
      <c r="J710" s="30"/>
      <c r="L710" s="6"/>
      <c r="N710" s="24">
        <v>705</v>
      </c>
      <c r="O710" s="30"/>
      <c r="P710" s="31"/>
      <c r="Q710" s="32"/>
      <c r="R710" s="62"/>
      <c r="S710" s="30"/>
      <c r="U710" s="31"/>
      <c r="V710" s="30"/>
    </row>
    <row r="711" spans="2:22" ht="15.75" x14ac:dyDescent="0.25">
      <c r="B711" s="24">
        <v>706</v>
      </c>
      <c r="C711" s="119">
        <v>44</v>
      </c>
      <c r="D711" s="120">
        <v>90.135853904383794</v>
      </c>
      <c r="E711" s="121">
        <v>10671.743376566294</v>
      </c>
      <c r="F711" s="120">
        <v>114.86414609561621</v>
      </c>
      <c r="G711" s="119">
        <v>225800.6903008353</v>
      </c>
      <c r="I711" s="31"/>
      <c r="J711" s="30"/>
      <c r="L711" s="6"/>
      <c r="N711" s="24">
        <v>706</v>
      </c>
      <c r="O711" s="30"/>
      <c r="P711" s="31"/>
      <c r="Q711" s="32"/>
      <c r="R711" s="62"/>
      <c r="S711" s="30"/>
      <c r="U711" s="31"/>
      <c r="V711" s="30"/>
    </row>
    <row r="712" spans="2:22" ht="15.75" x14ac:dyDescent="0.25">
      <c r="B712" s="24">
        <v>707</v>
      </c>
      <c r="C712" s="119">
        <v>46</v>
      </c>
      <c r="D712" s="120">
        <v>95.146732658757728</v>
      </c>
      <c r="E712" s="121">
        <v>20853.84749212797</v>
      </c>
      <c r="F712" s="120">
        <v>107.85326734124227</v>
      </c>
      <c r="G712" s="119">
        <v>1249155.5886619729</v>
      </c>
      <c r="I712" s="31"/>
      <c r="J712" s="30"/>
      <c r="L712" s="6"/>
      <c r="N712" s="24">
        <v>707</v>
      </c>
      <c r="O712" s="30"/>
      <c r="P712" s="31"/>
      <c r="Q712" s="32"/>
      <c r="R712" s="62"/>
      <c r="S712" s="30"/>
      <c r="U712" s="31"/>
      <c r="V712" s="30"/>
    </row>
    <row r="713" spans="2:22" ht="15.75" x14ac:dyDescent="0.25">
      <c r="B713" s="24">
        <v>708</v>
      </c>
      <c r="C713" s="119">
        <v>44</v>
      </c>
      <c r="D713" s="120">
        <v>89.102229402972711</v>
      </c>
      <c r="E713" s="121">
        <v>16901.819257509647</v>
      </c>
      <c r="F713" s="120">
        <v>115.89777059702729</v>
      </c>
      <c r="G713" s="119">
        <v>958883.17097927118</v>
      </c>
      <c r="I713" s="31"/>
      <c r="J713" s="30"/>
      <c r="L713" s="6"/>
      <c r="N713" s="24">
        <v>708</v>
      </c>
      <c r="O713" s="30"/>
      <c r="P713" s="31"/>
      <c r="Q713" s="32"/>
      <c r="R713" s="62"/>
      <c r="S713" s="30"/>
      <c r="U713" s="31"/>
      <c r="V713" s="30"/>
    </row>
    <row r="714" spans="2:22" ht="15.75" x14ac:dyDescent="0.25">
      <c r="B714" s="24">
        <v>709</v>
      </c>
      <c r="C714" s="119">
        <v>45</v>
      </c>
      <c r="D714" s="120">
        <v>82.636634343009902</v>
      </c>
      <c r="E714" s="121">
        <v>6500.8016384585444</v>
      </c>
      <c r="F714" s="120">
        <v>121.3633656569901</v>
      </c>
      <c r="G714" s="119">
        <v>-211040.83368819533</v>
      </c>
      <c r="I714" s="31"/>
      <c r="J714" s="30"/>
      <c r="L714" s="6"/>
      <c r="N714" s="24">
        <v>709</v>
      </c>
      <c r="O714" s="30"/>
      <c r="P714" s="31"/>
      <c r="Q714" s="32"/>
      <c r="R714" s="62"/>
      <c r="S714" s="30"/>
      <c r="U714" s="31"/>
      <c r="V714" s="30"/>
    </row>
    <row r="715" spans="2:22" ht="15.75" x14ac:dyDescent="0.25">
      <c r="B715" s="24">
        <v>710</v>
      </c>
      <c r="C715" s="119">
        <v>45</v>
      </c>
      <c r="D715" s="120">
        <v>87.398315567330386</v>
      </c>
      <c r="E715" s="121">
        <v>21926.445738241717</v>
      </c>
      <c r="F715" s="120">
        <v>116.60168443266961</v>
      </c>
      <c r="G715" s="119">
        <v>1556660.5067005144</v>
      </c>
      <c r="I715" s="31"/>
      <c r="J715" s="30"/>
      <c r="L715" s="6"/>
      <c r="N715" s="24">
        <v>710</v>
      </c>
      <c r="O715" s="30"/>
      <c r="P715" s="31"/>
      <c r="Q715" s="32"/>
      <c r="R715" s="62"/>
      <c r="S715" s="30"/>
      <c r="U715" s="31"/>
      <c r="V715" s="30"/>
    </row>
    <row r="716" spans="2:22" ht="15.75" x14ac:dyDescent="0.25">
      <c r="B716" s="24">
        <v>711</v>
      </c>
      <c r="C716" s="119">
        <v>45</v>
      </c>
      <c r="D716" s="120">
        <v>96.817553461521157</v>
      </c>
      <c r="E716" s="121">
        <v>8029.9468491667876</v>
      </c>
      <c r="F716" s="120">
        <v>107.18244653847884</v>
      </c>
      <c r="G716" s="119">
        <v>-139330.65113235416</v>
      </c>
      <c r="I716" s="31"/>
      <c r="J716" s="30"/>
      <c r="L716" s="6"/>
      <c r="N716" s="24">
        <v>711</v>
      </c>
      <c r="O716" s="30"/>
      <c r="P716" s="31"/>
      <c r="Q716" s="32"/>
      <c r="R716" s="62"/>
      <c r="S716" s="30"/>
      <c r="U716" s="31"/>
      <c r="V716" s="30"/>
    </row>
    <row r="717" spans="2:22" ht="15.75" x14ac:dyDescent="0.25">
      <c r="B717" s="24">
        <v>712</v>
      </c>
      <c r="C717" s="119">
        <v>43</v>
      </c>
      <c r="D717" s="120">
        <v>82.227370103252895</v>
      </c>
      <c r="E717" s="121">
        <v>21460.31836791708</v>
      </c>
      <c r="F717" s="120">
        <v>123.77262989674711</v>
      </c>
      <c r="G717" s="119">
        <v>1656200.0428185645</v>
      </c>
      <c r="I717" s="31"/>
      <c r="J717" s="30"/>
      <c r="L717" s="6"/>
      <c r="N717" s="24">
        <v>712</v>
      </c>
      <c r="O717" s="30"/>
      <c r="P717" s="31"/>
      <c r="Q717" s="32"/>
      <c r="R717" s="62"/>
      <c r="S717" s="30"/>
      <c r="U717" s="31"/>
      <c r="V717" s="30"/>
    </row>
    <row r="718" spans="2:22" ht="15.75" x14ac:dyDescent="0.25">
      <c r="B718" s="24">
        <v>713</v>
      </c>
      <c r="C718" s="119">
        <v>44</v>
      </c>
      <c r="D718" s="120">
        <v>91.206230661515065</v>
      </c>
      <c r="E718" s="121">
        <v>17360.169574379004</v>
      </c>
      <c r="F718" s="120">
        <v>113.79376933848494</v>
      </c>
      <c r="G718" s="119">
        <v>975479.13222386851</v>
      </c>
      <c r="I718" s="31"/>
      <c r="J718" s="30"/>
      <c r="L718" s="6"/>
      <c r="N718" s="24">
        <v>713</v>
      </c>
      <c r="O718" s="30"/>
      <c r="P718" s="31"/>
      <c r="Q718" s="32"/>
      <c r="R718" s="62"/>
      <c r="S718" s="30"/>
      <c r="U718" s="31"/>
      <c r="V718" s="30"/>
    </row>
    <row r="719" spans="2:22" ht="15.75" x14ac:dyDescent="0.25">
      <c r="B719" s="24">
        <v>714</v>
      </c>
      <c r="C719" s="119">
        <v>46</v>
      </c>
      <c r="D719" s="120">
        <v>92.032747853979856</v>
      </c>
      <c r="E719" s="121">
        <v>14332.276140455064</v>
      </c>
      <c r="F719" s="120">
        <v>110.96725214602014</v>
      </c>
      <c r="G719" s="119">
        <v>590413.30030426546</v>
      </c>
      <c r="I719" s="31"/>
      <c r="J719" s="30"/>
      <c r="L719" s="6"/>
      <c r="N719" s="24">
        <v>714</v>
      </c>
      <c r="O719" s="30"/>
      <c r="P719" s="31"/>
      <c r="Q719" s="32"/>
      <c r="R719" s="62"/>
      <c r="S719" s="30"/>
      <c r="U719" s="31"/>
      <c r="V719" s="30"/>
    </row>
    <row r="720" spans="2:22" ht="15.75" x14ac:dyDescent="0.25">
      <c r="B720" s="24">
        <v>715</v>
      </c>
      <c r="C720" s="119">
        <v>45</v>
      </c>
      <c r="D720" s="120">
        <v>85.617156486348165</v>
      </c>
      <c r="E720" s="121">
        <v>11438.546336298694</v>
      </c>
      <c r="F720" s="120">
        <v>118.38284351365184</v>
      </c>
      <c r="G720" s="119">
        <v>354127.64095370378</v>
      </c>
      <c r="I720" s="31"/>
      <c r="J720" s="30"/>
      <c r="L720" s="6"/>
      <c r="N720" s="24">
        <v>715</v>
      </c>
      <c r="O720" s="30"/>
      <c r="P720" s="31"/>
      <c r="Q720" s="32"/>
      <c r="R720" s="62"/>
      <c r="S720" s="30"/>
      <c r="U720" s="31"/>
      <c r="V720" s="30"/>
    </row>
    <row r="721" spans="2:22" ht="15.75" x14ac:dyDescent="0.25">
      <c r="B721" s="24">
        <v>716</v>
      </c>
      <c r="C721" s="119">
        <v>44</v>
      </c>
      <c r="D721" s="120">
        <v>93.261103004674609</v>
      </c>
      <c r="E721" s="121">
        <v>17325.814623375056</v>
      </c>
      <c r="F721" s="120">
        <v>111.73889699532539</v>
      </c>
      <c r="G721" s="119">
        <v>935967.4155614078</v>
      </c>
      <c r="I721" s="31"/>
      <c r="J721" s="30"/>
      <c r="L721" s="6"/>
      <c r="N721" s="24">
        <v>716</v>
      </c>
      <c r="O721" s="30"/>
      <c r="P721" s="31"/>
      <c r="Q721" s="32"/>
      <c r="R721" s="62"/>
      <c r="S721" s="30"/>
      <c r="U721" s="31"/>
      <c r="V721" s="30"/>
    </row>
    <row r="722" spans="2:22" ht="15.75" x14ac:dyDescent="0.25">
      <c r="B722" s="24">
        <v>717</v>
      </c>
      <c r="C722" s="119">
        <v>44</v>
      </c>
      <c r="D722" s="120">
        <v>93.853007038855225</v>
      </c>
      <c r="E722" s="121">
        <v>17724.686558516081</v>
      </c>
      <c r="F722" s="120">
        <v>111.14699296114478</v>
      </c>
      <c r="G722" s="119">
        <v>970045.61215788429</v>
      </c>
      <c r="I722" s="31"/>
      <c r="J722" s="30"/>
      <c r="L722" s="6"/>
      <c r="N722" s="24">
        <v>717</v>
      </c>
      <c r="O722" s="30"/>
      <c r="P722" s="31"/>
      <c r="Q722" s="32"/>
      <c r="R722" s="62"/>
      <c r="S722" s="30"/>
      <c r="U722" s="31"/>
      <c r="V722" s="30"/>
    </row>
    <row r="723" spans="2:22" ht="15.75" x14ac:dyDescent="0.25">
      <c r="B723" s="24">
        <v>718</v>
      </c>
      <c r="C723" s="119">
        <v>43</v>
      </c>
      <c r="D723" s="120">
        <v>87.559357272058037</v>
      </c>
      <c r="E723" s="121">
        <v>23600.542490314343</v>
      </c>
      <c r="F723" s="120">
        <v>118.44064272794196</v>
      </c>
      <c r="G723" s="119">
        <v>1795263.4212809349</v>
      </c>
      <c r="I723" s="31"/>
      <c r="J723" s="30"/>
      <c r="L723" s="6"/>
      <c r="N723" s="24">
        <v>718</v>
      </c>
      <c r="O723" s="30"/>
      <c r="P723" s="31"/>
      <c r="Q723" s="32"/>
      <c r="R723" s="62"/>
      <c r="S723" s="30"/>
      <c r="U723" s="31"/>
      <c r="V723" s="30"/>
    </row>
    <row r="724" spans="2:22" ht="15.75" x14ac:dyDescent="0.25">
      <c r="B724" s="24">
        <v>719</v>
      </c>
      <c r="C724" s="119">
        <v>45</v>
      </c>
      <c r="D724" s="120">
        <v>96.634273368497404</v>
      </c>
      <c r="E724" s="121">
        <v>12585.279345047213</v>
      </c>
      <c r="F724" s="120">
        <v>107.3657266315026</v>
      </c>
      <c r="G724" s="119">
        <v>351227.66174143506</v>
      </c>
      <c r="I724" s="31"/>
      <c r="J724" s="30"/>
      <c r="L724" s="6"/>
      <c r="N724" s="24">
        <v>719</v>
      </c>
      <c r="O724" s="30"/>
      <c r="P724" s="31"/>
      <c r="Q724" s="32"/>
      <c r="R724" s="62"/>
      <c r="S724" s="30"/>
      <c r="U724" s="31"/>
      <c r="V724" s="30"/>
    </row>
    <row r="725" spans="2:22" ht="15.75" x14ac:dyDescent="0.25">
      <c r="B725" s="24">
        <v>720</v>
      </c>
      <c r="C725" s="119">
        <v>45</v>
      </c>
      <c r="D725" s="120">
        <v>98.618110847168012</v>
      </c>
      <c r="E725" s="121">
        <v>13610.666586046647</v>
      </c>
      <c r="F725" s="120">
        <v>105.38188915283199</v>
      </c>
      <c r="G725" s="119">
        <v>434317.75746692205</v>
      </c>
      <c r="I725" s="31"/>
      <c r="J725" s="30"/>
      <c r="L725" s="6"/>
      <c r="N725" s="24">
        <v>720</v>
      </c>
      <c r="O725" s="30"/>
      <c r="P725" s="31"/>
      <c r="Q725" s="32"/>
      <c r="R725" s="62"/>
      <c r="S725" s="30"/>
      <c r="U725" s="31"/>
      <c r="V725" s="30"/>
    </row>
    <row r="726" spans="2:22" ht="15.75" x14ac:dyDescent="0.25">
      <c r="B726" s="24">
        <v>721</v>
      </c>
      <c r="C726" s="119">
        <v>46</v>
      </c>
      <c r="D726" s="120">
        <v>87.742868449098779</v>
      </c>
      <c r="E726" s="121">
        <v>5192.3831256946032</v>
      </c>
      <c r="F726" s="120">
        <v>115.25713155090122</v>
      </c>
      <c r="G726" s="119">
        <v>-401540.81501913746</v>
      </c>
      <c r="I726" s="31"/>
      <c r="J726" s="30"/>
      <c r="L726" s="6"/>
      <c r="N726" s="24">
        <v>721</v>
      </c>
      <c r="O726" s="30"/>
      <c r="P726" s="31"/>
      <c r="Q726" s="32"/>
      <c r="R726" s="62"/>
      <c r="S726" s="30"/>
      <c r="U726" s="31"/>
      <c r="V726" s="30"/>
    </row>
    <row r="727" spans="2:22" ht="15.75" x14ac:dyDescent="0.25">
      <c r="B727" s="24">
        <v>722</v>
      </c>
      <c r="C727" s="119">
        <v>45</v>
      </c>
      <c r="D727" s="120">
        <v>96.947411193637123</v>
      </c>
      <c r="E727" s="121">
        <v>17429.169508920906</v>
      </c>
      <c r="F727" s="120">
        <v>107.05258880636288</v>
      </c>
      <c r="G727" s="119">
        <v>865837.71667490737</v>
      </c>
      <c r="I727" s="31"/>
      <c r="J727" s="30"/>
      <c r="L727" s="6"/>
      <c r="N727" s="24">
        <v>722</v>
      </c>
      <c r="O727" s="30"/>
      <c r="P727" s="31"/>
      <c r="Q727" s="32"/>
      <c r="R727" s="62"/>
      <c r="S727" s="30"/>
      <c r="U727" s="31"/>
      <c r="V727" s="30"/>
    </row>
    <row r="728" spans="2:22" ht="15.75" x14ac:dyDescent="0.25">
      <c r="B728" s="24">
        <v>723</v>
      </c>
      <c r="C728" s="119">
        <v>45</v>
      </c>
      <c r="D728" s="120">
        <v>82.644813313483937</v>
      </c>
      <c r="E728" s="121">
        <v>19519.979357474433</v>
      </c>
      <c r="F728" s="120">
        <v>121.35518668651606</v>
      </c>
      <c r="G728" s="119">
        <v>1368850.7390432497</v>
      </c>
      <c r="I728" s="31"/>
      <c r="J728" s="30"/>
      <c r="L728" s="6"/>
      <c r="N728" s="24">
        <v>723</v>
      </c>
      <c r="O728" s="30"/>
      <c r="P728" s="31"/>
      <c r="Q728" s="32"/>
      <c r="R728" s="62"/>
      <c r="S728" s="30"/>
      <c r="U728" s="31"/>
      <c r="V728" s="30"/>
    </row>
    <row r="729" spans="2:22" ht="15.75" x14ac:dyDescent="0.25">
      <c r="B729" s="24">
        <v>724</v>
      </c>
      <c r="C729" s="119">
        <v>43</v>
      </c>
      <c r="D729" s="120">
        <v>94.006626595183747</v>
      </c>
      <c r="E729" s="121">
        <v>15035.398513457918</v>
      </c>
      <c r="F729" s="120">
        <v>111.99337340481625</v>
      </c>
      <c r="G729" s="119">
        <v>683865.00000791182</v>
      </c>
      <c r="I729" s="31"/>
      <c r="J729" s="30"/>
      <c r="L729" s="6"/>
      <c r="N729" s="24">
        <v>724</v>
      </c>
      <c r="O729" s="30"/>
      <c r="P729" s="31"/>
      <c r="Q729" s="32"/>
      <c r="R729" s="62"/>
      <c r="S729" s="30"/>
      <c r="U729" s="31"/>
      <c r="V729" s="30"/>
    </row>
    <row r="730" spans="2:22" ht="15.75" x14ac:dyDescent="0.25">
      <c r="B730" s="24">
        <v>725</v>
      </c>
      <c r="C730" s="119">
        <v>45</v>
      </c>
      <c r="D730" s="120">
        <v>91.539660716796575</v>
      </c>
      <c r="E730" s="121">
        <v>9256.7110571263602</v>
      </c>
      <c r="F730" s="120">
        <v>112.46033928320342</v>
      </c>
      <c r="G730" s="119">
        <v>41012.866131011047</v>
      </c>
      <c r="I730" s="31"/>
      <c r="J730" s="30"/>
      <c r="L730" s="6"/>
      <c r="N730" s="24">
        <v>725</v>
      </c>
      <c r="O730" s="30"/>
      <c r="P730" s="31"/>
      <c r="Q730" s="32"/>
      <c r="R730" s="62"/>
      <c r="S730" s="30"/>
      <c r="U730" s="31"/>
      <c r="V730" s="30"/>
    </row>
    <row r="731" spans="2:22" ht="15.75" x14ac:dyDescent="0.25">
      <c r="B731" s="24">
        <v>726</v>
      </c>
      <c r="C731" s="119">
        <v>45</v>
      </c>
      <c r="D731" s="120">
        <v>90.632377904915018</v>
      </c>
      <c r="E731" s="121">
        <v>10746.177639914944</v>
      </c>
      <c r="F731" s="120">
        <v>113.36762209508498</v>
      </c>
      <c r="G731" s="119">
        <v>218268.60564852948</v>
      </c>
      <c r="I731" s="31"/>
      <c r="J731" s="30"/>
      <c r="L731" s="6"/>
      <c r="N731" s="24">
        <v>726</v>
      </c>
      <c r="O731" s="30"/>
      <c r="P731" s="31"/>
      <c r="Q731" s="32"/>
      <c r="R731" s="62"/>
      <c r="S731" s="30"/>
      <c r="U731" s="31"/>
      <c r="V731" s="30"/>
    </row>
    <row r="732" spans="2:22" ht="15.75" x14ac:dyDescent="0.25">
      <c r="B732" s="24">
        <v>727</v>
      </c>
      <c r="C732" s="119">
        <v>46</v>
      </c>
      <c r="D732" s="120">
        <v>91.605989586508116</v>
      </c>
      <c r="E732" s="121">
        <v>13882.277818227683</v>
      </c>
      <c r="F732" s="120">
        <v>111.39401041349188</v>
      </c>
      <c r="G732" s="119">
        <v>546402.599846642</v>
      </c>
      <c r="I732" s="31"/>
      <c r="J732" s="30"/>
      <c r="L732" s="6"/>
      <c r="N732" s="24">
        <v>727</v>
      </c>
      <c r="O732" s="30"/>
      <c r="P732" s="31"/>
      <c r="Q732" s="32"/>
      <c r="R732" s="62"/>
      <c r="S732" s="30"/>
      <c r="U732" s="31"/>
      <c r="V732" s="30"/>
    </row>
    <row r="733" spans="2:22" ht="15.75" x14ac:dyDescent="0.25">
      <c r="B733" s="24">
        <v>728</v>
      </c>
      <c r="C733" s="119">
        <v>44</v>
      </c>
      <c r="D733" s="120">
        <v>80.854482836882141</v>
      </c>
      <c r="E733" s="121">
        <v>12583.464332258909</v>
      </c>
      <c r="F733" s="120">
        <v>124.14551716311786</v>
      </c>
      <c r="G733" s="119">
        <v>562180.68723192974</v>
      </c>
      <c r="I733" s="31"/>
      <c r="J733" s="30"/>
      <c r="L733" s="6"/>
      <c r="N733" s="24">
        <v>728</v>
      </c>
      <c r="O733" s="30"/>
      <c r="P733" s="31"/>
      <c r="Q733" s="32"/>
      <c r="R733" s="62"/>
      <c r="S733" s="30"/>
      <c r="U733" s="31"/>
      <c r="V733" s="30"/>
    </row>
    <row r="734" spans="2:22" ht="15.75" x14ac:dyDescent="0.25">
      <c r="B734" s="24">
        <v>729</v>
      </c>
      <c r="C734" s="119">
        <v>45</v>
      </c>
      <c r="D734" s="120">
        <v>96.10786310494376</v>
      </c>
      <c r="E734" s="121">
        <v>23997.867960894153</v>
      </c>
      <c r="F734" s="120">
        <v>107.89213689505624</v>
      </c>
      <c r="G734" s="119">
        <v>1589181.2552262759</v>
      </c>
      <c r="I734" s="31"/>
      <c r="J734" s="30"/>
      <c r="L734" s="6"/>
      <c r="N734" s="24">
        <v>729</v>
      </c>
      <c r="O734" s="30"/>
      <c r="P734" s="31"/>
      <c r="Q734" s="32"/>
      <c r="R734" s="62"/>
      <c r="S734" s="30"/>
      <c r="U734" s="31"/>
      <c r="V734" s="30"/>
    </row>
    <row r="735" spans="2:22" ht="15.75" x14ac:dyDescent="0.25">
      <c r="B735" s="24">
        <v>730</v>
      </c>
      <c r="C735" s="119">
        <v>44</v>
      </c>
      <c r="D735" s="120">
        <v>94.911615256743417</v>
      </c>
      <c r="E735" s="121">
        <v>7212.6224589831127</v>
      </c>
      <c r="F735" s="120">
        <v>110.08838474325658</v>
      </c>
      <c r="G735" s="119">
        <v>-205974.04372761375</v>
      </c>
      <c r="I735" s="31"/>
      <c r="J735" s="30"/>
      <c r="L735" s="6"/>
      <c r="N735" s="24">
        <v>730</v>
      </c>
      <c r="O735" s="30"/>
      <c r="P735" s="31"/>
      <c r="Q735" s="32"/>
      <c r="R735" s="62"/>
      <c r="S735" s="30"/>
      <c r="U735" s="31"/>
      <c r="V735" s="30"/>
    </row>
    <row r="736" spans="2:22" ht="15.75" x14ac:dyDescent="0.25">
      <c r="B736" s="24">
        <v>731</v>
      </c>
      <c r="C736" s="119">
        <v>43</v>
      </c>
      <c r="D736" s="120">
        <v>88.88227826695676</v>
      </c>
      <c r="E736" s="121">
        <v>23601.628909981395</v>
      </c>
      <c r="F736" s="120">
        <v>117.11772173304324</v>
      </c>
      <c r="G736" s="119">
        <v>1764169.0071257497</v>
      </c>
      <c r="I736" s="31"/>
      <c r="J736" s="30"/>
      <c r="L736" s="6"/>
      <c r="N736" s="24">
        <v>731</v>
      </c>
      <c r="O736" s="30"/>
      <c r="P736" s="31"/>
      <c r="Q736" s="32"/>
      <c r="R736" s="62"/>
      <c r="S736" s="30"/>
      <c r="U736" s="31"/>
      <c r="V736" s="30"/>
    </row>
    <row r="737" spans="2:22" ht="15.75" x14ac:dyDescent="0.25">
      <c r="B737" s="24">
        <v>732</v>
      </c>
      <c r="C737" s="119">
        <v>47</v>
      </c>
      <c r="D737" s="120">
        <v>81.807268244055706</v>
      </c>
      <c r="E737" s="121">
        <v>10223.958450375278</v>
      </c>
      <c r="F737" s="120">
        <v>120.19273175594429</v>
      </c>
      <c r="G737" s="119">
        <v>228845.49550987571</v>
      </c>
      <c r="I737" s="31"/>
      <c r="J737" s="30"/>
      <c r="L737" s="6"/>
      <c r="N737" s="24">
        <v>732</v>
      </c>
      <c r="O737" s="30"/>
      <c r="P737" s="31"/>
      <c r="Q737" s="32"/>
      <c r="R737" s="62"/>
      <c r="S737" s="30"/>
      <c r="U737" s="31"/>
      <c r="V737" s="30"/>
    </row>
    <row r="738" spans="2:22" ht="15.75" x14ac:dyDescent="0.25">
      <c r="B738" s="24">
        <v>733</v>
      </c>
      <c r="C738" s="119">
        <v>44</v>
      </c>
      <c r="D738" s="120">
        <v>93.611792463852623</v>
      </c>
      <c r="E738" s="121">
        <v>8273.3733472127515</v>
      </c>
      <c r="F738" s="120">
        <v>111.38820753614738</v>
      </c>
      <c r="G738" s="119">
        <v>-78443.772576635703</v>
      </c>
      <c r="I738" s="31"/>
      <c r="J738" s="30"/>
      <c r="L738" s="6"/>
      <c r="N738" s="24">
        <v>733</v>
      </c>
      <c r="O738" s="30"/>
      <c r="P738" s="31"/>
      <c r="Q738" s="32"/>
      <c r="R738" s="62"/>
      <c r="S738" s="30"/>
      <c r="U738" s="31"/>
      <c r="V738" s="30"/>
    </row>
    <row r="739" spans="2:22" ht="15.75" x14ac:dyDescent="0.25">
      <c r="B739" s="24">
        <v>734</v>
      </c>
      <c r="C739" s="119">
        <v>45</v>
      </c>
      <c r="D739" s="120">
        <v>99.089645635956259</v>
      </c>
      <c r="E739" s="121">
        <v>15674.637779344754</v>
      </c>
      <c r="F739" s="120">
        <v>104.91035436404374</v>
      </c>
      <c r="G739" s="119">
        <v>644431.80395908584</v>
      </c>
      <c r="I739" s="31"/>
      <c r="J739" s="30"/>
      <c r="L739" s="6"/>
      <c r="N739" s="24">
        <v>734</v>
      </c>
      <c r="O739" s="30"/>
      <c r="P739" s="31"/>
      <c r="Q739" s="32"/>
      <c r="R739" s="62"/>
      <c r="S739" s="30"/>
      <c r="U739" s="31"/>
      <c r="V739" s="30"/>
    </row>
    <row r="740" spans="2:22" ht="15.75" x14ac:dyDescent="0.25">
      <c r="B740" s="24">
        <v>735</v>
      </c>
      <c r="C740" s="119">
        <v>47</v>
      </c>
      <c r="D740" s="120">
        <v>81.103804292879417</v>
      </c>
      <c r="E740" s="121">
        <v>11196.735832216022</v>
      </c>
      <c r="F740" s="120">
        <v>120.89619570712058</v>
      </c>
      <c r="G740" s="119">
        <v>353642.76645251783</v>
      </c>
      <c r="I740" s="31"/>
      <c r="J740" s="30"/>
      <c r="L740" s="6"/>
      <c r="N740" s="24">
        <v>735</v>
      </c>
      <c r="O740" s="30"/>
      <c r="P740" s="31"/>
      <c r="Q740" s="32"/>
      <c r="R740" s="62"/>
      <c r="S740" s="30"/>
      <c r="U740" s="31"/>
      <c r="V740" s="30"/>
    </row>
    <row r="741" spans="2:22" ht="15.75" x14ac:dyDescent="0.25">
      <c r="B741" s="24">
        <v>736</v>
      </c>
      <c r="C741" s="119">
        <v>45</v>
      </c>
      <c r="D741" s="120">
        <v>83.501782779158773</v>
      </c>
      <c r="E741" s="121">
        <v>18896.217946524161</v>
      </c>
      <c r="F741" s="120">
        <v>120.49821722084123</v>
      </c>
      <c r="G741" s="119">
        <v>1276960.5747726266</v>
      </c>
      <c r="I741" s="31"/>
      <c r="J741" s="30"/>
      <c r="L741" s="6"/>
      <c r="N741" s="24">
        <v>736</v>
      </c>
      <c r="O741" s="30"/>
      <c r="P741" s="31"/>
      <c r="Q741" s="32"/>
      <c r="R741" s="62"/>
      <c r="S741" s="30"/>
      <c r="U741" s="31"/>
      <c r="V741" s="30"/>
    </row>
    <row r="742" spans="2:22" ht="15.75" x14ac:dyDescent="0.25">
      <c r="B742" s="24">
        <v>737</v>
      </c>
      <c r="C742" s="119">
        <v>47</v>
      </c>
      <c r="D742" s="120">
        <v>94.386083252473995</v>
      </c>
      <c r="E742" s="121">
        <v>16803.181023282254</v>
      </c>
      <c r="F742" s="120">
        <v>107.61391674752601</v>
      </c>
      <c r="G742" s="119">
        <v>808256.12373310537</v>
      </c>
      <c r="I742" s="31"/>
      <c r="J742" s="30"/>
      <c r="L742" s="6"/>
      <c r="N742" s="24">
        <v>737</v>
      </c>
      <c r="O742" s="30"/>
      <c r="P742" s="31"/>
      <c r="Q742" s="32"/>
      <c r="R742" s="62"/>
      <c r="S742" s="30"/>
      <c r="U742" s="31"/>
      <c r="V742" s="30"/>
    </row>
    <row r="743" spans="2:22" ht="15.75" x14ac:dyDescent="0.25">
      <c r="B743" s="24">
        <v>738</v>
      </c>
      <c r="C743" s="119">
        <v>47</v>
      </c>
      <c r="D743" s="120">
        <v>96.797131266830391</v>
      </c>
      <c r="E743" s="121">
        <v>15461.482814180605</v>
      </c>
      <c r="F743" s="120">
        <v>105.20286873316961</v>
      </c>
      <c r="G743" s="119">
        <v>626592.34692039993</v>
      </c>
      <c r="I743" s="31"/>
      <c r="J743" s="30"/>
      <c r="L743" s="6"/>
      <c r="N743" s="24">
        <v>738</v>
      </c>
      <c r="O743" s="30"/>
      <c r="P743" s="31"/>
      <c r="Q743" s="32"/>
      <c r="R743" s="62"/>
      <c r="S743" s="30"/>
      <c r="U743" s="31"/>
      <c r="V743" s="30"/>
    </row>
    <row r="744" spans="2:22" ht="15.75" x14ac:dyDescent="0.25">
      <c r="B744" s="24">
        <v>739</v>
      </c>
      <c r="C744" s="119">
        <v>46</v>
      </c>
      <c r="D744" s="120">
        <v>94.107027442551811</v>
      </c>
      <c r="E744" s="121">
        <v>17259.212633247145</v>
      </c>
      <c r="F744" s="120">
        <v>108.89297255744819</v>
      </c>
      <c r="G744" s="119">
        <v>879406.96763534448</v>
      </c>
      <c r="I744" s="31"/>
      <c r="J744" s="30"/>
      <c r="L744" s="6"/>
      <c r="N744" s="24">
        <v>739</v>
      </c>
      <c r="O744" s="30"/>
      <c r="P744" s="31"/>
      <c r="Q744" s="32"/>
      <c r="R744" s="62"/>
      <c r="S744" s="30"/>
      <c r="U744" s="31"/>
      <c r="V744" s="30"/>
    </row>
    <row r="745" spans="2:22" ht="15.75" x14ac:dyDescent="0.25">
      <c r="B745" s="24">
        <v>740</v>
      </c>
      <c r="C745" s="119">
        <v>47</v>
      </c>
      <c r="D745" s="120">
        <v>85.422719111280387</v>
      </c>
      <c r="E745" s="121">
        <v>14607.871118939756</v>
      </c>
      <c r="F745" s="120">
        <v>116.57728088871961</v>
      </c>
      <c r="G745" s="119">
        <v>702945.89461885486</v>
      </c>
      <c r="I745" s="31"/>
      <c r="J745" s="30"/>
      <c r="L745" s="6"/>
      <c r="N745" s="24">
        <v>740</v>
      </c>
      <c r="O745" s="30"/>
      <c r="P745" s="31"/>
      <c r="Q745" s="32"/>
      <c r="R745" s="62"/>
      <c r="S745" s="30"/>
      <c r="U745" s="31"/>
      <c r="V745" s="30"/>
    </row>
    <row r="746" spans="2:22" ht="15.75" x14ac:dyDescent="0.25">
      <c r="B746" s="24">
        <v>741</v>
      </c>
      <c r="C746" s="119">
        <v>46</v>
      </c>
      <c r="D746" s="120">
        <v>84.610530343541527</v>
      </c>
      <c r="E746" s="121">
        <v>11845.01298737559</v>
      </c>
      <c r="F746" s="120">
        <v>118.38946965645847</v>
      </c>
      <c r="G746" s="119">
        <v>402324.80564925889</v>
      </c>
      <c r="I746" s="31"/>
      <c r="J746" s="30"/>
      <c r="L746" s="6"/>
      <c r="N746" s="24">
        <v>741</v>
      </c>
      <c r="O746" s="30"/>
      <c r="P746" s="31"/>
      <c r="Q746" s="32"/>
      <c r="R746" s="62"/>
      <c r="S746" s="30"/>
      <c r="U746" s="31"/>
      <c r="V746" s="30"/>
    </row>
    <row r="747" spans="2:22" ht="15.75" x14ac:dyDescent="0.25">
      <c r="B747" s="24">
        <v>742</v>
      </c>
      <c r="C747" s="119">
        <v>47</v>
      </c>
      <c r="D747" s="120">
        <v>80.760962631063947</v>
      </c>
      <c r="E747" s="121">
        <v>5710.5024022284379</v>
      </c>
      <c r="F747" s="120">
        <v>121.23903736893605</v>
      </c>
      <c r="G747" s="119">
        <v>-307664.18586082733</v>
      </c>
      <c r="I747" s="31"/>
      <c r="J747" s="30"/>
      <c r="L747" s="6"/>
      <c r="N747" s="24">
        <v>742</v>
      </c>
      <c r="O747" s="30"/>
      <c r="P747" s="31"/>
      <c r="Q747" s="32"/>
      <c r="R747" s="62"/>
      <c r="S747" s="30"/>
      <c r="U747" s="31"/>
      <c r="V747" s="30"/>
    </row>
    <row r="748" spans="2:22" ht="15.75" x14ac:dyDescent="0.25">
      <c r="B748" s="24">
        <v>743</v>
      </c>
      <c r="C748" s="119">
        <v>45</v>
      </c>
      <c r="D748" s="120">
        <v>89.068147750159795</v>
      </c>
      <c r="E748" s="121">
        <v>10415.569864974073</v>
      </c>
      <c r="F748" s="120">
        <v>114.9318522498402</v>
      </c>
      <c r="G748" s="119">
        <v>197080.73681908823</v>
      </c>
      <c r="I748" s="31"/>
      <c r="J748" s="30"/>
      <c r="L748" s="6"/>
      <c r="N748" s="24">
        <v>743</v>
      </c>
      <c r="O748" s="30"/>
      <c r="P748" s="31"/>
      <c r="Q748" s="32"/>
      <c r="R748" s="62"/>
      <c r="S748" s="30"/>
      <c r="U748" s="31"/>
      <c r="V748" s="30"/>
    </row>
    <row r="749" spans="2:22" ht="15.75" x14ac:dyDescent="0.25">
      <c r="B749" s="24">
        <v>744</v>
      </c>
      <c r="C749" s="119">
        <v>45</v>
      </c>
      <c r="D749" s="120">
        <v>95.418690188269522</v>
      </c>
      <c r="E749" s="121">
        <v>13305.140941505355</v>
      </c>
      <c r="F749" s="120">
        <v>108.58130981173048</v>
      </c>
      <c r="G749" s="119">
        <v>444689.63065833226</v>
      </c>
      <c r="I749" s="31"/>
      <c r="J749" s="30"/>
      <c r="L749" s="6"/>
      <c r="N749" s="24">
        <v>744</v>
      </c>
      <c r="O749" s="30"/>
      <c r="P749" s="31"/>
      <c r="Q749" s="32"/>
      <c r="R749" s="62"/>
      <c r="S749" s="30"/>
      <c r="U749" s="31"/>
      <c r="V749" s="30"/>
    </row>
    <row r="750" spans="2:22" ht="15.75" x14ac:dyDescent="0.25">
      <c r="B750" s="24">
        <v>745</v>
      </c>
      <c r="C750" s="119">
        <v>45</v>
      </c>
      <c r="D750" s="120">
        <v>97.443164225201926</v>
      </c>
      <c r="E750" s="121">
        <v>15212.560403105144</v>
      </c>
      <c r="F750" s="120">
        <v>106.55683577479807</v>
      </c>
      <c r="G750" s="119">
        <v>621002.30058787088</v>
      </c>
      <c r="I750" s="31"/>
      <c r="J750" s="30"/>
      <c r="L750" s="6"/>
      <c r="N750" s="24">
        <v>745</v>
      </c>
      <c r="O750" s="30"/>
      <c r="P750" s="31"/>
      <c r="Q750" s="32"/>
      <c r="R750" s="62"/>
      <c r="S750" s="30"/>
      <c r="U750" s="31"/>
      <c r="V750" s="30"/>
    </row>
    <row r="751" spans="2:22" ht="15.75" x14ac:dyDescent="0.25">
      <c r="B751" s="24">
        <v>746</v>
      </c>
      <c r="C751" s="119">
        <v>44</v>
      </c>
      <c r="D751" s="120">
        <v>80.990211377934997</v>
      </c>
      <c r="E751" s="121">
        <v>7945.5566505107008</v>
      </c>
      <c r="F751" s="120">
        <v>124.009788622065</v>
      </c>
      <c r="G751" s="119">
        <v>-14673.19928552513</v>
      </c>
      <c r="I751" s="31"/>
      <c r="J751" s="30"/>
      <c r="L751" s="6"/>
      <c r="N751" s="24">
        <v>746</v>
      </c>
      <c r="O751" s="30"/>
      <c r="P751" s="31"/>
      <c r="Q751" s="32"/>
      <c r="R751" s="62"/>
      <c r="S751" s="30"/>
      <c r="U751" s="31"/>
      <c r="V751" s="30"/>
    </row>
    <row r="752" spans="2:22" ht="15.75" x14ac:dyDescent="0.25">
      <c r="B752" s="24">
        <v>747</v>
      </c>
      <c r="C752" s="119">
        <v>44</v>
      </c>
      <c r="D752" s="120">
        <v>87.555146572863308</v>
      </c>
      <c r="E752" s="121">
        <v>16372.229699849382</v>
      </c>
      <c r="F752" s="120">
        <v>117.44485342713669</v>
      </c>
      <c r="G752" s="119">
        <v>922834.11737422482</v>
      </c>
      <c r="I752" s="31"/>
      <c r="J752" s="30"/>
      <c r="L752" s="6"/>
      <c r="N752" s="24">
        <v>747</v>
      </c>
      <c r="O752" s="30"/>
      <c r="P752" s="31"/>
      <c r="Q752" s="32"/>
      <c r="R752" s="62"/>
      <c r="S752" s="30"/>
      <c r="U752" s="31"/>
      <c r="V752" s="30"/>
    </row>
    <row r="753" spans="2:22" ht="15.75" x14ac:dyDescent="0.25">
      <c r="B753" s="24">
        <v>748</v>
      </c>
      <c r="C753" s="119">
        <v>47</v>
      </c>
      <c r="D753" s="120">
        <v>82.382303810556508</v>
      </c>
      <c r="E753" s="121">
        <v>19188.673858713631</v>
      </c>
      <c r="F753" s="120">
        <v>119.61769618944349</v>
      </c>
      <c r="G753" s="119">
        <v>1295304.9599099234</v>
      </c>
      <c r="I753" s="31"/>
      <c r="J753" s="30"/>
      <c r="L753" s="6"/>
      <c r="N753" s="24">
        <v>748</v>
      </c>
      <c r="O753" s="30"/>
      <c r="P753" s="31"/>
      <c r="Q753" s="32"/>
      <c r="R753" s="62"/>
      <c r="S753" s="30"/>
      <c r="U753" s="31"/>
      <c r="V753" s="30"/>
    </row>
    <row r="754" spans="2:22" ht="15.75" x14ac:dyDescent="0.25">
      <c r="B754" s="24">
        <v>749</v>
      </c>
      <c r="C754" s="119">
        <v>45</v>
      </c>
      <c r="D754" s="120">
        <v>97.420648457149426</v>
      </c>
      <c r="E754" s="121">
        <v>18669.042043013527</v>
      </c>
      <c r="F754" s="120">
        <v>106.57935154285057</v>
      </c>
      <c r="G754" s="119">
        <v>989734.39487059601</v>
      </c>
      <c r="I754" s="31"/>
      <c r="J754" s="30"/>
      <c r="L754" s="6"/>
      <c r="N754" s="24">
        <v>749</v>
      </c>
      <c r="O754" s="30"/>
      <c r="P754" s="31"/>
      <c r="Q754" s="32"/>
      <c r="R754" s="62"/>
      <c r="S754" s="30"/>
      <c r="U754" s="31"/>
      <c r="V754" s="30"/>
    </row>
    <row r="755" spans="2:22" ht="15.75" x14ac:dyDescent="0.25">
      <c r="B755" s="24">
        <v>750</v>
      </c>
      <c r="C755" s="119">
        <v>47</v>
      </c>
      <c r="D755" s="120">
        <v>89.470575046299388</v>
      </c>
      <c r="E755" s="121">
        <v>19832.100514414291</v>
      </c>
      <c r="F755" s="120">
        <v>112.52942495370061</v>
      </c>
      <c r="G755" s="119">
        <v>1231694.8665110301</v>
      </c>
      <c r="I755" s="31"/>
      <c r="J755" s="30"/>
      <c r="L755" s="6"/>
      <c r="N755" s="24">
        <v>750</v>
      </c>
      <c r="O755" s="30"/>
      <c r="P755" s="31"/>
      <c r="Q755" s="32"/>
      <c r="R755" s="62"/>
      <c r="S755" s="30"/>
      <c r="U755" s="31"/>
      <c r="V755" s="30"/>
    </row>
    <row r="756" spans="2:22" ht="15.75" x14ac:dyDescent="0.25">
      <c r="B756" s="24">
        <v>751</v>
      </c>
      <c r="C756" s="119">
        <v>44</v>
      </c>
      <c r="D756" s="120">
        <v>82.009467041022432</v>
      </c>
      <c r="E756" s="121">
        <v>17848.457892683811</v>
      </c>
      <c r="F756" s="120">
        <v>122.99053295897757</v>
      </c>
      <c r="G756" s="119">
        <v>1195191.3487170516</v>
      </c>
      <c r="I756" s="31"/>
      <c r="J756" s="30"/>
      <c r="L756" s="6"/>
      <c r="N756" s="24">
        <v>751</v>
      </c>
      <c r="O756" s="30"/>
      <c r="P756" s="31"/>
      <c r="Q756" s="32"/>
      <c r="R756" s="62"/>
      <c r="S756" s="30"/>
      <c r="U756" s="31"/>
      <c r="V756" s="30"/>
    </row>
    <row r="757" spans="2:22" ht="15.75" x14ac:dyDescent="0.25">
      <c r="B757" s="24">
        <v>752</v>
      </c>
      <c r="C757" s="119">
        <v>44</v>
      </c>
      <c r="D757" s="120">
        <v>98.391518731198602</v>
      </c>
      <c r="E757" s="121">
        <v>14455.517284825204</v>
      </c>
      <c r="F757" s="120">
        <v>106.6084812688014</v>
      </c>
      <c r="G757" s="119">
        <v>541080.74369012262</v>
      </c>
      <c r="I757" s="31"/>
      <c r="J757" s="30"/>
      <c r="L757" s="6"/>
      <c r="N757" s="24">
        <v>752</v>
      </c>
      <c r="O757" s="30"/>
      <c r="P757" s="31"/>
      <c r="Q757" s="32"/>
      <c r="R757" s="62"/>
      <c r="S757" s="30"/>
      <c r="U757" s="31"/>
      <c r="V757" s="30"/>
    </row>
    <row r="758" spans="2:22" ht="15.75" x14ac:dyDescent="0.25">
      <c r="B758" s="24">
        <v>753</v>
      </c>
      <c r="C758" s="119">
        <v>43</v>
      </c>
      <c r="D758" s="120">
        <v>81.986556703574593</v>
      </c>
      <c r="E758" s="121">
        <v>17677.816957841955</v>
      </c>
      <c r="F758" s="120">
        <v>124.01344329642541</v>
      </c>
      <c r="G758" s="119">
        <v>1192286.9509059209</v>
      </c>
      <c r="I758" s="31"/>
      <c r="J758" s="30"/>
      <c r="L758" s="6"/>
      <c r="N758" s="24">
        <v>753</v>
      </c>
      <c r="O758" s="30"/>
      <c r="P758" s="31"/>
      <c r="Q758" s="32"/>
      <c r="R758" s="62"/>
      <c r="S758" s="30"/>
      <c r="U758" s="31"/>
      <c r="V758" s="30"/>
    </row>
    <row r="759" spans="2:22" ht="15.75" x14ac:dyDescent="0.25">
      <c r="B759" s="24">
        <v>754</v>
      </c>
      <c r="C759" s="119">
        <v>47</v>
      </c>
      <c r="D759" s="120">
        <v>93.284568695945651</v>
      </c>
      <c r="E759" s="121">
        <v>11580.868837653823</v>
      </c>
      <c r="F759" s="120">
        <v>108.71543130405435</v>
      </c>
      <c r="G759" s="119">
        <v>259019.15056121792</v>
      </c>
      <c r="I759" s="31"/>
      <c r="J759" s="30"/>
      <c r="L759" s="6"/>
      <c r="N759" s="24">
        <v>754</v>
      </c>
      <c r="O759" s="30"/>
      <c r="P759" s="31"/>
      <c r="Q759" s="32"/>
      <c r="R759" s="62"/>
      <c r="S759" s="30"/>
      <c r="U759" s="31"/>
      <c r="V759" s="30"/>
    </row>
    <row r="760" spans="2:22" ht="15.75" x14ac:dyDescent="0.25">
      <c r="B760" s="24">
        <v>755</v>
      </c>
      <c r="C760" s="119">
        <v>45</v>
      </c>
      <c r="D760" s="120">
        <v>82.936950714568397</v>
      </c>
      <c r="E760" s="121">
        <v>21003.045535453046</v>
      </c>
      <c r="F760" s="120">
        <v>121.0630492854316</v>
      </c>
      <c r="G760" s="119">
        <v>1542692.7368027163</v>
      </c>
      <c r="I760" s="31"/>
      <c r="J760" s="30"/>
      <c r="L760" s="6"/>
      <c r="N760" s="24">
        <v>755</v>
      </c>
      <c r="O760" s="30"/>
      <c r="P760" s="31"/>
      <c r="Q760" s="32"/>
      <c r="R760" s="62"/>
      <c r="S760" s="30"/>
      <c r="U760" s="31"/>
      <c r="V760" s="30"/>
    </row>
    <row r="761" spans="2:22" ht="15.75" x14ac:dyDescent="0.25">
      <c r="B761" s="24">
        <v>756</v>
      </c>
      <c r="C761" s="119">
        <v>44</v>
      </c>
      <c r="D761" s="120">
        <v>87.323249307596797</v>
      </c>
      <c r="E761" s="121">
        <v>19024.440622924143</v>
      </c>
      <c r="F761" s="120">
        <v>117.6767506924032</v>
      </c>
      <c r="G761" s="119">
        <v>1238734.3562462721</v>
      </c>
      <c r="I761" s="31"/>
      <c r="J761" s="30"/>
      <c r="L761" s="6"/>
      <c r="N761" s="24">
        <v>756</v>
      </c>
      <c r="O761" s="30"/>
      <c r="P761" s="31"/>
      <c r="Q761" s="32"/>
      <c r="R761" s="62"/>
      <c r="S761" s="30"/>
      <c r="U761" s="31"/>
      <c r="V761" s="30"/>
    </row>
    <row r="762" spans="2:22" ht="15.75" x14ac:dyDescent="0.25">
      <c r="B762" s="24">
        <v>757</v>
      </c>
      <c r="C762" s="119">
        <v>44</v>
      </c>
      <c r="D762" s="120">
        <v>81.060755157963939</v>
      </c>
      <c r="E762" s="121">
        <v>17835.144701664911</v>
      </c>
      <c r="F762" s="120">
        <v>123.93924484203606</v>
      </c>
      <c r="G762" s="119">
        <v>1210474.3659727895</v>
      </c>
      <c r="I762" s="31"/>
      <c r="J762" s="30"/>
      <c r="L762" s="6"/>
      <c r="N762" s="24">
        <v>757</v>
      </c>
      <c r="O762" s="30"/>
      <c r="P762" s="31"/>
      <c r="Q762" s="32"/>
      <c r="R762" s="62"/>
      <c r="S762" s="30"/>
      <c r="U762" s="31"/>
      <c r="V762" s="30"/>
    </row>
    <row r="763" spans="2:22" ht="15.75" x14ac:dyDescent="0.25">
      <c r="B763" s="24">
        <v>758</v>
      </c>
      <c r="C763" s="119">
        <v>44</v>
      </c>
      <c r="D763" s="120">
        <v>81.959514910022918</v>
      </c>
      <c r="E763" s="121">
        <v>15882.812073388002</v>
      </c>
      <c r="F763" s="120">
        <v>123.04048508997708</v>
      </c>
      <c r="G763" s="119">
        <v>954228.90210260451</v>
      </c>
      <c r="I763" s="31"/>
      <c r="J763" s="30"/>
      <c r="L763" s="6"/>
      <c r="N763" s="24">
        <v>758</v>
      </c>
      <c r="O763" s="30"/>
      <c r="P763" s="31"/>
      <c r="Q763" s="32"/>
      <c r="R763" s="62"/>
      <c r="S763" s="30"/>
      <c r="U763" s="31"/>
      <c r="V763" s="30"/>
    </row>
    <row r="764" spans="2:22" ht="15.75" x14ac:dyDescent="0.25">
      <c r="B764" s="24">
        <v>759</v>
      </c>
      <c r="C764" s="119">
        <v>44</v>
      </c>
      <c r="D764" s="120">
        <v>84.535534048587323</v>
      </c>
      <c r="E764" s="121">
        <v>12410.641813538128</v>
      </c>
      <c r="F764" s="120">
        <v>120.46446595141268</v>
      </c>
      <c r="G764" s="119">
        <v>495041.33818214224</v>
      </c>
      <c r="I764" s="31"/>
      <c r="J764" s="30"/>
      <c r="L764" s="6"/>
      <c r="N764" s="24">
        <v>759</v>
      </c>
      <c r="O764" s="30"/>
      <c r="P764" s="31"/>
      <c r="Q764" s="32"/>
      <c r="R764" s="62"/>
      <c r="S764" s="30"/>
      <c r="U764" s="31"/>
      <c r="V764" s="30"/>
    </row>
    <row r="765" spans="2:22" ht="15.75" x14ac:dyDescent="0.25">
      <c r="B765" s="24">
        <v>760</v>
      </c>
      <c r="C765" s="119">
        <v>45</v>
      </c>
      <c r="D765" s="120">
        <v>90.97028532744261</v>
      </c>
      <c r="E765" s="121">
        <v>24855.367483197206</v>
      </c>
      <c r="F765" s="120">
        <v>113.02971467255739</v>
      </c>
      <c r="G765" s="119">
        <v>1809395.0947073409</v>
      </c>
      <c r="I765" s="31"/>
      <c r="J765" s="30"/>
      <c r="L765" s="6"/>
      <c r="N765" s="24">
        <v>760</v>
      </c>
      <c r="O765" s="30"/>
      <c r="P765" s="31"/>
      <c r="Q765" s="32"/>
      <c r="R765" s="62"/>
      <c r="S765" s="30"/>
      <c r="U765" s="31"/>
      <c r="V765" s="30"/>
    </row>
    <row r="766" spans="2:22" ht="15.75" x14ac:dyDescent="0.25">
      <c r="B766" s="24">
        <v>761</v>
      </c>
      <c r="C766" s="119">
        <v>44</v>
      </c>
      <c r="D766" s="120">
        <v>86.008293222339191</v>
      </c>
      <c r="E766" s="121">
        <v>14172.599619425511</v>
      </c>
      <c r="F766" s="120">
        <v>118.99170677766081</v>
      </c>
      <c r="G766" s="119">
        <v>686421.81819186755</v>
      </c>
      <c r="I766" s="31"/>
      <c r="J766" s="30"/>
      <c r="L766" s="6"/>
      <c r="N766" s="24">
        <v>761</v>
      </c>
      <c r="O766" s="30"/>
      <c r="P766" s="31"/>
      <c r="Q766" s="32"/>
      <c r="R766" s="62"/>
      <c r="S766" s="30"/>
      <c r="U766" s="31"/>
      <c r="V766" s="30"/>
    </row>
    <row r="767" spans="2:22" ht="15.75" x14ac:dyDescent="0.25">
      <c r="B767" s="24">
        <v>762</v>
      </c>
      <c r="C767" s="119">
        <v>46</v>
      </c>
      <c r="D767" s="120">
        <v>96.360291600389672</v>
      </c>
      <c r="E767" s="121">
        <v>13502.032157931184</v>
      </c>
      <c r="F767" s="120">
        <v>106.63970839961033</v>
      </c>
      <c r="G767" s="119">
        <v>439852.77212394285</v>
      </c>
      <c r="I767" s="31"/>
      <c r="J767" s="30"/>
      <c r="L767" s="6"/>
      <c r="N767" s="24">
        <v>762</v>
      </c>
      <c r="O767" s="30"/>
      <c r="P767" s="31"/>
      <c r="Q767" s="32"/>
      <c r="R767" s="62"/>
      <c r="S767" s="30"/>
      <c r="U767" s="31"/>
      <c r="V767" s="30"/>
    </row>
    <row r="768" spans="2:22" ht="15.75" x14ac:dyDescent="0.25">
      <c r="B768" s="24">
        <v>763</v>
      </c>
      <c r="C768" s="119">
        <v>43</v>
      </c>
      <c r="D768" s="120">
        <v>98.304225945104065</v>
      </c>
      <c r="E768" s="121">
        <v>10936.996259869014</v>
      </c>
      <c r="F768" s="120">
        <v>107.69577405489594</v>
      </c>
      <c r="G768" s="119">
        <v>177868.27804209525</v>
      </c>
      <c r="I768" s="31"/>
      <c r="J768" s="30"/>
      <c r="L768" s="6"/>
      <c r="N768" s="24">
        <v>763</v>
      </c>
      <c r="O768" s="30"/>
      <c r="P768" s="31"/>
      <c r="Q768" s="32"/>
      <c r="R768" s="62"/>
      <c r="S768" s="30"/>
      <c r="U768" s="31"/>
      <c r="V768" s="30"/>
    </row>
    <row r="769" spans="2:22" ht="15.75" x14ac:dyDescent="0.25">
      <c r="B769" s="24">
        <v>764</v>
      </c>
      <c r="C769" s="119">
        <v>45</v>
      </c>
      <c r="D769" s="120">
        <v>86.150985130327669</v>
      </c>
      <c r="E769" s="121">
        <v>17948.175522948968</v>
      </c>
      <c r="F769" s="120">
        <v>117.84901486967233</v>
      </c>
      <c r="G769" s="119">
        <v>1115174.804087502</v>
      </c>
      <c r="I769" s="31"/>
      <c r="J769" s="30"/>
      <c r="L769" s="6"/>
      <c r="N769" s="24">
        <v>764</v>
      </c>
      <c r="O769" s="30"/>
      <c r="P769" s="31"/>
      <c r="Q769" s="32"/>
      <c r="R769" s="62"/>
      <c r="S769" s="30"/>
      <c r="U769" s="31"/>
      <c r="V769" s="30"/>
    </row>
    <row r="770" spans="2:22" ht="15.75" x14ac:dyDescent="0.25">
      <c r="B770" s="24">
        <v>765</v>
      </c>
      <c r="C770" s="119">
        <v>47</v>
      </c>
      <c r="D770" s="120">
        <v>88.45603403582686</v>
      </c>
      <c r="E770" s="121">
        <v>20112.949506552573</v>
      </c>
      <c r="F770" s="120">
        <v>113.54396596417314</v>
      </c>
      <c r="G770" s="119">
        <v>1283704.0542111383</v>
      </c>
      <c r="I770" s="31"/>
      <c r="J770" s="30"/>
      <c r="L770" s="6"/>
      <c r="N770" s="24">
        <v>765</v>
      </c>
      <c r="O770" s="30"/>
      <c r="P770" s="31"/>
      <c r="Q770" s="32"/>
      <c r="R770" s="62"/>
      <c r="S770" s="30"/>
      <c r="U770" s="31"/>
      <c r="V770" s="30"/>
    </row>
    <row r="771" spans="2:22" ht="15.75" x14ac:dyDescent="0.25">
      <c r="B771" s="24">
        <v>766</v>
      </c>
      <c r="C771" s="119">
        <v>45</v>
      </c>
      <c r="D771" s="120">
        <v>86.93228733033142</v>
      </c>
      <c r="E771" s="121">
        <v>15118.704149956024</v>
      </c>
      <c r="F771" s="120">
        <v>117.06771266966858</v>
      </c>
      <c r="G771" s="119">
        <v>769912.11336477776</v>
      </c>
      <c r="I771" s="31"/>
      <c r="J771" s="30"/>
      <c r="L771" s="6"/>
      <c r="N771" s="24">
        <v>766</v>
      </c>
      <c r="O771" s="30"/>
      <c r="P771" s="31"/>
      <c r="Q771" s="32"/>
      <c r="R771" s="62"/>
      <c r="S771" s="30"/>
      <c r="U771" s="31"/>
      <c r="V771" s="30"/>
    </row>
    <row r="772" spans="2:22" ht="15.75" x14ac:dyDescent="0.25">
      <c r="B772" s="24">
        <v>767</v>
      </c>
      <c r="C772" s="119">
        <v>45</v>
      </c>
      <c r="D772" s="120">
        <v>83.254112093427239</v>
      </c>
      <c r="E772" s="121">
        <v>22029.525773736757</v>
      </c>
      <c r="F772" s="120">
        <v>120.74588790657276</v>
      </c>
      <c r="G772" s="119">
        <v>1659974.6497105742</v>
      </c>
      <c r="I772" s="31"/>
      <c r="J772" s="30"/>
      <c r="L772" s="6"/>
      <c r="N772" s="24">
        <v>767</v>
      </c>
      <c r="O772" s="30"/>
      <c r="P772" s="31"/>
      <c r="Q772" s="32"/>
      <c r="R772" s="62"/>
      <c r="S772" s="30"/>
      <c r="U772" s="31"/>
      <c r="V772" s="30"/>
    </row>
    <row r="773" spans="2:22" ht="15.75" x14ac:dyDescent="0.25">
      <c r="B773" s="24">
        <v>768</v>
      </c>
      <c r="C773" s="119">
        <v>45</v>
      </c>
      <c r="D773" s="120">
        <v>84.588982600044389</v>
      </c>
      <c r="E773" s="121">
        <v>17904.080735276661</v>
      </c>
      <c r="F773" s="120">
        <v>119.41101739995561</v>
      </c>
      <c r="G773" s="119">
        <v>1137944.4962103316</v>
      </c>
      <c r="I773" s="31"/>
      <c r="J773" s="30"/>
      <c r="L773" s="6"/>
      <c r="N773" s="24">
        <v>768</v>
      </c>
      <c r="O773" s="30"/>
      <c r="P773" s="31"/>
      <c r="Q773" s="32"/>
      <c r="R773" s="62"/>
      <c r="S773" s="30"/>
      <c r="U773" s="31"/>
      <c r="V773" s="30"/>
    </row>
    <row r="774" spans="2:22" ht="15.75" x14ac:dyDescent="0.25">
      <c r="B774" s="24">
        <v>769</v>
      </c>
      <c r="C774" s="119">
        <v>45</v>
      </c>
      <c r="D774" s="120">
        <v>82.980619743628012</v>
      </c>
      <c r="E774" s="121">
        <v>12449.915245609933</v>
      </c>
      <c r="F774" s="120">
        <v>121.01938025637199</v>
      </c>
      <c r="G774" s="119">
        <v>506681.02726807143</v>
      </c>
      <c r="I774" s="31"/>
      <c r="J774" s="30"/>
      <c r="L774" s="6"/>
      <c r="N774" s="24">
        <v>769</v>
      </c>
      <c r="O774" s="30"/>
      <c r="P774" s="31"/>
      <c r="Q774" s="32"/>
      <c r="R774" s="62"/>
      <c r="S774" s="30"/>
      <c r="U774" s="31"/>
      <c r="V774" s="30"/>
    </row>
    <row r="775" spans="2:22" ht="15.75" x14ac:dyDescent="0.25">
      <c r="B775" s="24">
        <v>770</v>
      </c>
      <c r="C775" s="119">
        <v>45</v>
      </c>
      <c r="D775" s="120">
        <v>87.760508961990482</v>
      </c>
      <c r="E775" s="121">
        <v>27748.035270089003</v>
      </c>
      <c r="F775" s="120">
        <v>116.23949103800952</v>
      </c>
      <c r="G775" s="119">
        <v>2225417.4970998829</v>
      </c>
      <c r="I775" s="31"/>
      <c r="J775" s="30"/>
      <c r="L775" s="6"/>
      <c r="N775" s="24">
        <v>770</v>
      </c>
      <c r="O775" s="30"/>
      <c r="P775" s="31"/>
      <c r="Q775" s="32"/>
      <c r="R775" s="62"/>
      <c r="S775" s="30"/>
      <c r="U775" s="31"/>
      <c r="V775" s="30"/>
    </row>
    <row r="776" spans="2:22" ht="15.75" x14ac:dyDescent="0.25">
      <c r="B776" s="24">
        <v>771</v>
      </c>
      <c r="C776" s="119">
        <v>44</v>
      </c>
      <c r="D776" s="120">
        <v>99.465234977225407</v>
      </c>
      <c r="E776" s="121">
        <v>13887.230495157462</v>
      </c>
      <c r="F776" s="120">
        <v>105.53476502277459</v>
      </c>
      <c r="G776" s="119">
        <v>465585.60712355236</v>
      </c>
      <c r="I776" s="31"/>
      <c r="J776" s="30"/>
      <c r="L776" s="6"/>
      <c r="N776" s="24">
        <v>771</v>
      </c>
      <c r="O776" s="30"/>
      <c r="P776" s="31"/>
      <c r="Q776" s="32"/>
      <c r="R776" s="62"/>
      <c r="S776" s="30"/>
      <c r="U776" s="31"/>
      <c r="V776" s="30"/>
    </row>
    <row r="777" spans="2:22" ht="15.75" x14ac:dyDescent="0.25">
      <c r="B777" s="24">
        <v>772</v>
      </c>
      <c r="C777" s="119">
        <v>45</v>
      </c>
      <c r="D777" s="120">
        <v>85.471778841036553</v>
      </c>
      <c r="E777" s="121">
        <v>13826.161613648746</v>
      </c>
      <c r="F777" s="120">
        <v>118.52822115896345</v>
      </c>
      <c r="G777" s="119">
        <v>638790.34152212949</v>
      </c>
      <c r="I777" s="31"/>
      <c r="J777" s="30"/>
      <c r="L777" s="6"/>
      <c r="N777" s="24">
        <v>772</v>
      </c>
      <c r="O777" s="30"/>
      <c r="P777" s="31"/>
      <c r="Q777" s="32"/>
      <c r="R777" s="62"/>
      <c r="S777" s="30"/>
      <c r="U777" s="31"/>
      <c r="V777" s="30"/>
    </row>
    <row r="778" spans="2:22" ht="15.75" x14ac:dyDescent="0.25">
      <c r="B778" s="24">
        <v>773</v>
      </c>
      <c r="C778" s="119">
        <v>43</v>
      </c>
      <c r="D778" s="120">
        <v>81.379145280910322</v>
      </c>
      <c r="E778" s="121">
        <v>12537.052169009463</v>
      </c>
      <c r="F778" s="120">
        <v>124.62085471908968</v>
      </c>
      <c r="G778" s="119">
        <v>562378.1569597763</v>
      </c>
      <c r="I778" s="31"/>
      <c r="J778" s="30"/>
      <c r="L778" s="6"/>
      <c r="N778" s="24">
        <v>773</v>
      </c>
      <c r="O778" s="30"/>
      <c r="P778" s="31"/>
      <c r="Q778" s="32"/>
      <c r="R778" s="62"/>
      <c r="S778" s="30"/>
      <c r="U778" s="31"/>
      <c r="V778" s="30"/>
    </row>
    <row r="779" spans="2:22" ht="15.75" x14ac:dyDescent="0.25">
      <c r="B779" s="24">
        <v>774</v>
      </c>
      <c r="C779" s="119">
        <v>45</v>
      </c>
      <c r="D779" s="120">
        <v>93.707350132393941</v>
      </c>
      <c r="E779" s="121">
        <v>8121.8212541474659</v>
      </c>
      <c r="F779" s="120">
        <v>110.29264986760606</v>
      </c>
      <c r="G779" s="119">
        <v>-104222.81212903245</v>
      </c>
      <c r="I779" s="31"/>
      <c r="J779" s="30"/>
      <c r="L779" s="6"/>
      <c r="N779" s="24">
        <v>774</v>
      </c>
      <c r="O779" s="30"/>
      <c r="P779" s="31"/>
      <c r="Q779" s="32"/>
      <c r="R779" s="62"/>
      <c r="S779" s="30"/>
      <c r="U779" s="31"/>
      <c r="V779" s="30"/>
    </row>
    <row r="780" spans="2:22" ht="15.75" x14ac:dyDescent="0.25">
      <c r="B780" s="24">
        <v>775</v>
      </c>
      <c r="C780" s="119">
        <v>45</v>
      </c>
      <c r="D780" s="120">
        <v>86.787923899186097</v>
      </c>
      <c r="E780" s="121">
        <v>15858.554822472301</v>
      </c>
      <c r="F780" s="120">
        <v>117.2120761008139</v>
      </c>
      <c r="G780" s="119">
        <v>858814.13470055256</v>
      </c>
      <c r="I780" s="31"/>
      <c r="J780" s="30"/>
      <c r="L780" s="6"/>
      <c r="N780" s="24">
        <v>775</v>
      </c>
      <c r="O780" s="30"/>
      <c r="P780" s="31"/>
      <c r="Q780" s="32"/>
      <c r="R780" s="62"/>
      <c r="S780" s="30"/>
      <c r="U780" s="31"/>
      <c r="V780" s="30"/>
    </row>
    <row r="781" spans="2:22" ht="15.75" x14ac:dyDescent="0.25">
      <c r="B781" s="24">
        <v>776</v>
      </c>
      <c r="C781" s="119">
        <v>47</v>
      </c>
      <c r="D781" s="120">
        <v>95.073156134673681</v>
      </c>
      <c r="E781" s="121">
        <v>15377.115154434579</v>
      </c>
      <c r="F781" s="120">
        <v>106.92684386532632</v>
      </c>
      <c r="G781" s="119">
        <v>644226.39121736959</v>
      </c>
      <c r="I781" s="31"/>
      <c r="J781" s="30"/>
      <c r="L781" s="6"/>
      <c r="N781" s="24">
        <v>776</v>
      </c>
      <c r="O781" s="30"/>
      <c r="P781" s="31"/>
      <c r="Q781" s="32"/>
      <c r="R781" s="62"/>
      <c r="S781" s="30"/>
      <c r="U781" s="31"/>
      <c r="V781" s="30"/>
    </row>
    <row r="782" spans="2:22" ht="15.75" x14ac:dyDescent="0.25">
      <c r="B782" s="24">
        <v>777</v>
      </c>
      <c r="C782" s="119">
        <v>46</v>
      </c>
      <c r="D782" s="120">
        <v>80.693758282918751</v>
      </c>
      <c r="E782" s="121">
        <v>15467.433277447102</v>
      </c>
      <c r="F782" s="120">
        <v>122.30624171708125</v>
      </c>
      <c r="G782" s="119">
        <v>891763.63317427156</v>
      </c>
      <c r="I782" s="31"/>
      <c r="J782" s="30"/>
      <c r="L782" s="6"/>
      <c r="N782" s="24">
        <v>777</v>
      </c>
      <c r="O782" s="30"/>
      <c r="P782" s="31"/>
      <c r="Q782" s="32"/>
      <c r="R782" s="62"/>
      <c r="S782" s="30"/>
      <c r="U782" s="31"/>
      <c r="V782" s="30"/>
    </row>
    <row r="783" spans="2:22" ht="15.75" x14ac:dyDescent="0.25">
      <c r="B783" s="24">
        <v>778</v>
      </c>
      <c r="C783" s="119">
        <v>45</v>
      </c>
      <c r="D783" s="120">
        <v>90.02327652273587</v>
      </c>
      <c r="E783" s="121">
        <v>11875.572439347221</v>
      </c>
      <c r="F783" s="120">
        <v>113.97672347726413</v>
      </c>
      <c r="G783" s="119">
        <v>353538.83605369716</v>
      </c>
      <c r="I783" s="31"/>
      <c r="J783" s="30"/>
      <c r="L783" s="6"/>
      <c r="N783" s="24">
        <v>778</v>
      </c>
      <c r="O783" s="30"/>
      <c r="P783" s="31"/>
      <c r="Q783" s="32"/>
      <c r="R783" s="62"/>
      <c r="S783" s="30"/>
      <c r="U783" s="31"/>
      <c r="V783" s="30"/>
    </row>
    <row r="784" spans="2:22" ht="15.75" x14ac:dyDescent="0.25">
      <c r="B784" s="24">
        <v>779</v>
      </c>
      <c r="C784" s="119">
        <v>44</v>
      </c>
      <c r="D784" s="120">
        <v>95.8717778574741</v>
      </c>
      <c r="E784" s="121">
        <v>16108.022927201942</v>
      </c>
      <c r="F784" s="120">
        <v>109.1282221425259</v>
      </c>
      <c r="G784" s="119">
        <v>757839.90427659382</v>
      </c>
      <c r="I784" s="31"/>
      <c r="J784" s="30"/>
      <c r="L784" s="6"/>
      <c r="N784" s="24">
        <v>779</v>
      </c>
      <c r="O784" s="30"/>
      <c r="P784" s="31"/>
      <c r="Q784" s="32"/>
      <c r="R784" s="62"/>
      <c r="S784" s="30"/>
      <c r="U784" s="31"/>
      <c r="V784" s="30"/>
    </row>
    <row r="785" spans="2:22" ht="15.75" x14ac:dyDescent="0.25">
      <c r="B785" s="24">
        <v>780</v>
      </c>
      <c r="C785" s="119">
        <v>46</v>
      </c>
      <c r="D785" s="120">
        <v>92.122467335168992</v>
      </c>
      <c r="E785" s="121">
        <v>13172.824937012167</v>
      </c>
      <c r="F785" s="120">
        <v>110.87753266483101</v>
      </c>
      <c r="G785" s="119">
        <v>460570.32724166708</v>
      </c>
      <c r="I785" s="31"/>
      <c r="J785" s="30"/>
      <c r="L785" s="6"/>
      <c r="N785" s="24">
        <v>780</v>
      </c>
      <c r="O785" s="30"/>
      <c r="P785" s="31"/>
      <c r="Q785" s="32"/>
      <c r="R785" s="62"/>
      <c r="S785" s="30"/>
      <c r="U785" s="31"/>
      <c r="V785" s="30"/>
    </row>
    <row r="786" spans="2:22" ht="15.75" x14ac:dyDescent="0.25">
      <c r="B786" s="24">
        <v>781</v>
      </c>
      <c r="C786" s="119">
        <v>43</v>
      </c>
      <c r="D786" s="120">
        <v>97.158108510370141</v>
      </c>
      <c r="E786" s="121">
        <v>19334.056583374113</v>
      </c>
      <c r="F786" s="120">
        <v>108.84189148962986</v>
      </c>
      <c r="G786" s="119">
        <v>1104355.2887019692</v>
      </c>
      <c r="I786" s="31"/>
      <c r="J786" s="30"/>
      <c r="L786" s="6"/>
      <c r="N786" s="24">
        <v>781</v>
      </c>
      <c r="O786" s="30"/>
      <c r="P786" s="31"/>
      <c r="Q786" s="32"/>
      <c r="R786" s="62"/>
      <c r="S786" s="30"/>
      <c r="U786" s="31"/>
      <c r="V786" s="30"/>
    </row>
    <row r="787" spans="2:22" ht="15.75" x14ac:dyDescent="0.25">
      <c r="B787" s="24">
        <v>782</v>
      </c>
      <c r="C787" s="119">
        <v>44</v>
      </c>
      <c r="D787" s="120">
        <v>89.310524936088541</v>
      </c>
      <c r="E787" s="121">
        <v>16554.900470557142</v>
      </c>
      <c r="F787" s="120">
        <v>115.68947506391146</v>
      </c>
      <c r="G787" s="119">
        <v>915227.74517405662</v>
      </c>
      <c r="I787" s="31"/>
      <c r="J787" s="30"/>
      <c r="L787" s="6"/>
      <c r="N787" s="24">
        <v>782</v>
      </c>
      <c r="O787" s="30"/>
      <c r="P787" s="31"/>
      <c r="Q787" s="32"/>
      <c r="R787" s="62"/>
      <c r="S787" s="30"/>
      <c r="U787" s="31"/>
      <c r="V787" s="30"/>
    </row>
    <row r="788" spans="2:22" ht="15.75" x14ac:dyDescent="0.25">
      <c r="B788" s="24">
        <v>783</v>
      </c>
      <c r="C788" s="119">
        <v>46</v>
      </c>
      <c r="D788" s="120">
        <v>82.203242960327316</v>
      </c>
      <c r="E788" s="121">
        <v>15286.074075925906</v>
      </c>
      <c r="F788" s="120">
        <v>120.79675703967268</v>
      </c>
      <c r="G788" s="119">
        <v>846508.17624006071</v>
      </c>
      <c r="I788" s="31"/>
      <c r="J788" s="30"/>
      <c r="L788" s="6"/>
      <c r="N788" s="24">
        <v>783</v>
      </c>
      <c r="O788" s="30"/>
      <c r="P788" s="31"/>
      <c r="Q788" s="32"/>
      <c r="R788" s="62"/>
      <c r="S788" s="30"/>
      <c r="U788" s="31"/>
      <c r="V788" s="30"/>
    </row>
    <row r="789" spans="2:22" ht="15.75" x14ac:dyDescent="0.25">
      <c r="B789" s="24">
        <v>784</v>
      </c>
      <c r="C789" s="119">
        <v>46</v>
      </c>
      <c r="D789" s="120">
        <v>92.998883305025117</v>
      </c>
      <c r="E789" s="121">
        <v>15487.92599503227</v>
      </c>
      <c r="F789" s="120">
        <v>110.00111669497488</v>
      </c>
      <c r="G789" s="119">
        <v>703689.15474267979</v>
      </c>
      <c r="I789" s="31"/>
      <c r="J789" s="30"/>
      <c r="L789" s="6"/>
      <c r="N789" s="24">
        <v>784</v>
      </c>
      <c r="O789" s="30"/>
      <c r="P789" s="31"/>
      <c r="Q789" s="32"/>
      <c r="R789" s="62"/>
      <c r="S789" s="30"/>
      <c r="U789" s="31"/>
      <c r="V789" s="30"/>
    </row>
    <row r="790" spans="2:22" ht="15.75" x14ac:dyDescent="0.25">
      <c r="B790" s="24">
        <v>785</v>
      </c>
      <c r="C790" s="119">
        <v>47</v>
      </c>
      <c r="D790" s="120">
        <v>96.876400971556478</v>
      </c>
      <c r="E790" s="121">
        <v>17899.239970615112</v>
      </c>
      <c r="F790" s="120">
        <v>105.12359902844352</v>
      </c>
      <c r="G790" s="119">
        <v>881632.5255848323</v>
      </c>
      <c r="I790" s="31"/>
      <c r="J790" s="30"/>
      <c r="L790" s="6"/>
      <c r="N790" s="24">
        <v>785</v>
      </c>
      <c r="O790" s="30"/>
      <c r="P790" s="31"/>
      <c r="Q790" s="32"/>
      <c r="R790" s="62"/>
      <c r="S790" s="30"/>
      <c r="U790" s="31"/>
      <c r="V790" s="30"/>
    </row>
    <row r="791" spans="2:22" ht="15.75" x14ac:dyDescent="0.25">
      <c r="B791" s="24">
        <v>786</v>
      </c>
      <c r="C791" s="119">
        <v>43</v>
      </c>
      <c r="D791" s="120">
        <v>92.465512276930966</v>
      </c>
      <c r="E791" s="121">
        <v>12365.293472687634</v>
      </c>
      <c r="F791" s="120">
        <v>113.53448772306903</v>
      </c>
      <c r="G791" s="119">
        <v>403887.25996699976</v>
      </c>
      <c r="I791" s="31"/>
      <c r="J791" s="30"/>
      <c r="L791" s="6"/>
      <c r="N791" s="24">
        <v>786</v>
      </c>
      <c r="O791" s="30"/>
      <c r="P791" s="31"/>
      <c r="Q791" s="32"/>
      <c r="R791" s="62"/>
      <c r="S791" s="30"/>
      <c r="U791" s="31"/>
      <c r="V791" s="30"/>
    </row>
    <row r="792" spans="2:22" ht="15.75" x14ac:dyDescent="0.25">
      <c r="B792" s="24">
        <v>787</v>
      </c>
      <c r="C792" s="119">
        <v>44</v>
      </c>
      <c r="D792" s="120">
        <v>87.577955685932935</v>
      </c>
      <c r="E792" s="121">
        <v>7952.3469623675883</v>
      </c>
      <c r="F792" s="120">
        <v>117.42204431406707</v>
      </c>
      <c r="G792" s="119">
        <v>-66219.162584036472</v>
      </c>
      <c r="I792" s="31"/>
      <c r="J792" s="30"/>
      <c r="L792" s="6"/>
      <c r="N792" s="24">
        <v>787</v>
      </c>
      <c r="O792" s="30"/>
      <c r="P792" s="31"/>
      <c r="Q792" s="32"/>
      <c r="R792" s="62"/>
      <c r="S792" s="30"/>
      <c r="U792" s="31"/>
      <c r="V792" s="30"/>
    </row>
    <row r="793" spans="2:22" ht="15.75" x14ac:dyDescent="0.25">
      <c r="B793" s="24">
        <v>788</v>
      </c>
      <c r="C793" s="119">
        <v>44</v>
      </c>
      <c r="D793" s="120">
        <v>86.942616350281099</v>
      </c>
      <c r="E793" s="121">
        <v>9810.2809847682256</v>
      </c>
      <c r="F793" s="120">
        <v>118.0573836497189</v>
      </c>
      <c r="G793" s="119">
        <v>158176.10593032464</v>
      </c>
      <c r="I793" s="31"/>
      <c r="J793" s="30"/>
      <c r="L793" s="6"/>
      <c r="N793" s="24">
        <v>788</v>
      </c>
      <c r="O793" s="30"/>
      <c r="P793" s="31"/>
      <c r="Q793" s="32"/>
      <c r="R793" s="62"/>
      <c r="S793" s="30"/>
      <c r="U793" s="31"/>
      <c r="V793" s="30"/>
    </row>
    <row r="794" spans="2:22" ht="15.75" x14ac:dyDescent="0.25">
      <c r="B794" s="24">
        <v>789</v>
      </c>
      <c r="C794" s="119">
        <v>45</v>
      </c>
      <c r="D794" s="120">
        <v>93.515929640680483</v>
      </c>
      <c r="E794" s="121">
        <v>24251.706342143545</v>
      </c>
      <c r="F794" s="120">
        <v>110.48407035931952</v>
      </c>
      <c r="G794" s="119">
        <v>1679427.2298389426</v>
      </c>
      <c r="I794" s="31"/>
      <c r="J794" s="30"/>
      <c r="L794" s="6"/>
      <c r="N794" s="24">
        <v>789</v>
      </c>
      <c r="O794" s="30"/>
      <c r="P794" s="31"/>
      <c r="Q794" s="32"/>
      <c r="R794" s="62"/>
      <c r="S794" s="30"/>
      <c r="U794" s="31"/>
      <c r="V794" s="30"/>
    </row>
    <row r="795" spans="2:22" ht="15.75" x14ac:dyDescent="0.25">
      <c r="B795" s="24">
        <v>790</v>
      </c>
      <c r="C795" s="119">
        <v>46</v>
      </c>
      <c r="D795" s="120">
        <v>83.57102768335578</v>
      </c>
      <c r="E795" s="121">
        <v>19077.514958545009</v>
      </c>
      <c r="F795" s="120">
        <v>119.42897231664422</v>
      </c>
      <c r="G795" s="119">
        <v>1278408.0058544381</v>
      </c>
      <c r="I795" s="31"/>
      <c r="J795" s="30"/>
      <c r="L795" s="6"/>
      <c r="N795" s="24">
        <v>790</v>
      </c>
      <c r="O795" s="30"/>
      <c r="P795" s="31"/>
      <c r="Q795" s="32"/>
      <c r="R795" s="62"/>
      <c r="S795" s="30"/>
      <c r="U795" s="31"/>
      <c r="V795" s="30"/>
    </row>
    <row r="796" spans="2:22" ht="15.75" x14ac:dyDescent="0.25">
      <c r="B796" s="24">
        <v>791</v>
      </c>
      <c r="C796" s="119">
        <v>47</v>
      </c>
      <c r="D796" s="120">
        <v>83.883989599636109</v>
      </c>
      <c r="E796" s="121">
        <v>16908.095781110416</v>
      </c>
      <c r="F796" s="120">
        <v>118.11601040036389</v>
      </c>
      <c r="G796" s="119">
        <v>997116.81713198684</v>
      </c>
      <c r="I796" s="31"/>
      <c r="J796" s="30"/>
      <c r="L796" s="6"/>
      <c r="N796" s="24">
        <v>791</v>
      </c>
      <c r="O796" s="30"/>
      <c r="P796" s="31"/>
      <c r="Q796" s="32"/>
      <c r="R796" s="62"/>
      <c r="S796" s="30"/>
      <c r="U796" s="31"/>
      <c r="V796" s="30"/>
    </row>
    <row r="797" spans="2:22" ht="15.75" x14ac:dyDescent="0.25">
      <c r="B797" s="24">
        <v>792</v>
      </c>
      <c r="C797" s="119">
        <v>47</v>
      </c>
      <c r="D797" s="120">
        <v>83.730718075730351</v>
      </c>
      <c r="E797" s="121">
        <v>14337.767260770175</v>
      </c>
      <c r="F797" s="120">
        <v>118.26928192426965</v>
      </c>
      <c r="G797" s="119">
        <v>695717.43832859118</v>
      </c>
      <c r="I797" s="31"/>
      <c r="J797" s="30"/>
      <c r="L797" s="6"/>
      <c r="N797" s="24">
        <v>792</v>
      </c>
      <c r="O797" s="30"/>
      <c r="P797" s="31"/>
      <c r="Q797" s="32"/>
      <c r="R797" s="62"/>
      <c r="S797" s="30"/>
      <c r="U797" s="31"/>
      <c r="V797" s="30"/>
    </row>
    <row r="798" spans="2:22" ht="15.75" x14ac:dyDescent="0.25">
      <c r="B798" s="24">
        <v>793</v>
      </c>
      <c r="C798" s="119">
        <v>45</v>
      </c>
      <c r="D798" s="120">
        <v>91.433643970206731</v>
      </c>
      <c r="E798" s="121">
        <v>15847.139390656697</v>
      </c>
      <c r="F798" s="120">
        <v>112.56635602979327</v>
      </c>
      <c r="G798" s="119">
        <v>783854.73470242298</v>
      </c>
      <c r="I798" s="31"/>
      <c r="J798" s="30"/>
      <c r="L798" s="6"/>
      <c r="N798" s="24">
        <v>793</v>
      </c>
      <c r="O798" s="30"/>
      <c r="P798" s="31"/>
      <c r="Q798" s="32"/>
      <c r="R798" s="62"/>
      <c r="S798" s="30"/>
      <c r="U798" s="31"/>
      <c r="V798" s="30"/>
    </row>
    <row r="799" spans="2:22" ht="15.75" x14ac:dyDescent="0.25">
      <c r="B799" s="24">
        <v>794</v>
      </c>
      <c r="C799" s="119">
        <v>43</v>
      </c>
      <c r="D799" s="120">
        <v>95.673746054295094</v>
      </c>
      <c r="E799" s="121">
        <v>13831.961185733102</v>
      </c>
      <c r="F799" s="120">
        <v>110.32625394570491</v>
      </c>
      <c r="G799" s="119">
        <v>526028.46234432375</v>
      </c>
      <c r="I799" s="31"/>
      <c r="J799" s="30"/>
      <c r="L799" s="6"/>
      <c r="N799" s="24">
        <v>794</v>
      </c>
      <c r="O799" s="30"/>
      <c r="P799" s="31"/>
      <c r="Q799" s="32"/>
      <c r="R799" s="62"/>
      <c r="S799" s="30"/>
      <c r="U799" s="31"/>
      <c r="V799" s="30"/>
    </row>
    <row r="800" spans="2:22" ht="15.75" x14ac:dyDescent="0.25">
      <c r="B800" s="24">
        <v>795</v>
      </c>
      <c r="C800" s="119">
        <v>46</v>
      </c>
      <c r="D800" s="120">
        <v>88.352446951480019</v>
      </c>
      <c r="E800" s="121">
        <v>9701.68290511329</v>
      </c>
      <c r="F800" s="120">
        <v>114.64755304851998</v>
      </c>
      <c r="G800" s="119">
        <v>112274.20552389533</v>
      </c>
      <c r="I800" s="31"/>
      <c r="J800" s="30"/>
      <c r="L800" s="6"/>
      <c r="N800" s="24">
        <v>795</v>
      </c>
      <c r="O800" s="30"/>
      <c r="P800" s="31"/>
      <c r="Q800" s="32"/>
      <c r="R800" s="62"/>
      <c r="S800" s="30"/>
      <c r="U800" s="31"/>
      <c r="V800" s="30"/>
    </row>
    <row r="801" spans="2:22" ht="15.75" x14ac:dyDescent="0.25">
      <c r="B801" s="24">
        <v>796</v>
      </c>
      <c r="C801" s="119">
        <v>44</v>
      </c>
      <c r="D801" s="120">
        <v>81.334450291878085</v>
      </c>
      <c r="E801" s="121">
        <v>21442.215452761069</v>
      </c>
      <c r="F801" s="120">
        <v>123.66554970812192</v>
      </c>
      <c r="G801" s="119">
        <v>1651663.3609256838</v>
      </c>
      <c r="I801" s="31"/>
      <c r="J801" s="30"/>
      <c r="L801" s="6"/>
      <c r="N801" s="24">
        <v>796</v>
      </c>
      <c r="O801" s="30"/>
      <c r="P801" s="31"/>
      <c r="Q801" s="32"/>
      <c r="R801" s="62"/>
      <c r="S801" s="30"/>
      <c r="U801" s="31"/>
      <c r="V801" s="30"/>
    </row>
    <row r="802" spans="2:22" ht="15.75" x14ac:dyDescent="0.25">
      <c r="B802" s="24">
        <v>797</v>
      </c>
      <c r="C802" s="119">
        <v>46</v>
      </c>
      <c r="D802" s="120">
        <v>83.042233538072395</v>
      </c>
      <c r="E802" s="121">
        <v>12950.005346765876</v>
      </c>
      <c r="F802" s="120">
        <v>119.9577664619276</v>
      </c>
      <c r="G802" s="119">
        <v>553453.71706805471</v>
      </c>
      <c r="I802" s="31"/>
      <c r="J802" s="30"/>
      <c r="L802" s="6"/>
      <c r="N802" s="24">
        <v>797</v>
      </c>
      <c r="O802" s="30"/>
      <c r="P802" s="31"/>
      <c r="Q802" s="32"/>
      <c r="R802" s="62"/>
      <c r="S802" s="30"/>
      <c r="U802" s="31"/>
      <c r="V802" s="30"/>
    </row>
    <row r="803" spans="2:22" ht="15.75" x14ac:dyDescent="0.25">
      <c r="B803" s="24">
        <v>798</v>
      </c>
      <c r="C803" s="119">
        <v>44</v>
      </c>
      <c r="D803" s="120">
        <v>82.046374674055187</v>
      </c>
      <c r="E803" s="121">
        <v>21062.405617952591</v>
      </c>
      <c r="F803" s="120">
        <v>122.95362532594481</v>
      </c>
      <c r="G803" s="119">
        <v>1589699.1288128179</v>
      </c>
      <c r="I803" s="31"/>
      <c r="J803" s="30"/>
      <c r="L803" s="6"/>
      <c r="N803" s="24">
        <v>798</v>
      </c>
      <c r="O803" s="30"/>
      <c r="P803" s="31"/>
      <c r="Q803" s="32"/>
      <c r="R803" s="62"/>
      <c r="S803" s="30"/>
      <c r="U803" s="31"/>
      <c r="V803" s="30"/>
    </row>
    <row r="804" spans="2:22" ht="15.75" x14ac:dyDescent="0.25">
      <c r="B804" s="24">
        <v>799</v>
      </c>
      <c r="C804" s="119">
        <v>45</v>
      </c>
      <c r="D804" s="120">
        <v>90.703657912310405</v>
      </c>
      <c r="E804" s="121">
        <v>12344.261278588228</v>
      </c>
      <c r="F804" s="120">
        <v>113.2963420876896</v>
      </c>
      <c r="G804" s="119">
        <v>398559.64863875252</v>
      </c>
      <c r="I804" s="31"/>
      <c r="J804" s="30"/>
      <c r="L804" s="6"/>
      <c r="N804" s="24">
        <v>799</v>
      </c>
      <c r="O804" s="30"/>
      <c r="P804" s="31"/>
      <c r="Q804" s="32"/>
      <c r="R804" s="62"/>
      <c r="S804" s="30"/>
      <c r="U804" s="31"/>
      <c r="V804" s="30"/>
    </row>
    <row r="805" spans="2:22" ht="15.75" x14ac:dyDescent="0.25">
      <c r="B805" s="24">
        <v>800</v>
      </c>
      <c r="C805" s="119">
        <v>46</v>
      </c>
      <c r="D805" s="120">
        <v>90.344269226945642</v>
      </c>
      <c r="E805" s="121">
        <v>13550.395684289673</v>
      </c>
      <c r="F805" s="120">
        <v>112.65573077305436</v>
      </c>
      <c r="G805" s="119">
        <v>526529.72807769501</v>
      </c>
      <c r="I805" s="31"/>
      <c r="J805" s="30"/>
      <c r="L805" s="6"/>
      <c r="N805" s="24">
        <v>800</v>
      </c>
      <c r="O805" s="30"/>
      <c r="P805" s="31"/>
      <c r="Q805" s="32"/>
      <c r="R805" s="62"/>
      <c r="S805" s="30"/>
      <c r="U805" s="31"/>
      <c r="V805" s="30"/>
    </row>
    <row r="806" spans="2:22" ht="15.75" x14ac:dyDescent="0.25">
      <c r="B806" s="24">
        <v>801</v>
      </c>
      <c r="C806" s="119">
        <v>45</v>
      </c>
      <c r="D806" s="120">
        <v>99.997708203931836</v>
      </c>
      <c r="E806" s="121">
        <v>7160.2777980886285</v>
      </c>
      <c r="F806" s="120">
        <v>104.00229179606816</v>
      </c>
      <c r="G806" s="119">
        <v>-255314.69910227798</v>
      </c>
      <c r="I806" s="31"/>
      <c r="J806" s="30"/>
      <c r="L806" s="6"/>
      <c r="N806" s="24">
        <v>801</v>
      </c>
      <c r="O806" s="30"/>
      <c r="P806" s="31"/>
      <c r="Q806" s="32"/>
      <c r="R806" s="62"/>
      <c r="S806" s="30"/>
      <c r="U806" s="31"/>
      <c r="V806" s="30"/>
    </row>
    <row r="807" spans="2:22" ht="15.75" x14ac:dyDescent="0.25">
      <c r="B807" s="24">
        <v>802</v>
      </c>
      <c r="C807" s="119">
        <v>43</v>
      </c>
      <c r="D807" s="120">
        <v>97.436692081283454</v>
      </c>
      <c r="E807" s="121">
        <v>17427.371217702093</v>
      </c>
      <c r="F807" s="120">
        <v>108.56330791871655</v>
      </c>
      <c r="G807" s="119">
        <v>891973.06772117061</v>
      </c>
      <c r="I807" s="31"/>
      <c r="J807" s="30"/>
      <c r="L807" s="6"/>
      <c r="N807" s="24">
        <v>802</v>
      </c>
      <c r="O807" s="30"/>
      <c r="P807" s="31"/>
      <c r="Q807" s="32"/>
      <c r="R807" s="62"/>
      <c r="S807" s="30"/>
      <c r="U807" s="31"/>
      <c r="V807" s="30"/>
    </row>
    <row r="808" spans="2:22" ht="15.75" x14ac:dyDescent="0.25">
      <c r="B808" s="24">
        <v>803</v>
      </c>
      <c r="C808" s="119">
        <v>45</v>
      </c>
      <c r="D808" s="120">
        <v>88.302726775683894</v>
      </c>
      <c r="E808" s="121">
        <v>16587.334162487859</v>
      </c>
      <c r="F808" s="120">
        <v>115.69727322431611</v>
      </c>
      <c r="G808" s="119">
        <v>919109.33266039053</v>
      </c>
      <c r="I808" s="31"/>
      <c r="J808" s="30"/>
      <c r="L808" s="6"/>
      <c r="N808" s="24">
        <v>803</v>
      </c>
      <c r="O808" s="30"/>
      <c r="P808" s="31"/>
      <c r="Q808" s="32"/>
      <c r="R808" s="62"/>
      <c r="S808" s="30"/>
      <c r="U808" s="31"/>
      <c r="V808" s="30"/>
    </row>
    <row r="809" spans="2:22" ht="15.75" x14ac:dyDescent="0.25">
      <c r="B809" s="24">
        <v>804</v>
      </c>
      <c r="C809" s="119">
        <v>45</v>
      </c>
      <c r="D809" s="120">
        <v>86.038731460768176</v>
      </c>
      <c r="E809" s="121">
        <v>16371.555561086549</v>
      </c>
      <c r="F809" s="120">
        <v>117.96126853923182</v>
      </c>
      <c r="G809" s="119">
        <v>931209.4619462844</v>
      </c>
      <c r="I809" s="31"/>
      <c r="J809" s="30"/>
      <c r="L809" s="6"/>
      <c r="N809" s="24">
        <v>804</v>
      </c>
      <c r="O809" s="30"/>
      <c r="P809" s="31"/>
      <c r="Q809" s="32"/>
      <c r="R809" s="62"/>
      <c r="S809" s="30"/>
      <c r="U809" s="31"/>
      <c r="V809" s="30"/>
    </row>
    <row r="810" spans="2:22" ht="15.75" x14ac:dyDescent="0.25">
      <c r="B810" s="24">
        <v>805</v>
      </c>
      <c r="C810" s="119">
        <v>44</v>
      </c>
      <c r="D810" s="120">
        <v>83.598726132542467</v>
      </c>
      <c r="E810" s="121">
        <v>12574.894636040914</v>
      </c>
      <c r="F810" s="120">
        <v>121.40127386745753</v>
      </c>
      <c r="G810" s="119">
        <v>526608.22756442567</v>
      </c>
      <c r="I810" s="31"/>
      <c r="J810" s="30"/>
      <c r="L810" s="6"/>
      <c r="N810" s="24">
        <v>805</v>
      </c>
      <c r="O810" s="30"/>
      <c r="P810" s="31"/>
      <c r="Q810" s="32"/>
      <c r="R810" s="62"/>
      <c r="S810" s="30"/>
      <c r="U810" s="31"/>
      <c r="V810" s="30"/>
    </row>
    <row r="811" spans="2:22" ht="15.75" x14ac:dyDescent="0.25">
      <c r="B811" s="24">
        <v>806</v>
      </c>
      <c r="C811" s="119">
        <v>43</v>
      </c>
      <c r="D811" s="120">
        <v>98.133600366758017</v>
      </c>
      <c r="E811" s="121">
        <v>8755.3930769206963</v>
      </c>
      <c r="F811" s="120">
        <v>107.86639963324198</v>
      </c>
      <c r="G811" s="119">
        <v>-55587.271418752032</v>
      </c>
      <c r="I811" s="31"/>
      <c r="J811" s="30"/>
      <c r="L811" s="6"/>
      <c r="N811" s="24">
        <v>806</v>
      </c>
      <c r="O811" s="30"/>
      <c r="P811" s="31"/>
      <c r="Q811" s="32"/>
      <c r="R811" s="62"/>
      <c r="S811" s="30"/>
      <c r="U811" s="31"/>
      <c r="V811" s="30"/>
    </row>
    <row r="812" spans="2:22" ht="15.75" x14ac:dyDescent="0.25">
      <c r="B812" s="24">
        <v>807</v>
      </c>
      <c r="C812" s="119">
        <v>45</v>
      </c>
      <c r="D812" s="120">
        <v>99.376289220436462</v>
      </c>
      <c r="E812" s="121">
        <v>20250.904797124065</v>
      </c>
      <c r="F812" s="120">
        <v>104.62371077956354</v>
      </c>
      <c r="G812" s="119">
        <v>1118724.8065187843</v>
      </c>
      <c r="I812" s="31"/>
      <c r="J812" s="30"/>
      <c r="L812" s="6"/>
      <c r="N812" s="24">
        <v>807</v>
      </c>
      <c r="O812" s="30"/>
      <c r="P812" s="31"/>
      <c r="Q812" s="32"/>
      <c r="R812" s="62"/>
      <c r="S812" s="30"/>
      <c r="U812" s="31"/>
      <c r="V812" s="30"/>
    </row>
    <row r="813" spans="2:22" ht="15.75" x14ac:dyDescent="0.25">
      <c r="B813" s="24">
        <v>808</v>
      </c>
      <c r="C813" s="119">
        <v>44</v>
      </c>
      <c r="D813" s="120">
        <v>98.678454878669498</v>
      </c>
      <c r="E813" s="121">
        <v>15739.241683264934</v>
      </c>
      <c r="F813" s="120">
        <v>106.3215451213305</v>
      </c>
      <c r="G813" s="119">
        <v>673420.49480277859</v>
      </c>
      <c r="I813" s="31"/>
      <c r="J813" s="30"/>
      <c r="L813" s="6"/>
      <c r="N813" s="24">
        <v>808</v>
      </c>
      <c r="O813" s="30"/>
      <c r="P813" s="31"/>
      <c r="Q813" s="32"/>
      <c r="R813" s="62"/>
      <c r="S813" s="30"/>
      <c r="U813" s="31"/>
      <c r="V813" s="30"/>
    </row>
    <row r="814" spans="2:22" ht="15.75" x14ac:dyDescent="0.25">
      <c r="B814" s="24">
        <v>809</v>
      </c>
      <c r="C814" s="119">
        <v>45</v>
      </c>
      <c r="D814" s="120">
        <v>82.218477776060027</v>
      </c>
      <c r="E814" s="121">
        <v>17580.595700795166</v>
      </c>
      <c r="F814" s="120">
        <v>121.78152222393997</v>
      </c>
      <c r="G814" s="119">
        <v>1140991.70604649</v>
      </c>
      <c r="I814" s="31"/>
      <c r="J814" s="30"/>
      <c r="L814" s="6"/>
      <c r="N814" s="24">
        <v>809</v>
      </c>
      <c r="O814" s="30"/>
      <c r="P814" s="31"/>
      <c r="Q814" s="32"/>
      <c r="R814" s="62"/>
      <c r="S814" s="30"/>
      <c r="U814" s="31"/>
      <c r="V814" s="30"/>
    </row>
    <row r="815" spans="2:22" ht="15.75" x14ac:dyDescent="0.25">
      <c r="B815" s="24">
        <v>810</v>
      </c>
      <c r="C815" s="119">
        <v>47</v>
      </c>
      <c r="D815" s="120">
        <v>91.068220644568783</v>
      </c>
      <c r="E815" s="121">
        <v>21162.58895455279</v>
      </c>
      <c r="F815" s="120">
        <v>110.93177935543122</v>
      </c>
      <c r="G815" s="119">
        <v>1347603.6484961361</v>
      </c>
      <c r="I815" s="31"/>
      <c r="J815" s="30"/>
      <c r="L815" s="6"/>
      <c r="N815" s="24">
        <v>810</v>
      </c>
      <c r="O815" s="30"/>
      <c r="P815" s="31"/>
      <c r="Q815" s="32"/>
      <c r="R815" s="62"/>
      <c r="S815" s="30"/>
      <c r="U815" s="31"/>
      <c r="V815" s="30"/>
    </row>
    <row r="816" spans="2:22" ht="15.75" x14ac:dyDescent="0.25">
      <c r="B816" s="24">
        <v>811</v>
      </c>
      <c r="C816" s="119">
        <v>44</v>
      </c>
      <c r="D816" s="120">
        <v>97.961308030348818</v>
      </c>
      <c r="E816" s="121">
        <v>14160.033064556634</v>
      </c>
      <c r="F816" s="120">
        <v>107.03869196965118</v>
      </c>
      <c r="G816" s="119">
        <v>515671.41747715347</v>
      </c>
      <c r="I816" s="31"/>
      <c r="J816" s="30"/>
      <c r="L816" s="6"/>
      <c r="N816" s="24">
        <v>811</v>
      </c>
      <c r="O816" s="30"/>
      <c r="P816" s="31"/>
      <c r="Q816" s="32"/>
      <c r="R816" s="62"/>
      <c r="S816" s="30"/>
      <c r="U816" s="31"/>
      <c r="V816" s="30"/>
    </row>
    <row r="817" spans="2:22" ht="15.75" x14ac:dyDescent="0.25">
      <c r="B817" s="24">
        <v>812</v>
      </c>
      <c r="C817" s="119">
        <v>45</v>
      </c>
      <c r="D817" s="120">
        <v>90.403762383879354</v>
      </c>
      <c r="E817" s="121">
        <v>16270.373424363743</v>
      </c>
      <c r="F817" s="120">
        <v>113.59623761612065</v>
      </c>
      <c r="G817" s="119">
        <v>848253.2056170383</v>
      </c>
      <c r="I817" s="31"/>
      <c r="J817" s="30"/>
      <c r="L817" s="6"/>
      <c r="N817" s="24">
        <v>812</v>
      </c>
      <c r="O817" s="30"/>
      <c r="P817" s="31"/>
      <c r="Q817" s="32"/>
      <c r="R817" s="62"/>
      <c r="S817" s="30"/>
      <c r="U817" s="31"/>
      <c r="V817" s="30"/>
    </row>
    <row r="818" spans="2:22" ht="15.75" x14ac:dyDescent="0.25">
      <c r="B818" s="24">
        <v>813</v>
      </c>
      <c r="C818" s="119">
        <v>43</v>
      </c>
      <c r="D818" s="120">
        <v>83.516353790107388</v>
      </c>
      <c r="E818" s="121">
        <v>15946.216241707561</v>
      </c>
      <c r="F818" s="120">
        <v>122.48364620989261</v>
      </c>
      <c r="G818" s="119">
        <v>953150.70853575249</v>
      </c>
      <c r="I818" s="31"/>
      <c r="J818" s="30"/>
      <c r="L818" s="6"/>
      <c r="N818" s="24">
        <v>813</v>
      </c>
      <c r="O818" s="30"/>
      <c r="P818" s="31"/>
      <c r="Q818" s="32"/>
      <c r="R818" s="62"/>
      <c r="S818" s="30"/>
      <c r="U818" s="31"/>
      <c r="V818" s="30"/>
    </row>
    <row r="819" spans="2:22" ht="15.75" x14ac:dyDescent="0.25">
      <c r="B819" s="24">
        <v>814</v>
      </c>
      <c r="C819" s="119">
        <v>47</v>
      </c>
      <c r="D819" s="120">
        <v>94.747355233729706</v>
      </c>
      <c r="E819" s="121">
        <v>8998.3334065461459</v>
      </c>
      <c r="F819" s="120">
        <v>107.25264476627029</v>
      </c>
      <c r="G819" s="119">
        <v>-34904.943659243407</v>
      </c>
      <c r="I819" s="31"/>
      <c r="J819" s="30"/>
      <c r="L819" s="6"/>
      <c r="N819" s="24">
        <v>814</v>
      </c>
      <c r="O819" s="30"/>
      <c r="P819" s="31"/>
      <c r="Q819" s="32"/>
      <c r="R819" s="62"/>
      <c r="S819" s="30"/>
      <c r="U819" s="31"/>
      <c r="V819" s="30"/>
    </row>
    <row r="820" spans="2:22" ht="15.75" x14ac:dyDescent="0.25">
      <c r="B820" s="24">
        <v>815</v>
      </c>
      <c r="C820" s="119">
        <v>45</v>
      </c>
      <c r="D820" s="120">
        <v>91.659002991869784</v>
      </c>
      <c r="E820" s="121">
        <v>10249.615044474704</v>
      </c>
      <c r="F820" s="120">
        <v>112.34099700813022</v>
      </c>
      <c r="G820" s="119">
        <v>151451.97304581921</v>
      </c>
      <c r="I820" s="31"/>
      <c r="J820" s="30"/>
      <c r="L820" s="6"/>
      <c r="N820" s="24">
        <v>815</v>
      </c>
      <c r="O820" s="30"/>
      <c r="P820" s="31"/>
      <c r="Q820" s="32"/>
      <c r="R820" s="62"/>
      <c r="S820" s="30"/>
      <c r="U820" s="31"/>
      <c r="V820" s="30"/>
    </row>
    <row r="821" spans="2:22" ht="15.75" x14ac:dyDescent="0.25">
      <c r="B821" s="24">
        <v>816</v>
      </c>
      <c r="C821" s="119">
        <v>46</v>
      </c>
      <c r="D821" s="120">
        <v>82.113510712187349</v>
      </c>
      <c r="E821" s="121">
        <v>12074.685024241395</v>
      </c>
      <c r="F821" s="120">
        <v>120.88648928781265</v>
      </c>
      <c r="G821" s="119">
        <v>459666.28183666919</v>
      </c>
      <c r="I821" s="31"/>
      <c r="J821" s="30"/>
      <c r="L821" s="6"/>
      <c r="N821" s="24">
        <v>816</v>
      </c>
      <c r="O821" s="30"/>
      <c r="P821" s="31"/>
      <c r="Q821" s="32"/>
      <c r="R821" s="62"/>
      <c r="S821" s="30"/>
      <c r="U821" s="31"/>
      <c r="V821" s="30"/>
    </row>
    <row r="822" spans="2:22" ht="15.75" x14ac:dyDescent="0.25">
      <c r="B822" s="24">
        <v>817</v>
      </c>
      <c r="C822" s="119">
        <v>44</v>
      </c>
      <c r="D822" s="120">
        <v>91.497925319926068</v>
      </c>
      <c r="E822" s="121">
        <v>20616.312422404226</v>
      </c>
      <c r="F822" s="120">
        <v>113.50207468007393</v>
      </c>
      <c r="G822" s="119">
        <v>1339994.2321954602</v>
      </c>
      <c r="I822" s="31"/>
      <c r="J822" s="30"/>
      <c r="L822" s="6"/>
      <c r="N822" s="24">
        <v>817</v>
      </c>
      <c r="O822" s="30"/>
      <c r="P822" s="31"/>
      <c r="Q822" s="32"/>
      <c r="R822" s="62"/>
      <c r="S822" s="30"/>
      <c r="U822" s="31"/>
      <c r="V822" s="30"/>
    </row>
    <row r="823" spans="2:22" ht="15.75" x14ac:dyDescent="0.25">
      <c r="B823" s="24">
        <v>818</v>
      </c>
      <c r="C823" s="119">
        <v>47</v>
      </c>
      <c r="D823" s="120">
        <v>87.203803187938448</v>
      </c>
      <c r="E823" s="121">
        <v>12707.824109224048</v>
      </c>
      <c r="F823" s="120">
        <v>114.79619681206155</v>
      </c>
      <c r="G823" s="119">
        <v>458809.8774955445</v>
      </c>
      <c r="I823" s="31"/>
      <c r="J823" s="30"/>
      <c r="L823" s="6"/>
      <c r="N823" s="24">
        <v>818</v>
      </c>
      <c r="O823" s="30"/>
      <c r="P823" s="31"/>
      <c r="Q823" s="32"/>
      <c r="R823" s="62"/>
      <c r="S823" s="30"/>
      <c r="U823" s="31"/>
      <c r="V823" s="30"/>
    </row>
    <row r="824" spans="2:22" ht="15.75" x14ac:dyDescent="0.25">
      <c r="B824" s="24">
        <v>819</v>
      </c>
      <c r="C824" s="119">
        <v>46</v>
      </c>
      <c r="D824" s="120">
        <v>80.796665855728108</v>
      </c>
      <c r="E824" s="121">
        <v>10661.437016868244</v>
      </c>
      <c r="F824" s="120">
        <v>122.20333414427189</v>
      </c>
      <c r="G824" s="119">
        <v>302863.1502304594</v>
      </c>
      <c r="I824" s="31"/>
      <c r="J824" s="30"/>
      <c r="L824" s="6"/>
      <c r="N824" s="24">
        <v>819</v>
      </c>
      <c r="O824" s="30"/>
      <c r="P824" s="31"/>
      <c r="Q824" s="32"/>
      <c r="R824" s="62"/>
      <c r="S824" s="30"/>
      <c r="U824" s="31"/>
      <c r="V824" s="30"/>
    </row>
    <row r="825" spans="2:22" ht="15.75" x14ac:dyDescent="0.25">
      <c r="B825" s="24">
        <v>820</v>
      </c>
      <c r="C825" s="119">
        <v>45</v>
      </c>
      <c r="D825" s="120">
        <v>90.125775935436579</v>
      </c>
      <c r="E825" s="121">
        <v>11863.504510116552</v>
      </c>
      <c r="F825" s="120">
        <v>113.87422406456342</v>
      </c>
      <c r="G825" s="119">
        <v>350947.3707759711</v>
      </c>
      <c r="I825" s="31"/>
      <c r="J825" s="30"/>
      <c r="L825" s="6"/>
      <c r="N825" s="24">
        <v>820</v>
      </c>
      <c r="O825" s="30"/>
      <c r="P825" s="31"/>
      <c r="Q825" s="32"/>
      <c r="R825" s="62"/>
      <c r="S825" s="30"/>
      <c r="U825" s="31"/>
      <c r="V825" s="30"/>
    </row>
    <row r="826" spans="2:22" ht="15.75" x14ac:dyDescent="0.25">
      <c r="B826" s="24">
        <v>821</v>
      </c>
      <c r="C826" s="119">
        <v>44</v>
      </c>
      <c r="D826" s="120">
        <v>80.066305999779928</v>
      </c>
      <c r="E826" s="121">
        <v>16588.172835692734</v>
      </c>
      <c r="F826" s="120">
        <v>124.93369400022007</v>
      </c>
      <c r="G826" s="119">
        <v>1072421.709077199</v>
      </c>
      <c r="I826" s="31"/>
      <c r="J826" s="30"/>
      <c r="L826" s="6"/>
      <c r="N826" s="24">
        <v>821</v>
      </c>
      <c r="O826" s="30"/>
      <c r="P826" s="31"/>
      <c r="Q826" s="32"/>
      <c r="R826" s="62"/>
      <c r="S826" s="30"/>
      <c r="U826" s="31"/>
      <c r="V826" s="30"/>
    </row>
    <row r="827" spans="2:22" ht="15.75" x14ac:dyDescent="0.25">
      <c r="B827" s="24">
        <v>822</v>
      </c>
      <c r="C827" s="119">
        <v>45</v>
      </c>
      <c r="D827" s="120">
        <v>86.745613478746449</v>
      </c>
      <c r="E827" s="121">
        <v>13112.408624972637</v>
      </c>
      <c r="F827" s="120">
        <v>117.25438652125355</v>
      </c>
      <c r="G827" s="119">
        <v>537487.4291371603</v>
      </c>
      <c r="I827" s="31"/>
      <c r="J827" s="30"/>
      <c r="L827" s="6"/>
      <c r="N827" s="24">
        <v>822</v>
      </c>
      <c r="O827" s="30"/>
      <c r="P827" s="31"/>
      <c r="Q827" s="32"/>
      <c r="R827" s="62"/>
      <c r="S827" s="30"/>
      <c r="U827" s="31"/>
      <c r="V827" s="30"/>
    </row>
    <row r="828" spans="2:22" ht="15.75" x14ac:dyDescent="0.25">
      <c r="B828" s="24">
        <v>823</v>
      </c>
      <c r="C828" s="119">
        <v>45</v>
      </c>
      <c r="D828" s="120">
        <v>93.003921696282788</v>
      </c>
      <c r="E828" s="121">
        <v>15370.574112434915</v>
      </c>
      <c r="F828" s="120">
        <v>110.99607830371721</v>
      </c>
      <c r="G828" s="119">
        <v>706073.44775691442</v>
      </c>
      <c r="I828" s="31"/>
      <c r="J828" s="30"/>
      <c r="L828" s="6"/>
      <c r="N828" s="24">
        <v>823</v>
      </c>
      <c r="O828" s="30"/>
      <c r="P828" s="31"/>
      <c r="Q828" s="32"/>
      <c r="R828" s="62"/>
      <c r="S828" s="30"/>
      <c r="U828" s="31"/>
      <c r="V828" s="30"/>
    </row>
    <row r="829" spans="2:22" ht="15.75" x14ac:dyDescent="0.25">
      <c r="B829" s="24">
        <v>824</v>
      </c>
      <c r="C829" s="119">
        <v>44</v>
      </c>
      <c r="D829" s="120">
        <v>92.340882535874186</v>
      </c>
      <c r="E829" s="121">
        <v>14289.489677164314</v>
      </c>
      <c r="F829" s="120">
        <v>112.65911746412581</v>
      </c>
      <c r="G829" s="119">
        <v>609841.2960420677</v>
      </c>
      <c r="I829" s="31"/>
      <c r="J829" s="30"/>
      <c r="L829" s="6"/>
      <c r="N829" s="24">
        <v>824</v>
      </c>
      <c r="O829" s="30"/>
      <c r="P829" s="31"/>
      <c r="Q829" s="32"/>
      <c r="R829" s="62"/>
      <c r="S829" s="30"/>
      <c r="U829" s="31"/>
      <c r="V829" s="30"/>
    </row>
    <row r="830" spans="2:22" ht="15.75" x14ac:dyDescent="0.25">
      <c r="B830" s="24">
        <v>825</v>
      </c>
      <c r="C830" s="119">
        <v>47</v>
      </c>
      <c r="D830" s="120">
        <v>92.342844897760273</v>
      </c>
      <c r="E830" s="121">
        <v>10846.753685466414</v>
      </c>
      <c r="F830" s="120">
        <v>109.65715510223973</v>
      </c>
      <c r="G830" s="119">
        <v>189424.15124298097</v>
      </c>
      <c r="I830" s="31"/>
      <c r="J830" s="30"/>
      <c r="L830" s="6"/>
      <c r="N830" s="24">
        <v>825</v>
      </c>
      <c r="O830" s="30"/>
      <c r="P830" s="31"/>
      <c r="Q830" s="32"/>
      <c r="R830" s="62"/>
      <c r="S830" s="30"/>
      <c r="U830" s="31"/>
      <c r="V830" s="30"/>
    </row>
    <row r="831" spans="2:22" ht="15.75" x14ac:dyDescent="0.25">
      <c r="B831" s="24">
        <v>826</v>
      </c>
      <c r="C831" s="119">
        <v>45</v>
      </c>
      <c r="D831" s="120">
        <v>95.751310315049579</v>
      </c>
      <c r="E831" s="121">
        <v>20916.538003603964</v>
      </c>
      <c r="F831" s="120">
        <v>108.24868968495042</v>
      </c>
      <c r="G831" s="119">
        <v>1264187.8316355981</v>
      </c>
      <c r="I831" s="31"/>
      <c r="J831" s="30"/>
      <c r="L831" s="6"/>
      <c r="N831" s="24">
        <v>826</v>
      </c>
      <c r="O831" s="30"/>
      <c r="P831" s="31"/>
      <c r="Q831" s="32"/>
      <c r="R831" s="62"/>
      <c r="S831" s="30"/>
      <c r="U831" s="31"/>
      <c r="V831" s="30"/>
    </row>
    <row r="832" spans="2:22" ht="15.75" x14ac:dyDescent="0.25">
      <c r="B832" s="24">
        <v>827</v>
      </c>
      <c r="C832" s="119">
        <v>43</v>
      </c>
      <c r="D832" s="120">
        <v>85.068297843944919</v>
      </c>
      <c r="E832" s="121">
        <v>15295.355507445327</v>
      </c>
      <c r="F832" s="120">
        <v>120.93170215605508</v>
      </c>
      <c r="G832" s="119">
        <v>849693.37659735512</v>
      </c>
      <c r="I832" s="31"/>
      <c r="J832" s="30"/>
      <c r="L832" s="6"/>
      <c r="N832" s="24">
        <v>827</v>
      </c>
      <c r="O832" s="30"/>
      <c r="P832" s="31"/>
      <c r="Q832" s="32"/>
      <c r="R832" s="62"/>
      <c r="S832" s="30"/>
      <c r="U832" s="31"/>
      <c r="V832" s="30"/>
    </row>
    <row r="833" spans="2:22" ht="15.75" x14ac:dyDescent="0.25">
      <c r="B833" s="24">
        <v>828</v>
      </c>
      <c r="C833" s="119">
        <v>44</v>
      </c>
      <c r="D833" s="120">
        <v>83.144164904121666</v>
      </c>
      <c r="E833" s="121">
        <v>13946.596459307009</v>
      </c>
      <c r="F833" s="120">
        <v>121.85583509587833</v>
      </c>
      <c r="G833" s="119">
        <v>699474.15829407563</v>
      </c>
      <c r="I833" s="31"/>
      <c r="J833" s="30"/>
      <c r="L833" s="6"/>
      <c r="N833" s="24">
        <v>828</v>
      </c>
      <c r="O833" s="30"/>
      <c r="P833" s="31"/>
      <c r="Q833" s="32"/>
      <c r="R833" s="62"/>
      <c r="S833" s="30"/>
      <c r="U833" s="31"/>
      <c r="V833" s="30"/>
    </row>
    <row r="834" spans="2:22" ht="15.75" x14ac:dyDescent="0.25">
      <c r="B834" s="24">
        <v>829</v>
      </c>
      <c r="C834" s="119">
        <v>43</v>
      </c>
      <c r="D834" s="120">
        <v>90.688763986298156</v>
      </c>
      <c r="E834" s="121">
        <v>13827.510666222392</v>
      </c>
      <c r="F834" s="120">
        <v>115.31123601370184</v>
      </c>
      <c r="G834" s="119">
        <v>594467.34591474989</v>
      </c>
      <c r="I834" s="31"/>
      <c r="J834" s="30"/>
      <c r="L834" s="6"/>
      <c r="N834" s="24">
        <v>829</v>
      </c>
      <c r="O834" s="30"/>
      <c r="P834" s="31"/>
      <c r="Q834" s="32"/>
      <c r="R834" s="62"/>
      <c r="S834" s="30"/>
      <c r="U834" s="31"/>
      <c r="V834" s="30"/>
    </row>
    <row r="835" spans="2:22" ht="15.75" x14ac:dyDescent="0.25">
      <c r="B835" s="24">
        <v>830</v>
      </c>
      <c r="C835" s="119">
        <v>45</v>
      </c>
      <c r="D835" s="120">
        <v>91.012695718076614</v>
      </c>
      <c r="E835" s="121">
        <v>13522.245745631542</v>
      </c>
      <c r="F835" s="120">
        <v>112.98730428192339</v>
      </c>
      <c r="G835" s="119">
        <v>527842.09463661513</v>
      </c>
      <c r="I835" s="31"/>
      <c r="J835" s="30"/>
      <c r="L835" s="6"/>
      <c r="N835" s="24">
        <v>830</v>
      </c>
      <c r="O835" s="30"/>
      <c r="P835" s="31"/>
      <c r="Q835" s="32"/>
      <c r="R835" s="62"/>
      <c r="S835" s="30"/>
      <c r="U835" s="31"/>
      <c r="V835" s="30"/>
    </row>
    <row r="836" spans="2:22" ht="15.75" x14ac:dyDescent="0.25">
      <c r="B836" s="24">
        <v>831</v>
      </c>
      <c r="C836" s="119">
        <v>45</v>
      </c>
      <c r="D836" s="120">
        <v>82.838315827301301</v>
      </c>
      <c r="E836" s="121">
        <v>14227.658459694347</v>
      </c>
      <c r="F836" s="120">
        <v>121.1616841726987</v>
      </c>
      <c r="G836" s="119">
        <v>723847.06081051123</v>
      </c>
      <c r="I836" s="31"/>
      <c r="J836" s="30"/>
      <c r="L836" s="6"/>
      <c r="N836" s="24">
        <v>831</v>
      </c>
      <c r="O836" s="30"/>
      <c r="P836" s="31"/>
      <c r="Q836" s="32"/>
      <c r="R836" s="62"/>
      <c r="S836" s="30"/>
      <c r="U836" s="31"/>
      <c r="V836" s="30"/>
    </row>
    <row r="837" spans="2:22" ht="15.75" x14ac:dyDescent="0.25">
      <c r="B837" s="24">
        <v>832</v>
      </c>
      <c r="C837" s="119">
        <v>47</v>
      </c>
      <c r="D837" s="120">
        <v>93.534224749928285</v>
      </c>
      <c r="E837" s="121">
        <v>12400.972618078828</v>
      </c>
      <c r="F837" s="120">
        <v>108.46577525007172</v>
      </c>
      <c r="G837" s="119">
        <v>345081.10887483158</v>
      </c>
      <c r="I837" s="31"/>
      <c r="J837" s="30"/>
      <c r="L837" s="6"/>
      <c r="N837" s="24">
        <v>832</v>
      </c>
      <c r="O837" s="30"/>
      <c r="P837" s="31"/>
      <c r="Q837" s="32"/>
      <c r="R837" s="62"/>
      <c r="S837" s="30"/>
      <c r="U837" s="31"/>
      <c r="V837" s="30"/>
    </row>
    <row r="838" spans="2:22" ht="15.75" x14ac:dyDescent="0.25">
      <c r="B838" s="24">
        <v>833</v>
      </c>
      <c r="C838" s="119">
        <v>43</v>
      </c>
      <c r="D838" s="120">
        <v>97.209433082041045</v>
      </c>
      <c r="E838" s="121">
        <v>16705.854394319762</v>
      </c>
      <c r="F838" s="120">
        <v>108.79056691795896</v>
      </c>
      <c r="G838" s="119">
        <v>817439.37040692265</v>
      </c>
      <c r="I838" s="31"/>
      <c r="J838" s="30"/>
      <c r="L838" s="6"/>
      <c r="N838" s="24">
        <v>833</v>
      </c>
      <c r="O838" s="30"/>
      <c r="P838" s="31"/>
      <c r="Q838" s="32"/>
      <c r="R838" s="62"/>
      <c r="S838" s="30"/>
      <c r="U838" s="31"/>
      <c r="V838" s="30"/>
    </row>
    <row r="839" spans="2:22" ht="15.75" x14ac:dyDescent="0.25">
      <c r="B839" s="24">
        <v>834</v>
      </c>
      <c r="C839" s="119">
        <v>45</v>
      </c>
      <c r="D839" s="120">
        <v>87.985422459398094</v>
      </c>
      <c r="E839" s="121">
        <v>12845.455039313514</v>
      </c>
      <c r="F839" s="120">
        <v>116.01457754060191</v>
      </c>
      <c r="G839" s="119">
        <v>490260.03970275307</v>
      </c>
      <c r="I839" s="31"/>
      <c r="J839" s="30"/>
      <c r="L839" s="6"/>
      <c r="N839" s="24">
        <v>834</v>
      </c>
      <c r="O839" s="30"/>
      <c r="P839" s="31"/>
      <c r="Q839" s="32"/>
      <c r="R839" s="62"/>
      <c r="S839" s="30"/>
      <c r="U839" s="31"/>
      <c r="V839" s="30"/>
    </row>
    <row r="840" spans="2:22" ht="15.75" x14ac:dyDescent="0.25">
      <c r="B840" s="24">
        <v>835</v>
      </c>
      <c r="C840" s="119">
        <v>45</v>
      </c>
      <c r="D840" s="120">
        <v>87.279052945273932</v>
      </c>
      <c r="E840" s="121">
        <v>5629.8662035646812</v>
      </c>
      <c r="F840" s="120">
        <v>116.72094705472607</v>
      </c>
      <c r="G840" s="119">
        <v>-342876.68492853525</v>
      </c>
      <c r="I840" s="31"/>
      <c r="J840" s="30"/>
      <c r="L840" s="6"/>
      <c r="N840" s="24">
        <v>835</v>
      </c>
      <c r="O840" s="30"/>
      <c r="P840" s="31"/>
      <c r="Q840" s="32"/>
      <c r="R840" s="62"/>
      <c r="S840" s="30"/>
      <c r="U840" s="31"/>
      <c r="V840" s="30"/>
    </row>
    <row r="841" spans="2:22" ht="15.75" x14ac:dyDescent="0.25">
      <c r="B841" s="24">
        <v>836</v>
      </c>
      <c r="C841" s="119">
        <v>44</v>
      </c>
      <c r="D841" s="120">
        <v>93.687184439347234</v>
      </c>
      <c r="E841" s="121">
        <v>17032.862996189579</v>
      </c>
      <c r="F841" s="120">
        <v>111.31281556065277</v>
      </c>
      <c r="G841" s="119">
        <v>895975.93716471805</v>
      </c>
      <c r="I841" s="31"/>
      <c r="J841" s="30"/>
      <c r="L841" s="6"/>
      <c r="N841" s="24">
        <v>836</v>
      </c>
      <c r="O841" s="30"/>
      <c r="P841" s="31"/>
      <c r="Q841" s="32"/>
      <c r="R841" s="62"/>
      <c r="S841" s="30"/>
      <c r="U841" s="31"/>
      <c r="V841" s="30"/>
    </row>
    <row r="842" spans="2:22" ht="15.75" x14ac:dyDescent="0.25">
      <c r="B842" s="24">
        <v>837</v>
      </c>
      <c r="C842" s="119">
        <v>45</v>
      </c>
      <c r="D842" s="120">
        <v>80.646697224491987</v>
      </c>
      <c r="E842" s="121">
        <v>12253.945480192677</v>
      </c>
      <c r="F842" s="120">
        <v>123.35330277550801</v>
      </c>
      <c r="G842" s="119">
        <v>511564.6470127753</v>
      </c>
      <c r="I842" s="31"/>
      <c r="J842" s="30"/>
      <c r="L842" s="6"/>
      <c r="N842" s="24">
        <v>837</v>
      </c>
      <c r="O842" s="30"/>
      <c r="P842" s="31"/>
      <c r="Q842" s="32"/>
      <c r="R842" s="62"/>
      <c r="S842" s="30"/>
      <c r="U842" s="31"/>
      <c r="V842" s="30"/>
    </row>
    <row r="843" spans="2:22" ht="15.75" x14ac:dyDescent="0.25">
      <c r="B843" s="24">
        <v>838</v>
      </c>
      <c r="C843" s="119">
        <v>47</v>
      </c>
      <c r="D843" s="120">
        <v>83.550697695870625</v>
      </c>
      <c r="E843" s="121">
        <v>15814.987532698275</v>
      </c>
      <c r="F843" s="120">
        <v>118.44930230412938</v>
      </c>
      <c r="G843" s="119">
        <v>873274.23919661506</v>
      </c>
      <c r="I843" s="31"/>
      <c r="J843" s="30"/>
      <c r="L843" s="6"/>
      <c r="N843" s="24">
        <v>838</v>
      </c>
      <c r="O843" s="30"/>
      <c r="P843" s="31"/>
      <c r="Q843" s="32"/>
      <c r="R843" s="62"/>
      <c r="S843" s="30"/>
      <c r="U843" s="31"/>
      <c r="V843" s="30"/>
    </row>
    <row r="844" spans="2:22" ht="15.75" x14ac:dyDescent="0.25">
      <c r="B844" s="24">
        <v>839</v>
      </c>
      <c r="C844" s="119">
        <v>47</v>
      </c>
      <c r="D844" s="120">
        <v>81.725587266385475</v>
      </c>
      <c r="E844" s="121">
        <v>11315.929030317693</v>
      </c>
      <c r="F844" s="120">
        <v>120.27441273361453</v>
      </c>
      <c r="G844" s="119">
        <v>361016.71865672059</v>
      </c>
      <c r="I844" s="31"/>
      <c r="J844" s="30"/>
      <c r="L844" s="6"/>
      <c r="N844" s="24">
        <v>839</v>
      </c>
      <c r="O844" s="30"/>
      <c r="P844" s="31"/>
      <c r="Q844" s="32"/>
      <c r="R844" s="62"/>
      <c r="S844" s="30"/>
      <c r="U844" s="31"/>
      <c r="V844" s="30"/>
    </row>
    <row r="845" spans="2:22" ht="15.75" x14ac:dyDescent="0.25">
      <c r="B845" s="24">
        <v>840</v>
      </c>
      <c r="C845" s="119">
        <v>45</v>
      </c>
      <c r="D845" s="120">
        <v>95.68699867354394</v>
      </c>
      <c r="E845" s="121">
        <v>13387.575047726214</v>
      </c>
      <c r="F845" s="120">
        <v>108.31300132645606</v>
      </c>
      <c r="G845" s="119">
        <v>450048.43390239938</v>
      </c>
      <c r="I845" s="31"/>
      <c r="J845" s="30"/>
      <c r="L845" s="6"/>
      <c r="N845" s="24">
        <v>840</v>
      </c>
      <c r="O845" s="30"/>
      <c r="P845" s="31"/>
      <c r="Q845" s="32"/>
      <c r="R845" s="62"/>
      <c r="S845" s="30"/>
      <c r="U845" s="31"/>
      <c r="V845" s="30"/>
    </row>
    <row r="846" spans="2:22" ht="15.75" x14ac:dyDescent="0.25">
      <c r="B846" s="24">
        <v>841</v>
      </c>
      <c r="C846" s="119">
        <v>45</v>
      </c>
      <c r="D846" s="120">
        <v>88.215115156806462</v>
      </c>
      <c r="E846" s="121">
        <v>12319.843934010674</v>
      </c>
      <c r="F846" s="120">
        <v>115.78488484319354</v>
      </c>
      <c r="G846" s="119">
        <v>426451.7111855424</v>
      </c>
      <c r="I846" s="31"/>
      <c r="J846" s="30"/>
      <c r="L846" s="6"/>
      <c r="N846" s="24">
        <v>841</v>
      </c>
      <c r="O846" s="30"/>
      <c r="P846" s="31"/>
      <c r="Q846" s="32"/>
      <c r="R846" s="62"/>
      <c r="S846" s="30"/>
      <c r="U846" s="31"/>
      <c r="V846" s="30"/>
    </row>
    <row r="847" spans="2:22" ht="15.75" x14ac:dyDescent="0.25">
      <c r="B847" s="24">
        <v>842</v>
      </c>
      <c r="C847" s="119">
        <v>44</v>
      </c>
      <c r="D847" s="120">
        <v>85.932147648090819</v>
      </c>
      <c r="E847" s="121">
        <v>21055.022465133268</v>
      </c>
      <c r="F847" s="120">
        <v>119.06785235190918</v>
      </c>
      <c r="G847" s="119">
        <v>1506976.3061446189</v>
      </c>
      <c r="I847" s="31"/>
      <c r="J847" s="30"/>
      <c r="L847" s="6"/>
      <c r="N847" s="24">
        <v>842</v>
      </c>
      <c r="O847" s="30"/>
      <c r="P847" s="31"/>
      <c r="Q847" s="32"/>
      <c r="R847" s="62"/>
      <c r="S847" s="30"/>
      <c r="U847" s="31"/>
      <c r="V847" s="30"/>
    </row>
    <row r="848" spans="2:22" ht="15.75" x14ac:dyDescent="0.25">
      <c r="B848" s="24">
        <v>843</v>
      </c>
      <c r="C848" s="119">
        <v>44</v>
      </c>
      <c r="D848" s="120">
        <v>99.566677850255687</v>
      </c>
      <c r="E848" s="121">
        <v>25502.251224715266</v>
      </c>
      <c r="F848" s="120">
        <v>105.43332214974431</v>
      </c>
      <c r="G848" s="119">
        <v>1688787.0689191162</v>
      </c>
      <c r="I848" s="31"/>
      <c r="J848" s="30"/>
      <c r="L848" s="6"/>
      <c r="N848" s="24">
        <v>843</v>
      </c>
      <c r="O848" s="30"/>
      <c r="P848" s="31"/>
      <c r="Q848" s="32"/>
      <c r="R848" s="62"/>
      <c r="S848" s="30"/>
      <c r="U848" s="31"/>
      <c r="V848" s="30"/>
    </row>
    <row r="849" spans="2:22" ht="15.75" x14ac:dyDescent="0.25">
      <c r="B849" s="24">
        <v>844</v>
      </c>
      <c r="C849" s="119">
        <v>45</v>
      </c>
      <c r="D849" s="120">
        <v>93.196583270777595</v>
      </c>
      <c r="E849" s="121">
        <v>15544.930570427165</v>
      </c>
      <c r="F849" s="120">
        <v>110.80341672922241</v>
      </c>
      <c r="G849" s="119">
        <v>722431.42002187017</v>
      </c>
      <c r="I849" s="31"/>
      <c r="J849" s="30"/>
      <c r="L849" s="6"/>
      <c r="N849" s="24">
        <v>844</v>
      </c>
      <c r="O849" s="30"/>
      <c r="P849" s="31"/>
      <c r="Q849" s="32"/>
      <c r="R849" s="62"/>
      <c r="S849" s="30"/>
      <c r="U849" s="31"/>
      <c r="V849" s="30"/>
    </row>
    <row r="850" spans="2:22" ht="15.75" x14ac:dyDescent="0.25">
      <c r="B850" s="24">
        <v>845</v>
      </c>
      <c r="C850" s="119">
        <v>46</v>
      </c>
      <c r="D850" s="120">
        <v>80.568440585438111</v>
      </c>
      <c r="E850" s="121">
        <v>16625.281482278137</v>
      </c>
      <c r="F850" s="120">
        <v>122.43155941456189</v>
      </c>
      <c r="G850" s="119">
        <v>1035459.1375813512</v>
      </c>
      <c r="I850" s="31"/>
      <c r="J850" s="30"/>
      <c r="L850" s="6"/>
      <c r="N850" s="24">
        <v>845</v>
      </c>
      <c r="O850" s="30"/>
      <c r="P850" s="31"/>
      <c r="Q850" s="32"/>
      <c r="R850" s="62"/>
      <c r="S850" s="30"/>
      <c r="U850" s="31"/>
      <c r="V850" s="30"/>
    </row>
    <row r="851" spans="2:22" ht="15.75" x14ac:dyDescent="0.25">
      <c r="B851" s="24">
        <v>846</v>
      </c>
      <c r="C851" s="119">
        <v>47</v>
      </c>
      <c r="D851" s="120">
        <v>99.343162403307673</v>
      </c>
      <c r="E851" s="121">
        <v>21766.779049538811</v>
      </c>
      <c r="F851" s="120">
        <v>102.65683759669233</v>
      </c>
      <c r="G851" s="119">
        <v>1234508.7018915908</v>
      </c>
      <c r="I851" s="31"/>
      <c r="J851" s="30"/>
      <c r="L851" s="6"/>
      <c r="N851" s="24">
        <v>846</v>
      </c>
      <c r="O851" s="30"/>
      <c r="P851" s="31"/>
      <c r="Q851" s="32"/>
      <c r="R851" s="62"/>
      <c r="S851" s="30"/>
      <c r="U851" s="31"/>
      <c r="V851" s="30"/>
    </row>
    <row r="852" spans="2:22" ht="15.75" x14ac:dyDescent="0.25">
      <c r="B852" s="24">
        <v>847</v>
      </c>
      <c r="C852" s="119">
        <v>47</v>
      </c>
      <c r="D852" s="120">
        <v>87.694565713995644</v>
      </c>
      <c r="E852" s="121">
        <v>14975.939539290555</v>
      </c>
      <c r="F852" s="120">
        <v>114.30543428600436</v>
      </c>
      <c r="G852" s="119">
        <v>711831.27287955093</v>
      </c>
      <c r="I852" s="31"/>
      <c r="J852" s="30"/>
      <c r="L852" s="6"/>
      <c r="N852" s="24">
        <v>847</v>
      </c>
      <c r="O852" s="30"/>
      <c r="P852" s="31"/>
      <c r="Q852" s="32"/>
      <c r="R852" s="62"/>
      <c r="S852" s="30"/>
      <c r="U852" s="31"/>
      <c r="V852" s="30"/>
    </row>
    <row r="853" spans="2:22" ht="15.75" x14ac:dyDescent="0.25">
      <c r="B853" s="24">
        <v>848</v>
      </c>
      <c r="C853" s="119">
        <v>45</v>
      </c>
      <c r="D853" s="120">
        <v>80.989873685009428</v>
      </c>
      <c r="E853" s="121">
        <v>17468.216673768129</v>
      </c>
      <c r="F853" s="120">
        <v>123.01012631499057</v>
      </c>
      <c r="G853" s="119">
        <v>1148767.5395378419</v>
      </c>
      <c r="I853" s="31"/>
      <c r="J853" s="30"/>
      <c r="L853" s="6"/>
      <c r="N853" s="24">
        <v>848</v>
      </c>
      <c r="O853" s="30"/>
      <c r="P853" s="31"/>
      <c r="Q853" s="32"/>
      <c r="R853" s="62"/>
      <c r="S853" s="30"/>
      <c r="U853" s="31"/>
      <c r="V853" s="30"/>
    </row>
    <row r="854" spans="2:22" ht="15.75" x14ac:dyDescent="0.25">
      <c r="B854" s="24">
        <v>849</v>
      </c>
      <c r="C854" s="119">
        <v>47</v>
      </c>
      <c r="D854" s="120">
        <v>85.857613541623252</v>
      </c>
      <c r="E854" s="121">
        <v>7930.206801584668</v>
      </c>
      <c r="F854" s="120">
        <v>116.14238645837675</v>
      </c>
      <c r="G854" s="119">
        <v>-78966.856955505675</v>
      </c>
      <c r="I854" s="31"/>
      <c r="J854" s="30"/>
      <c r="L854" s="6"/>
      <c r="N854" s="24">
        <v>849</v>
      </c>
      <c r="O854" s="30"/>
      <c r="P854" s="31"/>
      <c r="Q854" s="32"/>
      <c r="R854" s="62"/>
      <c r="S854" s="30"/>
      <c r="U854" s="31"/>
      <c r="V854" s="30"/>
    </row>
    <row r="855" spans="2:22" ht="15.75" x14ac:dyDescent="0.25">
      <c r="B855" s="24">
        <v>850</v>
      </c>
      <c r="C855" s="119">
        <v>47</v>
      </c>
      <c r="D855" s="120">
        <v>94.773547694961962</v>
      </c>
      <c r="E855" s="121">
        <v>6246.1438321928163</v>
      </c>
      <c r="F855" s="120">
        <v>107.22645230503804</v>
      </c>
      <c r="G855" s="119">
        <v>-330248.15628696943</v>
      </c>
      <c r="I855" s="31"/>
      <c r="J855" s="30"/>
      <c r="L855" s="6"/>
      <c r="N855" s="24">
        <v>850</v>
      </c>
      <c r="O855" s="30"/>
      <c r="P855" s="31"/>
      <c r="Q855" s="32"/>
      <c r="R855" s="62"/>
      <c r="S855" s="30"/>
      <c r="U855" s="31"/>
      <c r="V855" s="30"/>
    </row>
    <row r="856" spans="2:22" ht="15.75" x14ac:dyDescent="0.25">
      <c r="B856" s="24">
        <v>851</v>
      </c>
      <c r="C856" s="119">
        <v>45</v>
      </c>
      <c r="D856" s="120">
        <v>96.688957009345756</v>
      </c>
      <c r="E856" s="121">
        <v>10899.022543475283</v>
      </c>
      <c r="F856" s="120">
        <v>107.31104299065424</v>
      </c>
      <c r="G856" s="119">
        <v>169585.47671898594</v>
      </c>
      <c r="I856" s="31"/>
      <c r="J856" s="30"/>
      <c r="L856" s="6"/>
      <c r="N856" s="24">
        <v>851</v>
      </c>
      <c r="O856" s="30"/>
      <c r="P856" s="31"/>
      <c r="Q856" s="32"/>
      <c r="R856" s="62"/>
      <c r="S856" s="30"/>
      <c r="U856" s="31"/>
      <c r="V856" s="30"/>
    </row>
    <row r="857" spans="2:22" ht="15.75" x14ac:dyDescent="0.25">
      <c r="B857" s="24">
        <v>852</v>
      </c>
      <c r="C857" s="119">
        <v>43</v>
      </c>
      <c r="D857" s="120">
        <v>89.747373693254687</v>
      </c>
      <c r="E857" s="121">
        <v>21695.886696916812</v>
      </c>
      <c r="F857" s="120">
        <v>116.25262630674531</v>
      </c>
      <c r="G857" s="119">
        <v>1522203.8085701573</v>
      </c>
      <c r="I857" s="31"/>
      <c r="J857" s="30"/>
      <c r="L857" s="6"/>
      <c r="N857" s="24">
        <v>852</v>
      </c>
      <c r="O857" s="30"/>
      <c r="P857" s="31"/>
      <c r="Q857" s="32"/>
      <c r="R857" s="62"/>
      <c r="S857" s="30"/>
      <c r="U857" s="31"/>
      <c r="V857" s="30"/>
    </row>
    <row r="858" spans="2:22" ht="15.75" x14ac:dyDescent="0.25">
      <c r="B858" s="24">
        <v>853</v>
      </c>
      <c r="C858" s="119">
        <v>46</v>
      </c>
      <c r="D858" s="120">
        <v>97.792163618797957</v>
      </c>
      <c r="E858" s="121">
        <v>17231.901636571707</v>
      </c>
      <c r="F858" s="120">
        <v>105.20783638120204</v>
      </c>
      <c r="G858" s="119">
        <v>812931.08791740378</v>
      </c>
      <c r="I858" s="31"/>
      <c r="J858" s="30"/>
      <c r="L858" s="6"/>
      <c r="N858" s="24">
        <v>853</v>
      </c>
      <c r="O858" s="30"/>
      <c r="P858" s="31"/>
      <c r="Q858" s="32"/>
      <c r="R858" s="62"/>
      <c r="S858" s="30"/>
      <c r="U858" s="31"/>
      <c r="V858" s="30"/>
    </row>
    <row r="859" spans="2:22" ht="15.75" x14ac:dyDescent="0.25">
      <c r="B859" s="24">
        <v>854</v>
      </c>
      <c r="C859" s="119">
        <v>46</v>
      </c>
      <c r="D859" s="120">
        <v>80.003823921064708</v>
      </c>
      <c r="E859" s="121">
        <v>15419.998107143712</v>
      </c>
      <c r="F859" s="120">
        <v>122.99617607893529</v>
      </c>
      <c r="G859" s="119">
        <v>896600.8023230969</v>
      </c>
      <c r="I859" s="31"/>
      <c r="J859" s="30"/>
      <c r="L859" s="6"/>
      <c r="N859" s="24">
        <v>854</v>
      </c>
      <c r="O859" s="30"/>
      <c r="P859" s="31"/>
      <c r="Q859" s="32"/>
      <c r="R859" s="62"/>
      <c r="S859" s="30"/>
      <c r="U859" s="31"/>
      <c r="V859" s="30"/>
    </row>
    <row r="860" spans="2:22" ht="15.75" x14ac:dyDescent="0.25">
      <c r="B860" s="24">
        <v>855</v>
      </c>
      <c r="C860" s="119">
        <v>45</v>
      </c>
      <c r="D860" s="120">
        <v>83.028641301809358</v>
      </c>
      <c r="E860" s="121">
        <v>20800.430903691264</v>
      </c>
      <c r="F860" s="120">
        <v>120.97135869819064</v>
      </c>
      <c r="G860" s="119">
        <v>1516256.3879273655</v>
      </c>
      <c r="I860" s="31"/>
      <c r="J860" s="30"/>
      <c r="L860" s="6"/>
      <c r="N860" s="24">
        <v>855</v>
      </c>
      <c r="O860" s="30"/>
      <c r="P860" s="31"/>
      <c r="Q860" s="32"/>
      <c r="R860" s="62"/>
      <c r="S860" s="30"/>
      <c r="U860" s="31"/>
      <c r="V860" s="30"/>
    </row>
    <row r="861" spans="2:22" ht="15.75" x14ac:dyDescent="0.25">
      <c r="B861" s="24">
        <v>856</v>
      </c>
      <c r="C861" s="119">
        <v>47</v>
      </c>
      <c r="D861" s="120">
        <v>94.208665221973291</v>
      </c>
      <c r="E861" s="121">
        <v>5162.2446145283702</v>
      </c>
      <c r="F861" s="120">
        <v>107.79133477802671</v>
      </c>
      <c r="G861" s="119">
        <v>-443554.76254930696</v>
      </c>
      <c r="I861" s="31"/>
      <c r="J861" s="30"/>
      <c r="L861" s="6"/>
      <c r="N861" s="24">
        <v>856</v>
      </c>
      <c r="O861" s="30"/>
      <c r="P861" s="31"/>
      <c r="Q861" s="32"/>
      <c r="R861" s="62"/>
      <c r="S861" s="30"/>
      <c r="U861" s="31"/>
      <c r="V861" s="30"/>
    </row>
    <row r="862" spans="2:22" ht="15.75" x14ac:dyDescent="0.25">
      <c r="B862" s="24">
        <v>857</v>
      </c>
      <c r="C862" s="119">
        <v>45</v>
      </c>
      <c r="D862" s="120">
        <v>95.931708674553974</v>
      </c>
      <c r="E862" s="121">
        <v>17053.016594724395</v>
      </c>
      <c r="F862" s="120">
        <v>108.06829132544603</v>
      </c>
      <c r="G862" s="119">
        <v>842890.36533634155</v>
      </c>
      <c r="I862" s="31"/>
      <c r="J862" s="30"/>
      <c r="L862" s="6"/>
      <c r="N862" s="24">
        <v>857</v>
      </c>
      <c r="O862" s="30"/>
      <c r="P862" s="31"/>
      <c r="Q862" s="32"/>
      <c r="R862" s="62"/>
      <c r="S862" s="30"/>
      <c r="U862" s="31"/>
      <c r="V862" s="30"/>
    </row>
    <row r="863" spans="2:22" ht="15.75" x14ac:dyDescent="0.25">
      <c r="B863" s="24">
        <v>858</v>
      </c>
      <c r="C863" s="119">
        <v>43</v>
      </c>
      <c r="D863" s="120">
        <v>88.865083895194743</v>
      </c>
      <c r="E863" s="121">
        <v>13790.947224099906</v>
      </c>
      <c r="F863" s="120">
        <v>117.13491610480526</v>
      </c>
      <c r="G863" s="119">
        <v>615401.4461007393</v>
      </c>
      <c r="I863" s="31"/>
      <c r="J863" s="30"/>
      <c r="L863" s="6"/>
      <c r="N863" s="24">
        <v>858</v>
      </c>
      <c r="O863" s="30"/>
      <c r="P863" s="31"/>
      <c r="Q863" s="32"/>
      <c r="R863" s="62"/>
      <c r="S863" s="30"/>
      <c r="U863" s="31"/>
      <c r="V863" s="30"/>
    </row>
    <row r="864" spans="2:22" ht="15.75" x14ac:dyDescent="0.25">
      <c r="B864" s="24">
        <v>859</v>
      </c>
      <c r="C864" s="119">
        <v>45</v>
      </c>
      <c r="D864" s="120">
        <v>96.975181488856435</v>
      </c>
      <c r="E864" s="121">
        <v>17694.551973174563</v>
      </c>
      <c r="F864" s="120">
        <v>107.02481851114356</v>
      </c>
      <c r="G864" s="119">
        <v>893756.21356500476</v>
      </c>
      <c r="I864" s="31"/>
      <c r="J864" s="30"/>
      <c r="L864" s="6"/>
      <c r="N864" s="24">
        <v>859</v>
      </c>
      <c r="O864" s="30"/>
      <c r="P864" s="31"/>
      <c r="Q864" s="32"/>
      <c r="R864" s="62"/>
      <c r="S864" s="30"/>
      <c r="U864" s="31"/>
      <c r="V864" s="30"/>
    </row>
    <row r="865" spans="2:22" ht="15.75" x14ac:dyDescent="0.25">
      <c r="B865" s="24">
        <v>860</v>
      </c>
      <c r="C865" s="119">
        <v>45</v>
      </c>
      <c r="D865" s="120">
        <v>95.037322321058468</v>
      </c>
      <c r="E865" s="121">
        <v>15213.28899597951</v>
      </c>
      <c r="F865" s="120">
        <v>108.96267767894153</v>
      </c>
      <c r="G865" s="119">
        <v>657680.70530550345</v>
      </c>
      <c r="I865" s="31"/>
      <c r="J865" s="30"/>
      <c r="L865" s="6"/>
      <c r="N865" s="24">
        <v>860</v>
      </c>
      <c r="O865" s="30"/>
      <c r="P865" s="31"/>
      <c r="Q865" s="32"/>
      <c r="R865" s="62"/>
      <c r="S865" s="30"/>
      <c r="U865" s="31"/>
      <c r="V865" s="30"/>
    </row>
    <row r="866" spans="2:22" ht="15.75" x14ac:dyDescent="0.25">
      <c r="B866" s="24">
        <v>861</v>
      </c>
      <c r="C866" s="119">
        <v>46</v>
      </c>
      <c r="D866" s="120">
        <v>80.276228711181162</v>
      </c>
      <c r="E866" s="121">
        <v>20681.336365568433</v>
      </c>
      <c r="F866" s="120">
        <v>122.72377128881884</v>
      </c>
      <c r="G866" s="119">
        <v>1538091.5940751522</v>
      </c>
      <c r="I866" s="31"/>
      <c r="J866" s="30"/>
      <c r="L866" s="6"/>
      <c r="N866" s="24">
        <v>861</v>
      </c>
      <c r="O866" s="30"/>
      <c r="P866" s="31"/>
      <c r="Q866" s="32"/>
      <c r="R866" s="62"/>
      <c r="S866" s="30"/>
      <c r="U866" s="31"/>
      <c r="V866" s="30"/>
    </row>
    <row r="867" spans="2:22" ht="15.75" x14ac:dyDescent="0.25">
      <c r="B867" s="24">
        <v>862</v>
      </c>
      <c r="C867" s="119">
        <v>46</v>
      </c>
      <c r="D867" s="120">
        <v>95.780865852610731</v>
      </c>
      <c r="E867" s="121">
        <v>13129.959728666376</v>
      </c>
      <c r="F867" s="120">
        <v>107.21913414738927</v>
      </c>
      <c r="G867" s="119">
        <v>407782.91349769896</v>
      </c>
      <c r="I867" s="31"/>
      <c r="J867" s="30"/>
      <c r="L867" s="6"/>
      <c r="N867" s="24">
        <v>862</v>
      </c>
      <c r="O867" s="30"/>
      <c r="P867" s="31"/>
      <c r="Q867" s="32"/>
      <c r="R867" s="62"/>
      <c r="S867" s="30"/>
      <c r="U867" s="31"/>
      <c r="V867" s="30"/>
    </row>
    <row r="868" spans="2:22" ht="15.75" x14ac:dyDescent="0.25">
      <c r="B868" s="24">
        <v>863</v>
      </c>
      <c r="C868" s="119">
        <v>46</v>
      </c>
      <c r="D868" s="120">
        <v>86.262693215995043</v>
      </c>
      <c r="E868" s="121">
        <v>15255.885497082008</v>
      </c>
      <c r="F868" s="120">
        <v>116.73730678400496</v>
      </c>
      <c r="G868" s="119">
        <v>780930.9855345143</v>
      </c>
      <c r="I868" s="31"/>
      <c r="J868" s="30"/>
      <c r="L868" s="6"/>
      <c r="N868" s="24">
        <v>863</v>
      </c>
      <c r="O868" s="30"/>
      <c r="P868" s="31"/>
      <c r="Q868" s="32"/>
      <c r="R868" s="62"/>
      <c r="S868" s="30"/>
      <c r="U868" s="31"/>
      <c r="V868" s="30"/>
    </row>
    <row r="869" spans="2:22" ht="15.75" x14ac:dyDescent="0.25">
      <c r="B869" s="24">
        <v>864</v>
      </c>
      <c r="C869" s="119">
        <v>44</v>
      </c>
      <c r="D869" s="120">
        <v>87.661270946783347</v>
      </c>
      <c r="E869" s="121">
        <v>12305.4958368713</v>
      </c>
      <c r="F869" s="120">
        <v>117.33872905321665</v>
      </c>
      <c r="G869" s="119">
        <v>443911.2418681269</v>
      </c>
      <c r="I869" s="31"/>
      <c r="J869" s="30"/>
      <c r="L869" s="6"/>
      <c r="N869" s="24">
        <v>864</v>
      </c>
      <c r="O869" s="30"/>
      <c r="P869" s="31"/>
      <c r="Q869" s="32"/>
      <c r="R869" s="62"/>
      <c r="S869" s="30"/>
      <c r="U869" s="31"/>
      <c r="V869" s="30"/>
    </row>
    <row r="870" spans="2:22" ht="15.75" x14ac:dyDescent="0.25">
      <c r="B870" s="24">
        <v>865</v>
      </c>
      <c r="C870" s="119">
        <v>47</v>
      </c>
      <c r="D870" s="120">
        <v>98.728785669164807</v>
      </c>
      <c r="E870" s="121">
        <v>14016.213387112222</v>
      </c>
      <c r="F870" s="120">
        <v>103.27121433083519</v>
      </c>
      <c r="G870" s="119">
        <v>447471.37680718792</v>
      </c>
      <c r="I870" s="31"/>
      <c r="J870" s="30"/>
      <c r="L870" s="6"/>
      <c r="N870" s="24">
        <v>865</v>
      </c>
      <c r="O870" s="30"/>
      <c r="P870" s="31"/>
      <c r="Q870" s="32"/>
      <c r="R870" s="62"/>
      <c r="S870" s="30"/>
      <c r="U870" s="31"/>
      <c r="V870" s="30"/>
    </row>
    <row r="871" spans="2:22" ht="15.75" x14ac:dyDescent="0.25">
      <c r="B871" s="24">
        <v>866</v>
      </c>
      <c r="C871" s="119">
        <v>45</v>
      </c>
      <c r="D871" s="120">
        <v>96.586202266627026</v>
      </c>
      <c r="E871" s="121">
        <v>14207.388100810811</v>
      </c>
      <c r="F871" s="120">
        <v>107.41379773337297</v>
      </c>
      <c r="G871" s="119">
        <v>526069.51178002241</v>
      </c>
      <c r="I871" s="31"/>
      <c r="J871" s="30"/>
      <c r="L871" s="6"/>
      <c r="N871" s="24">
        <v>866</v>
      </c>
      <c r="O871" s="30"/>
      <c r="P871" s="31"/>
      <c r="Q871" s="32"/>
      <c r="R871" s="62"/>
      <c r="S871" s="30"/>
      <c r="U871" s="31"/>
      <c r="V871" s="30"/>
    </row>
    <row r="872" spans="2:22" ht="15.75" x14ac:dyDescent="0.25">
      <c r="B872" s="24">
        <v>867</v>
      </c>
      <c r="C872" s="119">
        <v>44</v>
      </c>
      <c r="D872" s="120">
        <v>91.252986527562953</v>
      </c>
      <c r="E872" s="121">
        <v>14333.382268398942</v>
      </c>
      <c r="F872" s="120">
        <v>113.74701347243705</v>
      </c>
      <c r="G872" s="119">
        <v>630379.42598916474</v>
      </c>
      <c r="I872" s="31"/>
      <c r="J872" s="30"/>
      <c r="L872" s="6"/>
      <c r="N872" s="24">
        <v>867</v>
      </c>
      <c r="O872" s="30"/>
      <c r="P872" s="31"/>
      <c r="Q872" s="32"/>
      <c r="R872" s="62"/>
      <c r="S872" s="30"/>
      <c r="U872" s="31"/>
      <c r="V872" s="30"/>
    </row>
    <row r="873" spans="2:22" ht="15.75" x14ac:dyDescent="0.25">
      <c r="B873" s="24">
        <v>868</v>
      </c>
      <c r="C873" s="119">
        <v>44</v>
      </c>
      <c r="D873" s="120">
        <v>90.598678420244383</v>
      </c>
      <c r="E873" s="121">
        <v>12064.244930049073</v>
      </c>
      <c r="F873" s="120">
        <v>114.40132157975562</v>
      </c>
      <c r="G873" s="119">
        <v>380165.56385948043</v>
      </c>
      <c r="I873" s="31"/>
      <c r="J873" s="30"/>
      <c r="L873" s="6"/>
      <c r="N873" s="24">
        <v>868</v>
      </c>
      <c r="O873" s="30"/>
      <c r="P873" s="31"/>
      <c r="Q873" s="32"/>
      <c r="R873" s="62"/>
      <c r="S873" s="30"/>
      <c r="U873" s="31"/>
      <c r="V873" s="30"/>
    </row>
    <row r="874" spans="2:22" ht="15.75" x14ac:dyDescent="0.25">
      <c r="B874" s="24">
        <v>869</v>
      </c>
      <c r="C874" s="119">
        <v>45</v>
      </c>
      <c r="D874" s="120">
        <v>94.227116043188886</v>
      </c>
      <c r="E874" s="121">
        <v>5631.7318617857727</v>
      </c>
      <c r="F874" s="120">
        <v>109.77288395681111</v>
      </c>
      <c r="G874" s="119">
        <v>-381788.55186031456</v>
      </c>
      <c r="I874" s="31"/>
      <c r="J874" s="30"/>
      <c r="L874" s="6"/>
      <c r="N874" s="24">
        <v>869</v>
      </c>
      <c r="O874" s="30"/>
      <c r="P874" s="31"/>
      <c r="Q874" s="32"/>
      <c r="R874" s="62"/>
      <c r="S874" s="30"/>
      <c r="U874" s="31"/>
      <c r="V874" s="30"/>
    </row>
    <row r="875" spans="2:22" ht="15.75" x14ac:dyDescent="0.25">
      <c r="B875" s="24">
        <v>870</v>
      </c>
      <c r="C875" s="119">
        <v>45</v>
      </c>
      <c r="D875" s="120">
        <v>81.999060453319885</v>
      </c>
      <c r="E875" s="121">
        <v>3594.2049468644254</v>
      </c>
      <c r="F875" s="120">
        <v>122.00093954668012</v>
      </c>
      <c r="G875" s="119">
        <v>-561503.61955921468</v>
      </c>
      <c r="I875" s="31"/>
      <c r="J875" s="30"/>
      <c r="L875" s="6"/>
      <c r="N875" s="24">
        <v>870</v>
      </c>
      <c r="O875" s="30"/>
      <c r="P875" s="31"/>
      <c r="Q875" s="32"/>
      <c r="R875" s="62"/>
      <c r="S875" s="30"/>
      <c r="U875" s="31"/>
      <c r="V875" s="30"/>
    </row>
    <row r="876" spans="2:22" ht="15.75" x14ac:dyDescent="0.25">
      <c r="B876" s="24">
        <v>871</v>
      </c>
      <c r="C876" s="119">
        <v>47</v>
      </c>
      <c r="D876" s="120">
        <v>83.826045631278575</v>
      </c>
      <c r="E876" s="121">
        <v>12162.599482404967</v>
      </c>
      <c r="F876" s="120">
        <v>118.17395436872143</v>
      </c>
      <c r="G876" s="119">
        <v>437302.47623875947</v>
      </c>
      <c r="I876" s="31"/>
      <c r="J876" s="30"/>
      <c r="L876" s="6"/>
      <c r="N876" s="24">
        <v>871</v>
      </c>
      <c r="O876" s="30"/>
      <c r="P876" s="31"/>
      <c r="Q876" s="32"/>
      <c r="R876" s="62"/>
      <c r="S876" s="30"/>
      <c r="U876" s="31"/>
      <c r="V876" s="30"/>
    </row>
    <row r="877" spans="2:22" ht="15.75" x14ac:dyDescent="0.25">
      <c r="B877" s="24">
        <v>872</v>
      </c>
      <c r="C877" s="119">
        <v>45</v>
      </c>
      <c r="D877" s="120">
        <v>98.473344656487313</v>
      </c>
      <c r="E877" s="121">
        <v>11957.667669202579</v>
      </c>
      <c r="F877" s="120">
        <v>105.52665534351269</v>
      </c>
      <c r="G877" s="119">
        <v>261852.67484020535</v>
      </c>
      <c r="I877" s="31"/>
      <c r="J877" s="30"/>
      <c r="L877" s="6"/>
      <c r="N877" s="24">
        <v>872</v>
      </c>
      <c r="O877" s="30"/>
      <c r="P877" s="31"/>
      <c r="Q877" s="32"/>
      <c r="R877" s="62"/>
      <c r="S877" s="30"/>
      <c r="U877" s="31"/>
      <c r="V877" s="30"/>
    </row>
    <row r="878" spans="2:22" ht="15.75" x14ac:dyDescent="0.25">
      <c r="B878" s="24">
        <v>873</v>
      </c>
      <c r="C878" s="119">
        <v>45</v>
      </c>
      <c r="D878" s="120">
        <v>93.413955336959248</v>
      </c>
      <c r="E878" s="121">
        <v>12460.656513550479</v>
      </c>
      <c r="F878" s="120">
        <v>110.58604466304075</v>
      </c>
      <c r="G878" s="119">
        <v>377974.71773830289</v>
      </c>
      <c r="I878" s="31"/>
      <c r="J878" s="30"/>
      <c r="L878" s="6"/>
      <c r="N878" s="24">
        <v>873</v>
      </c>
      <c r="O878" s="30"/>
      <c r="P878" s="31"/>
      <c r="Q878" s="32"/>
      <c r="R878" s="62"/>
      <c r="S878" s="30"/>
      <c r="U878" s="31"/>
      <c r="V878" s="30"/>
    </row>
    <row r="879" spans="2:22" ht="15.75" x14ac:dyDescent="0.25">
      <c r="B879" s="24">
        <v>874</v>
      </c>
      <c r="C879" s="119">
        <v>47</v>
      </c>
      <c r="D879" s="120">
        <v>95.907788148839586</v>
      </c>
      <c r="E879" s="121">
        <v>15465.241367881585</v>
      </c>
      <c r="F879" s="120">
        <v>106.09221185116041</v>
      </c>
      <c r="G879" s="119">
        <v>640741.66353062284</v>
      </c>
      <c r="I879" s="31"/>
      <c r="J879" s="30"/>
      <c r="L879" s="6"/>
      <c r="N879" s="24">
        <v>874</v>
      </c>
      <c r="O879" s="30"/>
      <c r="P879" s="31"/>
      <c r="Q879" s="32"/>
      <c r="R879" s="62"/>
      <c r="S879" s="30"/>
      <c r="U879" s="31"/>
      <c r="V879" s="30"/>
    </row>
    <row r="880" spans="2:22" ht="15.75" x14ac:dyDescent="0.25">
      <c r="B880" s="24">
        <v>875</v>
      </c>
      <c r="C880" s="119">
        <v>45</v>
      </c>
      <c r="D880" s="120">
        <v>91.953527622142701</v>
      </c>
      <c r="E880" s="121">
        <v>21706.665593522841</v>
      </c>
      <c r="F880" s="120">
        <v>112.0464723778573</v>
      </c>
      <c r="G880" s="119">
        <v>1432155.3068400426</v>
      </c>
      <c r="I880" s="31"/>
      <c r="J880" s="30"/>
      <c r="L880" s="6"/>
      <c r="N880" s="24">
        <v>875</v>
      </c>
      <c r="O880" s="30"/>
      <c r="P880" s="31"/>
      <c r="Q880" s="32"/>
      <c r="R880" s="62"/>
      <c r="S880" s="30"/>
      <c r="U880" s="31"/>
      <c r="V880" s="30"/>
    </row>
    <row r="881" spans="2:22" ht="15.75" x14ac:dyDescent="0.25">
      <c r="B881" s="24">
        <v>876</v>
      </c>
      <c r="C881" s="119">
        <v>45</v>
      </c>
      <c r="D881" s="120">
        <v>92.143348719042976</v>
      </c>
      <c r="E881" s="121">
        <v>16501.940705511071</v>
      </c>
      <c r="F881" s="120">
        <v>111.85665128095702</v>
      </c>
      <c r="G881" s="119">
        <v>845851.82695538178</v>
      </c>
      <c r="I881" s="31"/>
      <c r="J881" s="30"/>
      <c r="L881" s="6"/>
      <c r="N881" s="24">
        <v>876</v>
      </c>
      <c r="O881" s="30"/>
      <c r="P881" s="31"/>
      <c r="Q881" s="32"/>
      <c r="R881" s="62"/>
      <c r="S881" s="30"/>
      <c r="U881" s="31"/>
      <c r="V881" s="30"/>
    </row>
    <row r="882" spans="2:22" ht="15.75" x14ac:dyDescent="0.25">
      <c r="B882" s="24">
        <v>877</v>
      </c>
      <c r="C882" s="119">
        <v>46</v>
      </c>
      <c r="D882" s="120">
        <v>86.954656535662053</v>
      </c>
      <c r="E882" s="121">
        <v>20567.748235674142</v>
      </c>
      <c r="F882" s="120">
        <v>116.04534346433795</v>
      </c>
      <c r="G882" s="119">
        <v>1386791.4082968365</v>
      </c>
      <c r="I882" s="31"/>
      <c r="J882" s="30"/>
      <c r="L882" s="6"/>
      <c r="N882" s="24">
        <v>877</v>
      </c>
      <c r="O882" s="30"/>
      <c r="P882" s="31"/>
      <c r="Q882" s="32"/>
      <c r="R882" s="62"/>
      <c r="S882" s="30"/>
      <c r="U882" s="31"/>
      <c r="V882" s="30"/>
    </row>
    <row r="883" spans="2:22" ht="15.75" x14ac:dyDescent="0.25">
      <c r="B883" s="24">
        <v>878</v>
      </c>
      <c r="C883" s="119">
        <v>45</v>
      </c>
      <c r="D883" s="120">
        <v>88.896839496429607</v>
      </c>
      <c r="E883" s="121">
        <v>15926.544607686632</v>
      </c>
      <c r="F883" s="120">
        <v>115.10316050357039</v>
      </c>
      <c r="G883" s="119">
        <v>833195.62024582806</v>
      </c>
      <c r="I883" s="31"/>
      <c r="J883" s="30"/>
      <c r="L883" s="6"/>
      <c r="N883" s="24">
        <v>878</v>
      </c>
      <c r="O883" s="30"/>
      <c r="P883" s="31"/>
      <c r="Q883" s="32"/>
      <c r="R883" s="62"/>
      <c r="S883" s="30"/>
      <c r="U883" s="31"/>
      <c r="V883" s="30"/>
    </row>
    <row r="884" spans="2:22" ht="15.75" x14ac:dyDescent="0.25">
      <c r="B884" s="24">
        <v>879</v>
      </c>
      <c r="C884" s="119">
        <v>46</v>
      </c>
      <c r="D884" s="120">
        <v>82.397068909442339</v>
      </c>
      <c r="E884" s="121">
        <v>15903.99431832775</v>
      </c>
      <c r="F884" s="120">
        <v>120.60293109055766</v>
      </c>
      <c r="G884" s="119">
        <v>918068.33083790215</v>
      </c>
      <c r="I884" s="31"/>
      <c r="J884" s="30"/>
      <c r="L884" s="6"/>
      <c r="N884" s="24">
        <v>879</v>
      </c>
      <c r="O884" s="30"/>
      <c r="P884" s="31"/>
      <c r="Q884" s="32"/>
      <c r="R884" s="62"/>
      <c r="S884" s="30"/>
      <c r="U884" s="31"/>
      <c r="V884" s="30"/>
    </row>
    <row r="885" spans="2:22" ht="15.75" x14ac:dyDescent="0.25">
      <c r="B885" s="24">
        <v>880</v>
      </c>
      <c r="C885" s="119">
        <v>44</v>
      </c>
      <c r="D885" s="120">
        <v>85.473946951218693</v>
      </c>
      <c r="E885" s="121">
        <v>11266.847407876267</v>
      </c>
      <c r="F885" s="120">
        <v>119.52605304878131</v>
      </c>
      <c r="G885" s="119">
        <v>346681.80096634268</v>
      </c>
      <c r="I885" s="31"/>
      <c r="J885" s="30"/>
      <c r="L885" s="6"/>
      <c r="N885" s="24">
        <v>880</v>
      </c>
      <c r="O885" s="30"/>
      <c r="P885" s="31"/>
      <c r="Q885" s="32"/>
      <c r="R885" s="62"/>
      <c r="S885" s="30"/>
      <c r="U885" s="31"/>
      <c r="V885" s="30"/>
    </row>
    <row r="886" spans="2:22" ht="15.75" x14ac:dyDescent="0.25">
      <c r="B886" s="24">
        <v>881</v>
      </c>
      <c r="C886" s="119">
        <v>46</v>
      </c>
      <c r="D886" s="120">
        <v>96.655029061040949</v>
      </c>
      <c r="E886" s="121">
        <v>18083.15196993159</v>
      </c>
      <c r="F886" s="120">
        <v>106.34497093895905</v>
      </c>
      <c r="G886" s="119">
        <v>923052.27072715503</v>
      </c>
      <c r="I886" s="31"/>
      <c r="J886" s="30"/>
      <c r="L886" s="6"/>
      <c r="N886" s="24">
        <v>881</v>
      </c>
      <c r="O886" s="30"/>
      <c r="P886" s="31"/>
      <c r="Q886" s="32"/>
      <c r="R886" s="62"/>
      <c r="S886" s="30"/>
      <c r="U886" s="31"/>
      <c r="V886" s="30"/>
    </row>
    <row r="887" spans="2:22" ht="15.75" x14ac:dyDescent="0.25">
      <c r="B887" s="24">
        <v>882</v>
      </c>
      <c r="C887" s="119">
        <v>46</v>
      </c>
      <c r="D887" s="120">
        <v>96.273897319801023</v>
      </c>
      <c r="E887" s="121">
        <v>16857.139670224678</v>
      </c>
      <c r="F887" s="120">
        <v>106.72610268019898</v>
      </c>
      <c r="G887" s="119">
        <v>799096.81933885464</v>
      </c>
      <c r="I887" s="31"/>
      <c r="J887" s="30"/>
      <c r="L887" s="6"/>
      <c r="N887" s="24">
        <v>882</v>
      </c>
      <c r="O887" s="30"/>
      <c r="P887" s="31"/>
      <c r="Q887" s="32"/>
      <c r="R887" s="62"/>
      <c r="S887" s="30"/>
      <c r="U887" s="31"/>
      <c r="V887" s="30"/>
    </row>
    <row r="888" spans="2:22" ht="15.75" x14ac:dyDescent="0.25">
      <c r="B888" s="24">
        <v>883</v>
      </c>
      <c r="C888" s="119">
        <v>46</v>
      </c>
      <c r="D888" s="120">
        <v>89.917821592809844</v>
      </c>
      <c r="E888" s="121">
        <v>15834.145298907602</v>
      </c>
      <c r="F888" s="120">
        <v>113.08217840719016</v>
      </c>
      <c r="G888" s="119">
        <v>790559.64361644071</v>
      </c>
      <c r="I888" s="31"/>
      <c r="J888" s="30"/>
      <c r="L888" s="6"/>
      <c r="N888" s="24">
        <v>883</v>
      </c>
      <c r="O888" s="30"/>
      <c r="P888" s="31"/>
      <c r="Q888" s="32"/>
      <c r="R888" s="62"/>
      <c r="S888" s="30"/>
      <c r="U888" s="31"/>
      <c r="V888" s="30"/>
    </row>
    <row r="889" spans="2:22" ht="15.75" x14ac:dyDescent="0.25">
      <c r="B889" s="24">
        <v>884</v>
      </c>
      <c r="C889" s="119">
        <v>46</v>
      </c>
      <c r="D889" s="120">
        <v>82.53191593637635</v>
      </c>
      <c r="E889" s="121">
        <v>16261.108362899611</v>
      </c>
      <c r="F889" s="120">
        <v>120.46808406362365</v>
      </c>
      <c r="G889" s="119">
        <v>958944.56922948384</v>
      </c>
      <c r="I889" s="31"/>
      <c r="J889" s="30"/>
      <c r="L889" s="6"/>
      <c r="N889" s="24">
        <v>884</v>
      </c>
      <c r="O889" s="30"/>
      <c r="P889" s="31"/>
      <c r="Q889" s="32"/>
      <c r="R889" s="62"/>
      <c r="S889" s="30"/>
      <c r="U889" s="31"/>
      <c r="V889" s="30"/>
    </row>
    <row r="890" spans="2:22" ht="15.75" x14ac:dyDescent="0.25">
      <c r="B890" s="24">
        <v>885</v>
      </c>
      <c r="C890" s="119">
        <v>45</v>
      </c>
      <c r="D890" s="120">
        <v>92.103836365787998</v>
      </c>
      <c r="E890" s="121">
        <v>4805.824739875352</v>
      </c>
      <c r="F890" s="120">
        <v>111.896163634212</v>
      </c>
      <c r="G890" s="119">
        <v>-462246.6485095633</v>
      </c>
      <c r="I890" s="31"/>
      <c r="J890" s="30"/>
      <c r="L890" s="6"/>
      <c r="N890" s="24">
        <v>885</v>
      </c>
      <c r="O890" s="30"/>
      <c r="P890" s="31"/>
      <c r="Q890" s="32"/>
      <c r="R890" s="62"/>
      <c r="S890" s="30"/>
      <c r="U890" s="31"/>
      <c r="V890" s="30"/>
    </row>
    <row r="891" spans="2:22" ht="15.75" x14ac:dyDescent="0.25">
      <c r="B891" s="24">
        <v>886</v>
      </c>
      <c r="C891" s="119">
        <v>46</v>
      </c>
      <c r="D891" s="120">
        <v>86.304462750992684</v>
      </c>
      <c r="E891" s="121">
        <v>12021.052875231948</v>
      </c>
      <c r="F891" s="120">
        <v>116.69553724900732</v>
      </c>
      <c r="G891" s="119">
        <v>402803.22357391636</v>
      </c>
      <c r="I891" s="31"/>
      <c r="J891" s="30"/>
      <c r="L891" s="6"/>
      <c r="N891" s="24">
        <v>886</v>
      </c>
      <c r="O891" s="30"/>
      <c r="P891" s="31"/>
      <c r="Q891" s="32"/>
      <c r="R891" s="62"/>
      <c r="S891" s="30"/>
      <c r="U891" s="31"/>
      <c r="V891" s="30"/>
    </row>
    <row r="892" spans="2:22" ht="15.75" x14ac:dyDescent="0.25">
      <c r="B892" s="24">
        <v>887</v>
      </c>
      <c r="C892" s="119">
        <v>46</v>
      </c>
      <c r="D892" s="120">
        <v>89.733884035590563</v>
      </c>
      <c r="E892" s="121">
        <v>20007.750856308889</v>
      </c>
      <c r="F892" s="120">
        <v>113.26611596440944</v>
      </c>
      <c r="G892" s="119">
        <v>1266200.2286776947</v>
      </c>
      <c r="I892" s="31"/>
      <c r="J892" s="30"/>
      <c r="L892" s="6"/>
      <c r="N892" s="24">
        <v>887</v>
      </c>
      <c r="O892" s="30"/>
      <c r="P892" s="31"/>
      <c r="Q892" s="32"/>
      <c r="R892" s="62"/>
      <c r="S892" s="30"/>
      <c r="U892" s="31"/>
      <c r="V892" s="30"/>
    </row>
    <row r="893" spans="2:22" ht="15.75" x14ac:dyDescent="0.25">
      <c r="B893" s="24">
        <v>888</v>
      </c>
      <c r="C893" s="119">
        <v>44</v>
      </c>
      <c r="D893" s="120">
        <v>89.464029854545331</v>
      </c>
      <c r="E893" s="121">
        <v>8763.8166573672606</v>
      </c>
      <c r="F893" s="120">
        <v>115.53597014545467</v>
      </c>
      <c r="G893" s="119">
        <v>12536.059685822111</v>
      </c>
      <c r="I893" s="31"/>
      <c r="J893" s="30"/>
      <c r="L893" s="6"/>
      <c r="N893" s="24">
        <v>888</v>
      </c>
      <c r="O893" s="30"/>
      <c r="P893" s="31"/>
      <c r="Q893" s="32"/>
      <c r="R893" s="62"/>
      <c r="S893" s="30"/>
      <c r="U893" s="31"/>
      <c r="V893" s="30"/>
    </row>
    <row r="894" spans="2:22" ht="15.75" x14ac:dyDescent="0.25">
      <c r="B894" s="24">
        <v>889</v>
      </c>
      <c r="C894" s="119">
        <v>44</v>
      </c>
      <c r="D894" s="120">
        <v>96.14832082611143</v>
      </c>
      <c r="E894" s="121">
        <v>18196.067956929946</v>
      </c>
      <c r="F894" s="120">
        <v>108.85167917388857</v>
      </c>
      <c r="G894" s="119">
        <v>980672.55147401267</v>
      </c>
      <c r="I894" s="31"/>
      <c r="J894" s="30"/>
      <c r="L894" s="6"/>
      <c r="N894" s="24">
        <v>889</v>
      </c>
      <c r="O894" s="30"/>
      <c r="P894" s="31"/>
      <c r="Q894" s="32"/>
      <c r="R894" s="62"/>
      <c r="S894" s="30"/>
      <c r="U894" s="31"/>
      <c r="V894" s="30"/>
    </row>
    <row r="895" spans="2:22" ht="15.75" x14ac:dyDescent="0.25">
      <c r="B895" s="24">
        <v>890</v>
      </c>
      <c r="C895" s="119">
        <v>46</v>
      </c>
      <c r="D895" s="120">
        <v>86.275284833992814</v>
      </c>
      <c r="E895" s="121">
        <v>17843.851637776708</v>
      </c>
      <c r="F895" s="120">
        <v>116.72471516600719</v>
      </c>
      <c r="G895" s="119">
        <v>1082818.499883977</v>
      </c>
      <c r="I895" s="31"/>
      <c r="J895" s="30"/>
      <c r="L895" s="6"/>
      <c r="N895" s="24">
        <v>890</v>
      </c>
      <c r="O895" s="30"/>
      <c r="P895" s="31"/>
      <c r="Q895" s="32"/>
      <c r="R895" s="62"/>
      <c r="S895" s="30"/>
      <c r="U895" s="31"/>
      <c r="V895" s="30"/>
    </row>
    <row r="896" spans="2:22" ht="15.75" x14ac:dyDescent="0.25">
      <c r="B896" s="24">
        <v>891</v>
      </c>
      <c r="C896" s="119">
        <v>44</v>
      </c>
      <c r="D896" s="120">
        <v>97.652558582510679</v>
      </c>
      <c r="E896" s="121">
        <v>18552.62774433069</v>
      </c>
      <c r="F896" s="120">
        <v>107.34744141748932</v>
      </c>
      <c r="G896" s="119">
        <v>991577.11992502585</v>
      </c>
      <c r="I896" s="31"/>
      <c r="J896" s="30"/>
      <c r="L896" s="6"/>
      <c r="N896" s="24">
        <v>891</v>
      </c>
      <c r="O896" s="30"/>
      <c r="P896" s="31"/>
      <c r="Q896" s="32"/>
      <c r="R896" s="62"/>
      <c r="S896" s="30"/>
      <c r="U896" s="31"/>
      <c r="V896" s="30"/>
    </row>
    <row r="897" spans="2:22" ht="15.75" x14ac:dyDescent="0.25">
      <c r="B897" s="24">
        <v>892</v>
      </c>
      <c r="C897" s="119">
        <v>45</v>
      </c>
      <c r="D897" s="120">
        <v>84.681349959515018</v>
      </c>
      <c r="E897" s="121">
        <v>10909.297552601207</v>
      </c>
      <c r="F897" s="120">
        <v>119.31865004048498</v>
      </c>
      <c r="G897" s="119">
        <v>301682.65686634276</v>
      </c>
      <c r="I897" s="31"/>
      <c r="J897" s="30"/>
      <c r="L897" s="6"/>
      <c r="N897" s="24">
        <v>892</v>
      </c>
      <c r="O897" s="30"/>
      <c r="P897" s="31"/>
      <c r="Q897" s="32"/>
      <c r="R897" s="62"/>
      <c r="S897" s="30"/>
      <c r="U897" s="31"/>
      <c r="V897" s="30"/>
    </row>
    <row r="898" spans="2:22" ht="15.75" x14ac:dyDescent="0.25">
      <c r="B898" s="24">
        <v>893</v>
      </c>
      <c r="C898" s="119">
        <v>46</v>
      </c>
      <c r="D898" s="120">
        <v>98.470041304474449</v>
      </c>
      <c r="E898" s="121">
        <v>18464.889807014712</v>
      </c>
      <c r="F898" s="120">
        <v>104.52995869552555</v>
      </c>
      <c r="G898" s="119">
        <v>930134.16884467844</v>
      </c>
      <c r="I898" s="31"/>
      <c r="J898" s="30"/>
      <c r="L898" s="6"/>
      <c r="N898" s="24">
        <v>893</v>
      </c>
      <c r="O898" s="30"/>
      <c r="P898" s="31"/>
      <c r="Q898" s="32"/>
      <c r="R898" s="62"/>
      <c r="S898" s="30"/>
      <c r="U898" s="31"/>
      <c r="V898" s="30"/>
    </row>
    <row r="899" spans="2:22" ht="15.75" x14ac:dyDescent="0.25">
      <c r="B899" s="24">
        <v>894</v>
      </c>
      <c r="C899" s="119">
        <v>45</v>
      </c>
      <c r="D899" s="120">
        <v>85.284089722390078</v>
      </c>
      <c r="E899" s="121">
        <v>20119.796711462288</v>
      </c>
      <c r="F899" s="120">
        <v>118.71591027760992</v>
      </c>
      <c r="G899" s="119">
        <v>1388539.9812017083</v>
      </c>
      <c r="I899" s="31"/>
      <c r="J899" s="30"/>
      <c r="L899" s="6"/>
      <c r="N899" s="24">
        <v>894</v>
      </c>
      <c r="O899" s="30"/>
      <c r="P899" s="31"/>
      <c r="Q899" s="32"/>
      <c r="R899" s="62"/>
      <c r="S899" s="30"/>
      <c r="U899" s="31"/>
      <c r="V899" s="30"/>
    </row>
    <row r="900" spans="2:22" ht="15.75" x14ac:dyDescent="0.25">
      <c r="B900" s="24">
        <v>895</v>
      </c>
      <c r="C900" s="119">
        <v>46</v>
      </c>
      <c r="D900" s="120">
        <v>90.268241954856606</v>
      </c>
      <c r="E900" s="121">
        <v>17873.367471832287</v>
      </c>
      <c r="F900" s="120">
        <v>112.73175804514339</v>
      </c>
      <c r="G900" s="119">
        <v>1014896.1372865336</v>
      </c>
      <c r="I900" s="31"/>
      <c r="J900" s="30"/>
      <c r="L900" s="6"/>
      <c r="N900" s="24">
        <v>895</v>
      </c>
      <c r="O900" s="30"/>
      <c r="P900" s="31"/>
      <c r="Q900" s="32"/>
      <c r="R900" s="62"/>
      <c r="S900" s="30"/>
      <c r="U900" s="31"/>
      <c r="V900" s="30"/>
    </row>
    <row r="901" spans="2:22" ht="15.75" x14ac:dyDescent="0.25">
      <c r="B901" s="24">
        <v>896</v>
      </c>
      <c r="C901" s="119">
        <v>45</v>
      </c>
      <c r="D901" s="120">
        <v>85.066173645821124</v>
      </c>
      <c r="E901" s="121">
        <v>16396.897178582483</v>
      </c>
      <c r="F901" s="120">
        <v>118.93382635417888</v>
      </c>
      <c r="G901" s="119">
        <v>950145.72178485454</v>
      </c>
      <c r="I901" s="31"/>
      <c r="J901" s="30"/>
      <c r="L901" s="6"/>
      <c r="N901" s="24">
        <v>896</v>
      </c>
      <c r="O901" s="30"/>
      <c r="P901" s="31"/>
      <c r="Q901" s="32"/>
      <c r="R901" s="62"/>
      <c r="S901" s="30"/>
      <c r="U901" s="31"/>
      <c r="V901" s="30"/>
    </row>
    <row r="902" spans="2:22" ht="15.75" x14ac:dyDescent="0.25">
      <c r="B902" s="24">
        <v>897</v>
      </c>
      <c r="C902" s="119">
        <v>45</v>
      </c>
      <c r="D902" s="120">
        <v>88.347094072009909</v>
      </c>
      <c r="E902" s="121">
        <v>15378.136043613695</v>
      </c>
      <c r="F902" s="120">
        <v>115.65290592799009</v>
      </c>
      <c r="G902" s="119">
        <v>778526.12119988841</v>
      </c>
      <c r="I902" s="31"/>
      <c r="J902" s="30"/>
      <c r="L902" s="6"/>
      <c r="N902" s="24">
        <v>897</v>
      </c>
      <c r="O902" s="30"/>
      <c r="P902" s="31"/>
      <c r="Q902" s="32"/>
      <c r="R902" s="62"/>
      <c r="S902" s="30"/>
      <c r="U902" s="31"/>
      <c r="V902" s="30"/>
    </row>
    <row r="903" spans="2:22" ht="15.75" x14ac:dyDescent="0.25">
      <c r="B903" s="24">
        <v>898</v>
      </c>
      <c r="C903" s="119">
        <v>44</v>
      </c>
      <c r="D903" s="120">
        <v>89.66094895393671</v>
      </c>
      <c r="E903" s="121">
        <v>17784.62609569214</v>
      </c>
      <c r="F903" s="120">
        <v>115.33905104606329</v>
      </c>
      <c r="G903" s="119">
        <v>1051261.8970861849</v>
      </c>
      <c r="I903" s="31"/>
      <c r="J903" s="30"/>
      <c r="L903" s="6"/>
      <c r="N903" s="24">
        <v>898</v>
      </c>
      <c r="O903" s="30"/>
      <c r="P903" s="31"/>
      <c r="Q903" s="32"/>
      <c r="R903" s="62"/>
      <c r="S903" s="30"/>
      <c r="U903" s="31"/>
      <c r="V903" s="30"/>
    </row>
    <row r="904" spans="2:22" ht="15.75" x14ac:dyDescent="0.25">
      <c r="B904" s="24">
        <v>899</v>
      </c>
      <c r="C904" s="119">
        <v>45</v>
      </c>
      <c r="D904" s="120">
        <v>87.406162721567242</v>
      </c>
      <c r="E904" s="121">
        <v>15422.822727527267</v>
      </c>
      <c r="F904" s="120">
        <v>116.59383727843276</v>
      </c>
      <c r="G904" s="119">
        <v>798206.08346742881</v>
      </c>
      <c r="I904" s="31"/>
      <c r="J904" s="30"/>
      <c r="L904" s="6"/>
      <c r="N904" s="24">
        <v>899</v>
      </c>
      <c r="O904" s="30"/>
      <c r="P904" s="31"/>
      <c r="Q904" s="32"/>
      <c r="R904" s="62"/>
      <c r="S904" s="30"/>
      <c r="U904" s="31"/>
      <c r="V904" s="30"/>
    </row>
    <row r="905" spans="2:22" ht="15.75" x14ac:dyDescent="0.25">
      <c r="B905" s="24">
        <v>900</v>
      </c>
      <c r="C905" s="119">
        <v>45</v>
      </c>
      <c r="D905" s="120">
        <v>95.081214912628766</v>
      </c>
      <c r="E905" s="121">
        <v>18119.271534837273</v>
      </c>
      <c r="F905" s="120">
        <v>108.91878508737123</v>
      </c>
      <c r="G905" s="119">
        <v>973529.04224266415</v>
      </c>
      <c r="I905" s="31"/>
      <c r="J905" s="30"/>
      <c r="L905" s="6"/>
      <c r="N905" s="24">
        <v>900</v>
      </c>
      <c r="O905" s="30"/>
      <c r="P905" s="31"/>
      <c r="Q905" s="32"/>
      <c r="R905" s="62"/>
      <c r="S905" s="30"/>
      <c r="U905" s="31"/>
      <c r="V905" s="30"/>
    </row>
    <row r="906" spans="2:22" ht="15.75" x14ac:dyDescent="0.25">
      <c r="B906" s="24">
        <v>901</v>
      </c>
      <c r="C906" s="119">
        <v>44</v>
      </c>
      <c r="D906" s="120">
        <v>80.343387115850163</v>
      </c>
      <c r="E906" s="121">
        <v>19571.325848920482</v>
      </c>
      <c r="F906" s="120">
        <v>124.65661288414984</v>
      </c>
      <c r="G906" s="119">
        <v>1439695.1899784356</v>
      </c>
      <c r="I906" s="31"/>
      <c r="J906" s="30"/>
      <c r="L906" s="6"/>
      <c r="N906" s="24">
        <v>901</v>
      </c>
      <c r="O906" s="30"/>
      <c r="P906" s="31"/>
      <c r="Q906" s="32"/>
      <c r="R906" s="62"/>
      <c r="S906" s="30"/>
      <c r="U906" s="31"/>
      <c r="V906" s="30"/>
    </row>
    <row r="907" spans="2:22" ht="15.75" x14ac:dyDescent="0.25">
      <c r="B907" s="24">
        <v>902</v>
      </c>
      <c r="C907" s="119">
        <v>44</v>
      </c>
      <c r="D907" s="120">
        <v>82.401407286776077</v>
      </c>
      <c r="E907" s="121">
        <v>21426.993412129479</v>
      </c>
      <c r="F907" s="120">
        <v>122.59859271322392</v>
      </c>
      <c r="G907" s="119">
        <v>1626919.2384025943</v>
      </c>
      <c r="I907" s="31"/>
      <c r="J907" s="30"/>
      <c r="L907" s="6"/>
      <c r="N907" s="24">
        <v>902</v>
      </c>
      <c r="O907" s="30"/>
      <c r="P907" s="31"/>
      <c r="Q907" s="32"/>
      <c r="R907" s="62"/>
      <c r="S907" s="30"/>
      <c r="U907" s="31"/>
      <c r="V907" s="30"/>
    </row>
    <row r="908" spans="2:22" ht="15.75" x14ac:dyDescent="0.25">
      <c r="B908" s="24">
        <v>903</v>
      </c>
      <c r="C908" s="119">
        <v>45</v>
      </c>
      <c r="D908" s="120">
        <v>85.452221214914189</v>
      </c>
      <c r="E908" s="121">
        <v>13472.316429128809</v>
      </c>
      <c r="F908" s="120">
        <v>118.54777878508581</v>
      </c>
      <c r="G908" s="119">
        <v>597113.18776303926</v>
      </c>
      <c r="I908" s="31"/>
      <c r="J908" s="30"/>
      <c r="L908" s="6"/>
      <c r="N908" s="24">
        <v>903</v>
      </c>
      <c r="O908" s="30"/>
      <c r="P908" s="31"/>
      <c r="Q908" s="32"/>
      <c r="R908" s="62"/>
      <c r="S908" s="30"/>
      <c r="U908" s="31"/>
      <c r="V908" s="30"/>
    </row>
    <row r="909" spans="2:22" ht="15.75" x14ac:dyDescent="0.25">
      <c r="B909" s="24">
        <v>904</v>
      </c>
      <c r="C909" s="119">
        <v>45</v>
      </c>
      <c r="D909" s="120">
        <v>94.902859663762328</v>
      </c>
      <c r="E909" s="121">
        <v>16122.950789381299</v>
      </c>
      <c r="F909" s="120">
        <v>109.09714033623767</v>
      </c>
      <c r="G909" s="119">
        <v>758967.82490338548</v>
      </c>
      <c r="I909" s="31"/>
      <c r="J909" s="30"/>
      <c r="L909" s="6"/>
      <c r="N909" s="24">
        <v>904</v>
      </c>
      <c r="O909" s="30"/>
      <c r="P909" s="31"/>
      <c r="Q909" s="32"/>
      <c r="R909" s="62"/>
      <c r="S909" s="30"/>
      <c r="U909" s="31"/>
      <c r="V909" s="30"/>
    </row>
    <row r="910" spans="2:22" ht="15.75" x14ac:dyDescent="0.25">
      <c r="B910" s="24">
        <v>905</v>
      </c>
      <c r="C910" s="119">
        <v>43</v>
      </c>
      <c r="D910" s="120">
        <v>91.676496423987288</v>
      </c>
      <c r="E910" s="121">
        <v>10234.511564631292</v>
      </c>
      <c r="F910" s="120">
        <v>114.32350357601271</v>
      </c>
      <c r="G910" s="119">
        <v>170045.21945786895</v>
      </c>
      <c r="I910" s="31"/>
      <c r="J910" s="30"/>
      <c r="L910" s="6"/>
      <c r="N910" s="24">
        <v>905</v>
      </c>
      <c r="O910" s="30"/>
      <c r="P910" s="31"/>
      <c r="Q910" s="32"/>
      <c r="R910" s="62"/>
      <c r="S910" s="30"/>
      <c r="U910" s="31"/>
      <c r="V910" s="30"/>
    </row>
    <row r="911" spans="2:22" ht="15.75" x14ac:dyDescent="0.25">
      <c r="B911" s="24">
        <v>906</v>
      </c>
      <c r="C911" s="119">
        <v>43</v>
      </c>
      <c r="D911" s="120">
        <v>97.053052361909423</v>
      </c>
      <c r="E911" s="121">
        <v>9613.1341083203115</v>
      </c>
      <c r="F911" s="120">
        <v>108.94694763809058</v>
      </c>
      <c r="G911" s="119">
        <v>47321.618337115506</v>
      </c>
      <c r="I911" s="31"/>
      <c r="J911" s="30"/>
      <c r="L911" s="6"/>
      <c r="N911" s="24">
        <v>906</v>
      </c>
      <c r="O911" s="30"/>
      <c r="P911" s="31"/>
      <c r="Q911" s="32"/>
      <c r="R911" s="62"/>
      <c r="S911" s="30"/>
      <c r="U911" s="31"/>
      <c r="V911" s="30"/>
    </row>
    <row r="912" spans="2:22" ht="15.75" x14ac:dyDescent="0.25">
      <c r="B912" s="24">
        <v>907</v>
      </c>
      <c r="C912" s="119">
        <v>47</v>
      </c>
      <c r="D912" s="120">
        <v>95.008495504516958</v>
      </c>
      <c r="E912" s="121">
        <v>17076.195396762894</v>
      </c>
      <c r="F912" s="120">
        <v>106.99150449548304</v>
      </c>
      <c r="G912" s="119">
        <v>827007.83655850403</v>
      </c>
      <c r="I912" s="31"/>
      <c r="J912" s="30"/>
      <c r="L912" s="6"/>
      <c r="N912" s="24">
        <v>907</v>
      </c>
      <c r="O912" s="30"/>
      <c r="P912" s="31"/>
      <c r="Q912" s="32"/>
      <c r="R912" s="62"/>
      <c r="S912" s="30"/>
      <c r="U912" s="31"/>
      <c r="V912" s="30"/>
    </row>
    <row r="913" spans="2:22" ht="15.75" x14ac:dyDescent="0.25">
      <c r="B913" s="24">
        <v>908</v>
      </c>
      <c r="C913" s="119">
        <v>46</v>
      </c>
      <c r="D913" s="120">
        <v>88.273383470503447</v>
      </c>
      <c r="E913" s="121">
        <v>17310.852280540497</v>
      </c>
      <c r="F913" s="120">
        <v>114.72661652949655</v>
      </c>
      <c r="G913" s="119">
        <v>986015.51138833049</v>
      </c>
      <c r="I913" s="31"/>
      <c r="J913" s="30"/>
      <c r="L913" s="6"/>
      <c r="N913" s="24">
        <v>908</v>
      </c>
      <c r="O913" s="30"/>
      <c r="P913" s="31"/>
      <c r="Q913" s="32"/>
      <c r="R913" s="62"/>
      <c r="S913" s="30"/>
      <c r="U913" s="31"/>
      <c r="V913" s="30"/>
    </row>
    <row r="914" spans="2:22" ht="15.75" x14ac:dyDescent="0.25">
      <c r="B914" s="24">
        <v>909</v>
      </c>
      <c r="C914" s="119">
        <v>45</v>
      </c>
      <c r="D914" s="120">
        <v>80.52040737352506</v>
      </c>
      <c r="E914" s="121">
        <v>8759.3410017805072</v>
      </c>
      <c r="F914" s="120">
        <v>123.47959262647494</v>
      </c>
      <c r="G914" s="119">
        <v>81599.858576235827</v>
      </c>
      <c r="I914" s="31"/>
      <c r="J914" s="30"/>
      <c r="L914" s="6"/>
      <c r="N914" s="24">
        <v>909</v>
      </c>
      <c r="O914" s="30"/>
      <c r="P914" s="31"/>
      <c r="Q914" s="32"/>
      <c r="R914" s="62"/>
      <c r="S914" s="30"/>
      <c r="U914" s="31"/>
      <c r="V914" s="30"/>
    </row>
    <row r="915" spans="2:22" ht="15.75" x14ac:dyDescent="0.25">
      <c r="B915" s="24">
        <v>910</v>
      </c>
      <c r="C915" s="119">
        <v>45</v>
      </c>
      <c r="D915" s="120">
        <v>94.090383729583451</v>
      </c>
      <c r="E915" s="121">
        <v>9154.4680259338456</v>
      </c>
      <c r="F915" s="120">
        <v>109.90961627041655</v>
      </c>
      <c r="G915" s="119">
        <v>6164.0678901866777</v>
      </c>
      <c r="I915" s="31"/>
      <c r="J915" s="30"/>
      <c r="L915" s="6"/>
      <c r="N915" s="24">
        <v>910</v>
      </c>
      <c r="O915" s="30"/>
      <c r="P915" s="31"/>
      <c r="Q915" s="32"/>
      <c r="R915" s="62"/>
      <c r="S915" s="30"/>
      <c r="U915" s="31"/>
      <c r="V915" s="30"/>
    </row>
    <row r="916" spans="2:22" ht="15.75" x14ac:dyDescent="0.25">
      <c r="B916" s="24">
        <v>911</v>
      </c>
      <c r="C916" s="119">
        <v>45</v>
      </c>
      <c r="D916" s="120">
        <v>94.255319618736976</v>
      </c>
      <c r="E916" s="121">
        <v>14680.063919417718</v>
      </c>
      <c r="F916" s="120">
        <v>109.74468038126302</v>
      </c>
      <c r="G916" s="119">
        <v>611058.92281300877</v>
      </c>
      <c r="I916" s="31"/>
      <c r="J916" s="30"/>
      <c r="L916" s="6"/>
      <c r="N916" s="24">
        <v>911</v>
      </c>
      <c r="O916" s="30"/>
      <c r="P916" s="31"/>
      <c r="Q916" s="32"/>
      <c r="R916" s="62"/>
      <c r="S916" s="30"/>
      <c r="U916" s="31"/>
      <c r="V916" s="30"/>
    </row>
    <row r="917" spans="2:22" ht="15.75" x14ac:dyDescent="0.25">
      <c r="B917" s="24">
        <v>912</v>
      </c>
      <c r="C917" s="119">
        <v>44</v>
      </c>
      <c r="D917" s="120">
        <v>99.578089623354288</v>
      </c>
      <c r="E917" s="121">
        <v>18415.918985527933</v>
      </c>
      <c r="F917" s="120">
        <v>105.42191037664571</v>
      </c>
      <c r="G917" s="119">
        <v>941441.36079589394</v>
      </c>
      <c r="I917" s="31"/>
      <c r="J917" s="30"/>
      <c r="L917" s="6"/>
      <c r="N917" s="24">
        <v>912</v>
      </c>
      <c r="O917" s="30"/>
      <c r="P917" s="31"/>
      <c r="Q917" s="32"/>
      <c r="R917" s="62"/>
      <c r="S917" s="30"/>
      <c r="U917" s="31"/>
      <c r="V917" s="30"/>
    </row>
    <row r="918" spans="2:22" ht="15.75" x14ac:dyDescent="0.25">
      <c r="B918" s="24">
        <v>913</v>
      </c>
      <c r="C918" s="119">
        <v>45</v>
      </c>
      <c r="D918" s="120">
        <v>96.110589445025056</v>
      </c>
      <c r="E918" s="121">
        <v>14432.086714771936</v>
      </c>
      <c r="F918" s="120">
        <v>107.88941055497494</v>
      </c>
      <c r="G918" s="119">
        <v>557069.32873502909</v>
      </c>
      <c r="I918" s="31"/>
      <c r="J918" s="30"/>
      <c r="L918" s="6"/>
      <c r="N918" s="24">
        <v>913</v>
      </c>
      <c r="O918" s="30"/>
      <c r="P918" s="31"/>
      <c r="Q918" s="32"/>
      <c r="R918" s="62"/>
      <c r="S918" s="30"/>
      <c r="U918" s="31"/>
      <c r="V918" s="30"/>
    </row>
    <row r="919" spans="2:22" ht="15.75" x14ac:dyDescent="0.25">
      <c r="B919" s="24">
        <v>914</v>
      </c>
      <c r="C919" s="119">
        <v>46</v>
      </c>
      <c r="D919" s="120">
        <v>86.436422763059397</v>
      </c>
      <c r="E919" s="121">
        <v>21944.395237162054</v>
      </c>
      <c r="F919" s="120">
        <v>116.5635772369406</v>
      </c>
      <c r="G919" s="119">
        <v>1557917.2091448908</v>
      </c>
      <c r="I919" s="31"/>
      <c r="J919" s="30"/>
      <c r="L919" s="6"/>
      <c r="N919" s="24">
        <v>914</v>
      </c>
      <c r="O919" s="30"/>
      <c r="P919" s="31"/>
      <c r="Q919" s="32"/>
      <c r="R919" s="62"/>
      <c r="S919" s="30"/>
      <c r="U919" s="31"/>
      <c r="V919" s="30"/>
    </row>
    <row r="920" spans="2:22" ht="15.75" x14ac:dyDescent="0.25">
      <c r="B920" s="24">
        <v>915</v>
      </c>
      <c r="C920" s="119">
        <v>46</v>
      </c>
      <c r="D920" s="120">
        <v>97.08110754534377</v>
      </c>
      <c r="E920" s="121">
        <v>17963.837637048659</v>
      </c>
      <c r="F920" s="120">
        <v>105.91889245465623</v>
      </c>
      <c r="G920" s="119">
        <v>902709.78675146285</v>
      </c>
      <c r="I920" s="31"/>
      <c r="J920" s="30"/>
      <c r="L920" s="6"/>
      <c r="N920" s="24">
        <v>915</v>
      </c>
      <c r="O920" s="30"/>
      <c r="P920" s="31"/>
      <c r="Q920" s="32"/>
      <c r="R920" s="62"/>
      <c r="S920" s="30"/>
      <c r="U920" s="31"/>
      <c r="V920" s="30"/>
    </row>
    <row r="921" spans="2:22" ht="15.75" x14ac:dyDescent="0.25">
      <c r="B921" s="24">
        <v>916</v>
      </c>
      <c r="C921" s="119">
        <v>46</v>
      </c>
      <c r="D921" s="120">
        <v>87.731228653590563</v>
      </c>
      <c r="E921" s="121">
        <v>7127.5186621232824</v>
      </c>
      <c r="F921" s="120">
        <v>115.26877134640944</v>
      </c>
      <c r="G921" s="119">
        <v>-178419.68106844521</v>
      </c>
      <c r="I921" s="31"/>
      <c r="J921" s="30"/>
      <c r="L921" s="6"/>
      <c r="N921" s="24">
        <v>916</v>
      </c>
      <c r="O921" s="30"/>
      <c r="P921" s="31"/>
      <c r="Q921" s="32"/>
      <c r="R921" s="62"/>
      <c r="S921" s="30"/>
      <c r="U921" s="31"/>
      <c r="V921" s="30"/>
    </row>
    <row r="922" spans="2:22" ht="15.75" x14ac:dyDescent="0.25">
      <c r="B922" s="24">
        <v>917</v>
      </c>
      <c r="C922" s="119">
        <v>44</v>
      </c>
      <c r="D922" s="120">
        <v>89.318977991674927</v>
      </c>
      <c r="E922" s="121">
        <v>15001.906720408369</v>
      </c>
      <c r="F922" s="120">
        <v>115.68102200832507</v>
      </c>
      <c r="G922" s="119">
        <v>735435.90149040031</v>
      </c>
      <c r="I922" s="31"/>
      <c r="J922" s="30"/>
      <c r="L922" s="6"/>
      <c r="N922" s="24">
        <v>917</v>
      </c>
      <c r="O922" s="30"/>
      <c r="P922" s="31"/>
      <c r="Q922" s="32"/>
      <c r="R922" s="62"/>
      <c r="S922" s="30"/>
      <c r="U922" s="31"/>
      <c r="V922" s="30"/>
    </row>
    <row r="923" spans="2:22" ht="15.75" x14ac:dyDescent="0.25">
      <c r="B923" s="24">
        <v>918</v>
      </c>
      <c r="C923" s="119">
        <v>45</v>
      </c>
      <c r="D923" s="120">
        <v>84.775218635734561</v>
      </c>
      <c r="E923" s="121">
        <v>16309.507824022026</v>
      </c>
      <c r="F923" s="120">
        <v>119.22478136426544</v>
      </c>
      <c r="G923" s="119">
        <v>944497.50447780266</v>
      </c>
      <c r="I923" s="31"/>
      <c r="J923" s="30"/>
      <c r="L923" s="6"/>
      <c r="N923" s="24">
        <v>918</v>
      </c>
      <c r="O923" s="30"/>
      <c r="P923" s="31"/>
      <c r="Q923" s="32"/>
      <c r="R923" s="62"/>
      <c r="S923" s="30"/>
      <c r="U923" s="31"/>
      <c r="V923" s="30"/>
    </row>
    <row r="924" spans="2:22" ht="15.75" x14ac:dyDescent="0.25">
      <c r="B924" s="24">
        <v>919</v>
      </c>
      <c r="C924" s="119">
        <v>47</v>
      </c>
      <c r="D924" s="120">
        <v>88.457059535116713</v>
      </c>
      <c r="E924" s="121">
        <v>14809.217260524754</v>
      </c>
      <c r="F924" s="120">
        <v>113.54294046488329</v>
      </c>
      <c r="G924" s="119">
        <v>681482.07374328421</v>
      </c>
      <c r="I924" s="31"/>
      <c r="J924" s="30"/>
      <c r="L924" s="6"/>
      <c r="N924" s="24">
        <v>919</v>
      </c>
      <c r="O924" s="30"/>
      <c r="P924" s="31"/>
      <c r="Q924" s="32"/>
      <c r="R924" s="62"/>
      <c r="S924" s="30"/>
      <c r="U924" s="31"/>
      <c r="V924" s="30"/>
    </row>
    <row r="925" spans="2:22" ht="15.75" x14ac:dyDescent="0.25">
      <c r="B925" s="24">
        <v>920</v>
      </c>
      <c r="C925" s="119">
        <v>45</v>
      </c>
      <c r="D925" s="120">
        <v>80.038673714262472</v>
      </c>
      <c r="E925" s="121">
        <v>23176.532455862955</v>
      </c>
      <c r="F925" s="120">
        <v>123.96132628573753</v>
      </c>
      <c r="G925" s="119">
        <v>1872993.7019332135</v>
      </c>
      <c r="I925" s="31"/>
      <c r="J925" s="30"/>
      <c r="L925" s="6"/>
      <c r="N925" s="24">
        <v>920</v>
      </c>
      <c r="O925" s="30"/>
      <c r="P925" s="31"/>
      <c r="Q925" s="32"/>
      <c r="R925" s="62"/>
      <c r="S925" s="30"/>
      <c r="U925" s="31"/>
      <c r="V925" s="30"/>
    </row>
    <row r="926" spans="2:22" ht="15.75" x14ac:dyDescent="0.25">
      <c r="B926" s="24">
        <v>921</v>
      </c>
      <c r="C926" s="119">
        <v>43</v>
      </c>
      <c r="D926" s="120">
        <v>99.328555343589869</v>
      </c>
      <c r="E926" s="121">
        <v>13108.943795542276</v>
      </c>
      <c r="F926" s="120">
        <v>106.67144465641013</v>
      </c>
      <c r="G926" s="119">
        <v>398349.97259017895</v>
      </c>
      <c r="I926" s="31"/>
      <c r="J926" s="30"/>
      <c r="L926" s="6"/>
      <c r="N926" s="24">
        <v>921</v>
      </c>
      <c r="O926" s="30"/>
      <c r="P926" s="31"/>
      <c r="Q926" s="32"/>
      <c r="R926" s="62"/>
      <c r="S926" s="30"/>
      <c r="U926" s="31"/>
      <c r="V926" s="30"/>
    </row>
    <row r="927" spans="2:22" ht="15.75" x14ac:dyDescent="0.25">
      <c r="B927" s="24">
        <v>922</v>
      </c>
      <c r="C927" s="119">
        <v>46</v>
      </c>
      <c r="D927" s="120">
        <v>98.094005434914109</v>
      </c>
      <c r="E927" s="121">
        <v>17726.819949521851</v>
      </c>
      <c r="F927" s="120">
        <v>104.90599456508589</v>
      </c>
      <c r="G927" s="119">
        <v>859649.67728079529</v>
      </c>
      <c r="I927" s="31"/>
      <c r="J927" s="30"/>
      <c r="L927" s="6"/>
      <c r="N927" s="24">
        <v>922</v>
      </c>
      <c r="O927" s="30"/>
      <c r="P927" s="31"/>
      <c r="Q927" s="32"/>
      <c r="R927" s="62"/>
      <c r="S927" s="30"/>
      <c r="U927" s="31"/>
      <c r="V927" s="30"/>
    </row>
    <row r="928" spans="2:22" ht="15.75" x14ac:dyDescent="0.25">
      <c r="B928" s="24">
        <v>923</v>
      </c>
      <c r="C928" s="119">
        <v>46</v>
      </c>
      <c r="D928" s="120">
        <v>99.951193602729404</v>
      </c>
      <c r="E928" s="121">
        <v>15923.886341644116</v>
      </c>
      <c r="F928" s="120">
        <v>103.0488063972706</v>
      </c>
      <c r="G928" s="119">
        <v>640937.48071222613</v>
      </c>
      <c r="I928" s="31"/>
      <c r="J928" s="30"/>
      <c r="L928" s="6"/>
      <c r="N928" s="24">
        <v>923</v>
      </c>
      <c r="O928" s="30"/>
      <c r="P928" s="31"/>
      <c r="Q928" s="32"/>
      <c r="R928" s="62"/>
      <c r="S928" s="30"/>
      <c r="U928" s="31"/>
      <c r="V928" s="30"/>
    </row>
    <row r="929" spans="2:22" ht="15.75" x14ac:dyDescent="0.25">
      <c r="B929" s="24">
        <v>924</v>
      </c>
      <c r="C929" s="119">
        <v>47</v>
      </c>
      <c r="D929" s="120">
        <v>98.526805839239358</v>
      </c>
      <c r="E929" s="121">
        <v>24364.208167106492</v>
      </c>
      <c r="F929" s="120">
        <v>103.47319416076064</v>
      </c>
      <c r="G929" s="119">
        <v>1521042.4422482001</v>
      </c>
      <c r="I929" s="31"/>
      <c r="J929" s="30"/>
      <c r="L929" s="6"/>
      <c r="N929" s="24">
        <v>924</v>
      </c>
      <c r="O929" s="30"/>
      <c r="P929" s="31"/>
      <c r="Q929" s="32"/>
      <c r="R929" s="62"/>
      <c r="S929" s="30"/>
      <c r="U929" s="31"/>
      <c r="V929" s="30"/>
    </row>
    <row r="930" spans="2:22" ht="15.75" x14ac:dyDescent="0.25">
      <c r="B930" s="24">
        <v>925</v>
      </c>
      <c r="C930" s="119">
        <v>45</v>
      </c>
      <c r="D930" s="120">
        <v>90.442945114710142</v>
      </c>
      <c r="E930" s="121">
        <v>13985.092736780316</v>
      </c>
      <c r="F930" s="120">
        <v>113.55705488528986</v>
      </c>
      <c r="G930" s="119">
        <v>588105.94348643092</v>
      </c>
      <c r="I930" s="31"/>
      <c r="J930" s="30"/>
      <c r="L930" s="6"/>
      <c r="N930" s="24">
        <v>925</v>
      </c>
      <c r="O930" s="30"/>
      <c r="P930" s="31"/>
      <c r="Q930" s="32"/>
      <c r="R930" s="62"/>
      <c r="S930" s="30"/>
      <c r="U930" s="31"/>
      <c r="V930" s="30"/>
    </row>
    <row r="931" spans="2:22" ht="15.75" x14ac:dyDescent="0.25">
      <c r="B931" s="24">
        <v>926</v>
      </c>
      <c r="C931" s="119">
        <v>45</v>
      </c>
      <c r="D931" s="120">
        <v>82.830873780089519</v>
      </c>
      <c r="E931" s="121">
        <v>12787.089081606027</v>
      </c>
      <c r="F931" s="120">
        <v>121.16912621991048</v>
      </c>
      <c r="G931" s="119">
        <v>549400.41091435985</v>
      </c>
      <c r="I931" s="31"/>
      <c r="J931" s="30"/>
      <c r="L931" s="6"/>
      <c r="N931" s="24">
        <v>926</v>
      </c>
      <c r="O931" s="30"/>
      <c r="P931" s="31"/>
      <c r="Q931" s="32"/>
      <c r="R931" s="62"/>
      <c r="S931" s="30"/>
      <c r="U931" s="31"/>
      <c r="V931" s="30"/>
    </row>
    <row r="932" spans="2:22" ht="15.75" x14ac:dyDescent="0.25">
      <c r="B932" s="24">
        <v>927</v>
      </c>
      <c r="C932" s="119">
        <v>45</v>
      </c>
      <c r="D932" s="120">
        <v>85.410502818471514</v>
      </c>
      <c r="E932" s="121">
        <v>21080.137538816318</v>
      </c>
      <c r="F932" s="120">
        <v>118.58949718152849</v>
      </c>
      <c r="G932" s="119">
        <v>1499882.9112456907</v>
      </c>
      <c r="I932" s="31"/>
      <c r="J932" s="30"/>
      <c r="L932" s="6"/>
      <c r="N932" s="24">
        <v>927</v>
      </c>
      <c r="O932" s="30"/>
      <c r="P932" s="31"/>
      <c r="Q932" s="32"/>
      <c r="R932" s="62"/>
      <c r="S932" s="30"/>
      <c r="U932" s="31"/>
      <c r="V932" s="30"/>
    </row>
    <row r="933" spans="2:22" ht="15.75" x14ac:dyDescent="0.25">
      <c r="B933" s="24">
        <v>928</v>
      </c>
      <c r="C933" s="119">
        <v>44</v>
      </c>
      <c r="D933" s="120">
        <v>94.221343325937525</v>
      </c>
      <c r="E933" s="121">
        <v>8420.8737318284984</v>
      </c>
      <c r="F933" s="120">
        <v>110.77865667406247</v>
      </c>
      <c r="G933" s="119">
        <v>-67146.919966139481</v>
      </c>
      <c r="I933" s="31"/>
      <c r="J933" s="30"/>
      <c r="L933" s="6"/>
      <c r="N933" s="24">
        <v>928</v>
      </c>
      <c r="O933" s="30"/>
      <c r="P933" s="31"/>
      <c r="Q933" s="32"/>
      <c r="R933" s="62"/>
      <c r="S933" s="30"/>
      <c r="U933" s="31"/>
      <c r="V933" s="30"/>
    </row>
    <row r="934" spans="2:22" ht="15.75" x14ac:dyDescent="0.25">
      <c r="B934" s="24">
        <v>929</v>
      </c>
      <c r="C934" s="119">
        <v>43</v>
      </c>
      <c r="D934" s="120">
        <v>92.592117827636301</v>
      </c>
      <c r="E934" s="121">
        <v>19021.882999698297</v>
      </c>
      <c r="F934" s="120">
        <v>113.4078821723637</v>
      </c>
      <c r="G934" s="119">
        <v>1157231.4659262728</v>
      </c>
      <c r="I934" s="31"/>
      <c r="J934" s="30"/>
      <c r="L934" s="6"/>
      <c r="N934" s="24">
        <v>929</v>
      </c>
      <c r="O934" s="30"/>
      <c r="P934" s="31"/>
      <c r="Q934" s="32"/>
      <c r="R934" s="62"/>
      <c r="S934" s="30"/>
      <c r="U934" s="31"/>
      <c r="V934" s="30"/>
    </row>
    <row r="935" spans="2:22" ht="15.75" x14ac:dyDescent="0.25">
      <c r="B935" s="24">
        <v>930</v>
      </c>
      <c r="C935" s="119">
        <v>45</v>
      </c>
      <c r="D935" s="120">
        <v>97.732454252461139</v>
      </c>
      <c r="E935" s="121">
        <v>15192.901447365492</v>
      </c>
      <c r="F935" s="120">
        <v>106.26754574753886</v>
      </c>
      <c r="G935" s="119">
        <v>614512.34959576186</v>
      </c>
      <c r="I935" s="31"/>
      <c r="J935" s="30"/>
      <c r="L935" s="6"/>
      <c r="N935" s="24">
        <v>930</v>
      </c>
      <c r="O935" s="30"/>
      <c r="P935" s="31"/>
      <c r="Q935" s="32"/>
      <c r="R935" s="62"/>
      <c r="S935" s="30"/>
      <c r="U935" s="31"/>
      <c r="V935" s="30"/>
    </row>
    <row r="936" spans="2:22" ht="15.75" x14ac:dyDescent="0.25">
      <c r="B936" s="24">
        <v>931</v>
      </c>
      <c r="C936" s="119">
        <v>47</v>
      </c>
      <c r="D936" s="120">
        <v>91.94651707343246</v>
      </c>
      <c r="E936" s="121">
        <v>21015.910839168508</v>
      </c>
      <c r="F936" s="120">
        <v>110.05348292656754</v>
      </c>
      <c r="G936" s="119">
        <v>1312874.1847246969</v>
      </c>
      <c r="I936" s="31"/>
      <c r="J936" s="30"/>
      <c r="L936" s="6"/>
      <c r="N936" s="24">
        <v>931</v>
      </c>
      <c r="O936" s="30"/>
      <c r="P936" s="31"/>
      <c r="Q936" s="32"/>
      <c r="R936" s="62"/>
      <c r="S936" s="30"/>
      <c r="U936" s="31"/>
      <c r="V936" s="30"/>
    </row>
    <row r="937" spans="2:22" ht="15.75" x14ac:dyDescent="0.25">
      <c r="B937" s="24">
        <v>932</v>
      </c>
      <c r="C937" s="119">
        <v>46</v>
      </c>
      <c r="D937" s="120">
        <v>93.129680304536834</v>
      </c>
      <c r="E937" s="121">
        <v>19541.711816594332</v>
      </c>
      <c r="F937" s="120">
        <v>109.87031969546317</v>
      </c>
      <c r="G937" s="119">
        <v>1147054.1246858295</v>
      </c>
      <c r="I937" s="31"/>
      <c r="J937" s="30"/>
      <c r="L937" s="6"/>
      <c r="N937" s="24">
        <v>932</v>
      </c>
      <c r="O937" s="30"/>
      <c r="P937" s="31"/>
      <c r="Q937" s="32"/>
      <c r="R937" s="62"/>
      <c r="S937" s="30"/>
      <c r="U937" s="31"/>
      <c r="V937" s="30"/>
    </row>
    <row r="938" spans="2:22" ht="15.75" x14ac:dyDescent="0.25">
      <c r="B938" s="24">
        <v>933</v>
      </c>
      <c r="C938" s="119">
        <v>47</v>
      </c>
      <c r="D938" s="120">
        <v>99.689564283313331</v>
      </c>
      <c r="E938" s="121">
        <v>14490.572083974035</v>
      </c>
      <c r="F938" s="120">
        <v>102.31043571668667</v>
      </c>
      <c r="G938" s="119">
        <v>482536.74369544</v>
      </c>
      <c r="I938" s="31"/>
      <c r="J938" s="30"/>
      <c r="L938" s="6"/>
      <c r="N938" s="24">
        <v>933</v>
      </c>
      <c r="O938" s="30"/>
      <c r="P938" s="31"/>
      <c r="Q938" s="32"/>
      <c r="R938" s="62"/>
      <c r="S938" s="30"/>
      <c r="U938" s="31"/>
      <c r="V938" s="30"/>
    </row>
    <row r="939" spans="2:22" ht="15.75" x14ac:dyDescent="0.25">
      <c r="B939" s="24">
        <v>934</v>
      </c>
      <c r="C939" s="119">
        <v>45</v>
      </c>
      <c r="D939" s="120">
        <v>89.793862434000189</v>
      </c>
      <c r="E939" s="121">
        <v>12325.847611327436</v>
      </c>
      <c r="F939" s="120">
        <v>114.20613756599981</v>
      </c>
      <c r="G939" s="119">
        <v>407687.44791681133</v>
      </c>
      <c r="I939" s="31"/>
      <c r="J939" s="30"/>
      <c r="L939" s="6"/>
      <c r="N939" s="24">
        <v>934</v>
      </c>
      <c r="O939" s="30"/>
      <c r="P939" s="31"/>
      <c r="Q939" s="32"/>
      <c r="R939" s="62"/>
      <c r="S939" s="30"/>
      <c r="U939" s="31"/>
      <c r="V939" s="30"/>
    </row>
    <row r="940" spans="2:22" ht="15.75" x14ac:dyDescent="0.25">
      <c r="B940" s="24">
        <v>935</v>
      </c>
      <c r="C940" s="119">
        <v>44</v>
      </c>
      <c r="D940" s="120">
        <v>81.385181954655494</v>
      </c>
      <c r="E940" s="121">
        <v>7133.2263286525258</v>
      </c>
      <c r="F940" s="120">
        <v>123.61481804534451</v>
      </c>
      <c r="G940" s="119">
        <v>-118227.52530735719</v>
      </c>
      <c r="I940" s="31"/>
      <c r="J940" s="30"/>
      <c r="L940" s="6"/>
      <c r="N940" s="24">
        <v>935</v>
      </c>
      <c r="O940" s="30"/>
      <c r="P940" s="31"/>
      <c r="Q940" s="32"/>
      <c r="R940" s="62"/>
      <c r="S940" s="30"/>
      <c r="U940" s="31"/>
      <c r="V940" s="30"/>
    </row>
    <row r="941" spans="2:22" ht="15.75" x14ac:dyDescent="0.25">
      <c r="B941" s="24">
        <v>936</v>
      </c>
      <c r="C941" s="119">
        <v>46</v>
      </c>
      <c r="D941" s="120">
        <v>90.384408860800022</v>
      </c>
      <c r="E941" s="121">
        <v>19642.570742327451</v>
      </c>
      <c r="F941" s="120">
        <v>112.61559113919998</v>
      </c>
      <c r="G941" s="119">
        <v>1212059.71564076</v>
      </c>
      <c r="I941" s="31"/>
      <c r="J941" s="30"/>
      <c r="L941" s="6"/>
      <c r="N941" s="24">
        <v>936</v>
      </c>
      <c r="O941" s="30"/>
      <c r="P941" s="31"/>
      <c r="Q941" s="32"/>
      <c r="R941" s="62"/>
      <c r="S941" s="30"/>
      <c r="U941" s="31"/>
      <c r="V941" s="30"/>
    </row>
    <row r="942" spans="2:22" ht="15.75" x14ac:dyDescent="0.25">
      <c r="B942" s="24">
        <v>937</v>
      </c>
      <c r="C942" s="119">
        <v>44</v>
      </c>
      <c r="D942" s="120">
        <v>89.315417948956153</v>
      </c>
      <c r="E942" s="121">
        <v>12375.677677513939</v>
      </c>
      <c r="F942" s="120">
        <v>115.68458205104385</v>
      </c>
      <c r="G942" s="119">
        <v>431675.0997216329</v>
      </c>
      <c r="I942" s="31"/>
      <c r="J942" s="30"/>
      <c r="L942" s="6"/>
      <c r="N942" s="24">
        <v>937</v>
      </c>
      <c r="O942" s="30"/>
      <c r="P942" s="31"/>
      <c r="Q942" s="32"/>
      <c r="R942" s="62"/>
      <c r="S942" s="30"/>
      <c r="U942" s="31"/>
      <c r="V942" s="30"/>
    </row>
    <row r="943" spans="2:22" ht="15.75" x14ac:dyDescent="0.25">
      <c r="B943" s="24">
        <v>938</v>
      </c>
      <c r="C943" s="119">
        <v>45</v>
      </c>
      <c r="D943" s="120">
        <v>95.589584123485466</v>
      </c>
      <c r="E943" s="121">
        <v>15138.380769327507</v>
      </c>
      <c r="F943" s="120">
        <v>108.41041587651453</v>
      </c>
      <c r="G943" s="119">
        <v>641158.15489982511</v>
      </c>
      <c r="I943" s="31"/>
      <c r="J943" s="30"/>
      <c r="L943" s="6"/>
      <c r="N943" s="24">
        <v>938</v>
      </c>
      <c r="O943" s="30"/>
      <c r="P943" s="31"/>
      <c r="Q943" s="32"/>
      <c r="R943" s="62"/>
      <c r="S943" s="30"/>
      <c r="U943" s="31"/>
      <c r="V943" s="30"/>
    </row>
    <row r="944" spans="2:22" ht="15.75" x14ac:dyDescent="0.25">
      <c r="B944" s="24">
        <v>939</v>
      </c>
      <c r="C944" s="119">
        <v>46</v>
      </c>
      <c r="D944" s="120">
        <v>82.809301449312287</v>
      </c>
      <c r="E944" s="121">
        <v>8844.406112327124</v>
      </c>
      <c r="F944" s="120">
        <v>120.19069855068771</v>
      </c>
      <c r="G944" s="119">
        <v>63015.348906569183</v>
      </c>
      <c r="I944" s="31"/>
      <c r="J944" s="30"/>
      <c r="L944" s="6"/>
      <c r="N944" s="24">
        <v>939</v>
      </c>
      <c r="O944" s="30"/>
      <c r="P944" s="31"/>
      <c r="Q944" s="32"/>
      <c r="R944" s="62"/>
      <c r="S944" s="30"/>
      <c r="U944" s="31"/>
      <c r="V944" s="30"/>
    </row>
    <row r="945" spans="2:22" ht="15.75" x14ac:dyDescent="0.25">
      <c r="B945" s="24">
        <v>940</v>
      </c>
      <c r="C945" s="119">
        <v>45</v>
      </c>
      <c r="D945" s="120">
        <v>94.758027389177244</v>
      </c>
      <c r="E945" s="121">
        <v>19489.523391642284</v>
      </c>
      <c r="F945" s="120">
        <v>109.24197261082276</v>
      </c>
      <c r="G945" s="119">
        <v>1129073.980547776</v>
      </c>
      <c r="I945" s="31"/>
      <c r="J945" s="30"/>
      <c r="L945" s="6"/>
      <c r="N945" s="24">
        <v>940</v>
      </c>
      <c r="O945" s="30"/>
      <c r="P945" s="31"/>
      <c r="Q945" s="32"/>
      <c r="R945" s="62"/>
      <c r="S945" s="30"/>
      <c r="U945" s="31"/>
      <c r="V945" s="30"/>
    </row>
    <row r="946" spans="2:22" ht="15.75" x14ac:dyDescent="0.25">
      <c r="B946" s="24">
        <v>941</v>
      </c>
      <c r="C946" s="119">
        <v>43</v>
      </c>
      <c r="D946" s="120">
        <v>87.937862101956938</v>
      </c>
      <c r="E946" s="121">
        <v>13498.138111291477</v>
      </c>
      <c r="F946" s="120">
        <v>118.06213789804306</v>
      </c>
      <c r="G946" s="119">
        <v>593619.04306212487</v>
      </c>
      <c r="I946" s="31"/>
      <c r="J946" s="30"/>
      <c r="L946" s="6"/>
      <c r="N946" s="24">
        <v>941</v>
      </c>
      <c r="O946" s="30"/>
      <c r="P946" s="31"/>
      <c r="Q946" s="32"/>
      <c r="R946" s="62"/>
      <c r="S946" s="30"/>
      <c r="U946" s="31"/>
      <c r="V946" s="30"/>
    </row>
    <row r="947" spans="2:22" ht="15.75" x14ac:dyDescent="0.25">
      <c r="B947" s="24">
        <v>942</v>
      </c>
      <c r="C947" s="119">
        <v>45</v>
      </c>
      <c r="D947" s="120">
        <v>90.05999440197607</v>
      </c>
      <c r="E947" s="121">
        <v>15832.113778693787</v>
      </c>
      <c r="F947" s="120">
        <v>113.94000559802393</v>
      </c>
      <c r="G947" s="119">
        <v>803911.13257292192</v>
      </c>
      <c r="I947" s="31"/>
      <c r="J947" s="30"/>
      <c r="L947" s="6"/>
      <c r="N947" s="24">
        <v>942</v>
      </c>
      <c r="O947" s="30"/>
      <c r="P947" s="31"/>
      <c r="Q947" s="32"/>
      <c r="R947" s="62"/>
      <c r="S947" s="30"/>
      <c r="U947" s="31"/>
      <c r="V947" s="30"/>
    </row>
    <row r="948" spans="2:22" ht="15.75" x14ac:dyDescent="0.25">
      <c r="B948" s="24">
        <v>943</v>
      </c>
      <c r="C948" s="119">
        <v>44</v>
      </c>
      <c r="D948" s="120">
        <v>90.880579809930467</v>
      </c>
      <c r="E948" s="121">
        <v>14956.067720080862</v>
      </c>
      <c r="F948" s="120">
        <v>114.11942019006953</v>
      </c>
      <c r="G948" s="119">
        <v>706777.77653904306</v>
      </c>
      <c r="I948" s="31"/>
      <c r="J948" s="30"/>
      <c r="L948" s="6"/>
      <c r="N948" s="24">
        <v>943</v>
      </c>
      <c r="O948" s="30"/>
      <c r="P948" s="31"/>
      <c r="Q948" s="32"/>
      <c r="R948" s="62"/>
      <c r="S948" s="30"/>
      <c r="U948" s="31"/>
      <c r="V948" s="30"/>
    </row>
    <row r="949" spans="2:22" ht="15.75" x14ac:dyDescent="0.25">
      <c r="B949" s="24">
        <v>944</v>
      </c>
      <c r="C949" s="119">
        <v>45</v>
      </c>
      <c r="D949" s="120">
        <v>81.186944093396917</v>
      </c>
      <c r="E949" s="121">
        <v>19677.571191692179</v>
      </c>
      <c r="F949" s="120">
        <v>122.81305590660308</v>
      </c>
      <c r="G949" s="119">
        <v>1416662.6508714538</v>
      </c>
      <c r="I949" s="31"/>
      <c r="J949" s="30"/>
      <c r="L949" s="6"/>
      <c r="N949" s="24">
        <v>944</v>
      </c>
      <c r="O949" s="30"/>
      <c r="P949" s="31"/>
      <c r="Q949" s="32"/>
      <c r="R949" s="62"/>
      <c r="S949" s="30"/>
      <c r="U949" s="31"/>
      <c r="V949" s="30"/>
    </row>
    <row r="950" spans="2:22" ht="15.75" x14ac:dyDescent="0.25">
      <c r="B950" s="24">
        <v>945</v>
      </c>
      <c r="C950" s="119">
        <v>47</v>
      </c>
      <c r="D950" s="120">
        <v>82.903017459093149</v>
      </c>
      <c r="E950" s="121">
        <v>20748.495921967173</v>
      </c>
      <c r="F950" s="120">
        <v>119.09698254090685</v>
      </c>
      <c r="G950" s="119">
        <v>1471083.2565686014</v>
      </c>
      <c r="I950" s="31"/>
      <c r="J950" s="30"/>
      <c r="L950" s="6"/>
      <c r="N950" s="24">
        <v>945</v>
      </c>
      <c r="O950" s="30"/>
      <c r="P950" s="31"/>
      <c r="Q950" s="32"/>
      <c r="R950" s="62"/>
      <c r="S950" s="30"/>
      <c r="U950" s="31"/>
      <c r="V950" s="30"/>
    </row>
    <row r="951" spans="2:22" ht="15.75" x14ac:dyDescent="0.25">
      <c r="B951" s="24">
        <v>946</v>
      </c>
      <c r="C951" s="119">
        <v>46</v>
      </c>
      <c r="D951" s="120">
        <v>86.851106932712597</v>
      </c>
      <c r="E951" s="121">
        <v>17871.490234739322</v>
      </c>
      <c r="F951" s="120">
        <v>116.1488930672874</v>
      </c>
      <c r="G951" s="119">
        <v>1075753.8082278084</v>
      </c>
      <c r="I951" s="31"/>
      <c r="J951" s="30"/>
      <c r="L951" s="6"/>
      <c r="N951" s="24">
        <v>946</v>
      </c>
      <c r="O951" s="30"/>
      <c r="P951" s="31"/>
      <c r="Q951" s="32"/>
      <c r="R951" s="62"/>
      <c r="S951" s="30"/>
      <c r="U951" s="31"/>
      <c r="V951" s="30"/>
    </row>
    <row r="952" spans="2:22" ht="15.75" x14ac:dyDescent="0.25">
      <c r="B952" s="24">
        <v>947</v>
      </c>
      <c r="C952" s="119">
        <v>45</v>
      </c>
      <c r="D952" s="120">
        <v>97.700356757128091</v>
      </c>
      <c r="E952" s="121">
        <v>25102.244022243503</v>
      </c>
      <c r="F952" s="120">
        <v>106.29964324287191</v>
      </c>
      <c r="G952" s="119">
        <v>1668359.5841599982</v>
      </c>
      <c r="I952" s="31"/>
      <c r="J952" s="30"/>
      <c r="L952" s="6"/>
      <c r="N952" s="24">
        <v>947</v>
      </c>
      <c r="O952" s="30"/>
      <c r="P952" s="31"/>
      <c r="Q952" s="32"/>
      <c r="R952" s="62"/>
      <c r="S952" s="30"/>
      <c r="U952" s="31"/>
      <c r="V952" s="30"/>
    </row>
    <row r="953" spans="2:22" ht="15.75" x14ac:dyDescent="0.25">
      <c r="B953" s="24">
        <v>948</v>
      </c>
      <c r="C953" s="119">
        <v>45</v>
      </c>
      <c r="D953" s="120">
        <v>99.246262299751152</v>
      </c>
      <c r="E953" s="121">
        <v>10750.718251457834</v>
      </c>
      <c r="F953" s="120">
        <v>104.75373770024885</v>
      </c>
      <c r="G953" s="119">
        <v>126177.91980249202</v>
      </c>
      <c r="I953" s="31"/>
      <c r="J953" s="30"/>
      <c r="L953" s="6"/>
      <c r="N953" s="24">
        <v>948</v>
      </c>
      <c r="O953" s="30"/>
      <c r="P953" s="31"/>
      <c r="Q953" s="32"/>
      <c r="R953" s="62"/>
      <c r="S953" s="30"/>
      <c r="U953" s="31"/>
      <c r="V953" s="30"/>
    </row>
    <row r="954" spans="2:22" ht="15.75" x14ac:dyDescent="0.25">
      <c r="B954" s="24">
        <v>949</v>
      </c>
      <c r="C954" s="119">
        <v>43</v>
      </c>
      <c r="D954" s="120">
        <v>84.666188426088226</v>
      </c>
      <c r="E954" s="121">
        <v>22858.52453240742</v>
      </c>
      <c r="F954" s="120">
        <v>121.33381157391177</v>
      </c>
      <c r="G954" s="119">
        <v>1773511.9084727615</v>
      </c>
      <c r="I954" s="31"/>
      <c r="J954" s="30"/>
      <c r="L954" s="6"/>
      <c r="N954" s="24">
        <v>949</v>
      </c>
      <c r="O954" s="30"/>
      <c r="P954" s="31"/>
      <c r="Q954" s="32"/>
      <c r="R954" s="62"/>
      <c r="S954" s="30"/>
      <c r="U954" s="31"/>
      <c r="V954" s="30"/>
    </row>
    <row r="955" spans="2:22" ht="15.75" x14ac:dyDescent="0.25">
      <c r="B955" s="24">
        <v>950</v>
      </c>
      <c r="C955" s="119">
        <v>45</v>
      </c>
      <c r="D955" s="120">
        <v>83.612352627385818</v>
      </c>
      <c r="E955" s="121">
        <v>20574.48001145426</v>
      </c>
      <c r="F955" s="120">
        <v>120.38764737261418</v>
      </c>
      <c r="G955" s="119">
        <v>1476913.2444938542</v>
      </c>
      <c r="I955" s="31"/>
      <c r="J955" s="30"/>
      <c r="L955" s="6"/>
      <c r="N955" s="24">
        <v>950</v>
      </c>
      <c r="O955" s="30"/>
      <c r="P955" s="31"/>
      <c r="Q955" s="32"/>
      <c r="R955" s="62"/>
      <c r="S955" s="30"/>
      <c r="U955" s="31"/>
      <c r="V955" s="30"/>
    </row>
    <row r="956" spans="2:22" ht="15.75" x14ac:dyDescent="0.25">
      <c r="B956" s="24">
        <v>951</v>
      </c>
      <c r="C956" s="119">
        <v>45</v>
      </c>
      <c r="D956" s="120">
        <v>90.72542841825495</v>
      </c>
      <c r="E956" s="121">
        <v>11543.03271804179</v>
      </c>
      <c r="F956" s="120">
        <v>113.27457158174505</v>
      </c>
      <c r="G956" s="119">
        <v>307532.08589024981</v>
      </c>
      <c r="I956" s="31"/>
      <c r="J956" s="30"/>
      <c r="L956" s="6"/>
      <c r="N956" s="24">
        <v>951</v>
      </c>
      <c r="O956" s="30"/>
      <c r="P956" s="31"/>
      <c r="Q956" s="32"/>
      <c r="R956" s="62"/>
      <c r="S956" s="30"/>
      <c r="U956" s="31"/>
      <c r="V956" s="30"/>
    </row>
    <row r="957" spans="2:22" ht="15.75" x14ac:dyDescent="0.25">
      <c r="B957" s="24">
        <v>952</v>
      </c>
      <c r="C957" s="119">
        <v>47</v>
      </c>
      <c r="D957" s="120">
        <v>99.501930631250147</v>
      </c>
      <c r="E957" s="121">
        <v>13910.725072666457</v>
      </c>
      <c r="F957" s="120">
        <v>102.49806936874985</v>
      </c>
      <c r="G957" s="119">
        <v>425822.46346777445</v>
      </c>
      <c r="I957" s="31"/>
      <c r="J957" s="30"/>
      <c r="L957" s="6"/>
      <c r="N957" s="24">
        <v>952</v>
      </c>
      <c r="O957" s="30"/>
      <c r="P957" s="31"/>
      <c r="Q957" s="32"/>
      <c r="R957" s="62"/>
      <c r="S957" s="30"/>
      <c r="U957" s="31"/>
      <c r="V957" s="30"/>
    </row>
    <row r="958" spans="2:22" ht="15.75" x14ac:dyDescent="0.25">
      <c r="B958" s="24">
        <v>953</v>
      </c>
      <c r="C958" s="119">
        <v>44</v>
      </c>
      <c r="D958" s="120">
        <v>99.419177602302085</v>
      </c>
      <c r="E958" s="121">
        <v>14989.658916268554</v>
      </c>
      <c r="F958" s="120">
        <v>105.58082239769791</v>
      </c>
      <c r="G958" s="119">
        <v>582620.5158406191</v>
      </c>
      <c r="I958" s="31"/>
      <c r="J958" s="30"/>
      <c r="L958" s="6"/>
      <c r="N958" s="24">
        <v>953</v>
      </c>
      <c r="O958" s="30"/>
      <c r="P958" s="31"/>
      <c r="Q958" s="32"/>
      <c r="R958" s="62"/>
      <c r="S958" s="30"/>
      <c r="U958" s="31"/>
      <c r="V958" s="30"/>
    </row>
    <row r="959" spans="2:22" ht="15.75" x14ac:dyDescent="0.25">
      <c r="B959" s="24">
        <v>954</v>
      </c>
      <c r="C959" s="119">
        <v>45</v>
      </c>
      <c r="D959" s="120">
        <v>91.63532464873488</v>
      </c>
      <c r="E959" s="121">
        <v>6441.0002519167101</v>
      </c>
      <c r="F959" s="120">
        <v>112.36467535126512</v>
      </c>
      <c r="G959" s="119">
        <v>-276259.09775596205</v>
      </c>
      <c r="I959" s="31"/>
      <c r="J959" s="30"/>
      <c r="L959" s="6"/>
      <c r="N959" s="24">
        <v>954</v>
      </c>
      <c r="O959" s="30"/>
      <c r="P959" s="31"/>
      <c r="Q959" s="32"/>
      <c r="R959" s="62"/>
      <c r="S959" s="30"/>
      <c r="U959" s="31"/>
      <c r="V959" s="30"/>
    </row>
    <row r="960" spans="2:22" ht="15.75" x14ac:dyDescent="0.25">
      <c r="B960" s="24">
        <v>955</v>
      </c>
      <c r="C960" s="119">
        <v>45</v>
      </c>
      <c r="D960" s="120">
        <v>81.93510068448937</v>
      </c>
      <c r="E960" s="121">
        <v>8378.1184253051961</v>
      </c>
      <c r="F960" s="120">
        <v>122.06489931551063</v>
      </c>
      <c r="G960" s="119">
        <v>22674.182038303232</v>
      </c>
      <c r="I960" s="31"/>
      <c r="J960" s="30"/>
      <c r="L960" s="6"/>
      <c r="N960" s="24">
        <v>955</v>
      </c>
      <c r="O960" s="30"/>
      <c r="P960" s="31"/>
      <c r="Q960" s="32"/>
      <c r="R960" s="62"/>
      <c r="S960" s="30"/>
      <c r="U960" s="31"/>
      <c r="V960" s="30"/>
    </row>
    <row r="961" spans="2:22" ht="15.75" x14ac:dyDescent="0.25">
      <c r="B961" s="24">
        <v>956</v>
      </c>
      <c r="C961" s="119">
        <v>43</v>
      </c>
      <c r="D961" s="120">
        <v>86.027155902294353</v>
      </c>
      <c r="E961" s="121">
        <v>5589.1834701745429</v>
      </c>
      <c r="F961" s="120">
        <v>119.97284409770565</v>
      </c>
      <c r="G961" s="119">
        <v>-329449.7628992761</v>
      </c>
      <c r="I961" s="31"/>
      <c r="J961" s="30"/>
      <c r="L961" s="6"/>
      <c r="N961" s="24">
        <v>956</v>
      </c>
      <c r="O961" s="30"/>
      <c r="P961" s="31"/>
      <c r="Q961" s="32"/>
      <c r="R961" s="62"/>
      <c r="S961" s="30"/>
      <c r="U961" s="31"/>
      <c r="V961" s="30"/>
    </row>
    <row r="962" spans="2:22" ht="15.75" x14ac:dyDescent="0.25">
      <c r="B962" s="24">
        <v>957</v>
      </c>
      <c r="C962" s="119">
        <v>47</v>
      </c>
      <c r="D962" s="120">
        <v>83.390861241080444</v>
      </c>
      <c r="E962" s="121">
        <v>13830.080941093192</v>
      </c>
      <c r="F962" s="120">
        <v>118.60913875891956</v>
      </c>
      <c r="G962" s="119">
        <v>640373.98938921117</v>
      </c>
      <c r="I962" s="31"/>
      <c r="J962" s="30"/>
      <c r="L962" s="6"/>
      <c r="N962" s="24">
        <v>957</v>
      </c>
      <c r="O962" s="30"/>
      <c r="P962" s="31"/>
      <c r="Q962" s="32"/>
      <c r="R962" s="62"/>
      <c r="S962" s="30"/>
      <c r="U962" s="31"/>
      <c r="V962" s="30"/>
    </row>
    <row r="963" spans="2:22" ht="15.75" x14ac:dyDescent="0.25">
      <c r="B963" s="24">
        <v>958</v>
      </c>
      <c r="C963" s="119">
        <v>45</v>
      </c>
      <c r="D963" s="120">
        <v>90.080612647276823</v>
      </c>
      <c r="E963" s="121">
        <v>10457.013584143981</v>
      </c>
      <c r="F963" s="120">
        <v>113.91938735272318</v>
      </c>
      <c r="G963" s="119">
        <v>191256.58104478614</v>
      </c>
      <c r="I963" s="31"/>
      <c r="J963" s="30"/>
      <c r="L963" s="6"/>
      <c r="N963" s="24">
        <v>958</v>
      </c>
      <c r="O963" s="30"/>
      <c r="P963" s="31"/>
      <c r="Q963" s="32"/>
      <c r="R963" s="62"/>
      <c r="S963" s="30"/>
      <c r="U963" s="31"/>
      <c r="V963" s="30"/>
    </row>
    <row r="964" spans="2:22" ht="15.75" x14ac:dyDescent="0.25">
      <c r="B964" s="24">
        <v>959</v>
      </c>
      <c r="C964" s="119">
        <v>44</v>
      </c>
      <c r="D964" s="120">
        <v>93.016690112625042</v>
      </c>
      <c r="E964" s="121">
        <v>17463.843843405841</v>
      </c>
      <c r="F964" s="120">
        <v>111.98330988737496</v>
      </c>
      <c r="G964" s="119">
        <v>955659.03694084147</v>
      </c>
      <c r="I964" s="31"/>
      <c r="J964" s="30"/>
      <c r="L964" s="6"/>
      <c r="N964" s="24">
        <v>959</v>
      </c>
      <c r="O964" s="30"/>
      <c r="P964" s="31"/>
      <c r="Q964" s="32"/>
      <c r="R964" s="62"/>
      <c r="S964" s="30"/>
      <c r="U964" s="31"/>
      <c r="V964" s="30"/>
    </row>
    <row r="965" spans="2:22" ht="15.75" x14ac:dyDescent="0.25">
      <c r="B965" s="24">
        <v>960</v>
      </c>
      <c r="C965" s="119">
        <v>45</v>
      </c>
      <c r="D965" s="120">
        <v>90.354122616824299</v>
      </c>
      <c r="E965" s="121">
        <v>17148.418383753975</v>
      </c>
      <c r="F965" s="120">
        <v>113.6458773831757</v>
      </c>
      <c r="G965" s="119">
        <v>948847.05295550032</v>
      </c>
      <c r="I965" s="31"/>
      <c r="J965" s="30"/>
      <c r="L965" s="6"/>
      <c r="N965" s="24">
        <v>960</v>
      </c>
      <c r="O965" s="30"/>
      <c r="P965" s="31"/>
      <c r="Q965" s="32"/>
      <c r="R965" s="62"/>
      <c r="S965" s="30"/>
      <c r="U965" s="31"/>
      <c r="V965" s="30"/>
    </row>
    <row r="966" spans="2:22" ht="15.75" x14ac:dyDescent="0.25">
      <c r="B966" s="24">
        <v>961</v>
      </c>
      <c r="C966" s="119">
        <v>46</v>
      </c>
      <c r="D966" s="120">
        <v>99.13243003010345</v>
      </c>
      <c r="E966" s="121">
        <v>8992.4921601211445</v>
      </c>
      <c r="F966" s="120">
        <v>103.86756996989655</v>
      </c>
      <c r="G966" s="119">
        <v>-65971.691354870796</v>
      </c>
      <c r="I966" s="31"/>
      <c r="J966" s="30"/>
      <c r="L966" s="6"/>
      <c r="N966" s="24">
        <v>961</v>
      </c>
      <c r="O966" s="30"/>
      <c r="P966" s="31"/>
      <c r="Q966" s="32"/>
      <c r="R966" s="62"/>
      <c r="S966" s="30"/>
      <c r="U966" s="31"/>
      <c r="V966" s="30"/>
    </row>
    <row r="967" spans="2:22" ht="15.75" x14ac:dyDescent="0.25">
      <c r="B967" s="24">
        <v>962</v>
      </c>
      <c r="C967" s="119">
        <v>45</v>
      </c>
      <c r="D967" s="120">
        <v>81.506552501984359</v>
      </c>
      <c r="E967" s="121">
        <v>16999.342329402134</v>
      </c>
      <c r="F967" s="120">
        <v>122.49344749801564</v>
      </c>
      <c r="G967" s="119">
        <v>1082308.0471274152</v>
      </c>
      <c r="I967" s="31"/>
      <c r="J967" s="30"/>
      <c r="L967" s="6"/>
      <c r="N967" s="24">
        <v>962</v>
      </c>
      <c r="O967" s="30"/>
      <c r="P967" s="31"/>
      <c r="Q967" s="32"/>
      <c r="R967" s="62"/>
      <c r="S967" s="30"/>
      <c r="U967" s="31"/>
      <c r="V967" s="30"/>
    </row>
    <row r="968" spans="2:22" ht="15.75" x14ac:dyDescent="0.25">
      <c r="B968" s="24">
        <v>963</v>
      </c>
      <c r="C968" s="119">
        <v>46</v>
      </c>
      <c r="D968" s="120">
        <v>87.844233453515713</v>
      </c>
      <c r="E968" s="121">
        <v>5274.6611475794471</v>
      </c>
      <c r="F968" s="120">
        <v>115.15576654648429</v>
      </c>
      <c r="G968" s="119">
        <v>-392592.35227753024</v>
      </c>
      <c r="I968" s="31"/>
      <c r="J968" s="30"/>
      <c r="L968" s="6"/>
      <c r="N968" s="24">
        <v>963</v>
      </c>
      <c r="O968" s="30"/>
      <c r="P968" s="31"/>
      <c r="Q968" s="32"/>
      <c r="R968" s="62"/>
      <c r="S968" s="30"/>
      <c r="U968" s="31"/>
      <c r="V968" s="30"/>
    </row>
    <row r="969" spans="2:22" ht="15.75" x14ac:dyDescent="0.25">
      <c r="B969" s="24">
        <v>964</v>
      </c>
      <c r="C969" s="119">
        <v>47</v>
      </c>
      <c r="D969" s="120">
        <v>92.193567814069013</v>
      </c>
      <c r="E969" s="121">
        <v>12682.125369048566</v>
      </c>
      <c r="F969" s="120">
        <v>109.80643218593099</v>
      </c>
      <c r="G969" s="119">
        <v>392578.93930990645</v>
      </c>
      <c r="I969" s="31"/>
      <c r="J969" s="30"/>
      <c r="L969" s="6"/>
      <c r="N969" s="24">
        <v>964</v>
      </c>
      <c r="O969" s="30"/>
      <c r="P969" s="31"/>
      <c r="Q969" s="32"/>
      <c r="R969" s="62"/>
      <c r="S969" s="30"/>
      <c r="U969" s="31"/>
      <c r="V969" s="30"/>
    </row>
    <row r="970" spans="2:22" ht="15.75" x14ac:dyDescent="0.25">
      <c r="B970" s="24">
        <v>965</v>
      </c>
      <c r="C970" s="119">
        <v>45</v>
      </c>
      <c r="D970" s="120">
        <v>92.520143727288627</v>
      </c>
      <c r="E970" s="121">
        <v>14560.957176915606</v>
      </c>
      <c r="F970" s="120">
        <v>111.47985627271137</v>
      </c>
      <c r="G970" s="119">
        <v>623253.41327565699</v>
      </c>
      <c r="I970" s="31"/>
      <c r="J970" s="30"/>
      <c r="L970" s="6"/>
      <c r="N970" s="24">
        <v>965</v>
      </c>
      <c r="O970" s="30"/>
      <c r="P970" s="31"/>
      <c r="Q970" s="32"/>
      <c r="R970" s="62"/>
      <c r="S970" s="30"/>
      <c r="U970" s="31"/>
      <c r="V970" s="30"/>
    </row>
    <row r="971" spans="2:22" ht="15.75" x14ac:dyDescent="0.25">
      <c r="B971" s="24">
        <v>966</v>
      </c>
      <c r="C971" s="119">
        <v>45</v>
      </c>
      <c r="D971" s="120">
        <v>95.152803071625399</v>
      </c>
      <c r="E971" s="121">
        <v>13166.255911372966</v>
      </c>
      <c r="F971" s="120">
        <v>108.8471969283746</v>
      </c>
      <c r="G971" s="119">
        <v>433110.0499945893</v>
      </c>
      <c r="I971" s="31"/>
      <c r="J971" s="30"/>
      <c r="L971" s="6"/>
      <c r="N971" s="24">
        <v>966</v>
      </c>
      <c r="O971" s="30"/>
      <c r="P971" s="31"/>
      <c r="Q971" s="32"/>
      <c r="R971" s="62"/>
      <c r="S971" s="30"/>
      <c r="U971" s="31"/>
      <c r="V971" s="30"/>
    </row>
    <row r="972" spans="2:22" ht="15.75" x14ac:dyDescent="0.25">
      <c r="B972" s="24">
        <v>967</v>
      </c>
      <c r="C972" s="119">
        <v>45</v>
      </c>
      <c r="D972" s="120">
        <v>81.766522490971383</v>
      </c>
      <c r="E972" s="121">
        <v>21760.356780704144</v>
      </c>
      <c r="F972" s="120">
        <v>122.23347750902862</v>
      </c>
      <c r="G972" s="119">
        <v>1659844.0811426383</v>
      </c>
      <c r="I972" s="31"/>
      <c r="J972" s="30"/>
      <c r="L972" s="6"/>
      <c r="N972" s="24">
        <v>967</v>
      </c>
      <c r="O972" s="30"/>
      <c r="P972" s="31"/>
      <c r="Q972" s="32"/>
      <c r="R972" s="62"/>
      <c r="S972" s="30"/>
      <c r="U972" s="31"/>
      <c r="V972" s="30"/>
    </row>
    <row r="973" spans="2:22" ht="15.75" x14ac:dyDescent="0.25">
      <c r="B973" s="24">
        <v>968</v>
      </c>
      <c r="C973" s="119">
        <v>45</v>
      </c>
      <c r="D973" s="120">
        <v>82.120515052523373</v>
      </c>
      <c r="E973" s="121">
        <v>9962.9014411335011</v>
      </c>
      <c r="F973" s="120">
        <v>121.87948494747663</v>
      </c>
      <c r="G973" s="119">
        <v>214273.29622782371</v>
      </c>
      <c r="I973" s="31"/>
      <c r="J973" s="30"/>
      <c r="L973" s="6"/>
      <c r="N973" s="24">
        <v>968</v>
      </c>
      <c r="O973" s="30"/>
      <c r="P973" s="31"/>
      <c r="Q973" s="32"/>
      <c r="R973" s="62"/>
      <c r="S973" s="30"/>
      <c r="U973" s="31"/>
      <c r="V973" s="30"/>
    </row>
    <row r="974" spans="2:22" ht="15.75" x14ac:dyDescent="0.25">
      <c r="B974" s="24">
        <v>969</v>
      </c>
      <c r="C974" s="119">
        <v>43</v>
      </c>
      <c r="D974" s="120">
        <v>97.157135534727047</v>
      </c>
      <c r="E974" s="121">
        <v>15189.046516371229</v>
      </c>
      <c r="F974" s="120">
        <v>108.84286446527295</v>
      </c>
      <c r="G974" s="119">
        <v>653219.33133811993</v>
      </c>
      <c r="I974" s="31"/>
      <c r="J974" s="30"/>
      <c r="L974" s="6"/>
      <c r="N974" s="24">
        <v>969</v>
      </c>
      <c r="O974" s="30"/>
      <c r="P974" s="31"/>
      <c r="Q974" s="32"/>
      <c r="R974" s="62"/>
      <c r="S974" s="30"/>
      <c r="U974" s="31"/>
      <c r="V974" s="30"/>
    </row>
    <row r="975" spans="2:22" ht="15.75" x14ac:dyDescent="0.25">
      <c r="B975" s="24">
        <v>970</v>
      </c>
      <c r="C975" s="119">
        <v>45</v>
      </c>
      <c r="D975" s="120">
        <v>90.175145944793627</v>
      </c>
      <c r="E975" s="121">
        <v>8832.4092179608779</v>
      </c>
      <c r="F975" s="120">
        <v>113.82485405520637</v>
      </c>
      <c r="G975" s="119">
        <v>5347.6901902563404</v>
      </c>
      <c r="I975" s="31"/>
      <c r="J975" s="30"/>
      <c r="L975" s="6"/>
      <c r="N975" s="24">
        <v>970</v>
      </c>
      <c r="O975" s="30"/>
      <c r="P975" s="31"/>
      <c r="Q975" s="32"/>
      <c r="R975" s="62"/>
      <c r="S975" s="30"/>
      <c r="U975" s="31"/>
      <c r="V975" s="30"/>
    </row>
    <row r="976" spans="2:22" ht="15.75" x14ac:dyDescent="0.25">
      <c r="B976" s="24">
        <v>971</v>
      </c>
      <c r="C976" s="119">
        <v>46</v>
      </c>
      <c r="D976" s="120">
        <v>90.025930144530165</v>
      </c>
      <c r="E976" s="121">
        <v>13768.2292147523</v>
      </c>
      <c r="F976" s="120">
        <v>112.97406985546984</v>
      </c>
      <c r="G976" s="119">
        <v>555452.8890935469</v>
      </c>
      <c r="I976" s="31"/>
      <c r="J976" s="30"/>
      <c r="L976" s="6"/>
      <c r="N976" s="24">
        <v>971</v>
      </c>
      <c r="O976" s="30"/>
      <c r="P976" s="31"/>
      <c r="Q976" s="32"/>
      <c r="R976" s="62"/>
      <c r="S976" s="30"/>
      <c r="U976" s="31"/>
      <c r="V976" s="30"/>
    </row>
    <row r="977" spans="2:22" ht="15.75" x14ac:dyDescent="0.25">
      <c r="B977" s="24">
        <v>972</v>
      </c>
      <c r="C977" s="119">
        <v>44</v>
      </c>
      <c r="D977" s="120">
        <v>90.013149082392886</v>
      </c>
      <c r="E977" s="121">
        <v>16597.59322708605</v>
      </c>
      <c r="F977" s="120">
        <v>114.98685091760711</v>
      </c>
      <c r="G977" s="119">
        <v>908504.97799402918</v>
      </c>
      <c r="I977" s="31"/>
      <c r="J977" s="30"/>
      <c r="L977" s="6"/>
      <c r="N977" s="24">
        <v>972</v>
      </c>
      <c r="O977" s="30"/>
      <c r="P977" s="31"/>
      <c r="Q977" s="32"/>
      <c r="R977" s="62"/>
      <c r="S977" s="30"/>
      <c r="U977" s="31"/>
      <c r="V977" s="30"/>
    </row>
    <row r="978" spans="2:22" ht="15.75" x14ac:dyDescent="0.25">
      <c r="B978" s="24">
        <v>973</v>
      </c>
      <c r="C978" s="119">
        <v>44</v>
      </c>
      <c r="D978" s="120">
        <v>98.569216243421408</v>
      </c>
      <c r="E978" s="121">
        <v>17920.824075102391</v>
      </c>
      <c r="F978" s="120">
        <v>106.43078375657859</v>
      </c>
      <c r="G978" s="119">
        <v>907327.35187691008</v>
      </c>
      <c r="I978" s="31"/>
      <c r="J978" s="30"/>
      <c r="L978" s="6"/>
      <c r="N978" s="24">
        <v>973</v>
      </c>
      <c r="O978" s="30"/>
      <c r="P978" s="31"/>
      <c r="Q978" s="32"/>
      <c r="R978" s="62"/>
      <c r="S978" s="30"/>
      <c r="U978" s="31"/>
      <c r="V978" s="30"/>
    </row>
    <row r="979" spans="2:22" ht="15.75" x14ac:dyDescent="0.25">
      <c r="B979" s="24">
        <v>974</v>
      </c>
      <c r="C979" s="119">
        <v>44</v>
      </c>
      <c r="D979" s="120">
        <v>87.580341537058956</v>
      </c>
      <c r="E979" s="121">
        <v>17940.352627281118</v>
      </c>
      <c r="F979" s="120">
        <v>117.41965846294104</v>
      </c>
      <c r="G979" s="119">
        <v>1106550.0782000758</v>
      </c>
      <c r="I979" s="31"/>
      <c r="J979" s="30"/>
      <c r="L979" s="6"/>
      <c r="N979" s="24">
        <v>974</v>
      </c>
      <c r="O979" s="30"/>
      <c r="P979" s="31"/>
      <c r="Q979" s="32"/>
      <c r="R979" s="62"/>
      <c r="S979" s="30"/>
      <c r="U979" s="31"/>
      <c r="V979" s="30"/>
    </row>
    <row r="980" spans="2:22" ht="15.75" x14ac:dyDescent="0.25">
      <c r="B980" s="24">
        <v>975</v>
      </c>
      <c r="C980" s="119">
        <v>46</v>
      </c>
      <c r="D980" s="120">
        <v>94.464065072618411</v>
      </c>
      <c r="E980" s="121">
        <v>17844.42400304725</v>
      </c>
      <c r="F980" s="120">
        <v>108.53593492738159</v>
      </c>
      <c r="G980" s="119">
        <v>936761.24241134245</v>
      </c>
      <c r="I980" s="31"/>
      <c r="J980" s="30"/>
      <c r="L980" s="6"/>
      <c r="N980" s="24">
        <v>975</v>
      </c>
      <c r="O980" s="30"/>
      <c r="P980" s="31"/>
      <c r="Q980" s="32"/>
      <c r="R980" s="62"/>
      <c r="S980" s="30"/>
      <c r="U980" s="31"/>
      <c r="V980" s="30"/>
    </row>
    <row r="981" spans="2:22" ht="15.75" x14ac:dyDescent="0.25">
      <c r="B981" s="24">
        <v>976</v>
      </c>
      <c r="C981" s="119">
        <v>45</v>
      </c>
      <c r="D981" s="120">
        <v>94.731265863532499</v>
      </c>
      <c r="E981" s="121">
        <v>10260.389347617915</v>
      </c>
      <c r="F981" s="120">
        <v>109.2687341364675</v>
      </c>
      <c r="G981" s="119">
        <v>121139.7557615051</v>
      </c>
      <c r="I981" s="31"/>
      <c r="J981" s="30"/>
      <c r="L981" s="6"/>
      <c r="N981" s="24">
        <v>976</v>
      </c>
      <c r="O981" s="30"/>
      <c r="P981" s="31"/>
      <c r="Q981" s="32"/>
      <c r="R981" s="62"/>
      <c r="S981" s="30"/>
      <c r="U981" s="31"/>
      <c r="V981" s="30"/>
    </row>
    <row r="982" spans="2:22" ht="15.75" x14ac:dyDescent="0.25">
      <c r="B982" s="24">
        <v>977</v>
      </c>
      <c r="C982" s="119">
        <v>44</v>
      </c>
      <c r="D982" s="120">
        <v>85.497342787799809</v>
      </c>
      <c r="E982" s="121">
        <v>14101.01768337151</v>
      </c>
      <c r="F982" s="120">
        <v>119.50265721220019</v>
      </c>
      <c r="G982" s="119">
        <v>685109.08255911875</v>
      </c>
      <c r="I982" s="31"/>
      <c r="J982" s="30"/>
      <c r="L982" s="6"/>
      <c r="N982" s="24">
        <v>977</v>
      </c>
      <c r="O982" s="30"/>
      <c r="P982" s="31"/>
      <c r="Q982" s="32"/>
      <c r="R982" s="62"/>
      <c r="S982" s="30"/>
      <c r="U982" s="31"/>
      <c r="V982" s="30"/>
    </row>
    <row r="983" spans="2:22" ht="15.75" x14ac:dyDescent="0.25">
      <c r="B983" s="24">
        <v>978</v>
      </c>
      <c r="C983" s="119">
        <v>45</v>
      </c>
      <c r="D983" s="120">
        <v>88.715073335906112</v>
      </c>
      <c r="E983" s="121">
        <v>18088.19890067515</v>
      </c>
      <c r="F983" s="120">
        <v>115.28492666409389</v>
      </c>
      <c r="G983" s="119">
        <v>1085296.6837498783</v>
      </c>
      <c r="I983" s="31"/>
      <c r="J983" s="30"/>
      <c r="L983" s="6"/>
      <c r="N983" s="24">
        <v>978</v>
      </c>
      <c r="O983" s="30"/>
      <c r="P983" s="31"/>
      <c r="Q983" s="32"/>
      <c r="R983" s="62"/>
      <c r="S983" s="30"/>
      <c r="U983" s="31"/>
      <c r="V983" s="30"/>
    </row>
    <row r="984" spans="2:22" ht="15.75" x14ac:dyDescent="0.25">
      <c r="B984" s="24">
        <v>979</v>
      </c>
      <c r="C984" s="119">
        <v>43</v>
      </c>
      <c r="D984" s="120">
        <v>95.434895805722078</v>
      </c>
      <c r="E984" s="121">
        <v>18177.25769417371</v>
      </c>
      <c r="F984" s="120">
        <v>110.56510419427792</v>
      </c>
      <c r="G984" s="119">
        <v>1009770.3909225562</v>
      </c>
      <c r="I984" s="31"/>
      <c r="J984" s="30"/>
      <c r="L984" s="6"/>
      <c r="N984" s="24">
        <v>979</v>
      </c>
      <c r="O984" s="30"/>
      <c r="P984" s="31"/>
      <c r="Q984" s="32"/>
      <c r="R984" s="62"/>
      <c r="S984" s="30"/>
      <c r="U984" s="31"/>
      <c r="V984" s="30"/>
    </row>
    <row r="985" spans="2:22" ht="15.75" x14ac:dyDescent="0.25">
      <c r="B985" s="24">
        <v>980</v>
      </c>
      <c r="C985" s="119">
        <v>44</v>
      </c>
      <c r="D985" s="120">
        <v>88.417263997507447</v>
      </c>
      <c r="E985" s="121">
        <v>11444.327995320131</v>
      </c>
      <c r="F985" s="120">
        <v>116.58273600249255</v>
      </c>
      <c r="G985" s="119">
        <v>334211.06940434175</v>
      </c>
      <c r="I985" s="31"/>
      <c r="J985" s="30"/>
      <c r="L985" s="6"/>
      <c r="N985" s="24">
        <v>980</v>
      </c>
      <c r="O985" s="30"/>
      <c r="P985" s="31"/>
      <c r="Q985" s="32"/>
      <c r="R985" s="62"/>
      <c r="S985" s="30"/>
      <c r="U985" s="31"/>
      <c r="V985" s="30"/>
    </row>
    <row r="986" spans="2:22" ht="15.75" x14ac:dyDescent="0.25">
      <c r="B986" s="24">
        <v>981</v>
      </c>
      <c r="C986" s="119">
        <v>45</v>
      </c>
      <c r="D986" s="120">
        <v>83.743046000176435</v>
      </c>
      <c r="E986" s="121">
        <v>19346.690388207098</v>
      </c>
      <c r="F986" s="120">
        <v>120.25695399982357</v>
      </c>
      <c r="G986" s="119">
        <v>1326574.0560634499</v>
      </c>
      <c r="I986" s="31"/>
      <c r="J986" s="30"/>
      <c r="L986" s="6"/>
      <c r="N986" s="24">
        <v>981</v>
      </c>
      <c r="O986" s="30"/>
      <c r="P986" s="31"/>
      <c r="Q986" s="32"/>
      <c r="R986" s="62"/>
      <c r="S986" s="30"/>
      <c r="U986" s="31"/>
      <c r="V986" s="30"/>
    </row>
    <row r="987" spans="2:22" ht="15.75" x14ac:dyDescent="0.25">
      <c r="B987" s="24">
        <v>982</v>
      </c>
      <c r="C987" s="119">
        <v>45</v>
      </c>
      <c r="D987" s="120">
        <v>89.628554295143431</v>
      </c>
      <c r="E987" s="121">
        <v>16675.588198708214</v>
      </c>
      <c r="F987" s="120">
        <v>114.37144570485657</v>
      </c>
      <c r="G987" s="119">
        <v>907211.13026510342</v>
      </c>
      <c r="I987" s="31"/>
      <c r="J987" s="30"/>
      <c r="L987" s="6"/>
      <c r="N987" s="24">
        <v>982</v>
      </c>
      <c r="O987" s="30"/>
      <c r="P987" s="31"/>
      <c r="Q987" s="32"/>
      <c r="R987" s="62"/>
      <c r="S987" s="30"/>
      <c r="U987" s="31"/>
      <c r="V987" s="30"/>
    </row>
    <row r="988" spans="2:22" ht="15.75" x14ac:dyDescent="0.25">
      <c r="B988" s="24">
        <v>983</v>
      </c>
      <c r="C988" s="119">
        <v>44</v>
      </c>
      <c r="D988" s="120">
        <v>99.119109953630399</v>
      </c>
      <c r="E988" s="121">
        <v>19112.973040222114</v>
      </c>
      <c r="F988" s="120">
        <v>105.8808900463696</v>
      </c>
      <c r="G988" s="119">
        <v>1023698.5969309842</v>
      </c>
      <c r="I988" s="31"/>
      <c r="J988" s="30"/>
      <c r="L988" s="6"/>
      <c r="N988" s="24">
        <v>983</v>
      </c>
      <c r="O988" s="30"/>
      <c r="P988" s="31"/>
      <c r="Q988" s="32"/>
      <c r="R988" s="62"/>
      <c r="S988" s="30"/>
      <c r="U988" s="31"/>
      <c r="V988" s="30"/>
    </row>
    <row r="989" spans="2:22" ht="15.75" x14ac:dyDescent="0.25">
      <c r="B989" s="24">
        <v>984</v>
      </c>
      <c r="C989" s="119">
        <v>45</v>
      </c>
      <c r="D989" s="120">
        <v>92.513949116677125</v>
      </c>
      <c r="E989" s="121">
        <v>12541.745570663148</v>
      </c>
      <c r="F989" s="120">
        <v>111.48605088332287</v>
      </c>
      <c r="G989" s="119">
        <v>398229.68485664111</v>
      </c>
      <c r="I989" s="31"/>
      <c r="J989" s="30"/>
      <c r="L989" s="6"/>
      <c r="N989" s="24">
        <v>984</v>
      </c>
      <c r="O989" s="30"/>
      <c r="P989" s="31"/>
      <c r="Q989" s="32"/>
      <c r="R989" s="62"/>
      <c r="S989" s="30"/>
      <c r="U989" s="31"/>
      <c r="V989" s="30"/>
    </row>
    <row r="990" spans="2:22" ht="15.75" x14ac:dyDescent="0.25">
      <c r="B990" s="24">
        <v>985</v>
      </c>
      <c r="C990" s="119">
        <v>44</v>
      </c>
      <c r="D990" s="120">
        <v>94.20729731342243</v>
      </c>
      <c r="E990" s="121">
        <v>19404.897175922633</v>
      </c>
      <c r="F990" s="120">
        <v>110.79270268657757</v>
      </c>
      <c r="G990" s="119">
        <v>1149921.003475605</v>
      </c>
      <c r="I990" s="31"/>
      <c r="J990" s="30"/>
      <c r="L990" s="6"/>
      <c r="N990" s="24">
        <v>985</v>
      </c>
      <c r="O990" s="30"/>
      <c r="P990" s="31"/>
      <c r="Q990" s="32"/>
      <c r="R990" s="62"/>
      <c r="S990" s="30"/>
      <c r="U990" s="31"/>
      <c r="V990" s="30"/>
    </row>
    <row r="991" spans="2:22" ht="15.75" x14ac:dyDescent="0.25">
      <c r="B991" s="24">
        <v>986</v>
      </c>
      <c r="C991" s="119">
        <v>45</v>
      </c>
      <c r="D991" s="120">
        <v>96.804235082058213</v>
      </c>
      <c r="E991" s="121">
        <v>16105.263959523621</v>
      </c>
      <c r="F991" s="120">
        <v>107.19576491794179</v>
      </c>
      <c r="G991" s="119">
        <v>726416.08934649453</v>
      </c>
      <c r="I991" s="31"/>
      <c r="J991" s="30"/>
      <c r="L991" s="6"/>
      <c r="N991" s="24">
        <v>986</v>
      </c>
      <c r="O991" s="30"/>
      <c r="P991" s="31"/>
      <c r="Q991" s="32"/>
      <c r="R991" s="62"/>
      <c r="S991" s="30"/>
      <c r="U991" s="31"/>
      <c r="V991" s="30"/>
    </row>
    <row r="992" spans="2:22" ht="15.75" x14ac:dyDescent="0.25">
      <c r="B992" s="24">
        <v>987</v>
      </c>
      <c r="C992" s="119">
        <v>44</v>
      </c>
      <c r="D992" s="120">
        <v>81.564975086772833</v>
      </c>
      <c r="E992" s="121">
        <v>18619.760055520816</v>
      </c>
      <c r="F992" s="120">
        <v>123.43502491322717</v>
      </c>
      <c r="G992" s="119">
        <v>1298330.5463315239</v>
      </c>
      <c r="I992" s="31"/>
      <c r="J992" s="30"/>
      <c r="L992" s="6"/>
      <c r="N992" s="24">
        <v>987</v>
      </c>
      <c r="O992" s="30"/>
      <c r="P992" s="31"/>
      <c r="Q992" s="32"/>
      <c r="R992" s="62"/>
      <c r="S992" s="30"/>
      <c r="U992" s="31"/>
      <c r="V992" s="30"/>
    </row>
    <row r="993" spans="2:22" ht="15.75" x14ac:dyDescent="0.25">
      <c r="B993" s="24">
        <v>988</v>
      </c>
      <c r="C993" s="119">
        <v>46</v>
      </c>
      <c r="D993" s="120">
        <v>81.199665833381118</v>
      </c>
      <c r="E993" s="121">
        <v>8319.982837204725</v>
      </c>
      <c r="F993" s="120">
        <v>121.80033416661888</v>
      </c>
      <c r="G993" s="119">
        <v>13376.689832069329</v>
      </c>
      <c r="I993" s="31"/>
      <c r="J993" s="30"/>
      <c r="L993" s="6"/>
      <c r="N993" s="24">
        <v>988</v>
      </c>
      <c r="O993" s="30"/>
      <c r="P993" s="31"/>
      <c r="Q993" s="32"/>
      <c r="R993" s="62"/>
      <c r="S993" s="30"/>
      <c r="U993" s="31"/>
      <c r="V993" s="30"/>
    </row>
    <row r="994" spans="2:22" ht="15.75" x14ac:dyDescent="0.25">
      <c r="B994" s="24">
        <v>989</v>
      </c>
      <c r="C994" s="119">
        <v>43</v>
      </c>
      <c r="D994" s="120">
        <v>93.461540836851157</v>
      </c>
      <c r="E994" s="121">
        <v>10193.35785614449</v>
      </c>
      <c r="F994" s="120">
        <v>112.53845916314884</v>
      </c>
      <c r="G994" s="119">
        <v>147144.78682907904</v>
      </c>
      <c r="I994" s="31"/>
      <c r="J994" s="30"/>
      <c r="L994" s="6"/>
      <c r="N994" s="24">
        <v>989</v>
      </c>
      <c r="O994" s="30"/>
      <c r="P994" s="31"/>
      <c r="Q994" s="32"/>
      <c r="R994" s="62"/>
      <c r="S994" s="30"/>
      <c r="U994" s="31"/>
      <c r="V994" s="30"/>
    </row>
    <row r="995" spans="2:22" ht="15.75" x14ac:dyDescent="0.25">
      <c r="B995" s="24">
        <v>990</v>
      </c>
      <c r="C995" s="119">
        <v>47</v>
      </c>
      <c r="D995" s="120">
        <v>98.989213671605469</v>
      </c>
      <c r="E995" s="121">
        <v>14921.960705356341</v>
      </c>
      <c r="F995" s="120">
        <v>103.01078632839453</v>
      </c>
      <c r="G995" s="119">
        <v>537122.90582016134</v>
      </c>
      <c r="I995" s="31"/>
      <c r="J995" s="30"/>
      <c r="L995" s="6"/>
      <c r="N995" s="24">
        <v>990</v>
      </c>
      <c r="O995" s="30"/>
      <c r="P995" s="31"/>
      <c r="Q995" s="32"/>
      <c r="R995" s="62"/>
      <c r="S995" s="30"/>
      <c r="U995" s="31"/>
      <c r="V995" s="30"/>
    </row>
    <row r="996" spans="2:22" ht="15.75" x14ac:dyDescent="0.25">
      <c r="B996" s="24">
        <v>991</v>
      </c>
      <c r="C996" s="119">
        <v>45</v>
      </c>
      <c r="D996" s="120">
        <v>99.414308578069267</v>
      </c>
      <c r="E996" s="121">
        <v>16805.913960906666</v>
      </c>
      <c r="F996" s="120">
        <v>104.58569142193073</v>
      </c>
      <c r="G996" s="119">
        <v>757658.13157890225</v>
      </c>
      <c r="I996" s="31"/>
      <c r="J996" s="30"/>
      <c r="L996" s="6"/>
      <c r="N996" s="24">
        <v>991</v>
      </c>
      <c r="O996" s="30"/>
      <c r="P996" s="31"/>
      <c r="Q996" s="32"/>
      <c r="R996" s="62"/>
      <c r="S996" s="30"/>
      <c r="U996" s="31"/>
      <c r="V996" s="30"/>
    </row>
    <row r="997" spans="2:22" ht="15.75" x14ac:dyDescent="0.25">
      <c r="B997" s="24">
        <v>992</v>
      </c>
      <c r="C997" s="119">
        <v>45</v>
      </c>
      <c r="D997" s="120">
        <v>85.693183371255785</v>
      </c>
      <c r="E997" s="121">
        <v>11853.137045276975</v>
      </c>
      <c r="F997" s="120">
        <v>118.30681662874422</v>
      </c>
      <c r="G997" s="119">
        <v>402306.91089095804</v>
      </c>
      <c r="I997" s="31"/>
      <c r="J997" s="30"/>
      <c r="L997" s="6"/>
      <c r="N997" s="24">
        <v>992</v>
      </c>
      <c r="O997" s="30"/>
      <c r="P997" s="31"/>
      <c r="Q997" s="32"/>
      <c r="R997" s="62"/>
      <c r="S997" s="30"/>
      <c r="U997" s="31"/>
      <c r="V997" s="30"/>
    </row>
    <row r="998" spans="2:22" ht="15.75" x14ac:dyDescent="0.25">
      <c r="B998" s="24">
        <v>993</v>
      </c>
      <c r="C998" s="119">
        <v>46</v>
      </c>
      <c r="D998" s="120">
        <v>92.330348755993356</v>
      </c>
      <c r="E998" s="121">
        <v>11161.348190267558</v>
      </c>
      <c r="F998" s="120">
        <v>110.66965124400664</v>
      </c>
      <c r="G998" s="119">
        <v>235222.51162983524</v>
      </c>
      <c r="I998" s="31"/>
      <c r="J998" s="30"/>
      <c r="L998" s="6"/>
      <c r="N998" s="24">
        <v>993</v>
      </c>
      <c r="O998" s="30"/>
      <c r="P998" s="31"/>
      <c r="Q998" s="32"/>
      <c r="R998" s="62"/>
      <c r="S998" s="30"/>
      <c r="U998" s="31"/>
      <c r="V998" s="30"/>
    </row>
    <row r="999" spans="2:22" ht="15.75" x14ac:dyDescent="0.25">
      <c r="B999" s="24">
        <v>994</v>
      </c>
      <c r="C999" s="119">
        <v>46</v>
      </c>
      <c r="D999" s="120">
        <v>92.17424770499656</v>
      </c>
      <c r="E999" s="121">
        <v>8880.1913041214939</v>
      </c>
      <c r="F999" s="120">
        <v>110.82575229500344</v>
      </c>
      <c r="G999" s="119">
        <v>-15846.118197187781</v>
      </c>
      <c r="I999" s="31"/>
      <c r="J999" s="30"/>
      <c r="L999" s="6"/>
      <c r="N999" s="24">
        <v>994</v>
      </c>
      <c r="O999" s="30"/>
      <c r="P999" s="31"/>
      <c r="Q999" s="32"/>
      <c r="R999" s="62"/>
      <c r="S999" s="30"/>
      <c r="U999" s="31"/>
      <c r="V999" s="30"/>
    </row>
    <row r="1000" spans="2:22" ht="15.75" x14ac:dyDescent="0.25">
      <c r="B1000" s="24">
        <v>995</v>
      </c>
      <c r="C1000" s="119">
        <v>43</v>
      </c>
      <c r="D1000" s="120">
        <v>91.024306340382154</v>
      </c>
      <c r="E1000" s="121">
        <v>16497.197475317647</v>
      </c>
      <c r="F1000" s="120">
        <v>114.97569365961785</v>
      </c>
      <c r="G1000" s="119">
        <v>896776.72316434281</v>
      </c>
      <c r="I1000" s="31"/>
      <c r="J1000" s="30"/>
      <c r="L1000" s="6"/>
      <c r="N1000" s="24">
        <v>995</v>
      </c>
      <c r="O1000" s="30"/>
      <c r="P1000" s="31"/>
      <c r="Q1000" s="32"/>
      <c r="R1000" s="62"/>
      <c r="S1000" s="30"/>
      <c r="U1000" s="31"/>
      <c r="V1000" s="30"/>
    </row>
    <row r="1001" spans="2:22" ht="15.75" x14ac:dyDescent="0.25">
      <c r="B1001" s="24">
        <v>996</v>
      </c>
      <c r="C1001" s="119">
        <v>46</v>
      </c>
      <c r="D1001" s="120">
        <v>86.951436154409919</v>
      </c>
      <c r="E1001" s="121">
        <v>9706.3788436977848</v>
      </c>
      <c r="F1001" s="120">
        <v>116.04856384559008</v>
      </c>
      <c r="G1001" s="119">
        <v>126411.3249523472</v>
      </c>
      <c r="I1001" s="31"/>
      <c r="J1001" s="30"/>
      <c r="L1001" s="6"/>
      <c r="N1001" s="24">
        <v>996</v>
      </c>
      <c r="O1001" s="30"/>
      <c r="P1001" s="31"/>
      <c r="Q1001" s="32"/>
      <c r="R1001" s="62"/>
      <c r="S1001" s="30"/>
      <c r="U1001" s="31"/>
      <c r="V1001" s="30"/>
    </row>
    <row r="1002" spans="2:22" ht="15.75" x14ac:dyDescent="0.25">
      <c r="B1002" s="24">
        <v>997</v>
      </c>
      <c r="C1002" s="119">
        <v>46</v>
      </c>
      <c r="D1002" s="120">
        <v>90.008179894604112</v>
      </c>
      <c r="E1002" s="121">
        <v>15330.241654343077</v>
      </c>
      <c r="F1002" s="120">
        <v>112.99182010539589</v>
      </c>
      <c r="G1002" s="119">
        <v>732191.90717977961</v>
      </c>
      <c r="I1002" s="31"/>
      <c r="J1002" s="30"/>
      <c r="L1002" s="6"/>
      <c r="N1002" s="24">
        <v>997</v>
      </c>
      <c r="O1002" s="30"/>
      <c r="P1002" s="31"/>
      <c r="Q1002" s="32"/>
      <c r="R1002" s="62"/>
      <c r="S1002" s="30"/>
      <c r="U1002" s="31"/>
      <c r="V1002" s="30"/>
    </row>
    <row r="1003" spans="2:22" ht="15.75" x14ac:dyDescent="0.25">
      <c r="B1003" s="24">
        <v>998</v>
      </c>
      <c r="C1003" s="119">
        <v>45</v>
      </c>
      <c r="D1003" s="120">
        <v>93.052990459164548</v>
      </c>
      <c r="E1003" s="121">
        <v>14590.785155342006</v>
      </c>
      <c r="F1003" s="120">
        <v>110.94700954083545</v>
      </c>
      <c r="G1003" s="119">
        <v>618803.97983800992</v>
      </c>
      <c r="I1003" s="31"/>
      <c r="J1003" s="30"/>
      <c r="L1003" s="6"/>
      <c r="N1003" s="24">
        <v>998</v>
      </c>
      <c r="O1003" s="30"/>
      <c r="P1003" s="31"/>
      <c r="Q1003" s="32"/>
      <c r="R1003" s="62"/>
      <c r="S1003" s="30"/>
      <c r="U1003" s="31"/>
      <c r="V1003" s="30"/>
    </row>
    <row r="1004" spans="2:22" ht="15.75" x14ac:dyDescent="0.25">
      <c r="B1004" s="24">
        <v>999</v>
      </c>
      <c r="C1004" s="119">
        <v>45</v>
      </c>
      <c r="D1004" s="120">
        <v>89.175981045654851</v>
      </c>
      <c r="E1004" s="121">
        <v>11622.214791050721</v>
      </c>
      <c r="F1004" s="120">
        <v>114.82401895434515</v>
      </c>
      <c r="G1004" s="119">
        <v>334509.41145907855</v>
      </c>
      <c r="I1004" s="31"/>
      <c r="J1004" s="30"/>
      <c r="L1004" s="6"/>
      <c r="N1004" s="24">
        <v>999</v>
      </c>
      <c r="O1004" s="30"/>
      <c r="P1004" s="31"/>
      <c r="Q1004" s="32"/>
      <c r="R1004" s="62"/>
      <c r="S1004" s="30"/>
      <c r="U1004" s="31"/>
      <c r="V1004" s="30"/>
    </row>
    <row r="1005" spans="2:22" ht="15.75" x14ac:dyDescent="0.25">
      <c r="B1005" s="24">
        <v>1000</v>
      </c>
      <c r="C1005" s="119">
        <v>44</v>
      </c>
      <c r="D1005" s="120">
        <v>88.44783383783421</v>
      </c>
      <c r="E1005" s="121">
        <v>11213.681574967646</v>
      </c>
      <c r="F1005" s="120">
        <v>116.55216616216579</v>
      </c>
      <c r="G1005" s="119">
        <v>306978.87821524614</v>
      </c>
      <c r="I1005" s="31"/>
      <c r="J1005" s="30"/>
      <c r="L1005" s="6"/>
      <c r="N1005" s="24">
        <v>1000</v>
      </c>
      <c r="O1005" s="30"/>
      <c r="P1005" s="31"/>
      <c r="Q1005" s="32"/>
      <c r="R1005" s="62"/>
      <c r="S1005" s="30"/>
      <c r="U1005" s="31"/>
      <c r="V1005" s="30"/>
    </row>
    <row r="1007" spans="2:22" x14ac:dyDescent="0.25">
      <c r="J1007" s="69"/>
    </row>
  </sheetData>
  <mergeCells count="2">
    <mergeCell ref="I2:J3"/>
    <mergeCell ref="U2:V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B2:I1021"/>
  <sheetViews>
    <sheetView showGridLines="0" workbookViewId="0">
      <selection activeCell="U28" sqref="U28"/>
    </sheetView>
  </sheetViews>
  <sheetFormatPr defaultRowHeight="15" x14ac:dyDescent="0.25"/>
  <cols>
    <col min="1" max="1" width="4.5703125" customWidth="1"/>
    <col min="2" max="2" width="18.140625" customWidth="1"/>
    <col min="3" max="4" width="12.85546875" customWidth="1"/>
  </cols>
  <sheetData>
    <row r="2" spans="2:9" ht="21" x14ac:dyDescent="0.25">
      <c r="B2" s="61" t="s">
        <v>63</v>
      </c>
      <c r="F2" s="22"/>
      <c r="H2" s="66"/>
      <c r="I2" s="66"/>
    </row>
    <row r="3" spans="2:9" ht="15.75" x14ac:dyDescent="0.25">
      <c r="B3" s="59" t="s">
        <v>69</v>
      </c>
      <c r="F3" s="22"/>
      <c r="H3" s="22"/>
      <c r="I3" s="22"/>
    </row>
    <row r="4" spans="2:9" ht="15.75" x14ac:dyDescent="0.25">
      <c r="B4" s="8"/>
      <c r="F4" s="22"/>
      <c r="H4" s="22"/>
      <c r="I4" s="22"/>
    </row>
    <row r="5" spans="2:9" x14ac:dyDescent="0.25">
      <c r="F5" s="22"/>
      <c r="G5" s="22"/>
      <c r="H5" s="22"/>
      <c r="I5" s="22"/>
    </row>
    <row r="6" spans="2:9" ht="14.65" customHeight="1" x14ac:dyDescent="0.25">
      <c r="C6" s="7"/>
      <c r="D6" s="7"/>
    </row>
    <row r="7" spans="2:9" ht="14.65" customHeight="1" x14ac:dyDescent="0.25">
      <c r="C7" s="130" t="s">
        <v>112</v>
      </c>
      <c r="D7" s="130"/>
    </row>
    <row r="8" spans="2:9" ht="15.6" customHeight="1" x14ac:dyDescent="0.25">
      <c r="C8" s="130"/>
      <c r="D8" s="130"/>
    </row>
    <row r="9" spans="2:9" ht="14.45" customHeight="1" thickBot="1" x14ac:dyDescent="0.3">
      <c r="C9" s="90">
        <v>249</v>
      </c>
      <c r="D9" s="90">
        <v>299</v>
      </c>
    </row>
    <row r="10" spans="2:9" ht="15.75" x14ac:dyDescent="0.25">
      <c r="B10" s="8" t="s">
        <v>27</v>
      </c>
      <c r="C10" s="89"/>
      <c r="D10" s="89"/>
    </row>
    <row r="11" spans="2:9" ht="15.75" x14ac:dyDescent="0.25">
      <c r="B11" s="8" t="s">
        <v>64</v>
      </c>
      <c r="C11" s="87"/>
      <c r="D11" s="87"/>
    </row>
    <row r="12" spans="2:9" ht="15.75" x14ac:dyDescent="0.25">
      <c r="B12" s="8" t="s">
        <v>65</v>
      </c>
      <c r="C12" s="87"/>
      <c r="D12" s="87"/>
    </row>
    <row r="13" spans="2:9" ht="15.75" x14ac:dyDescent="0.25">
      <c r="B13" s="8" t="s">
        <v>66</v>
      </c>
      <c r="C13" s="87"/>
      <c r="D13" s="87"/>
    </row>
    <row r="14" spans="2:9" ht="15.75" x14ac:dyDescent="0.25">
      <c r="B14" s="8" t="s">
        <v>68</v>
      </c>
      <c r="C14" s="70"/>
      <c r="D14" s="70"/>
    </row>
    <row r="16" spans="2:9" ht="15.6" customHeight="1" x14ac:dyDescent="0.25">
      <c r="B16" s="126" t="s">
        <v>70</v>
      </c>
    </row>
    <row r="17" spans="2:8" x14ac:dyDescent="0.25">
      <c r="B17" s="126"/>
    </row>
    <row r="18" spans="2:8" ht="15.75" x14ac:dyDescent="0.25">
      <c r="B18" s="8" t="s">
        <v>71</v>
      </c>
      <c r="C18" s="86"/>
      <c r="D18" s="86"/>
    </row>
    <row r="19" spans="2:8" ht="15.75" x14ac:dyDescent="0.25">
      <c r="B19" s="8" t="s">
        <v>72</v>
      </c>
      <c r="C19" s="86"/>
      <c r="D19" s="86"/>
      <c r="H19" s="68"/>
    </row>
    <row r="21" spans="2:8" x14ac:dyDescent="0.25">
      <c r="B21" s="67"/>
      <c r="C21" s="67"/>
      <c r="D21" s="67"/>
      <c r="E21" s="67"/>
      <c r="F21" s="67"/>
      <c r="G21" s="67"/>
      <c r="H21" s="67"/>
    </row>
    <row r="22" spans="2:8" x14ac:dyDescent="0.25">
      <c r="B22" s="67"/>
      <c r="H22" s="63"/>
    </row>
    <row r="23" spans="2:8" x14ac:dyDescent="0.25">
      <c r="B23" s="67"/>
      <c r="H23" s="63"/>
    </row>
    <row r="24" spans="2:8" x14ac:dyDescent="0.25">
      <c r="B24" s="67"/>
      <c r="H24" s="63"/>
    </row>
    <row r="25" spans="2:8" x14ac:dyDescent="0.25">
      <c r="B25" s="67"/>
      <c r="H25" s="63"/>
    </row>
    <row r="26" spans="2:8" x14ac:dyDescent="0.25">
      <c r="B26" s="67"/>
      <c r="H26" s="63"/>
    </row>
    <row r="27" spans="2:8" x14ac:dyDescent="0.25">
      <c r="B27" s="67"/>
      <c r="H27" s="63"/>
    </row>
    <row r="28" spans="2:8" x14ac:dyDescent="0.25">
      <c r="B28" s="67"/>
      <c r="H28" s="63"/>
    </row>
    <row r="29" spans="2:8" x14ac:dyDescent="0.25">
      <c r="B29" s="67"/>
      <c r="H29" s="63"/>
    </row>
    <row r="30" spans="2:8" x14ac:dyDescent="0.25">
      <c r="B30" s="67"/>
      <c r="H30" s="63"/>
    </row>
    <row r="31" spans="2:8" x14ac:dyDescent="0.25">
      <c r="B31" s="67"/>
      <c r="H31" s="63"/>
    </row>
    <row r="32" spans="2:8" x14ac:dyDescent="0.25">
      <c r="B32" s="67"/>
      <c r="H32" s="63"/>
    </row>
    <row r="33" spans="2:8" x14ac:dyDescent="0.25">
      <c r="B33" s="67"/>
      <c r="H33" s="63"/>
    </row>
    <row r="34" spans="2:8" x14ac:dyDescent="0.25">
      <c r="B34" s="67"/>
      <c r="H34" s="63"/>
    </row>
    <row r="35" spans="2:8" x14ac:dyDescent="0.25">
      <c r="B35" s="67"/>
      <c r="H35" s="63"/>
    </row>
    <row r="36" spans="2:8" x14ac:dyDescent="0.25">
      <c r="B36" s="67"/>
      <c r="H36" s="63"/>
    </row>
    <row r="37" spans="2:8" x14ac:dyDescent="0.25">
      <c r="B37" s="67"/>
      <c r="H37" s="63"/>
    </row>
    <row r="38" spans="2:8" x14ac:dyDescent="0.25">
      <c r="B38" s="67"/>
      <c r="H38" s="63"/>
    </row>
    <row r="39" spans="2:8" x14ac:dyDescent="0.25">
      <c r="B39" s="67"/>
      <c r="H39" s="63"/>
    </row>
    <row r="40" spans="2:8" x14ac:dyDescent="0.25">
      <c r="B40" s="67"/>
      <c r="H40" s="63"/>
    </row>
    <row r="41" spans="2:8" x14ac:dyDescent="0.25">
      <c r="B41" s="67"/>
    </row>
    <row r="42" spans="2:8" x14ac:dyDescent="0.25">
      <c r="B42" s="67"/>
    </row>
    <row r="43" spans="2:8" x14ac:dyDescent="0.25">
      <c r="B43" s="67"/>
    </row>
    <row r="44" spans="2:8" x14ac:dyDescent="0.25">
      <c r="B44" s="67"/>
    </row>
    <row r="45" spans="2:8" x14ac:dyDescent="0.25">
      <c r="B45" s="67"/>
    </row>
    <row r="46" spans="2:8" x14ac:dyDescent="0.25">
      <c r="B46" s="67"/>
    </row>
    <row r="47" spans="2:8" x14ac:dyDescent="0.25">
      <c r="B47" s="67"/>
    </row>
    <row r="48" spans="2:8" x14ac:dyDescent="0.25">
      <c r="B48" s="67"/>
    </row>
    <row r="49" spans="2:2" x14ac:dyDescent="0.25">
      <c r="B49" s="67"/>
    </row>
    <row r="50" spans="2:2" x14ac:dyDescent="0.25">
      <c r="B50" s="67"/>
    </row>
    <row r="51" spans="2:2" x14ac:dyDescent="0.25">
      <c r="B51" s="67"/>
    </row>
    <row r="52" spans="2:2" x14ac:dyDescent="0.25">
      <c r="B52" s="67"/>
    </row>
    <row r="53" spans="2:2" x14ac:dyDescent="0.25">
      <c r="B53" s="67"/>
    </row>
    <row r="54" spans="2:2" x14ac:dyDescent="0.25">
      <c r="B54" s="67"/>
    </row>
    <row r="55" spans="2:2" x14ac:dyDescent="0.25">
      <c r="B55" s="67"/>
    </row>
    <row r="56" spans="2:2" x14ac:dyDescent="0.25">
      <c r="B56" s="67"/>
    </row>
    <row r="57" spans="2:2" x14ac:dyDescent="0.25">
      <c r="B57" s="67"/>
    </row>
    <row r="58" spans="2:2" x14ac:dyDescent="0.25">
      <c r="B58" s="67"/>
    </row>
    <row r="59" spans="2:2" x14ac:dyDescent="0.25">
      <c r="B59" s="67"/>
    </row>
    <row r="60" spans="2:2" x14ac:dyDescent="0.25">
      <c r="B60" s="67"/>
    </row>
    <row r="61" spans="2:2" x14ac:dyDescent="0.25">
      <c r="B61" s="67"/>
    </row>
    <row r="62" spans="2:2" x14ac:dyDescent="0.25">
      <c r="B62" s="67"/>
    </row>
    <row r="63" spans="2:2" x14ac:dyDescent="0.25">
      <c r="B63" s="67"/>
    </row>
    <row r="64" spans="2:2" x14ac:dyDescent="0.25">
      <c r="B64" s="67"/>
    </row>
    <row r="65" spans="2:2" x14ac:dyDescent="0.25">
      <c r="B65" s="67"/>
    </row>
    <row r="66" spans="2:2" x14ac:dyDescent="0.25">
      <c r="B66" s="67"/>
    </row>
    <row r="67" spans="2:2" x14ac:dyDescent="0.25">
      <c r="B67" s="67"/>
    </row>
    <row r="68" spans="2:2" x14ac:dyDescent="0.25">
      <c r="B68" s="67"/>
    </row>
    <row r="69" spans="2:2" x14ac:dyDescent="0.25">
      <c r="B69" s="67"/>
    </row>
    <row r="70" spans="2:2" x14ac:dyDescent="0.25">
      <c r="B70" s="67"/>
    </row>
    <row r="71" spans="2:2" x14ac:dyDescent="0.25">
      <c r="B71" s="67"/>
    </row>
    <row r="72" spans="2:2" x14ac:dyDescent="0.25">
      <c r="B72" s="67"/>
    </row>
    <row r="73" spans="2:2" x14ac:dyDescent="0.25">
      <c r="B73" s="67"/>
    </row>
    <row r="74" spans="2:2" x14ac:dyDescent="0.25">
      <c r="B74" s="67"/>
    </row>
    <row r="75" spans="2:2" x14ac:dyDescent="0.25">
      <c r="B75" s="67"/>
    </row>
    <row r="76" spans="2:2" x14ac:dyDescent="0.25">
      <c r="B76" s="67"/>
    </row>
    <row r="77" spans="2:2" x14ac:dyDescent="0.25">
      <c r="B77" s="67"/>
    </row>
    <row r="78" spans="2:2" x14ac:dyDescent="0.25">
      <c r="B78" s="67"/>
    </row>
    <row r="79" spans="2:2" x14ac:dyDescent="0.25">
      <c r="B79" s="67"/>
    </row>
    <row r="80" spans="2:2" x14ac:dyDescent="0.25">
      <c r="B80" s="67"/>
    </row>
    <row r="81" spans="2:2" x14ac:dyDescent="0.25">
      <c r="B81" s="67"/>
    </row>
    <row r="82" spans="2:2" x14ac:dyDescent="0.25">
      <c r="B82" s="67"/>
    </row>
    <row r="83" spans="2:2" x14ac:dyDescent="0.25">
      <c r="B83" s="67"/>
    </row>
    <row r="84" spans="2:2" x14ac:dyDescent="0.25">
      <c r="B84" s="67"/>
    </row>
    <row r="85" spans="2:2" x14ac:dyDescent="0.25">
      <c r="B85" s="67"/>
    </row>
    <row r="86" spans="2:2" x14ac:dyDescent="0.25">
      <c r="B86" s="67"/>
    </row>
    <row r="87" spans="2:2" x14ac:dyDescent="0.25">
      <c r="B87" s="67"/>
    </row>
    <row r="88" spans="2:2" x14ac:dyDescent="0.25">
      <c r="B88" s="67"/>
    </row>
    <row r="89" spans="2:2" x14ac:dyDescent="0.25">
      <c r="B89" s="67"/>
    </row>
    <row r="90" spans="2:2" x14ac:dyDescent="0.25">
      <c r="B90" s="67"/>
    </row>
    <row r="91" spans="2:2" x14ac:dyDescent="0.25">
      <c r="B91" s="67"/>
    </row>
    <row r="92" spans="2:2" x14ac:dyDescent="0.25">
      <c r="B92" s="67"/>
    </row>
    <row r="93" spans="2:2" x14ac:dyDescent="0.25">
      <c r="B93" s="67"/>
    </row>
    <row r="94" spans="2:2" x14ac:dyDescent="0.25">
      <c r="B94" s="67"/>
    </row>
    <row r="95" spans="2:2" x14ac:dyDescent="0.25">
      <c r="B95" s="67"/>
    </row>
    <row r="96" spans="2:2" x14ac:dyDescent="0.25">
      <c r="B96" s="67"/>
    </row>
    <row r="97" spans="2:2" x14ac:dyDescent="0.25">
      <c r="B97" s="67"/>
    </row>
    <row r="98" spans="2:2" x14ac:dyDescent="0.25">
      <c r="B98" s="67"/>
    </row>
    <row r="99" spans="2:2" x14ac:dyDescent="0.25">
      <c r="B99" s="67"/>
    </row>
    <row r="100" spans="2:2" x14ac:dyDescent="0.25">
      <c r="B100" s="67"/>
    </row>
    <row r="101" spans="2:2" x14ac:dyDescent="0.25">
      <c r="B101" s="67"/>
    </row>
    <row r="102" spans="2:2" x14ac:dyDescent="0.25">
      <c r="B102" s="67"/>
    </row>
    <row r="103" spans="2:2" x14ac:dyDescent="0.25">
      <c r="B103" s="67"/>
    </row>
    <row r="104" spans="2:2" x14ac:dyDescent="0.25">
      <c r="B104" s="67"/>
    </row>
    <row r="105" spans="2:2" x14ac:dyDescent="0.25">
      <c r="B105" s="67"/>
    </row>
    <row r="106" spans="2:2" x14ac:dyDescent="0.25">
      <c r="B106" s="67"/>
    </row>
    <row r="107" spans="2:2" x14ac:dyDescent="0.25">
      <c r="B107" s="67"/>
    </row>
    <row r="108" spans="2:2" x14ac:dyDescent="0.25">
      <c r="B108" s="67"/>
    </row>
    <row r="109" spans="2:2" x14ac:dyDescent="0.25">
      <c r="B109" s="67"/>
    </row>
    <row r="110" spans="2:2" x14ac:dyDescent="0.25">
      <c r="B110" s="67"/>
    </row>
    <row r="111" spans="2:2" x14ac:dyDescent="0.25">
      <c r="B111" s="67"/>
    </row>
    <row r="112" spans="2:2" x14ac:dyDescent="0.25">
      <c r="B112" s="67"/>
    </row>
    <row r="113" spans="2:2" x14ac:dyDescent="0.25">
      <c r="B113" s="67"/>
    </row>
    <row r="114" spans="2:2" x14ac:dyDescent="0.25">
      <c r="B114" s="67"/>
    </row>
    <row r="115" spans="2:2" x14ac:dyDescent="0.25">
      <c r="B115" s="67"/>
    </row>
    <row r="116" spans="2:2" x14ac:dyDescent="0.25">
      <c r="B116" s="67"/>
    </row>
    <row r="117" spans="2:2" x14ac:dyDescent="0.25">
      <c r="B117" s="67"/>
    </row>
    <row r="118" spans="2:2" x14ac:dyDescent="0.25">
      <c r="B118" s="67"/>
    </row>
    <row r="119" spans="2:2" x14ac:dyDescent="0.25">
      <c r="B119" s="67"/>
    </row>
    <row r="120" spans="2:2" x14ac:dyDescent="0.25">
      <c r="B120" s="67"/>
    </row>
    <row r="121" spans="2:2" x14ac:dyDescent="0.25">
      <c r="B121" s="67"/>
    </row>
    <row r="122" spans="2:2" x14ac:dyDescent="0.25">
      <c r="B122" s="67"/>
    </row>
    <row r="123" spans="2:2" x14ac:dyDescent="0.25">
      <c r="B123" s="67"/>
    </row>
    <row r="124" spans="2:2" x14ac:dyDescent="0.25">
      <c r="B124" s="67"/>
    </row>
    <row r="125" spans="2:2" x14ac:dyDescent="0.25">
      <c r="B125" s="67"/>
    </row>
    <row r="126" spans="2:2" x14ac:dyDescent="0.25">
      <c r="B126" s="67"/>
    </row>
    <row r="127" spans="2:2" x14ac:dyDescent="0.25">
      <c r="B127" s="67"/>
    </row>
    <row r="128" spans="2:2" x14ac:dyDescent="0.25">
      <c r="B128" s="67"/>
    </row>
    <row r="129" spans="2:2" x14ac:dyDescent="0.25">
      <c r="B129" s="67"/>
    </row>
    <row r="130" spans="2:2" x14ac:dyDescent="0.25">
      <c r="B130" s="67"/>
    </row>
    <row r="131" spans="2:2" x14ac:dyDescent="0.25">
      <c r="B131" s="67"/>
    </row>
    <row r="132" spans="2:2" x14ac:dyDescent="0.25">
      <c r="B132" s="67"/>
    </row>
    <row r="133" spans="2:2" x14ac:dyDescent="0.25">
      <c r="B133" s="67"/>
    </row>
    <row r="134" spans="2:2" x14ac:dyDescent="0.25">
      <c r="B134" s="67"/>
    </row>
    <row r="135" spans="2:2" x14ac:dyDescent="0.25">
      <c r="B135" s="67"/>
    </row>
    <row r="136" spans="2:2" x14ac:dyDescent="0.25">
      <c r="B136" s="67"/>
    </row>
    <row r="137" spans="2:2" x14ac:dyDescent="0.25">
      <c r="B137" s="67"/>
    </row>
    <row r="138" spans="2:2" x14ac:dyDescent="0.25">
      <c r="B138" s="67"/>
    </row>
    <row r="139" spans="2:2" x14ac:dyDescent="0.25">
      <c r="B139" s="67"/>
    </row>
    <row r="140" spans="2:2" x14ac:dyDescent="0.25">
      <c r="B140" s="67"/>
    </row>
    <row r="141" spans="2:2" x14ac:dyDescent="0.25">
      <c r="B141" s="67"/>
    </row>
    <row r="142" spans="2:2" x14ac:dyDescent="0.25">
      <c r="B142" s="67"/>
    </row>
    <row r="143" spans="2:2" x14ac:dyDescent="0.25">
      <c r="B143" s="67"/>
    </row>
    <row r="144" spans="2:2" x14ac:dyDescent="0.25">
      <c r="B144" s="67"/>
    </row>
    <row r="145" spans="2:2" x14ac:dyDescent="0.25">
      <c r="B145" s="67"/>
    </row>
    <row r="146" spans="2:2" x14ac:dyDescent="0.25">
      <c r="B146" s="67"/>
    </row>
    <row r="147" spans="2:2" x14ac:dyDescent="0.25">
      <c r="B147" s="67"/>
    </row>
    <row r="148" spans="2:2" x14ac:dyDescent="0.25">
      <c r="B148" s="67"/>
    </row>
    <row r="149" spans="2:2" x14ac:dyDescent="0.25">
      <c r="B149" s="67"/>
    </row>
    <row r="150" spans="2:2" x14ac:dyDescent="0.25">
      <c r="B150" s="67"/>
    </row>
    <row r="151" spans="2:2" x14ac:dyDescent="0.25">
      <c r="B151" s="67"/>
    </row>
    <row r="152" spans="2:2" x14ac:dyDescent="0.25">
      <c r="B152" s="67"/>
    </row>
    <row r="153" spans="2:2" x14ac:dyDescent="0.25">
      <c r="B153" s="67"/>
    </row>
    <row r="154" spans="2:2" x14ac:dyDescent="0.25">
      <c r="B154" s="67"/>
    </row>
    <row r="155" spans="2:2" x14ac:dyDescent="0.25">
      <c r="B155" s="67"/>
    </row>
    <row r="156" spans="2:2" x14ac:dyDescent="0.25">
      <c r="B156" s="67"/>
    </row>
    <row r="157" spans="2:2" x14ac:dyDescent="0.25">
      <c r="B157" s="67"/>
    </row>
    <row r="158" spans="2:2" x14ac:dyDescent="0.25">
      <c r="B158" s="67"/>
    </row>
    <row r="159" spans="2:2" x14ac:dyDescent="0.25">
      <c r="B159" s="67"/>
    </row>
    <row r="160" spans="2:2" x14ac:dyDescent="0.25">
      <c r="B160" s="67"/>
    </row>
    <row r="161" spans="2:2" x14ac:dyDescent="0.25">
      <c r="B161" s="67"/>
    </row>
    <row r="162" spans="2:2" x14ac:dyDescent="0.25">
      <c r="B162" s="67"/>
    </row>
    <row r="163" spans="2:2" x14ac:dyDescent="0.25">
      <c r="B163" s="67"/>
    </row>
    <row r="164" spans="2:2" x14ac:dyDescent="0.25">
      <c r="B164" s="67"/>
    </row>
    <row r="165" spans="2:2" x14ac:dyDescent="0.25">
      <c r="B165" s="67"/>
    </row>
    <row r="166" spans="2:2" x14ac:dyDescent="0.25">
      <c r="B166" s="67"/>
    </row>
    <row r="167" spans="2:2" x14ac:dyDescent="0.25">
      <c r="B167" s="67"/>
    </row>
    <row r="168" spans="2:2" x14ac:dyDescent="0.25">
      <c r="B168" s="67"/>
    </row>
    <row r="169" spans="2:2" x14ac:dyDescent="0.25">
      <c r="B169" s="67"/>
    </row>
    <row r="170" spans="2:2" x14ac:dyDescent="0.25">
      <c r="B170" s="67"/>
    </row>
    <row r="171" spans="2:2" x14ac:dyDescent="0.25">
      <c r="B171" s="67"/>
    </row>
    <row r="172" spans="2:2" x14ac:dyDescent="0.25">
      <c r="B172" s="67"/>
    </row>
    <row r="173" spans="2:2" x14ac:dyDescent="0.25">
      <c r="B173" s="67"/>
    </row>
    <row r="174" spans="2:2" x14ac:dyDescent="0.25">
      <c r="B174" s="67"/>
    </row>
    <row r="175" spans="2:2" x14ac:dyDescent="0.25">
      <c r="B175" s="67"/>
    </row>
    <row r="176" spans="2:2" x14ac:dyDescent="0.25">
      <c r="B176" s="67"/>
    </row>
    <row r="177" spans="2:2" x14ac:dyDescent="0.25">
      <c r="B177" s="67"/>
    </row>
    <row r="178" spans="2:2" x14ac:dyDescent="0.25">
      <c r="B178" s="67"/>
    </row>
    <row r="179" spans="2:2" x14ac:dyDescent="0.25">
      <c r="B179" s="67"/>
    </row>
    <row r="180" spans="2:2" x14ac:dyDescent="0.25">
      <c r="B180" s="67"/>
    </row>
    <row r="181" spans="2:2" x14ac:dyDescent="0.25">
      <c r="B181" s="67"/>
    </row>
    <row r="182" spans="2:2" x14ac:dyDescent="0.25">
      <c r="B182" s="67"/>
    </row>
    <row r="183" spans="2:2" x14ac:dyDescent="0.25">
      <c r="B183" s="67"/>
    </row>
    <row r="184" spans="2:2" x14ac:dyDescent="0.25">
      <c r="B184" s="67"/>
    </row>
    <row r="185" spans="2:2" x14ac:dyDescent="0.25">
      <c r="B185" s="67"/>
    </row>
    <row r="186" spans="2:2" x14ac:dyDescent="0.25">
      <c r="B186" s="67"/>
    </row>
    <row r="187" spans="2:2" x14ac:dyDescent="0.25">
      <c r="B187" s="67"/>
    </row>
    <row r="188" spans="2:2" x14ac:dyDescent="0.25">
      <c r="B188" s="67"/>
    </row>
    <row r="189" spans="2:2" x14ac:dyDescent="0.25">
      <c r="B189" s="67"/>
    </row>
    <row r="190" spans="2:2" x14ac:dyDescent="0.25">
      <c r="B190" s="67"/>
    </row>
    <row r="191" spans="2:2" x14ac:dyDescent="0.25">
      <c r="B191" s="67"/>
    </row>
    <row r="192" spans="2:2" x14ac:dyDescent="0.25">
      <c r="B192" s="67"/>
    </row>
    <row r="193" spans="2:2" x14ac:dyDescent="0.25">
      <c r="B193" s="67"/>
    </row>
    <row r="194" spans="2:2" x14ac:dyDescent="0.25">
      <c r="B194" s="67"/>
    </row>
    <row r="195" spans="2:2" x14ac:dyDescent="0.25">
      <c r="B195" s="67"/>
    </row>
    <row r="196" spans="2:2" x14ac:dyDescent="0.25">
      <c r="B196" s="67"/>
    </row>
    <row r="197" spans="2:2" x14ac:dyDescent="0.25">
      <c r="B197" s="67"/>
    </row>
    <row r="198" spans="2:2" x14ac:dyDescent="0.25">
      <c r="B198" s="67"/>
    </row>
    <row r="199" spans="2:2" x14ac:dyDescent="0.25">
      <c r="B199" s="67"/>
    </row>
    <row r="200" spans="2:2" x14ac:dyDescent="0.25">
      <c r="B200" s="67"/>
    </row>
    <row r="201" spans="2:2" x14ac:dyDescent="0.25">
      <c r="B201" s="67"/>
    </row>
    <row r="202" spans="2:2" x14ac:dyDescent="0.25">
      <c r="B202" s="67"/>
    </row>
    <row r="203" spans="2:2" x14ac:dyDescent="0.25">
      <c r="B203" s="67"/>
    </row>
    <row r="204" spans="2:2" x14ac:dyDescent="0.25">
      <c r="B204" s="67"/>
    </row>
    <row r="205" spans="2:2" x14ac:dyDescent="0.25">
      <c r="B205" s="67"/>
    </row>
    <row r="206" spans="2:2" x14ac:dyDescent="0.25">
      <c r="B206" s="67"/>
    </row>
    <row r="207" spans="2:2" x14ac:dyDescent="0.25">
      <c r="B207" s="67"/>
    </row>
    <row r="208" spans="2:2" x14ac:dyDescent="0.25">
      <c r="B208" s="67"/>
    </row>
    <row r="209" spans="2:2" x14ac:dyDescent="0.25">
      <c r="B209" s="67"/>
    </row>
    <row r="210" spans="2:2" x14ac:dyDescent="0.25">
      <c r="B210" s="67"/>
    </row>
    <row r="211" spans="2:2" x14ac:dyDescent="0.25">
      <c r="B211" s="67"/>
    </row>
    <row r="212" spans="2:2" x14ac:dyDescent="0.25">
      <c r="B212" s="67"/>
    </row>
    <row r="213" spans="2:2" x14ac:dyDescent="0.25">
      <c r="B213" s="67"/>
    </row>
    <row r="214" spans="2:2" x14ac:dyDescent="0.25">
      <c r="B214" s="67"/>
    </row>
    <row r="215" spans="2:2" x14ac:dyDescent="0.25">
      <c r="B215" s="67"/>
    </row>
    <row r="216" spans="2:2" x14ac:dyDescent="0.25">
      <c r="B216" s="67"/>
    </row>
    <row r="217" spans="2:2" x14ac:dyDescent="0.25">
      <c r="B217" s="67"/>
    </row>
    <row r="218" spans="2:2" x14ac:dyDescent="0.25">
      <c r="B218" s="67"/>
    </row>
    <row r="219" spans="2:2" x14ac:dyDescent="0.25">
      <c r="B219" s="67"/>
    </row>
    <row r="220" spans="2:2" x14ac:dyDescent="0.25">
      <c r="B220" s="67"/>
    </row>
    <row r="221" spans="2:2" x14ac:dyDescent="0.25">
      <c r="B221" s="67"/>
    </row>
    <row r="222" spans="2:2" x14ac:dyDescent="0.25">
      <c r="B222" s="67"/>
    </row>
    <row r="223" spans="2:2" x14ac:dyDescent="0.25">
      <c r="B223" s="67"/>
    </row>
    <row r="224" spans="2:2" x14ac:dyDescent="0.25">
      <c r="B224" s="67"/>
    </row>
    <row r="225" spans="2:2" x14ac:dyDescent="0.25">
      <c r="B225" s="67"/>
    </row>
    <row r="226" spans="2:2" x14ac:dyDescent="0.25">
      <c r="B226" s="67"/>
    </row>
    <row r="227" spans="2:2" x14ac:dyDescent="0.25">
      <c r="B227" s="67"/>
    </row>
    <row r="228" spans="2:2" x14ac:dyDescent="0.25">
      <c r="B228" s="67"/>
    </row>
    <row r="229" spans="2:2" x14ac:dyDescent="0.25">
      <c r="B229" s="67"/>
    </row>
    <row r="230" spans="2:2" x14ac:dyDescent="0.25">
      <c r="B230" s="67"/>
    </row>
    <row r="231" spans="2:2" x14ac:dyDescent="0.25">
      <c r="B231" s="67"/>
    </row>
    <row r="232" spans="2:2" x14ac:dyDescent="0.25">
      <c r="B232" s="67"/>
    </row>
    <row r="233" spans="2:2" x14ac:dyDescent="0.25">
      <c r="B233" s="67"/>
    </row>
    <row r="234" spans="2:2" x14ac:dyDescent="0.25">
      <c r="B234" s="67"/>
    </row>
    <row r="235" spans="2:2" x14ac:dyDescent="0.25">
      <c r="B235" s="67"/>
    </row>
    <row r="236" spans="2:2" x14ac:dyDescent="0.25">
      <c r="B236" s="67"/>
    </row>
    <row r="237" spans="2:2" x14ac:dyDescent="0.25">
      <c r="B237" s="67"/>
    </row>
    <row r="238" spans="2:2" x14ac:dyDescent="0.25">
      <c r="B238" s="67"/>
    </row>
    <row r="239" spans="2:2" x14ac:dyDescent="0.25">
      <c r="B239" s="67"/>
    </row>
    <row r="240" spans="2:2" x14ac:dyDescent="0.25">
      <c r="B240" s="67"/>
    </row>
    <row r="241" spans="2:2" x14ac:dyDescent="0.25">
      <c r="B241" s="67"/>
    </row>
    <row r="242" spans="2:2" x14ac:dyDescent="0.25">
      <c r="B242" s="67"/>
    </row>
    <row r="243" spans="2:2" x14ac:dyDescent="0.25">
      <c r="B243" s="67"/>
    </row>
    <row r="244" spans="2:2" x14ac:dyDescent="0.25">
      <c r="B244" s="67"/>
    </row>
    <row r="245" spans="2:2" x14ac:dyDescent="0.25">
      <c r="B245" s="67"/>
    </row>
    <row r="246" spans="2:2" x14ac:dyDescent="0.25">
      <c r="B246" s="67"/>
    </row>
    <row r="247" spans="2:2" x14ac:dyDescent="0.25">
      <c r="B247" s="67"/>
    </row>
    <row r="248" spans="2:2" x14ac:dyDescent="0.25">
      <c r="B248" s="67"/>
    </row>
    <row r="249" spans="2:2" x14ac:dyDescent="0.25">
      <c r="B249" s="67"/>
    </row>
    <row r="250" spans="2:2" x14ac:dyDescent="0.25">
      <c r="B250" s="67"/>
    </row>
    <row r="251" spans="2:2" x14ac:dyDescent="0.25">
      <c r="B251" s="67"/>
    </row>
    <row r="252" spans="2:2" x14ac:dyDescent="0.25">
      <c r="B252" s="67"/>
    </row>
    <row r="253" spans="2:2" x14ac:dyDescent="0.25">
      <c r="B253" s="67"/>
    </row>
    <row r="254" spans="2:2" x14ac:dyDescent="0.25">
      <c r="B254" s="67"/>
    </row>
    <row r="255" spans="2:2" x14ac:dyDescent="0.25">
      <c r="B255" s="67"/>
    </row>
    <row r="256" spans="2:2" x14ac:dyDescent="0.25">
      <c r="B256" s="67"/>
    </row>
    <row r="257" spans="2:2" x14ac:dyDescent="0.25">
      <c r="B257" s="67"/>
    </row>
    <row r="258" spans="2:2" x14ac:dyDescent="0.25">
      <c r="B258" s="67"/>
    </row>
    <row r="259" spans="2:2" x14ac:dyDescent="0.25">
      <c r="B259" s="67"/>
    </row>
    <row r="260" spans="2:2" x14ac:dyDescent="0.25">
      <c r="B260" s="67"/>
    </row>
    <row r="261" spans="2:2" x14ac:dyDescent="0.25">
      <c r="B261" s="67"/>
    </row>
    <row r="262" spans="2:2" x14ac:dyDescent="0.25">
      <c r="B262" s="67"/>
    </row>
    <row r="263" spans="2:2" x14ac:dyDescent="0.25">
      <c r="B263" s="67"/>
    </row>
    <row r="264" spans="2:2" x14ac:dyDescent="0.25">
      <c r="B264" s="67"/>
    </row>
    <row r="265" spans="2:2" x14ac:dyDescent="0.25">
      <c r="B265" s="67"/>
    </row>
    <row r="266" spans="2:2" x14ac:dyDescent="0.25">
      <c r="B266" s="67"/>
    </row>
    <row r="267" spans="2:2" x14ac:dyDescent="0.25">
      <c r="B267" s="67"/>
    </row>
    <row r="268" spans="2:2" x14ac:dyDescent="0.25">
      <c r="B268" s="67"/>
    </row>
    <row r="269" spans="2:2" x14ac:dyDescent="0.25">
      <c r="B269" s="67"/>
    </row>
    <row r="270" spans="2:2" x14ac:dyDescent="0.25">
      <c r="B270" s="67"/>
    </row>
    <row r="271" spans="2:2" x14ac:dyDescent="0.25">
      <c r="B271" s="67"/>
    </row>
    <row r="272" spans="2:2" x14ac:dyDescent="0.25">
      <c r="B272" s="67"/>
    </row>
    <row r="273" spans="2:2" x14ac:dyDescent="0.25">
      <c r="B273" s="67"/>
    </row>
    <row r="274" spans="2:2" x14ac:dyDescent="0.25">
      <c r="B274" s="67"/>
    </row>
    <row r="275" spans="2:2" x14ac:dyDescent="0.25">
      <c r="B275" s="67"/>
    </row>
    <row r="276" spans="2:2" x14ac:dyDescent="0.25">
      <c r="B276" s="67"/>
    </row>
    <row r="277" spans="2:2" x14ac:dyDescent="0.25">
      <c r="B277" s="67"/>
    </row>
    <row r="278" spans="2:2" x14ac:dyDescent="0.25">
      <c r="B278" s="67"/>
    </row>
    <row r="279" spans="2:2" x14ac:dyDescent="0.25">
      <c r="B279" s="67"/>
    </row>
    <row r="280" spans="2:2" x14ac:dyDescent="0.25">
      <c r="B280" s="67"/>
    </row>
    <row r="281" spans="2:2" x14ac:dyDescent="0.25">
      <c r="B281" s="67"/>
    </row>
    <row r="282" spans="2:2" x14ac:dyDescent="0.25">
      <c r="B282" s="67"/>
    </row>
    <row r="283" spans="2:2" x14ac:dyDescent="0.25">
      <c r="B283" s="67"/>
    </row>
    <row r="284" spans="2:2" x14ac:dyDescent="0.25">
      <c r="B284" s="67"/>
    </row>
    <row r="285" spans="2:2" x14ac:dyDescent="0.25">
      <c r="B285" s="67"/>
    </row>
    <row r="286" spans="2:2" x14ac:dyDescent="0.25">
      <c r="B286" s="67"/>
    </row>
    <row r="287" spans="2:2" x14ac:dyDescent="0.25">
      <c r="B287" s="67"/>
    </row>
    <row r="288" spans="2:2" x14ac:dyDescent="0.25">
      <c r="B288" s="67"/>
    </row>
    <row r="289" spans="2:2" x14ac:dyDescent="0.25">
      <c r="B289" s="67"/>
    </row>
    <row r="290" spans="2:2" x14ac:dyDescent="0.25">
      <c r="B290" s="67"/>
    </row>
    <row r="291" spans="2:2" x14ac:dyDescent="0.25">
      <c r="B291" s="67"/>
    </row>
    <row r="292" spans="2:2" x14ac:dyDescent="0.25">
      <c r="B292" s="67"/>
    </row>
    <row r="293" spans="2:2" x14ac:dyDescent="0.25">
      <c r="B293" s="67"/>
    </row>
    <row r="294" spans="2:2" x14ac:dyDescent="0.25">
      <c r="B294" s="67"/>
    </row>
    <row r="295" spans="2:2" x14ac:dyDescent="0.25">
      <c r="B295" s="67"/>
    </row>
    <row r="296" spans="2:2" x14ac:dyDescent="0.25">
      <c r="B296" s="67"/>
    </row>
    <row r="297" spans="2:2" x14ac:dyDescent="0.25">
      <c r="B297" s="67"/>
    </row>
    <row r="298" spans="2:2" x14ac:dyDescent="0.25">
      <c r="B298" s="67"/>
    </row>
    <row r="299" spans="2:2" x14ac:dyDescent="0.25">
      <c r="B299" s="67"/>
    </row>
    <row r="300" spans="2:2" x14ac:dyDescent="0.25">
      <c r="B300" s="67"/>
    </row>
    <row r="301" spans="2:2" x14ac:dyDescent="0.25">
      <c r="B301" s="67"/>
    </row>
    <row r="302" spans="2:2" x14ac:dyDescent="0.25">
      <c r="B302" s="67"/>
    </row>
    <row r="303" spans="2:2" x14ac:dyDescent="0.25">
      <c r="B303" s="67"/>
    </row>
    <row r="304" spans="2:2" x14ac:dyDescent="0.25">
      <c r="B304" s="67"/>
    </row>
    <row r="305" spans="2:2" x14ac:dyDescent="0.25">
      <c r="B305" s="67"/>
    </row>
    <row r="306" spans="2:2" x14ac:dyDescent="0.25">
      <c r="B306" s="67"/>
    </row>
    <row r="307" spans="2:2" x14ac:dyDescent="0.25">
      <c r="B307" s="67"/>
    </row>
    <row r="308" spans="2:2" x14ac:dyDescent="0.25">
      <c r="B308" s="67"/>
    </row>
    <row r="309" spans="2:2" x14ac:dyDescent="0.25">
      <c r="B309" s="67"/>
    </row>
    <row r="310" spans="2:2" x14ac:dyDescent="0.25">
      <c r="B310" s="67"/>
    </row>
    <row r="311" spans="2:2" x14ac:dyDescent="0.25">
      <c r="B311" s="67"/>
    </row>
    <row r="312" spans="2:2" x14ac:dyDescent="0.25">
      <c r="B312" s="67"/>
    </row>
    <row r="313" spans="2:2" x14ac:dyDescent="0.25">
      <c r="B313" s="67"/>
    </row>
    <row r="314" spans="2:2" x14ac:dyDescent="0.25">
      <c r="B314" s="67"/>
    </row>
    <row r="315" spans="2:2" x14ac:dyDescent="0.25">
      <c r="B315" s="67"/>
    </row>
    <row r="316" spans="2:2" x14ac:dyDescent="0.25">
      <c r="B316" s="67"/>
    </row>
    <row r="317" spans="2:2" x14ac:dyDescent="0.25">
      <c r="B317" s="67"/>
    </row>
    <row r="318" spans="2:2" x14ac:dyDescent="0.25">
      <c r="B318" s="67"/>
    </row>
    <row r="319" spans="2:2" x14ac:dyDescent="0.25">
      <c r="B319" s="67"/>
    </row>
    <row r="320" spans="2:2" x14ac:dyDescent="0.25">
      <c r="B320" s="67"/>
    </row>
    <row r="321" spans="2:2" x14ac:dyDescent="0.25">
      <c r="B321" s="67"/>
    </row>
    <row r="322" spans="2:2" x14ac:dyDescent="0.25">
      <c r="B322" s="67"/>
    </row>
    <row r="323" spans="2:2" x14ac:dyDescent="0.25">
      <c r="B323" s="67"/>
    </row>
    <row r="324" spans="2:2" x14ac:dyDescent="0.25">
      <c r="B324" s="67"/>
    </row>
    <row r="325" spans="2:2" x14ac:dyDescent="0.25">
      <c r="B325" s="67"/>
    </row>
    <row r="326" spans="2:2" x14ac:dyDescent="0.25">
      <c r="B326" s="67"/>
    </row>
    <row r="327" spans="2:2" x14ac:dyDescent="0.25">
      <c r="B327" s="67"/>
    </row>
    <row r="328" spans="2:2" x14ac:dyDescent="0.25">
      <c r="B328" s="67"/>
    </row>
    <row r="329" spans="2:2" x14ac:dyDescent="0.25">
      <c r="B329" s="67"/>
    </row>
    <row r="330" spans="2:2" x14ac:dyDescent="0.25">
      <c r="B330" s="67"/>
    </row>
    <row r="331" spans="2:2" x14ac:dyDescent="0.25">
      <c r="B331" s="67"/>
    </row>
    <row r="332" spans="2:2" x14ac:dyDescent="0.25">
      <c r="B332" s="67"/>
    </row>
    <row r="333" spans="2:2" x14ac:dyDescent="0.25">
      <c r="B333" s="67"/>
    </row>
    <row r="334" spans="2:2" x14ac:dyDescent="0.25">
      <c r="B334" s="67"/>
    </row>
    <row r="335" spans="2:2" x14ac:dyDescent="0.25">
      <c r="B335" s="67"/>
    </row>
    <row r="336" spans="2:2" x14ac:dyDescent="0.25">
      <c r="B336" s="67"/>
    </row>
    <row r="337" spans="2:2" x14ac:dyDescent="0.25">
      <c r="B337" s="67"/>
    </row>
    <row r="338" spans="2:2" x14ac:dyDescent="0.25">
      <c r="B338" s="67"/>
    </row>
    <row r="339" spans="2:2" x14ac:dyDescent="0.25">
      <c r="B339" s="67"/>
    </row>
    <row r="340" spans="2:2" x14ac:dyDescent="0.25">
      <c r="B340" s="67"/>
    </row>
    <row r="341" spans="2:2" x14ac:dyDescent="0.25">
      <c r="B341" s="67"/>
    </row>
    <row r="342" spans="2:2" x14ac:dyDescent="0.25">
      <c r="B342" s="67"/>
    </row>
    <row r="343" spans="2:2" x14ac:dyDescent="0.25">
      <c r="B343" s="67"/>
    </row>
    <row r="344" spans="2:2" x14ac:dyDescent="0.25">
      <c r="B344" s="67"/>
    </row>
    <row r="345" spans="2:2" x14ac:dyDescent="0.25">
      <c r="B345" s="67"/>
    </row>
    <row r="346" spans="2:2" x14ac:dyDescent="0.25">
      <c r="B346" s="67"/>
    </row>
    <row r="347" spans="2:2" x14ac:dyDescent="0.25">
      <c r="B347" s="67"/>
    </row>
    <row r="348" spans="2:2" x14ac:dyDescent="0.25">
      <c r="B348" s="67"/>
    </row>
    <row r="349" spans="2:2" x14ac:dyDescent="0.25">
      <c r="B349" s="67"/>
    </row>
    <row r="350" spans="2:2" x14ac:dyDescent="0.25">
      <c r="B350" s="67"/>
    </row>
    <row r="351" spans="2:2" x14ac:dyDescent="0.25">
      <c r="B351" s="67"/>
    </row>
    <row r="352" spans="2:2" x14ac:dyDescent="0.25">
      <c r="B352" s="67"/>
    </row>
    <row r="353" spans="2:2" x14ac:dyDescent="0.25">
      <c r="B353" s="67"/>
    </row>
    <row r="354" spans="2:2" x14ac:dyDescent="0.25">
      <c r="B354" s="67"/>
    </row>
    <row r="355" spans="2:2" x14ac:dyDescent="0.25">
      <c r="B355" s="67"/>
    </row>
    <row r="356" spans="2:2" x14ac:dyDescent="0.25">
      <c r="B356" s="67"/>
    </row>
    <row r="357" spans="2:2" x14ac:dyDescent="0.25">
      <c r="B357" s="67"/>
    </row>
    <row r="358" spans="2:2" x14ac:dyDescent="0.25">
      <c r="B358" s="67"/>
    </row>
    <row r="359" spans="2:2" x14ac:dyDescent="0.25">
      <c r="B359" s="67"/>
    </row>
    <row r="360" spans="2:2" x14ac:dyDescent="0.25">
      <c r="B360" s="67"/>
    </row>
    <row r="361" spans="2:2" x14ac:dyDescent="0.25">
      <c r="B361" s="67"/>
    </row>
    <row r="362" spans="2:2" x14ac:dyDescent="0.25">
      <c r="B362" s="67"/>
    </row>
    <row r="363" spans="2:2" x14ac:dyDescent="0.25">
      <c r="B363" s="67"/>
    </row>
    <row r="364" spans="2:2" x14ac:dyDescent="0.25">
      <c r="B364" s="67"/>
    </row>
    <row r="365" spans="2:2" x14ac:dyDescent="0.25">
      <c r="B365" s="67"/>
    </row>
    <row r="366" spans="2:2" x14ac:dyDescent="0.25">
      <c r="B366" s="67"/>
    </row>
    <row r="367" spans="2:2" x14ac:dyDescent="0.25">
      <c r="B367" s="67"/>
    </row>
    <row r="368" spans="2:2" x14ac:dyDescent="0.25">
      <c r="B368" s="67"/>
    </row>
    <row r="369" spans="2:2" x14ac:dyDescent="0.25">
      <c r="B369" s="67"/>
    </row>
    <row r="370" spans="2:2" x14ac:dyDescent="0.25">
      <c r="B370" s="67"/>
    </row>
    <row r="371" spans="2:2" x14ac:dyDescent="0.25">
      <c r="B371" s="67"/>
    </row>
    <row r="372" spans="2:2" x14ac:dyDescent="0.25">
      <c r="B372" s="67"/>
    </row>
    <row r="373" spans="2:2" x14ac:dyDescent="0.25">
      <c r="B373" s="67"/>
    </row>
    <row r="374" spans="2:2" x14ac:dyDescent="0.25">
      <c r="B374" s="67"/>
    </row>
    <row r="375" spans="2:2" x14ac:dyDescent="0.25">
      <c r="B375" s="67"/>
    </row>
    <row r="376" spans="2:2" x14ac:dyDescent="0.25">
      <c r="B376" s="67"/>
    </row>
    <row r="377" spans="2:2" x14ac:dyDescent="0.25">
      <c r="B377" s="67"/>
    </row>
    <row r="378" spans="2:2" x14ac:dyDescent="0.25">
      <c r="B378" s="67"/>
    </row>
    <row r="379" spans="2:2" x14ac:dyDescent="0.25">
      <c r="B379" s="67"/>
    </row>
    <row r="380" spans="2:2" x14ac:dyDescent="0.25">
      <c r="B380" s="67"/>
    </row>
    <row r="381" spans="2:2" x14ac:dyDescent="0.25">
      <c r="B381" s="67"/>
    </row>
    <row r="382" spans="2:2" x14ac:dyDescent="0.25">
      <c r="B382" s="67"/>
    </row>
    <row r="383" spans="2:2" x14ac:dyDescent="0.25">
      <c r="B383" s="67"/>
    </row>
    <row r="384" spans="2:2" x14ac:dyDescent="0.25">
      <c r="B384" s="67"/>
    </row>
    <row r="385" spans="2:2" x14ac:dyDescent="0.25">
      <c r="B385" s="67"/>
    </row>
    <row r="386" spans="2:2" x14ac:dyDescent="0.25">
      <c r="B386" s="67"/>
    </row>
    <row r="387" spans="2:2" x14ac:dyDescent="0.25">
      <c r="B387" s="67"/>
    </row>
    <row r="388" spans="2:2" x14ac:dyDescent="0.25">
      <c r="B388" s="67"/>
    </row>
    <row r="389" spans="2:2" x14ac:dyDescent="0.25">
      <c r="B389" s="67"/>
    </row>
    <row r="390" spans="2:2" x14ac:dyDescent="0.25">
      <c r="B390" s="67"/>
    </row>
    <row r="391" spans="2:2" x14ac:dyDescent="0.25">
      <c r="B391" s="67"/>
    </row>
    <row r="392" spans="2:2" x14ac:dyDescent="0.25">
      <c r="B392" s="67"/>
    </row>
    <row r="393" spans="2:2" x14ac:dyDescent="0.25">
      <c r="B393" s="67"/>
    </row>
    <row r="394" spans="2:2" x14ac:dyDescent="0.25">
      <c r="B394" s="67"/>
    </row>
    <row r="395" spans="2:2" x14ac:dyDescent="0.25">
      <c r="B395" s="67"/>
    </row>
    <row r="396" spans="2:2" x14ac:dyDescent="0.25">
      <c r="B396" s="67"/>
    </row>
    <row r="397" spans="2:2" x14ac:dyDescent="0.25">
      <c r="B397" s="67"/>
    </row>
    <row r="398" spans="2:2" x14ac:dyDescent="0.25">
      <c r="B398" s="67"/>
    </row>
    <row r="399" spans="2:2" x14ac:dyDescent="0.25">
      <c r="B399" s="67"/>
    </row>
    <row r="400" spans="2:2" x14ac:dyDescent="0.25">
      <c r="B400" s="67"/>
    </row>
    <row r="401" spans="2:2" x14ac:dyDescent="0.25">
      <c r="B401" s="67"/>
    </row>
    <row r="402" spans="2:2" x14ac:dyDescent="0.25">
      <c r="B402" s="67"/>
    </row>
    <row r="403" spans="2:2" x14ac:dyDescent="0.25">
      <c r="B403" s="67"/>
    </row>
    <row r="404" spans="2:2" x14ac:dyDescent="0.25">
      <c r="B404" s="67"/>
    </row>
    <row r="405" spans="2:2" x14ac:dyDescent="0.25">
      <c r="B405" s="67"/>
    </row>
    <row r="406" spans="2:2" x14ac:dyDescent="0.25">
      <c r="B406" s="67"/>
    </row>
    <row r="407" spans="2:2" x14ac:dyDescent="0.25">
      <c r="B407" s="67"/>
    </row>
    <row r="408" spans="2:2" x14ac:dyDescent="0.25">
      <c r="B408" s="67"/>
    </row>
    <row r="409" spans="2:2" x14ac:dyDescent="0.25">
      <c r="B409" s="67"/>
    </row>
    <row r="410" spans="2:2" x14ac:dyDescent="0.25">
      <c r="B410" s="67"/>
    </row>
    <row r="411" spans="2:2" x14ac:dyDescent="0.25">
      <c r="B411" s="67"/>
    </row>
    <row r="412" spans="2:2" x14ac:dyDescent="0.25">
      <c r="B412" s="67"/>
    </row>
    <row r="413" spans="2:2" x14ac:dyDescent="0.25">
      <c r="B413" s="67"/>
    </row>
    <row r="414" spans="2:2" x14ac:dyDescent="0.25">
      <c r="B414" s="67"/>
    </row>
    <row r="415" spans="2:2" x14ac:dyDescent="0.25">
      <c r="B415" s="67"/>
    </row>
    <row r="416" spans="2:2" x14ac:dyDescent="0.25">
      <c r="B416" s="67"/>
    </row>
    <row r="417" spans="2:2" x14ac:dyDescent="0.25">
      <c r="B417" s="67"/>
    </row>
    <row r="418" spans="2:2" x14ac:dyDescent="0.25">
      <c r="B418" s="67"/>
    </row>
    <row r="419" spans="2:2" x14ac:dyDescent="0.25">
      <c r="B419" s="67"/>
    </row>
    <row r="420" spans="2:2" x14ac:dyDescent="0.25">
      <c r="B420" s="67"/>
    </row>
    <row r="421" spans="2:2" x14ac:dyDescent="0.25">
      <c r="B421" s="67"/>
    </row>
    <row r="422" spans="2:2" x14ac:dyDescent="0.25">
      <c r="B422" s="67"/>
    </row>
    <row r="423" spans="2:2" x14ac:dyDescent="0.25">
      <c r="B423" s="67"/>
    </row>
    <row r="424" spans="2:2" x14ac:dyDescent="0.25">
      <c r="B424" s="67"/>
    </row>
    <row r="425" spans="2:2" x14ac:dyDescent="0.25">
      <c r="B425" s="67"/>
    </row>
    <row r="426" spans="2:2" x14ac:dyDescent="0.25">
      <c r="B426" s="67"/>
    </row>
    <row r="427" spans="2:2" x14ac:dyDescent="0.25">
      <c r="B427" s="67"/>
    </row>
    <row r="428" spans="2:2" x14ac:dyDescent="0.25">
      <c r="B428" s="67"/>
    </row>
    <row r="429" spans="2:2" x14ac:dyDescent="0.25">
      <c r="B429" s="67"/>
    </row>
    <row r="430" spans="2:2" x14ac:dyDescent="0.25">
      <c r="B430" s="67"/>
    </row>
    <row r="431" spans="2:2" x14ac:dyDescent="0.25">
      <c r="B431" s="67"/>
    </row>
    <row r="432" spans="2:2" x14ac:dyDescent="0.25">
      <c r="B432" s="67"/>
    </row>
    <row r="433" spans="2:2" x14ac:dyDescent="0.25">
      <c r="B433" s="67"/>
    </row>
    <row r="434" spans="2:2" x14ac:dyDescent="0.25">
      <c r="B434" s="67"/>
    </row>
    <row r="435" spans="2:2" x14ac:dyDescent="0.25">
      <c r="B435" s="67"/>
    </row>
    <row r="436" spans="2:2" x14ac:dyDescent="0.25">
      <c r="B436" s="67"/>
    </row>
    <row r="437" spans="2:2" x14ac:dyDescent="0.25">
      <c r="B437" s="67"/>
    </row>
    <row r="438" spans="2:2" x14ac:dyDescent="0.25">
      <c r="B438" s="67"/>
    </row>
    <row r="439" spans="2:2" x14ac:dyDescent="0.25">
      <c r="B439" s="67"/>
    </row>
    <row r="440" spans="2:2" x14ac:dyDescent="0.25">
      <c r="B440" s="67"/>
    </row>
    <row r="441" spans="2:2" x14ac:dyDescent="0.25">
      <c r="B441" s="67"/>
    </row>
    <row r="442" spans="2:2" x14ac:dyDescent="0.25">
      <c r="B442" s="67"/>
    </row>
    <row r="443" spans="2:2" x14ac:dyDescent="0.25">
      <c r="B443" s="67"/>
    </row>
    <row r="444" spans="2:2" x14ac:dyDescent="0.25">
      <c r="B444" s="67"/>
    </row>
    <row r="445" spans="2:2" x14ac:dyDescent="0.25">
      <c r="B445" s="67"/>
    </row>
    <row r="446" spans="2:2" x14ac:dyDescent="0.25">
      <c r="B446" s="67"/>
    </row>
    <row r="447" spans="2:2" x14ac:dyDescent="0.25">
      <c r="B447" s="67"/>
    </row>
    <row r="448" spans="2:2" x14ac:dyDescent="0.25">
      <c r="B448" s="67"/>
    </row>
    <row r="449" spans="2:2" x14ac:dyDescent="0.25">
      <c r="B449" s="67"/>
    </row>
    <row r="450" spans="2:2" x14ac:dyDescent="0.25">
      <c r="B450" s="67"/>
    </row>
    <row r="451" spans="2:2" x14ac:dyDescent="0.25">
      <c r="B451" s="67"/>
    </row>
    <row r="452" spans="2:2" x14ac:dyDescent="0.25">
      <c r="B452" s="67"/>
    </row>
    <row r="453" spans="2:2" x14ac:dyDescent="0.25">
      <c r="B453" s="67"/>
    </row>
    <row r="454" spans="2:2" x14ac:dyDescent="0.25">
      <c r="B454" s="67"/>
    </row>
    <row r="455" spans="2:2" x14ac:dyDescent="0.25">
      <c r="B455" s="67"/>
    </row>
    <row r="456" spans="2:2" x14ac:dyDescent="0.25">
      <c r="B456" s="67"/>
    </row>
    <row r="457" spans="2:2" x14ac:dyDescent="0.25">
      <c r="B457" s="67"/>
    </row>
    <row r="458" spans="2:2" x14ac:dyDescent="0.25">
      <c r="B458" s="67"/>
    </row>
    <row r="459" spans="2:2" x14ac:dyDescent="0.25">
      <c r="B459" s="67"/>
    </row>
    <row r="460" spans="2:2" x14ac:dyDescent="0.25">
      <c r="B460" s="67"/>
    </row>
    <row r="461" spans="2:2" x14ac:dyDescent="0.25">
      <c r="B461" s="67"/>
    </row>
    <row r="462" spans="2:2" x14ac:dyDescent="0.25">
      <c r="B462" s="67"/>
    </row>
    <row r="463" spans="2:2" x14ac:dyDescent="0.25">
      <c r="B463" s="67"/>
    </row>
    <row r="464" spans="2:2" x14ac:dyDescent="0.25">
      <c r="B464" s="67"/>
    </row>
    <row r="465" spans="2:2" x14ac:dyDescent="0.25">
      <c r="B465" s="67"/>
    </row>
    <row r="466" spans="2:2" x14ac:dyDescent="0.25">
      <c r="B466" s="67"/>
    </row>
    <row r="467" spans="2:2" x14ac:dyDescent="0.25">
      <c r="B467" s="67"/>
    </row>
    <row r="468" spans="2:2" x14ac:dyDescent="0.25">
      <c r="B468" s="67"/>
    </row>
    <row r="469" spans="2:2" x14ac:dyDescent="0.25">
      <c r="B469" s="67"/>
    </row>
    <row r="470" spans="2:2" x14ac:dyDescent="0.25">
      <c r="B470" s="67"/>
    </row>
    <row r="471" spans="2:2" x14ac:dyDescent="0.25">
      <c r="B471" s="67"/>
    </row>
    <row r="472" spans="2:2" x14ac:dyDescent="0.25">
      <c r="B472" s="67"/>
    </row>
    <row r="473" spans="2:2" x14ac:dyDescent="0.25">
      <c r="B473" s="67"/>
    </row>
    <row r="474" spans="2:2" x14ac:dyDescent="0.25">
      <c r="B474" s="67"/>
    </row>
    <row r="475" spans="2:2" x14ac:dyDescent="0.25">
      <c r="B475" s="67"/>
    </row>
    <row r="476" spans="2:2" x14ac:dyDescent="0.25">
      <c r="B476" s="67"/>
    </row>
    <row r="477" spans="2:2" x14ac:dyDescent="0.25">
      <c r="B477" s="67"/>
    </row>
    <row r="478" spans="2:2" x14ac:dyDescent="0.25">
      <c r="B478" s="67"/>
    </row>
    <row r="479" spans="2:2" x14ac:dyDescent="0.25">
      <c r="B479" s="67"/>
    </row>
    <row r="480" spans="2:2" x14ac:dyDescent="0.25">
      <c r="B480" s="67"/>
    </row>
    <row r="481" spans="2:2" x14ac:dyDescent="0.25">
      <c r="B481" s="67"/>
    </row>
    <row r="482" spans="2:2" x14ac:dyDescent="0.25">
      <c r="B482" s="67"/>
    </row>
    <row r="483" spans="2:2" x14ac:dyDescent="0.25">
      <c r="B483" s="67"/>
    </row>
    <row r="484" spans="2:2" x14ac:dyDescent="0.25">
      <c r="B484" s="67"/>
    </row>
    <row r="485" spans="2:2" x14ac:dyDescent="0.25">
      <c r="B485" s="67"/>
    </row>
    <row r="486" spans="2:2" x14ac:dyDescent="0.25">
      <c r="B486" s="67"/>
    </row>
    <row r="487" spans="2:2" x14ac:dyDescent="0.25">
      <c r="B487" s="67"/>
    </row>
    <row r="488" spans="2:2" x14ac:dyDescent="0.25">
      <c r="B488" s="67"/>
    </row>
    <row r="489" spans="2:2" x14ac:dyDescent="0.25">
      <c r="B489" s="67"/>
    </row>
    <row r="490" spans="2:2" x14ac:dyDescent="0.25">
      <c r="B490" s="67"/>
    </row>
    <row r="491" spans="2:2" x14ac:dyDescent="0.25">
      <c r="B491" s="67"/>
    </row>
    <row r="492" spans="2:2" x14ac:dyDescent="0.25">
      <c r="B492" s="67"/>
    </row>
    <row r="493" spans="2:2" x14ac:dyDescent="0.25">
      <c r="B493" s="67"/>
    </row>
    <row r="494" spans="2:2" x14ac:dyDescent="0.25">
      <c r="B494" s="67"/>
    </row>
    <row r="495" spans="2:2" x14ac:dyDescent="0.25">
      <c r="B495" s="67"/>
    </row>
    <row r="496" spans="2:2" x14ac:dyDescent="0.25">
      <c r="B496" s="67"/>
    </row>
    <row r="497" spans="2:2" x14ac:dyDescent="0.25">
      <c r="B497" s="67"/>
    </row>
    <row r="498" spans="2:2" x14ac:dyDescent="0.25">
      <c r="B498" s="67"/>
    </row>
    <row r="499" spans="2:2" x14ac:dyDescent="0.25">
      <c r="B499" s="67"/>
    </row>
    <row r="500" spans="2:2" x14ac:dyDescent="0.25">
      <c r="B500" s="67"/>
    </row>
    <row r="501" spans="2:2" x14ac:dyDescent="0.25">
      <c r="B501" s="67"/>
    </row>
    <row r="502" spans="2:2" x14ac:dyDescent="0.25">
      <c r="B502" s="67"/>
    </row>
    <row r="503" spans="2:2" x14ac:dyDescent="0.25">
      <c r="B503" s="67"/>
    </row>
    <row r="504" spans="2:2" x14ac:dyDescent="0.25">
      <c r="B504" s="67"/>
    </row>
    <row r="505" spans="2:2" x14ac:dyDescent="0.25">
      <c r="B505" s="67"/>
    </row>
    <row r="506" spans="2:2" x14ac:dyDescent="0.25">
      <c r="B506" s="67"/>
    </row>
    <row r="507" spans="2:2" x14ac:dyDescent="0.25">
      <c r="B507" s="67"/>
    </row>
    <row r="508" spans="2:2" x14ac:dyDescent="0.25">
      <c r="B508" s="67"/>
    </row>
    <row r="509" spans="2:2" x14ac:dyDescent="0.25">
      <c r="B509" s="67"/>
    </row>
    <row r="510" spans="2:2" x14ac:dyDescent="0.25">
      <c r="B510" s="67"/>
    </row>
    <row r="511" spans="2:2" x14ac:dyDescent="0.25">
      <c r="B511" s="67"/>
    </row>
    <row r="512" spans="2:2" x14ac:dyDescent="0.25">
      <c r="B512" s="67"/>
    </row>
    <row r="513" spans="2:2" x14ac:dyDescent="0.25">
      <c r="B513" s="67"/>
    </row>
    <row r="514" spans="2:2" x14ac:dyDescent="0.25">
      <c r="B514" s="67"/>
    </row>
    <row r="515" spans="2:2" x14ac:dyDescent="0.25">
      <c r="B515" s="67"/>
    </row>
    <row r="516" spans="2:2" x14ac:dyDescent="0.25">
      <c r="B516" s="67"/>
    </row>
    <row r="517" spans="2:2" x14ac:dyDescent="0.25">
      <c r="B517" s="67"/>
    </row>
    <row r="518" spans="2:2" x14ac:dyDescent="0.25">
      <c r="B518" s="67"/>
    </row>
    <row r="519" spans="2:2" x14ac:dyDescent="0.25">
      <c r="B519" s="67"/>
    </row>
    <row r="520" spans="2:2" x14ac:dyDescent="0.25">
      <c r="B520" s="67"/>
    </row>
    <row r="521" spans="2:2" x14ac:dyDescent="0.25">
      <c r="B521" s="67"/>
    </row>
    <row r="522" spans="2:2" x14ac:dyDescent="0.25">
      <c r="B522" s="67"/>
    </row>
    <row r="523" spans="2:2" x14ac:dyDescent="0.25">
      <c r="B523" s="67"/>
    </row>
    <row r="524" spans="2:2" x14ac:dyDescent="0.25">
      <c r="B524" s="67"/>
    </row>
    <row r="525" spans="2:2" x14ac:dyDescent="0.25">
      <c r="B525" s="67"/>
    </row>
    <row r="526" spans="2:2" x14ac:dyDescent="0.25">
      <c r="B526" s="67"/>
    </row>
    <row r="527" spans="2:2" x14ac:dyDescent="0.25">
      <c r="B527" s="67"/>
    </row>
    <row r="528" spans="2:2" x14ac:dyDescent="0.25">
      <c r="B528" s="67"/>
    </row>
    <row r="529" spans="2:2" x14ac:dyDescent="0.25">
      <c r="B529" s="67"/>
    </row>
    <row r="530" spans="2:2" x14ac:dyDescent="0.25">
      <c r="B530" s="67"/>
    </row>
    <row r="531" spans="2:2" x14ac:dyDescent="0.25">
      <c r="B531" s="67"/>
    </row>
    <row r="532" spans="2:2" x14ac:dyDescent="0.25">
      <c r="B532" s="67"/>
    </row>
    <row r="533" spans="2:2" x14ac:dyDescent="0.25">
      <c r="B533" s="67"/>
    </row>
    <row r="534" spans="2:2" x14ac:dyDescent="0.25">
      <c r="B534" s="67"/>
    </row>
    <row r="535" spans="2:2" x14ac:dyDescent="0.25">
      <c r="B535" s="67"/>
    </row>
    <row r="536" spans="2:2" x14ac:dyDescent="0.25">
      <c r="B536" s="67"/>
    </row>
    <row r="537" spans="2:2" x14ac:dyDescent="0.25">
      <c r="B537" s="67"/>
    </row>
    <row r="538" spans="2:2" x14ac:dyDescent="0.25">
      <c r="B538" s="67"/>
    </row>
    <row r="539" spans="2:2" x14ac:dyDescent="0.25">
      <c r="B539" s="67"/>
    </row>
    <row r="540" spans="2:2" x14ac:dyDescent="0.25">
      <c r="B540" s="67"/>
    </row>
    <row r="541" spans="2:2" x14ac:dyDescent="0.25">
      <c r="B541" s="67"/>
    </row>
    <row r="542" spans="2:2" x14ac:dyDescent="0.25">
      <c r="B542" s="67"/>
    </row>
    <row r="543" spans="2:2" x14ac:dyDescent="0.25">
      <c r="B543" s="67"/>
    </row>
    <row r="544" spans="2:2" x14ac:dyDescent="0.25">
      <c r="B544" s="67"/>
    </row>
    <row r="545" spans="2:2" x14ac:dyDescent="0.25">
      <c r="B545" s="67"/>
    </row>
    <row r="546" spans="2:2" x14ac:dyDescent="0.25">
      <c r="B546" s="67"/>
    </row>
    <row r="547" spans="2:2" x14ac:dyDescent="0.25">
      <c r="B547" s="67"/>
    </row>
    <row r="548" spans="2:2" x14ac:dyDescent="0.25">
      <c r="B548" s="67"/>
    </row>
    <row r="549" spans="2:2" x14ac:dyDescent="0.25">
      <c r="B549" s="67"/>
    </row>
    <row r="550" spans="2:2" x14ac:dyDescent="0.25">
      <c r="B550" s="67"/>
    </row>
    <row r="551" spans="2:2" x14ac:dyDescent="0.25">
      <c r="B551" s="67"/>
    </row>
    <row r="552" spans="2:2" x14ac:dyDescent="0.25">
      <c r="B552" s="67"/>
    </row>
    <row r="553" spans="2:2" x14ac:dyDescent="0.25">
      <c r="B553" s="67"/>
    </row>
    <row r="554" spans="2:2" x14ac:dyDescent="0.25">
      <c r="B554" s="67"/>
    </row>
    <row r="555" spans="2:2" x14ac:dyDescent="0.25">
      <c r="B555" s="67"/>
    </row>
    <row r="556" spans="2:2" x14ac:dyDescent="0.25">
      <c r="B556" s="67"/>
    </row>
    <row r="557" spans="2:2" x14ac:dyDescent="0.25">
      <c r="B557" s="67"/>
    </row>
    <row r="558" spans="2:2" x14ac:dyDescent="0.25">
      <c r="B558" s="67"/>
    </row>
    <row r="559" spans="2:2" x14ac:dyDescent="0.25">
      <c r="B559" s="67"/>
    </row>
    <row r="560" spans="2:2" x14ac:dyDescent="0.25">
      <c r="B560" s="67"/>
    </row>
    <row r="561" spans="2:2" x14ac:dyDescent="0.25">
      <c r="B561" s="67"/>
    </row>
    <row r="562" spans="2:2" x14ac:dyDescent="0.25">
      <c r="B562" s="67"/>
    </row>
    <row r="563" spans="2:2" x14ac:dyDescent="0.25">
      <c r="B563" s="67"/>
    </row>
    <row r="564" spans="2:2" x14ac:dyDescent="0.25">
      <c r="B564" s="67"/>
    </row>
    <row r="565" spans="2:2" x14ac:dyDescent="0.25">
      <c r="B565" s="67"/>
    </row>
    <row r="566" spans="2:2" x14ac:dyDescent="0.25">
      <c r="B566" s="67"/>
    </row>
    <row r="567" spans="2:2" x14ac:dyDescent="0.25">
      <c r="B567" s="67"/>
    </row>
    <row r="568" spans="2:2" x14ac:dyDescent="0.25">
      <c r="B568" s="67"/>
    </row>
    <row r="569" spans="2:2" x14ac:dyDescent="0.25">
      <c r="B569" s="67"/>
    </row>
    <row r="570" spans="2:2" x14ac:dyDescent="0.25">
      <c r="B570" s="67"/>
    </row>
    <row r="571" spans="2:2" x14ac:dyDescent="0.25">
      <c r="B571" s="67"/>
    </row>
    <row r="572" spans="2:2" x14ac:dyDescent="0.25">
      <c r="B572" s="67"/>
    </row>
    <row r="573" spans="2:2" x14ac:dyDescent="0.25">
      <c r="B573" s="67"/>
    </row>
    <row r="574" spans="2:2" x14ac:dyDescent="0.25">
      <c r="B574" s="67"/>
    </row>
    <row r="575" spans="2:2" x14ac:dyDescent="0.25">
      <c r="B575" s="67"/>
    </row>
    <row r="576" spans="2:2" x14ac:dyDescent="0.25">
      <c r="B576" s="67"/>
    </row>
    <row r="577" spans="2:2" x14ac:dyDescent="0.25">
      <c r="B577" s="67"/>
    </row>
    <row r="578" spans="2:2" x14ac:dyDescent="0.25">
      <c r="B578" s="67"/>
    </row>
    <row r="579" spans="2:2" x14ac:dyDescent="0.25">
      <c r="B579" s="67"/>
    </row>
    <row r="580" spans="2:2" x14ac:dyDescent="0.25">
      <c r="B580" s="67"/>
    </row>
    <row r="581" spans="2:2" x14ac:dyDescent="0.25">
      <c r="B581" s="67"/>
    </row>
    <row r="582" spans="2:2" x14ac:dyDescent="0.25">
      <c r="B582" s="67"/>
    </row>
    <row r="583" spans="2:2" x14ac:dyDescent="0.25">
      <c r="B583" s="67"/>
    </row>
    <row r="584" spans="2:2" x14ac:dyDescent="0.25">
      <c r="B584" s="67"/>
    </row>
    <row r="585" spans="2:2" x14ac:dyDescent="0.25">
      <c r="B585" s="67"/>
    </row>
    <row r="586" spans="2:2" x14ac:dyDescent="0.25">
      <c r="B586" s="67"/>
    </row>
    <row r="587" spans="2:2" x14ac:dyDescent="0.25">
      <c r="B587" s="67"/>
    </row>
    <row r="588" spans="2:2" x14ac:dyDescent="0.25">
      <c r="B588" s="67"/>
    </row>
    <row r="589" spans="2:2" x14ac:dyDescent="0.25">
      <c r="B589" s="67"/>
    </row>
    <row r="590" spans="2:2" x14ac:dyDescent="0.25">
      <c r="B590" s="67"/>
    </row>
    <row r="591" spans="2:2" x14ac:dyDescent="0.25">
      <c r="B591" s="67"/>
    </row>
    <row r="592" spans="2:2" x14ac:dyDescent="0.25">
      <c r="B592" s="67"/>
    </row>
    <row r="593" spans="2:2" x14ac:dyDescent="0.25">
      <c r="B593" s="67"/>
    </row>
    <row r="594" spans="2:2" x14ac:dyDescent="0.25">
      <c r="B594" s="67"/>
    </row>
    <row r="595" spans="2:2" x14ac:dyDescent="0.25">
      <c r="B595" s="67"/>
    </row>
    <row r="596" spans="2:2" x14ac:dyDescent="0.25">
      <c r="B596" s="67"/>
    </row>
    <row r="597" spans="2:2" x14ac:dyDescent="0.25">
      <c r="B597" s="67"/>
    </row>
    <row r="598" spans="2:2" x14ac:dyDescent="0.25">
      <c r="B598" s="67"/>
    </row>
    <row r="599" spans="2:2" x14ac:dyDescent="0.25">
      <c r="B599" s="67"/>
    </row>
    <row r="600" spans="2:2" x14ac:dyDescent="0.25">
      <c r="B600" s="67"/>
    </row>
    <row r="601" spans="2:2" x14ac:dyDescent="0.25">
      <c r="B601" s="67"/>
    </row>
    <row r="602" spans="2:2" x14ac:dyDescent="0.25">
      <c r="B602" s="67"/>
    </row>
    <row r="603" spans="2:2" x14ac:dyDescent="0.25">
      <c r="B603" s="67"/>
    </row>
    <row r="604" spans="2:2" x14ac:dyDescent="0.25">
      <c r="B604" s="67"/>
    </row>
    <row r="605" spans="2:2" x14ac:dyDescent="0.25">
      <c r="B605" s="67"/>
    </row>
    <row r="606" spans="2:2" x14ac:dyDescent="0.25">
      <c r="B606" s="67"/>
    </row>
    <row r="607" spans="2:2" x14ac:dyDescent="0.25">
      <c r="B607" s="67"/>
    </row>
    <row r="608" spans="2:2" x14ac:dyDescent="0.25">
      <c r="B608" s="67"/>
    </row>
    <row r="609" spans="2:2" x14ac:dyDescent="0.25">
      <c r="B609" s="67"/>
    </row>
    <row r="610" spans="2:2" x14ac:dyDescent="0.25">
      <c r="B610" s="67"/>
    </row>
    <row r="611" spans="2:2" x14ac:dyDescent="0.25">
      <c r="B611" s="67"/>
    </row>
    <row r="612" spans="2:2" x14ac:dyDescent="0.25">
      <c r="B612" s="67"/>
    </row>
    <row r="613" spans="2:2" x14ac:dyDescent="0.25">
      <c r="B613" s="67"/>
    </row>
    <row r="614" spans="2:2" x14ac:dyDescent="0.25">
      <c r="B614" s="67"/>
    </row>
    <row r="615" spans="2:2" x14ac:dyDescent="0.25">
      <c r="B615" s="67"/>
    </row>
    <row r="616" spans="2:2" x14ac:dyDescent="0.25">
      <c r="B616" s="67"/>
    </row>
    <row r="617" spans="2:2" x14ac:dyDescent="0.25">
      <c r="B617" s="67"/>
    </row>
    <row r="618" spans="2:2" x14ac:dyDescent="0.25">
      <c r="B618" s="67"/>
    </row>
    <row r="619" spans="2:2" x14ac:dyDescent="0.25">
      <c r="B619" s="67"/>
    </row>
    <row r="620" spans="2:2" x14ac:dyDescent="0.25">
      <c r="B620" s="67"/>
    </row>
    <row r="621" spans="2:2" x14ac:dyDescent="0.25">
      <c r="B621" s="67"/>
    </row>
    <row r="622" spans="2:2" x14ac:dyDescent="0.25">
      <c r="B622" s="67"/>
    </row>
    <row r="623" spans="2:2" x14ac:dyDescent="0.25">
      <c r="B623" s="67"/>
    </row>
    <row r="624" spans="2:2" x14ac:dyDescent="0.25">
      <c r="B624" s="67"/>
    </row>
    <row r="625" spans="2:2" x14ac:dyDescent="0.25">
      <c r="B625" s="67"/>
    </row>
    <row r="626" spans="2:2" x14ac:dyDescent="0.25">
      <c r="B626" s="67"/>
    </row>
    <row r="627" spans="2:2" x14ac:dyDescent="0.25">
      <c r="B627" s="67"/>
    </row>
    <row r="628" spans="2:2" x14ac:dyDescent="0.25">
      <c r="B628" s="67"/>
    </row>
    <row r="629" spans="2:2" x14ac:dyDescent="0.25">
      <c r="B629" s="67"/>
    </row>
    <row r="630" spans="2:2" x14ac:dyDescent="0.25">
      <c r="B630" s="67"/>
    </row>
    <row r="631" spans="2:2" x14ac:dyDescent="0.25">
      <c r="B631" s="67"/>
    </row>
    <row r="632" spans="2:2" x14ac:dyDescent="0.25">
      <c r="B632" s="67"/>
    </row>
    <row r="633" spans="2:2" x14ac:dyDescent="0.25">
      <c r="B633" s="67"/>
    </row>
    <row r="634" spans="2:2" x14ac:dyDescent="0.25">
      <c r="B634" s="67"/>
    </row>
    <row r="635" spans="2:2" x14ac:dyDescent="0.25">
      <c r="B635" s="67"/>
    </row>
    <row r="636" spans="2:2" x14ac:dyDescent="0.25">
      <c r="B636" s="67"/>
    </row>
    <row r="637" spans="2:2" x14ac:dyDescent="0.25">
      <c r="B637" s="67"/>
    </row>
    <row r="638" spans="2:2" x14ac:dyDescent="0.25">
      <c r="B638" s="67"/>
    </row>
    <row r="639" spans="2:2" x14ac:dyDescent="0.25">
      <c r="B639" s="67"/>
    </row>
    <row r="640" spans="2:2" x14ac:dyDescent="0.25">
      <c r="B640" s="67"/>
    </row>
    <row r="641" spans="2:2" x14ac:dyDescent="0.25">
      <c r="B641" s="67"/>
    </row>
    <row r="642" spans="2:2" x14ac:dyDescent="0.25">
      <c r="B642" s="67"/>
    </row>
    <row r="643" spans="2:2" x14ac:dyDescent="0.25">
      <c r="B643" s="67"/>
    </row>
    <row r="644" spans="2:2" x14ac:dyDescent="0.25">
      <c r="B644" s="67"/>
    </row>
    <row r="645" spans="2:2" x14ac:dyDescent="0.25">
      <c r="B645" s="67"/>
    </row>
    <row r="646" spans="2:2" x14ac:dyDescent="0.25">
      <c r="B646" s="67"/>
    </row>
    <row r="647" spans="2:2" x14ac:dyDescent="0.25">
      <c r="B647" s="67"/>
    </row>
    <row r="648" spans="2:2" x14ac:dyDescent="0.25">
      <c r="B648" s="67"/>
    </row>
    <row r="649" spans="2:2" x14ac:dyDescent="0.25">
      <c r="B649" s="67"/>
    </row>
    <row r="650" spans="2:2" x14ac:dyDescent="0.25">
      <c r="B650" s="67"/>
    </row>
    <row r="651" spans="2:2" x14ac:dyDescent="0.25">
      <c r="B651" s="67"/>
    </row>
    <row r="652" spans="2:2" x14ac:dyDescent="0.25">
      <c r="B652" s="67"/>
    </row>
    <row r="653" spans="2:2" x14ac:dyDescent="0.25">
      <c r="B653" s="67"/>
    </row>
    <row r="654" spans="2:2" x14ac:dyDescent="0.25">
      <c r="B654" s="67"/>
    </row>
    <row r="655" spans="2:2" x14ac:dyDescent="0.25">
      <c r="B655" s="67"/>
    </row>
    <row r="656" spans="2:2" x14ac:dyDescent="0.25">
      <c r="B656" s="67"/>
    </row>
    <row r="657" spans="2:2" x14ac:dyDescent="0.25">
      <c r="B657" s="67"/>
    </row>
    <row r="658" spans="2:2" x14ac:dyDescent="0.25">
      <c r="B658" s="67"/>
    </row>
    <row r="659" spans="2:2" x14ac:dyDescent="0.25">
      <c r="B659" s="67"/>
    </row>
    <row r="660" spans="2:2" x14ac:dyDescent="0.25">
      <c r="B660" s="67"/>
    </row>
    <row r="661" spans="2:2" x14ac:dyDescent="0.25">
      <c r="B661" s="67"/>
    </row>
    <row r="662" spans="2:2" x14ac:dyDescent="0.25">
      <c r="B662" s="67"/>
    </row>
    <row r="663" spans="2:2" x14ac:dyDescent="0.25">
      <c r="B663" s="67"/>
    </row>
    <row r="664" spans="2:2" x14ac:dyDescent="0.25">
      <c r="B664" s="67"/>
    </row>
    <row r="665" spans="2:2" x14ac:dyDescent="0.25">
      <c r="B665" s="67"/>
    </row>
    <row r="666" spans="2:2" x14ac:dyDescent="0.25">
      <c r="B666" s="67"/>
    </row>
    <row r="667" spans="2:2" x14ac:dyDescent="0.25">
      <c r="B667" s="67"/>
    </row>
    <row r="668" spans="2:2" x14ac:dyDescent="0.25">
      <c r="B668" s="67"/>
    </row>
    <row r="669" spans="2:2" x14ac:dyDescent="0.25">
      <c r="B669" s="67"/>
    </row>
    <row r="670" spans="2:2" x14ac:dyDescent="0.25">
      <c r="B670" s="67"/>
    </row>
    <row r="671" spans="2:2" x14ac:dyDescent="0.25">
      <c r="B671" s="67"/>
    </row>
    <row r="672" spans="2:2" x14ac:dyDescent="0.25">
      <c r="B672" s="67"/>
    </row>
    <row r="673" spans="2:2" x14ac:dyDescent="0.25">
      <c r="B673" s="67"/>
    </row>
    <row r="674" spans="2:2" x14ac:dyDescent="0.25">
      <c r="B674" s="67"/>
    </row>
    <row r="675" spans="2:2" x14ac:dyDescent="0.25">
      <c r="B675" s="67"/>
    </row>
    <row r="676" spans="2:2" x14ac:dyDescent="0.25">
      <c r="B676" s="67"/>
    </row>
    <row r="677" spans="2:2" x14ac:dyDescent="0.25">
      <c r="B677" s="67"/>
    </row>
    <row r="678" spans="2:2" x14ac:dyDescent="0.25">
      <c r="B678" s="67"/>
    </row>
    <row r="679" spans="2:2" x14ac:dyDescent="0.25">
      <c r="B679" s="67"/>
    </row>
    <row r="680" spans="2:2" x14ac:dyDescent="0.25">
      <c r="B680" s="67"/>
    </row>
    <row r="681" spans="2:2" x14ac:dyDescent="0.25">
      <c r="B681" s="67"/>
    </row>
    <row r="682" spans="2:2" x14ac:dyDescent="0.25">
      <c r="B682" s="67"/>
    </row>
    <row r="683" spans="2:2" x14ac:dyDescent="0.25">
      <c r="B683" s="67"/>
    </row>
    <row r="684" spans="2:2" x14ac:dyDescent="0.25">
      <c r="B684" s="67"/>
    </row>
    <row r="685" spans="2:2" x14ac:dyDescent="0.25">
      <c r="B685" s="67"/>
    </row>
    <row r="686" spans="2:2" x14ac:dyDescent="0.25">
      <c r="B686" s="67"/>
    </row>
    <row r="687" spans="2:2" x14ac:dyDescent="0.25">
      <c r="B687" s="67"/>
    </row>
    <row r="688" spans="2:2" x14ac:dyDescent="0.25">
      <c r="B688" s="67"/>
    </row>
    <row r="689" spans="2:2" x14ac:dyDescent="0.25">
      <c r="B689" s="67"/>
    </row>
    <row r="690" spans="2:2" x14ac:dyDescent="0.25">
      <c r="B690" s="67"/>
    </row>
    <row r="691" spans="2:2" x14ac:dyDescent="0.25">
      <c r="B691" s="67"/>
    </row>
    <row r="692" spans="2:2" x14ac:dyDescent="0.25">
      <c r="B692" s="67"/>
    </row>
    <row r="693" spans="2:2" x14ac:dyDescent="0.25">
      <c r="B693" s="67"/>
    </row>
    <row r="694" spans="2:2" x14ac:dyDescent="0.25">
      <c r="B694" s="67"/>
    </row>
    <row r="695" spans="2:2" x14ac:dyDescent="0.25">
      <c r="B695" s="67"/>
    </row>
    <row r="696" spans="2:2" x14ac:dyDescent="0.25">
      <c r="B696" s="67"/>
    </row>
    <row r="697" spans="2:2" x14ac:dyDescent="0.25">
      <c r="B697" s="67"/>
    </row>
    <row r="698" spans="2:2" x14ac:dyDescent="0.25">
      <c r="B698" s="67"/>
    </row>
    <row r="699" spans="2:2" x14ac:dyDescent="0.25">
      <c r="B699" s="67"/>
    </row>
    <row r="700" spans="2:2" x14ac:dyDescent="0.25">
      <c r="B700" s="67"/>
    </row>
    <row r="701" spans="2:2" x14ac:dyDescent="0.25">
      <c r="B701" s="67"/>
    </row>
    <row r="702" spans="2:2" x14ac:dyDescent="0.25">
      <c r="B702" s="67"/>
    </row>
    <row r="703" spans="2:2" x14ac:dyDescent="0.25">
      <c r="B703" s="67"/>
    </row>
    <row r="704" spans="2:2" x14ac:dyDescent="0.25">
      <c r="B704" s="67"/>
    </row>
    <row r="705" spans="2:2" x14ac:dyDescent="0.25">
      <c r="B705" s="67"/>
    </row>
    <row r="706" spans="2:2" x14ac:dyDescent="0.25">
      <c r="B706" s="67"/>
    </row>
    <row r="707" spans="2:2" x14ac:dyDescent="0.25">
      <c r="B707" s="67"/>
    </row>
    <row r="708" spans="2:2" x14ac:dyDescent="0.25">
      <c r="B708" s="67"/>
    </row>
    <row r="709" spans="2:2" x14ac:dyDescent="0.25">
      <c r="B709" s="67"/>
    </row>
    <row r="710" spans="2:2" x14ac:dyDescent="0.25">
      <c r="B710" s="67"/>
    </row>
    <row r="711" spans="2:2" x14ac:dyDescent="0.25">
      <c r="B711" s="67"/>
    </row>
    <row r="712" spans="2:2" x14ac:dyDescent="0.25">
      <c r="B712" s="67"/>
    </row>
    <row r="713" spans="2:2" x14ac:dyDescent="0.25">
      <c r="B713" s="67"/>
    </row>
    <row r="714" spans="2:2" x14ac:dyDescent="0.25">
      <c r="B714" s="67"/>
    </row>
    <row r="715" spans="2:2" x14ac:dyDescent="0.25">
      <c r="B715" s="67"/>
    </row>
    <row r="716" spans="2:2" x14ac:dyDescent="0.25">
      <c r="B716" s="67"/>
    </row>
    <row r="717" spans="2:2" x14ac:dyDescent="0.25">
      <c r="B717" s="67"/>
    </row>
    <row r="718" spans="2:2" x14ac:dyDescent="0.25">
      <c r="B718" s="67"/>
    </row>
    <row r="719" spans="2:2" x14ac:dyDescent="0.25">
      <c r="B719" s="67"/>
    </row>
    <row r="720" spans="2:2" x14ac:dyDescent="0.25">
      <c r="B720" s="67"/>
    </row>
    <row r="721" spans="2:2" x14ac:dyDescent="0.25">
      <c r="B721" s="67"/>
    </row>
    <row r="722" spans="2:2" x14ac:dyDescent="0.25">
      <c r="B722" s="67"/>
    </row>
    <row r="723" spans="2:2" x14ac:dyDescent="0.25">
      <c r="B723" s="67"/>
    </row>
    <row r="724" spans="2:2" x14ac:dyDescent="0.25">
      <c r="B724" s="67"/>
    </row>
    <row r="725" spans="2:2" x14ac:dyDescent="0.25">
      <c r="B725" s="67"/>
    </row>
    <row r="726" spans="2:2" x14ac:dyDescent="0.25">
      <c r="B726" s="67"/>
    </row>
    <row r="727" spans="2:2" x14ac:dyDescent="0.25">
      <c r="B727" s="67"/>
    </row>
    <row r="728" spans="2:2" x14ac:dyDescent="0.25">
      <c r="B728" s="67"/>
    </row>
    <row r="729" spans="2:2" x14ac:dyDescent="0.25">
      <c r="B729" s="67"/>
    </row>
    <row r="730" spans="2:2" x14ac:dyDescent="0.25">
      <c r="B730" s="67"/>
    </row>
    <row r="731" spans="2:2" x14ac:dyDescent="0.25">
      <c r="B731" s="67"/>
    </row>
    <row r="732" spans="2:2" x14ac:dyDescent="0.25">
      <c r="B732" s="67"/>
    </row>
    <row r="733" spans="2:2" x14ac:dyDescent="0.25">
      <c r="B733" s="67"/>
    </row>
    <row r="734" spans="2:2" x14ac:dyDescent="0.25">
      <c r="B734" s="67"/>
    </row>
    <row r="735" spans="2:2" x14ac:dyDescent="0.25">
      <c r="B735" s="67"/>
    </row>
    <row r="736" spans="2:2" x14ac:dyDescent="0.25">
      <c r="B736" s="67"/>
    </row>
    <row r="737" spans="2:2" x14ac:dyDescent="0.25">
      <c r="B737" s="67"/>
    </row>
    <row r="738" spans="2:2" x14ac:dyDescent="0.25">
      <c r="B738" s="67"/>
    </row>
    <row r="739" spans="2:2" x14ac:dyDescent="0.25">
      <c r="B739" s="67"/>
    </row>
    <row r="740" spans="2:2" x14ac:dyDescent="0.25">
      <c r="B740" s="67"/>
    </row>
    <row r="741" spans="2:2" x14ac:dyDescent="0.25">
      <c r="B741" s="67"/>
    </row>
    <row r="742" spans="2:2" x14ac:dyDescent="0.25">
      <c r="B742" s="67"/>
    </row>
    <row r="743" spans="2:2" x14ac:dyDescent="0.25">
      <c r="B743" s="67"/>
    </row>
    <row r="744" spans="2:2" x14ac:dyDescent="0.25">
      <c r="B744" s="67"/>
    </row>
    <row r="745" spans="2:2" x14ac:dyDescent="0.25">
      <c r="B745" s="67"/>
    </row>
    <row r="746" spans="2:2" x14ac:dyDescent="0.25">
      <c r="B746" s="67"/>
    </row>
    <row r="747" spans="2:2" x14ac:dyDescent="0.25">
      <c r="B747" s="67"/>
    </row>
    <row r="748" spans="2:2" x14ac:dyDescent="0.25">
      <c r="B748" s="67"/>
    </row>
    <row r="749" spans="2:2" x14ac:dyDescent="0.25">
      <c r="B749" s="67"/>
    </row>
    <row r="750" spans="2:2" x14ac:dyDescent="0.25">
      <c r="B750" s="67"/>
    </row>
    <row r="751" spans="2:2" x14ac:dyDescent="0.25">
      <c r="B751" s="67"/>
    </row>
    <row r="752" spans="2:2" x14ac:dyDescent="0.25">
      <c r="B752" s="67"/>
    </row>
    <row r="753" spans="2:2" x14ac:dyDescent="0.25">
      <c r="B753" s="67"/>
    </row>
    <row r="754" spans="2:2" x14ac:dyDescent="0.25">
      <c r="B754" s="67"/>
    </row>
    <row r="755" spans="2:2" x14ac:dyDescent="0.25">
      <c r="B755" s="67"/>
    </row>
    <row r="756" spans="2:2" x14ac:dyDescent="0.25">
      <c r="B756" s="67"/>
    </row>
    <row r="757" spans="2:2" x14ac:dyDescent="0.25">
      <c r="B757" s="67"/>
    </row>
    <row r="758" spans="2:2" x14ac:dyDescent="0.25">
      <c r="B758" s="67"/>
    </row>
    <row r="759" spans="2:2" x14ac:dyDescent="0.25">
      <c r="B759" s="67"/>
    </row>
    <row r="760" spans="2:2" x14ac:dyDescent="0.25">
      <c r="B760" s="67"/>
    </row>
    <row r="761" spans="2:2" x14ac:dyDescent="0.25">
      <c r="B761" s="67"/>
    </row>
    <row r="762" spans="2:2" x14ac:dyDescent="0.25">
      <c r="B762" s="67"/>
    </row>
    <row r="763" spans="2:2" x14ac:dyDescent="0.25">
      <c r="B763" s="67"/>
    </row>
    <row r="764" spans="2:2" x14ac:dyDescent="0.25">
      <c r="B764" s="67"/>
    </row>
    <row r="765" spans="2:2" x14ac:dyDescent="0.25">
      <c r="B765" s="67"/>
    </row>
    <row r="766" spans="2:2" x14ac:dyDescent="0.25">
      <c r="B766" s="67"/>
    </row>
    <row r="767" spans="2:2" x14ac:dyDescent="0.25">
      <c r="B767" s="67"/>
    </row>
    <row r="768" spans="2:2" x14ac:dyDescent="0.25">
      <c r="B768" s="67"/>
    </row>
    <row r="769" spans="2:2" x14ac:dyDescent="0.25">
      <c r="B769" s="67"/>
    </row>
    <row r="770" spans="2:2" x14ac:dyDescent="0.25">
      <c r="B770" s="67"/>
    </row>
    <row r="771" spans="2:2" x14ac:dyDescent="0.25">
      <c r="B771" s="67"/>
    </row>
    <row r="772" spans="2:2" x14ac:dyDescent="0.25">
      <c r="B772" s="67"/>
    </row>
    <row r="773" spans="2:2" x14ac:dyDescent="0.25">
      <c r="B773" s="67"/>
    </row>
    <row r="774" spans="2:2" x14ac:dyDescent="0.25">
      <c r="B774" s="67"/>
    </row>
    <row r="775" spans="2:2" x14ac:dyDescent="0.25">
      <c r="B775" s="67"/>
    </row>
    <row r="776" spans="2:2" x14ac:dyDescent="0.25">
      <c r="B776" s="67"/>
    </row>
    <row r="777" spans="2:2" x14ac:dyDescent="0.25">
      <c r="B777" s="67"/>
    </row>
    <row r="778" spans="2:2" x14ac:dyDescent="0.25">
      <c r="B778" s="67"/>
    </row>
    <row r="779" spans="2:2" x14ac:dyDescent="0.25">
      <c r="B779" s="67"/>
    </row>
    <row r="780" spans="2:2" x14ac:dyDescent="0.25">
      <c r="B780" s="67"/>
    </row>
    <row r="781" spans="2:2" x14ac:dyDescent="0.25">
      <c r="B781" s="67"/>
    </row>
    <row r="782" spans="2:2" x14ac:dyDescent="0.25">
      <c r="B782" s="67"/>
    </row>
    <row r="783" spans="2:2" x14ac:dyDescent="0.25">
      <c r="B783" s="67"/>
    </row>
    <row r="784" spans="2:2" x14ac:dyDescent="0.25">
      <c r="B784" s="67"/>
    </row>
    <row r="785" spans="2:2" x14ac:dyDescent="0.25">
      <c r="B785" s="67"/>
    </row>
    <row r="786" spans="2:2" x14ac:dyDescent="0.25">
      <c r="B786" s="67"/>
    </row>
    <row r="787" spans="2:2" x14ac:dyDescent="0.25">
      <c r="B787" s="67"/>
    </row>
    <row r="788" spans="2:2" x14ac:dyDescent="0.25">
      <c r="B788" s="67"/>
    </row>
    <row r="789" spans="2:2" x14ac:dyDescent="0.25">
      <c r="B789" s="67"/>
    </row>
    <row r="790" spans="2:2" x14ac:dyDescent="0.25">
      <c r="B790" s="67"/>
    </row>
    <row r="791" spans="2:2" x14ac:dyDescent="0.25">
      <c r="B791" s="67"/>
    </row>
    <row r="792" spans="2:2" x14ac:dyDescent="0.25">
      <c r="B792" s="67"/>
    </row>
    <row r="793" spans="2:2" x14ac:dyDescent="0.25">
      <c r="B793" s="67"/>
    </row>
    <row r="794" spans="2:2" x14ac:dyDescent="0.25">
      <c r="B794" s="67"/>
    </row>
    <row r="795" spans="2:2" x14ac:dyDescent="0.25">
      <c r="B795" s="67"/>
    </row>
    <row r="796" spans="2:2" x14ac:dyDescent="0.25">
      <c r="B796" s="67"/>
    </row>
    <row r="797" spans="2:2" x14ac:dyDescent="0.25">
      <c r="B797" s="67"/>
    </row>
    <row r="798" spans="2:2" x14ac:dyDescent="0.25">
      <c r="B798" s="67"/>
    </row>
    <row r="799" spans="2:2" x14ac:dyDescent="0.25">
      <c r="B799" s="67"/>
    </row>
    <row r="800" spans="2:2" x14ac:dyDescent="0.25">
      <c r="B800" s="67"/>
    </row>
    <row r="801" spans="2:2" x14ac:dyDescent="0.25">
      <c r="B801" s="67"/>
    </row>
    <row r="802" spans="2:2" x14ac:dyDescent="0.25">
      <c r="B802" s="67"/>
    </row>
    <row r="803" spans="2:2" x14ac:dyDescent="0.25">
      <c r="B803" s="67"/>
    </row>
    <row r="804" spans="2:2" x14ac:dyDescent="0.25">
      <c r="B804" s="67"/>
    </row>
    <row r="805" spans="2:2" x14ac:dyDescent="0.25">
      <c r="B805" s="67"/>
    </row>
    <row r="806" spans="2:2" x14ac:dyDescent="0.25">
      <c r="B806" s="67"/>
    </row>
    <row r="807" spans="2:2" x14ac:dyDescent="0.25">
      <c r="B807" s="67"/>
    </row>
    <row r="808" spans="2:2" x14ac:dyDescent="0.25">
      <c r="B808" s="67"/>
    </row>
    <row r="809" spans="2:2" x14ac:dyDescent="0.25">
      <c r="B809" s="67"/>
    </row>
    <row r="810" spans="2:2" x14ac:dyDescent="0.25">
      <c r="B810" s="67"/>
    </row>
    <row r="811" spans="2:2" x14ac:dyDescent="0.25">
      <c r="B811" s="67"/>
    </row>
    <row r="812" spans="2:2" x14ac:dyDescent="0.25">
      <c r="B812" s="67"/>
    </row>
    <row r="813" spans="2:2" x14ac:dyDescent="0.25">
      <c r="B813" s="67"/>
    </row>
    <row r="814" spans="2:2" x14ac:dyDescent="0.25">
      <c r="B814" s="67"/>
    </row>
    <row r="815" spans="2:2" x14ac:dyDescent="0.25">
      <c r="B815" s="67"/>
    </row>
    <row r="816" spans="2:2" x14ac:dyDescent="0.25">
      <c r="B816" s="67"/>
    </row>
    <row r="817" spans="2:2" x14ac:dyDescent="0.25">
      <c r="B817" s="67"/>
    </row>
    <row r="818" spans="2:2" x14ac:dyDescent="0.25">
      <c r="B818" s="67"/>
    </row>
    <row r="819" spans="2:2" x14ac:dyDescent="0.25">
      <c r="B819" s="67"/>
    </row>
    <row r="820" spans="2:2" x14ac:dyDescent="0.25">
      <c r="B820" s="67"/>
    </row>
    <row r="821" spans="2:2" x14ac:dyDescent="0.25">
      <c r="B821" s="67"/>
    </row>
    <row r="822" spans="2:2" x14ac:dyDescent="0.25">
      <c r="B822" s="67"/>
    </row>
    <row r="823" spans="2:2" x14ac:dyDescent="0.25">
      <c r="B823" s="67"/>
    </row>
    <row r="824" spans="2:2" x14ac:dyDescent="0.25">
      <c r="B824" s="67"/>
    </row>
    <row r="825" spans="2:2" x14ac:dyDescent="0.25">
      <c r="B825" s="67"/>
    </row>
    <row r="826" spans="2:2" x14ac:dyDescent="0.25">
      <c r="B826" s="67"/>
    </row>
    <row r="827" spans="2:2" x14ac:dyDescent="0.25">
      <c r="B827" s="67"/>
    </row>
    <row r="828" spans="2:2" x14ac:dyDescent="0.25">
      <c r="B828" s="67"/>
    </row>
    <row r="829" spans="2:2" x14ac:dyDescent="0.25">
      <c r="B829" s="67"/>
    </row>
    <row r="830" spans="2:2" x14ac:dyDescent="0.25">
      <c r="B830" s="67"/>
    </row>
    <row r="831" spans="2:2" x14ac:dyDescent="0.25">
      <c r="B831" s="67"/>
    </row>
    <row r="832" spans="2:2" x14ac:dyDescent="0.25">
      <c r="B832" s="67"/>
    </row>
    <row r="833" spans="2:2" x14ac:dyDescent="0.25">
      <c r="B833" s="67"/>
    </row>
    <row r="834" spans="2:2" x14ac:dyDescent="0.25">
      <c r="B834" s="67"/>
    </row>
    <row r="835" spans="2:2" x14ac:dyDescent="0.25">
      <c r="B835" s="67"/>
    </row>
    <row r="836" spans="2:2" x14ac:dyDescent="0.25">
      <c r="B836" s="67"/>
    </row>
    <row r="837" spans="2:2" x14ac:dyDescent="0.25">
      <c r="B837" s="67"/>
    </row>
    <row r="838" spans="2:2" x14ac:dyDescent="0.25">
      <c r="B838" s="67"/>
    </row>
    <row r="839" spans="2:2" x14ac:dyDescent="0.25">
      <c r="B839" s="67"/>
    </row>
    <row r="840" spans="2:2" x14ac:dyDescent="0.25">
      <c r="B840" s="67"/>
    </row>
    <row r="841" spans="2:2" x14ac:dyDescent="0.25">
      <c r="B841" s="67"/>
    </row>
    <row r="842" spans="2:2" x14ac:dyDescent="0.25">
      <c r="B842" s="67"/>
    </row>
    <row r="843" spans="2:2" x14ac:dyDescent="0.25">
      <c r="B843" s="67"/>
    </row>
    <row r="844" spans="2:2" x14ac:dyDescent="0.25">
      <c r="B844" s="67"/>
    </row>
    <row r="845" spans="2:2" x14ac:dyDescent="0.25">
      <c r="B845" s="67"/>
    </row>
    <row r="846" spans="2:2" x14ac:dyDescent="0.25">
      <c r="B846" s="67"/>
    </row>
    <row r="847" spans="2:2" x14ac:dyDescent="0.25">
      <c r="B847" s="67"/>
    </row>
    <row r="848" spans="2:2" x14ac:dyDescent="0.25">
      <c r="B848" s="67"/>
    </row>
    <row r="849" spans="2:2" x14ac:dyDescent="0.25">
      <c r="B849" s="67"/>
    </row>
    <row r="850" spans="2:2" x14ac:dyDescent="0.25">
      <c r="B850" s="67"/>
    </row>
    <row r="851" spans="2:2" x14ac:dyDescent="0.25">
      <c r="B851" s="67"/>
    </row>
    <row r="852" spans="2:2" x14ac:dyDescent="0.25">
      <c r="B852" s="67"/>
    </row>
    <row r="853" spans="2:2" x14ac:dyDescent="0.25">
      <c r="B853" s="67"/>
    </row>
    <row r="854" spans="2:2" x14ac:dyDescent="0.25">
      <c r="B854" s="67"/>
    </row>
    <row r="855" spans="2:2" x14ac:dyDescent="0.25">
      <c r="B855" s="67"/>
    </row>
    <row r="856" spans="2:2" x14ac:dyDescent="0.25">
      <c r="B856" s="67"/>
    </row>
    <row r="857" spans="2:2" x14ac:dyDescent="0.25">
      <c r="B857" s="67"/>
    </row>
    <row r="858" spans="2:2" x14ac:dyDescent="0.25">
      <c r="B858" s="67"/>
    </row>
    <row r="859" spans="2:2" x14ac:dyDescent="0.25">
      <c r="B859" s="67"/>
    </row>
    <row r="860" spans="2:2" x14ac:dyDescent="0.25">
      <c r="B860" s="67"/>
    </row>
    <row r="861" spans="2:2" x14ac:dyDescent="0.25">
      <c r="B861" s="67"/>
    </row>
    <row r="862" spans="2:2" x14ac:dyDescent="0.25">
      <c r="B862" s="67"/>
    </row>
    <row r="863" spans="2:2" x14ac:dyDescent="0.25">
      <c r="B863" s="67"/>
    </row>
    <row r="864" spans="2:2" x14ac:dyDescent="0.25">
      <c r="B864" s="67"/>
    </row>
    <row r="865" spans="2:2" x14ac:dyDescent="0.25">
      <c r="B865" s="67"/>
    </row>
    <row r="866" spans="2:2" x14ac:dyDescent="0.25">
      <c r="B866" s="67"/>
    </row>
    <row r="867" spans="2:2" x14ac:dyDescent="0.25">
      <c r="B867" s="67"/>
    </row>
    <row r="868" spans="2:2" x14ac:dyDescent="0.25">
      <c r="B868" s="67"/>
    </row>
    <row r="869" spans="2:2" x14ac:dyDescent="0.25">
      <c r="B869" s="67"/>
    </row>
    <row r="870" spans="2:2" x14ac:dyDescent="0.25">
      <c r="B870" s="67"/>
    </row>
    <row r="871" spans="2:2" x14ac:dyDescent="0.25">
      <c r="B871" s="67"/>
    </row>
    <row r="872" spans="2:2" x14ac:dyDescent="0.25">
      <c r="B872" s="67"/>
    </row>
    <row r="873" spans="2:2" x14ac:dyDescent="0.25">
      <c r="B873" s="67"/>
    </row>
    <row r="874" spans="2:2" x14ac:dyDescent="0.25">
      <c r="B874" s="67"/>
    </row>
    <row r="875" spans="2:2" x14ac:dyDescent="0.25">
      <c r="B875" s="67"/>
    </row>
    <row r="876" spans="2:2" x14ac:dyDescent="0.25">
      <c r="B876" s="67"/>
    </row>
    <row r="877" spans="2:2" x14ac:dyDescent="0.25">
      <c r="B877" s="67"/>
    </row>
    <row r="878" spans="2:2" x14ac:dyDescent="0.25">
      <c r="B878" s="67"/>
    </row>
    <row r="879" spans="2:2" x14ac:dyDescent="0.25">
      <c r="B879" s="67"/>
    </row>
    <row r="880" spans="2:2" x14ac:dyDescent="0.25">
      <c r="B880" s="67"/>
    </row>
    <row r="881" spans="2:2" x14ac:dyDescent="0.25">
      <c r="B881" s="67"/>
    </row>
    <row r="882" spans="2:2" x14ac:dyDescent="0.25">
      <c r="B882" s="67"/>
    </row>
    <row r="883" spans="2:2" x14ac:dyDescent="0.25">
      <c r="B883" s="67"/>
    </row>
    <row r="884" spans="2:2" x14ac:dyDescent="0.25">
      <c r="B884" s="67"/>
    </row>
    <row r="885" spans="2:2" x14ac:dyDescent="0.25">
      <c r="B885" s="67"/>
    </row>
    <row r="886" spans="2:2" x14ac:dyDescent="0.25">
      <c r="B886" s="67"/>
    </row>
    <row r="887" spans="2:2" x14ac:dyDescent="0.25">
      <c r="B887" s="67"/>
    </row>
    <row r="888" spans="2:2" x14ac:dyDescent="0.25">
      <c r="B888" s="67"/>
    </row>
    <row r="889" spans="2:2" x14ac:dyDescent="0.25">
      <c r="B889" s="67"/>
    </row>
    <row r="890" spans="2:2" x14ac:dyDescent="0.25">
      <c r="B890" s="67"/>
    </row>
    <row r="891" spans="2:2" x14ac:dyDescent="0.25">
      <c r="B891" s="67"/>
    </row>
    <row r="892" spans="2:2" x14ac:dyDescent="0.25">
      <c r="B892" s="67"/>
    </row>
    <row r="893" spans="2:2" x14ac:dyDescent="0.25">
      <c r="B893" s="67"/>
    </row>
    <row r="894" spans="2:2" x14ac:dyDescent="0.25">
      <c r="B894" s="67"/>
    </row>
    <row r="895" spans="2:2" x14ac:dyDescent="0.25">
      <c r="B895" s="67"/>
    </row>
    <row r="896" spans="2:2" x14ac:dyDescent="0.25">
      <c r="B896" s="67"/>
    </row>
    <row r="897" spans="2:2" x14ac:dyDescent="0.25">
      <c r="B897" s="67"/>
    </row>
    <row r="898" spans="2:2" x14ac:dyDescent="0.25">
      <c r="B898" s="67"/>
    </row>
    <row r="899" spans="2:2" x14ac:dyDescent="0.25">
      <c r="B899" s="67"/>
    </row>
    <row r="900" spans="2:2" x14ac:dyDescent="0.25">
      <c r="B900" s="67"/>
    </row>
    <row r="901" spans="2:2" x14ac:dyDescent="0.25">
      <c r="B901" s="67"/>
    </row>
    <row r="902" spans="2:2" x14ac:dyDescent="0.25">
      <c r="B902" s="67"/>
    </row>
    <row r="903" spans="2:2" x14ac:dyDescent="0.25">
      <c r="B903" s="67"/>
    </row>
    <row r="904" spans="2:2" x14ac:dyDescent="0.25">
      <c r="B904" s="67"/>
    </row>
    <row r="905" spans="2:2" x14ac:dyDescent="0.25">
      <c r="B905" s="67"/>
    </row>
    <row r="906" spans="2:2" x14ac:dyDescent="0.25">
      <c r="B906" s="67"/>
    </row>
    <row r="907" spans="2:2" x14ac:dyDescent="0.25">
      <c r="B907" s="67"/>
    </row>
    <row r="908" spans="2:2" x14ac:dyDescent="0.25">
      <c r="B908" s="67"/>
    </row>
    <row r="909" spans="2:2" x14ac:dyDescent="0.25">
      <c r="B909" s="67"/>
    </row>
    <row r="910" spans="2:2" x14ac:dyDescent="0.25">
      <c r="B910" s="67"/>
    </row>
    <row r="911" spans="2:2" x14ac:dyDescent="0.25">
      <c r="B911" s="67"/>
    </row>
    <row r="912" spans="2:2" x14ac:dyDescent="0.25">
      <c r="B912" s="67"/>
    </row>
    <row r="913" spans="2:2" x14ac:dyDescent="0.25">
      <c r="B913" s="67"/>
    </row>
    <row r="914" spans="2:2" x14ac:dyDescent="0.25">
      <c r="B914" s="67"/>
    </row>
    <row r="915" spans="2:2" x14ac:dyDescent="0.25">
      <c r="B915" s="67"/>
    </row>
    <row r="916" spans="2:2" x14ac:dyDescent="0.25">
      <c r="B916" s="67"/>
    </row>
    <row r="917" spans="2:2" x14ac:dyDescent="0.25">
      <c r="B917" s="67"/>
    </row>
    <row r="918" spans="2:2" x14ac:dyDescent="0.25">
      <c r="B918" s="67"/>
    </row>
    <row r="919" spans="2:2" x14ac:dyDescent="0.25">
      <c r="B919" s="67"/>
    </row>
    <row r="920" spans="2:2" x14ac:dyDescent="0.25">
      <c r="B920" s="67"/>
    </row>
    <row r="921" spans="2:2" x14ac:dyDescent="0.25">
      <c r="B921" s="67"/>
    </row>
    <row r="922" spans="2:2" x14ac:dyDescent="0.25">
      <c r="B922" s="67"/>
    </row>
    <row r="923" spans="2:2" x14ac:dyDescent="0.25">
      <c r="B923" s="67"/>
    </row>
    <row r="924" spans="2:2" x14ac:dyDescent="0.25">
      <c r="B924" s="67"/>
    </row>
    <row r="925" spans="2:2" x14ac:dyDescent="0.25">
      <c r="B925" s="67"/>
    </row>
    <row r="926" spans="2:2" x14ac:dyDescent="0.25">
      <c r="B926" s="67"/>
    </row>
    <row r="927" spans="2:2" x14ac:dyDescent="0.25">
      <c r="B927" s="67"/>
    </row>
    <row r="928" spans="2:2" x14ac:dyDescent="0.25">
      <c r="B928" s="67"/>
    </row>
    <row r="929" spans="2:2" x14ac:dyDescent="0.25">
      <c r="B929" s="67"/>
    </row>
    <row r="930" spans="2:2" x14ac:dyDescent="0.25">
      <c r="B930" s="67"/>
    </row>
    <row r="931" spans="2:2" x14ac:dyDescent="0.25">
      <c r="B931" s="67"/>
    </row>
    <row r="932" spans="2:2" x14ac:dyDescent="0.25">
      <c r="B932" s="67"/>
    </row>
    <row r="933" spans="2:2" x14ac:dyDescent="0.25">
      <c r="B933" s="67"/>
    </row>
    <row r="934" spans="2:2" x14ac:dyDescent="0.25">
      <c r="B934" s="67"/>
    </row>
    <row r="935" spans="2:2" x14ac:dyDescent="0.25">
      <c r="B935" s="67"/>
    </row>
    <row r="936" spans="2:2" x14ac:dyDescent="0.25">
      <c r="B936" s="67"/>
    </row>
    <row r="937" spans="2:2" x14ac:dyDescent="0.25">
      <c r="B937" s="67"/>
    </row>
    <row r="938" spans="2:2" x14ac:dyDescent="0.25">
      <c r="B938" s="67"/>
    </row>
    <row r="939" spans="2:2" x14ac:dyDescent="0.25">
      <c r="B939" s="67"/>
    </row>
    <row r="940" spans="2:2" x14ac:dyDescent="0.25">
      <c r="B940" s="67"/>
    </row>
    <row r="941" spans="2:2" x14ac:dyDescent="0.25">
      <c r="B941" s="67"/>
    </row>
    <row r="942" spans="2:2" x14ac:dyDescent="0.25">
      <c r="B942" s="67"/>
    </row>
    <row r="943" spans="2:2" x14ac:dyDescent="0.25">
      <c r="B943" s="67"/>
    </row>
    <row r="944" spans="2:2" x14ac:dyDescent="0.25">
      <c r="B944" s="67"/>
    </row>
    <row r="945" spans="2:2" x14ac:dyDescent="0.25">
      <c r="B945" s="67"/>
    </row>
    <row r="946" spans="2:2" x14ac:dyDescent="0.25">
      <c r="B946" s="67"/>
    </row>
    <row r="947" spans="2:2" x14ac:dyDescent="0.25">
      <c r="B947" s="67"/>
    </row>
    <row r="948" spans="2:2" x14ac:dyDescent="0.25">
      <c r="B948" s="67"/>
    </row>
    <row r="949" spans="2:2" x14ac:dyDescent="0.25">
      <c r="B949" s="67"/>
    </row>
    <row r="950" spans="2:2" x14ac:dyDescent="0.25">
      <c r="B950" s="67"/>
    </row>
    <row r="951" spans="2:2" x14ac:dyDescent="0.25">
      <c r="B951" s="67"/>
    </row>
    <row r="952" spans="2:2" x14ac:dyDescent="0.25">
      <c r="B952" s="67"/>
    </row>
    <row r="953" spans="2:2" x14ac:dyDescent="0.25">
      <c r="B953" s="67"/>
    </row>
    <row r="954" spans="2:2" x14ac:dyDescent="0.25">
      <c r="B954" s="67"/>
    </row>
    <row r="955" spans="2:2" x14ac:dyDescent="0.25">
      <c r="B955" s="67"/>
    </row>
    <row r="956" spans="2:2" x14ac:dyDescent="0.25">
      <c r="B956" s="67"/>
    </row>
    <row r="957" spans="2:2" x14ac:dyDescent="0.25">
      <c r="B957" s="67"/>
    </row>
    <row r="958" spans="2:2" x14ac:dyDescent="0.25">
      <c r="B958" s="67"/>
    </row>
    <row r="959" spans="2:2" x14ac:dyDescent="0.25">
      <c r="B959" s="67"/>
    </row>
    <row r="960" spans="2:2" x14ac:dyDescent="0.25">
      <c r="B960" s="67"/>
    </row>
    <row r="961" spans="2:2" x14ac:dyDescent="0.25">
      <c r="B961" s="67"/>
    </row>
    <row r="962" spans="2:2" x14ac:dyDescent="0.25">
      <c r="B962" s="67"/>
    </row>
    <row r="963" spans="2:2" x14ac:dyDescent="0.25">
      <c r="B963" s="67"/>
    </row>
    <row r="964" spans="2:2" x14ac:dyDescent="0.25">
      <c r="B964" s="67"/>
    </row>
    <row r="965" spans="2:2" x14ac:dyDescent="0.25">
      <c r="B965" s="67"/>
    </row>
    <row r="966" spans="2:2" x14ac:dyDescent="0.25">
      <c r="B966" s="67"/>
    </row>
    <row r="967" spans="2:2" x14ac:dyDescent="0.25">
      <c r="B967" s="67"/>
    </row>
    <row r="968" spans="2:2" x14ac:dyDescent="0.25">
      <c r="B968" s="67"/>
    </row>
    <row r="969" spans="2:2" x14ac:dyDescent="0.25">
      <c r="B969" s="67"/>
    </row>
    <row r="970" spans="2:2" x14ac:dyDescent="0.25">
      <c r="B970" s="67"/>
    </row>
    <row r="971" spans="2:2" x14ac:dyDescent="0.25">
      <c r="B971" s="67"/>
    </row>
    <row r="972" spans="2:2" x14ac:dyDescent="0.25">
      <c r="B972" s="67"/>
    </row>
    <row r="973" spans="2:2" x14ac:dyDescent="0.25">
      <c r="B973" s="67"/>
    </row>
    <row r="974" spans="2:2" x14ac:dyDescent="0.25">
      <c r="B974" s="67"/>
    </row>
    <row r="975" spans="2:2" x14ac:dyDescent="0.25">
      <c r="B975" s="67"/>
    </row>
    <row r="976" spans="2:2" x14ac:dyDescent="0.25">
      <c r="B976" s="67"/>
    </row>
    <row r="977" spans="2:2" x14ac:dyDescent="0.25">
      <c r="B977" s="67"/>
    </row>
    <row r="978" spans="2:2" x14ac:dyDescent="0.25">
      <c r="B978" s="67"/>
    </row>
    <row r="979" spans="2:2" x14ac:dyDescent="0.25">
      <c r="B979" s="67"/>
    </row>
    <row r="980" spans="2:2" x14ac:dyDescent="0.25">
      <c r="B980" s="67"/>
    </row>
    <row r="981" spans="2:2" x14ac:dyDescent="0.25">
      <c r="B981" s="67"/>
    </row>
    <row r="982" spans="2:2" x14ac:dyDescent="0.25">
      <c r="B982" s="67"/>
    </row>
    <row r="983" spans="2:2" x14ac:dyDescent="0.25">
      <c r="B983" s="67"/>
    </row>
    <row r="984" spans="2:2" x14ac:dyDescent="0.25">
      <c r="B984" s="67"/>
    </row>
    <row r="985" spans="2:2" x14ac:dyDescent="0.25">
      <c r="B985" s="67"/>
    </row>
    <row r="986" spans="2:2" x14ac:dyDescent="0.25">
      <c r="B986" s="67"/>
    </row>
    <row r="987" spans="2:2" x14ac:dyDescent="0.25">
      <c r="B987" s="67"/>
    </row>
    <row r="988" spans="2:2" x14ac:dyDescent="0.25">
      <c r="B988" s="67"/>
    </row>
    <row r="989" spans="2:2" x14ac:dyDescent="0.25">
      <c r="B989" s="67"/>
    </row>
    <row r="990" spans="2:2" x14ac:dyDescent="0.25">
      <c r="B990" s="67"/>
    </row>
    <row r="991" spans="2:2" x14ac:dyDescent="0.25">
      <c r="B991" s="67"/>
    </row>
    <row r="992" spans="2:2" x14ac:dyDescent="0.25">
      <c r="B992" s="67"/>
    </row>
    <row r="993" spans="2:2" x14ac:dyDescent="0.25">
      <c r="B993" s="67"/>
    </row>
    <row r="994" spans="2:2" x14ac:dyDescent="0.25">
      <c r="B994" s="67"/>
    </row>
    <row r="995" spans="2:2" x14ac:dyDescent="0.25">
      <c r="B995" s="67"/>
    </row>
    <row r="996" spans="2:2" x14ac:dyDescent="0.25">
      <c r="B996" s="67"/>
    </row>
    <row r="997" spans="2:2" x14ac:dyDescent="0.25">
      <c r="B997" s="67"/>
    </row>
    <row r="998" spans="2:2" x14ac:dyDescent="0.25">
      <c r="B998" s="67"/>
    </row>
    <row r="999" spans="2:2" x14ac:dyDescent="0.25">
      <c r="B999" s="67"/>
    </row>
    <row r="1000" spans="2:2" x14ac:dyDescent="0.25">
      <c r="B1000" s="67"/>
    </row>
    <row r="1001" spans="2:2" x14ac:dyDescent="0.25">
      <c r="B1001" s="67"/>
    </row>
    <row r="1002" spans="2:2" x14ac:dyDescent="0.25">
      <c r="B1002" s="67"/>
    </row>
    <row r="1003" spans="2:2" x14ac:dyDescent="0.25">
      <c r="B1003" s="67"/>
    </row>
    <row r="1004" spans="2:2" x14ac:dyDescent="0.25">
      <c r="B1004" s="67"/>
    </row>
    <row r="1005" spans="2:2" x14ac:dyDescent="0.25">
      <c r="B1005" s="67"/>
    </row>
    <row r="1006" spans="2:2" x14ac:dyDescent="0.25">
      <c r="B1006" s="67"/>
    </row>
    <row r="1007" spans="2:2" x14ac:dyDescent="0.25">
      <c r="B1007" s="67"/>
    </row>
    <row r="1008" spans="2:2" x14ac:dyDescent="0.25">
      <c r="B1008" s="67"/>
    </row>
    <row r="1009" spans="2:2" x14ac:dyDescent="0.25">
      <c r="B1009" s="67"/>
    </row>
    <row r="1010" spans="2:2" x14ac:dyDescent="0.25">
      <c r="B1010" s="67"/>
    </row>
    <row r="1011" spans="2:2" x14ac:dyDescent="0.25">
      <c r="B1011" s="67"/>
    </row>
    <row r="1012" spans="2:2" x14ac:dyDescent="0.25">
      <c r="B1012" s="67"/>
    </row>
    <row r="1013" spans="2:2" x14ac:dyDescent="0.25">
      <c r="B1013" s="67"/>
    </row>
    <row r="1014" spans="2:2" x14ac:dyDescent="0.25">
      <c r="B1014" s="67"/>
    </row>
    <row r="1015" spans="2:2" x14ac:dyDescent="0.25">
      <c r="B1015" s="67"/>
    </row>
    <row r="1016" spans="2:2" x14ac:dyDescent="0.25">
      <c r="B1016" s="67"/>
    </row>
    <row r="1017" spans="2:2" x14ac:dyDescent="0.25">
      <c r="B1017" s="67"/>
    </row>
    <row r="1018" spans="2:2" x14ac:dyDescent="0.25">
      <c r="B1018" s="67"/>
    </row>
    <row r="1019" spans="2:2" x14ac:dyDescent="0.25">
      <c r="B1019" s="67"/>
    </row>
    <row r="1020" spans="2:2" x14ac:dyDescent="0.25">
      <c r="B1020" s="67"/>
    </row>
    <row r="1021" spans="2:2" x14ac:dyDescent="0.25">
      <c r="B1021" s="67"/>
    </row>
  </sheetData>
  <sortState xmlns:xlrd2="http://schemas.microsoft.com/office/spreadsheetml/2017/richdata2" ref="D22:D40">
    <sortCondition ref="D22"/>
  </sortState>
  <mergeCells count="2">
    <mergeCell ref="B16:B17"/>
    <mergeCell ref="C7:D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Q46"/>
  <sheetViews>
    <sheetView showGridLines="0" tabSelected="1" workbookViewId="0">
      <selection activeCell="Q8" sqref="Q8"/>
    </sheetView>
  </sheetViews>
  <sheetFormatPr defaultColWidth="8.85546875" defaultRowHeight="15.75" x14ac:dyDescent="0.25"/>
  <cols>
    <col min="1" max="1" width="4.5703125" style="8" customWidth="1"/>
    <col min="2" max="2" width="13.140625" style="8" customWidth="1"/>
    <col min="3" max="3" width="15.140625" style="8" customWidth="1"/>
    <col min="4" max="7" width="12.140625" style="8" customWidth="1"/>
    <col min="8" max="8" width="45" style="8" customWidth="1"/>
    <col min="9" max="9" width="3" customWidth="1"/>
    <col min="10" max="10" width="4.5703125" style="8" customWidth="1"/>
    <col min="11" max="11" width="13.140625" style="8" customWidth="1"/>
    <col min="12" max="12" width="15.140625" style="8" customWidth="1"/>
    <col min="13" max="16" width="12.140625" style="8" customWidth="1"/>
    <col min="17" max="16384" width="8.85546875" style="8"/>
  </cols>
  <sheetData>
    <row r="1" spans="2:17" x14ac:dyDescent="0.25">
      <c r="I1" s="1"/>
    </row>
    <row r="2" spans="2:17" ht="18.75" x14ac:dyDescent="0.3">
      <c r="B2" s="2" t="s">
        <v>67</v>
      </c>
      <c r="C2" s="2"/>
      <c r="I2" s="8"/>
    </row>
    <row r="3" spans="2:17" ht="18.75" x14ac:dyDescent="0.3">
      <c r="B3" s="2"/>
      <c r="C3" s="2"/>
      <c r="I3" s="8"/>
    </row>
    <row r="4" spans="2:17" ht="18.600000000000001" customHeight="1" x14ac:dyDescent="0.3">
      <c r="B4" s="2"/>
      <c r="C4" s="131" t="s">
        <v>80</v>
      </c>
      <c r="D4" s="131"/>
      <c r="E4" s="131"/>
      <c r="F4" s="131"/>
      <c r="G4" s="131"/>
      <c r="I4" s="122"/>
      <c r="L4" s="131" t="s">
        <v>81</v>
      </c>
      <c r="M4" s="131"/>
      <c r="N4" s="131"/>
      <c r="O4" s="131"/>
      <c r="P4" s="131"/>
    </row>
    <row r="5" spans="2:17" ht="18.75" x14ac:dyDescent="0.3">
      <c r="B5" s="2"/>
      <c r="C5" s="2"/>
      <c r="I5" s="122"/>
    </row>
    <row r="6" spans="2:17" ht="18.75" x14ac:dyDescent="0.3">
      <c r="B6" s="2"/>
      <c r="C6" s="79" t="s">
        <v>85</v>
      </c>
      <c r="D6" s="79" t="s">
        <v>84</v>
      </c>
      <c r="E6" s="76" t="s">
        <v>77</v>
      </c>
      <c r="F6" s="76" t="s">
        <v>76</v>
      </c>
      <c r="G6" s="76" t="s">
        <v>75</v>
      </c>
      <c r="H6" s="64" t="s">
        <v>78</v>
      </c>
      <c r="I6" s="122"/>
      <c r="L6" s="79" t="s">
        <v>85</v>
      </c>
      <c r="M6" s="79" t="s">
        <v>84</v>
      </c>
      <c r="N6" s="76" t="s">
        <v>77</v>
      </c>
      <c r="O6" s="76" t="s">
        <v>76</v>
      </c>
      <c r="P6" s="76" t="s">
        <v>75</v>
      </c>
      <c r="Q6" s="64" t="s">
        <v>78</v>
      </c>
    </row>
    <row r="7" spans="2:17" x14ac:dyDescent="0.25">
      <c r="B7" s="65" t="s">
        <v>20</v>
      </c>
      <c r="C7" s="70"/>
      <c r="D7" s="70"/>
      <c r="E7" s="70"/>
      <c r="F7" s="70"/>
      <c r="G7" s="70"/>
      <c r="H7" s="71"/>
      <c r="I7" s="122"/>
      <c r="K7" s="65" t="s">
        <v>20</v>
      </c>
      <c r="L7" s="70"/>
      <c r="M7" s="70"/>
      <c r="N7" s="70"/>
      <c r="O7" s="70"/>
      <c r="P7" s="70"/>
      <c r="Q7" s="71"/>
    </row>
    <row r="8" spans="2:17" ht="31.5" x14ac:dyDescent="0.25">
      <c r="B8" s="73" t="s">
        <v>79</v>
      </c>
      <c r="C8" s="74"/>
      <c r="D8" s="75"/>
      <c r="E8" s="75"/>
      <c r="F8" s="75"/>
      <c r="G8" s="77"/>
      <c r="I8" s="122"/>
      <c r="K8" s="73" t="s">
        <v>79</v>
      </c>
      <c r="L8" s="74"/>
      <c r="M8" s="74"/>
      <c r="N8" s="75"/>
      <c r="O8" s="75"/>
      <c r="P8" s="77"/>
    </row>
    <row r="9" spans="2:17" ht="15.6" customHeight="1" x14ac:dyDescent="0.25">
      <c r="C9" s="88" t="s">
        <v>111</v>
      </c>
      <c r="D9" s="88"/>
      <c r="E9" s="88"/>
      <c r="F9" s="88"/>
      <c r="G9" s="88"/>
      <c r="I9" s="122"/>
      <c r="L9" s="88" t="s">
        <v>111</v>
      </c>
      <c r="M9" s="88"/>
      <c r="N9" s="88"/>
      <c r="O9" s="88"/>
      <c r="P9" s="88"/>
    </row>
    <row r="10" spans="2:17" x14ac:dyDescent="0.25">
      <c r="D10" s="72"/>
      <c r="I10" s="41"/>
      <c r="M10" s="72"/>
    </row>
    <row r="11" spans="2:17" x14ac:dyDescent="0.25">
      <c r="D11" s="72"/>
      <c r="I11" s="41"/>
      <c r="M11" s="72"/>
    </row>
    <row r="12" spans="2:17" x14ac:dyDescent="0.25">
      <c r="D12" s="72"/>
      <c r="I12" s="41"/>
      <c r="M12" s="72"/>
    </row>
    <row r="13" spans="2:17" x14ac:dyDescent="0.25">
      <c r="D13" s="72"/>
      <c r="I13" s="41"/>
      <c r="M13" s="72"/>
    </row>
    <row r="14" spans="2:17" x14ac:dyDescent="0.25">
      <c r="D14" s="72"/>
      <c r="I14" s="41"/>
      <c r="M14" s="72"/>
    </row>
    <row r="15" spans="2:17" ht="16.5" thickBot="1" x14ac:dyDescent="0.3">
      <c r="B15" s="7" t="s">
        <v>82</v>
      </c>
      <c r="C15" s="7"/>
      <c r="I15" s="41"/>
      <c r="K15" s="65"/>
      <c r="L15" s="65"/>
    </row>
    <row r="16" spans="2:17" ht="15.6" customHeight="1" x14ac:dyDescent="0.25">
      <c r="B16" s="132"/>
      <c r="C16" s="133"/>
      <c r="D16" s="133"/>
      <c r="E16" s="133"/>
      <c r="F16" s="133"/>
      <c r="G16" s="133"/>
      <c r="H16" s="134"/>
      <c r="I16" s="41"/>
      <c r="J16" s="132"/>
      <c r="K16" s="133"/>
      <c r="L16" s="133"/>
      <c r="M16" s="133"/>
      <c r="N16" s="133"/>
      <c r="O16" s="133"/>
      <c r="P16" s="134"/>
    </row>
    <row r="17" spans="2:17" x14ac:dyDescent="0.25">
      <c r="B17" s="135"/>
      <c r="C17" s="126"/>
      <c r="D17" s="126"/>
      <c r="E17" s="126"/>
      <c r="F17" s="126"/>
      <c r="G17" s="126"/>
      <c r="H17" s="136"/>
      <c r="I17" s="41"/>
      <c r="J17" s="135"/>
      <c r="K17" s="126"/>
      <c r="L17" s="126"/>
      <c r="M17" s="126"/>
      <c r="N17" s="126"/>
      <c r="O17" s="126"/>
      <c r="P17" s="136"/>
    </row>
    <row r="18" spans="2:17" x14ac:dyDescent="0.25">
      <c r="B18" s="135"/>
      <c r="C18" s="126"/>
      <c r="D18" s="126"/>
      <c r="E18" s="126"/>
      <c r="F18" s="126"/>
      <c r="G18" s="126"/>
      <c r="H18" s="136"/>
      <c r="I18" s="41"/>
      <c r="J18" s="135"/>
      <c r="K18" s="126"/>
      <c r="L18" s="126"/>
      <c r="M18" s="126"/>
      <c r="N18" s="126"/>
      <c r="O18" s="126"/>
      <c r="P18" s="136"/>
    </row>
    <row r="19" spans="2:17" x14ac:dyDescent="0.25">
      <c r="B19" s="135"/>
      <c r="C19" s="126"/>
      <c r="D19" s="126"/>
      <c r="E19" s="126"/>
      <c r="F19" s="126"/>
      <c r="G19" s="126"/>
      <c r="H19" s="136"/>
      <c r="I19" s="41"/>
      <c r="J19" s="135"/>
      <c r="K19" s="126"/>
      <c r="L19" s="126"/>
      <c r="M19" s="126"/>
      <c r="N19" s="126"/>
      <c r="O19" s="126"/>
      <c r="P19" s="136"/>
    </row>
    <row r="20" spans="2:17" x14ac:dyDescent="0.25">
      <c r="B20" s="135"/>
      <c r="C20" s="126"/>
      <c r="D20" s="126"/>
      <c r="E20" s="126"/>
      <c r="F20" s="126"/>
      <c r="G20" s="126"/>
      <c r="H20" s="136"/>
      <c r="I20" s="41"/>
      <c r="J20" s="135"/>
      <c r="K20" s="126"/>
      <c r="L20" s="126"/>
      <c r="M20" s="126"/>
      <c r="N20" s="126"/>
      <c r="O20" s="126"/>
      <c r="P20" s="136"/>
    </row>
    <row r="21" spans="2:17" x14ac:dyDescent="0.25">
      <c r="B21" s="135"/>
      <c r="C21" s="126"/>
      <c r="D21" s="126"/>
      <c r="E21" s="126"/>
      <c r="F21" s="126"/>
      <c r="G21" s="126"/>
      <c r="H21" s="136"/>
      <c r="I21" s="41"/>
      <c r="J21" s="135"/>
      <c r="K21" s="126"/>
      <c r="L21" s="126"/>
      <c r="M21" s="126"/>
      <c r="N21" s="126"/>
      <c r="O21" s="126"/>
      <c r="P21" s="136"/>
    </row>
    <row r="22" spans="2:17" x14ac:dyDescent="0.25">
      <c r="B22" s="135"/>
      <c r="C22" s="126"/>
      <c r="D22" s="126"/>
      <c r="E22" s="126"/>
      <c r="F22" s="126"/>
      <c r="G22" s="126"/>
      <c r="H22" s="136"/>
      <c r="I22" s="41"/>
      <c r="J22" s="135"/>
      <c r="K22" s="126"/>
      <c r="L22" s="126"/>
      <c r="M22" s="126"/>
      <c r="N22" s="126"/>
      <c r="O22" s="126"/>
      <c r="P22" s="136"/>
    </row>
    <row r="23" spans="2:17" x14ac:dyDescent="0.25">
      <c r="B23" s="135"/>
      <c r="C23" s="126"/>
      <c r="D23" s="126"/>
      <c r="E23" s="126"/>
      <c r="F23" s="126"/>
      <c r="G23" s="126"/>
      <c r="H23" s="136"/>
      <c r="I23" s="41"/>
      <c r="J23" s="135"/>
      <c r="K23" s="126"/>
      <c r="L23" s="126"/>
      <c r="M23" s="126"/>
      <c r="N23" s="126"/>
      <c r="O23" s="126"/>
      <c r="P23" s="136"/>
    </row>
    <row r="24" spans="2:17" x14ac:dyDescent="0.25">
      <c r="B24" s="135"/>
      <c r="C24" s="126"/>
      <c r="D24" s="126"/>
      <c r="E24" s="126"/>
      <c r="F24" s="126"/>
      <c r="G24" s="126"/>
      <c r="H24" s="136"/>
      <c r="I24" s="41"/>
      <c r="J24" s="135"/>
      <c r="K24" s="126"/>
      <c r="L24" s="126"/>
      <c r="M24" s="126"/>
      <c r="N24" s="126"/>
      <c r="O24" s="126"/>
      <c r="P24" s="136"/>
    </row>
    <row r="25" spans="2:17" ht="15.6" customHeight="1" x14ac:dyDescent="0.25">
      <c r="B25" s="135"/>
      <c r="C25" s="126"/>
      <c r="D25" s="126"/>
      <c r="E25" s="126"/>
      <c r="F25" s="126"/>
      <c r="G25" s="126"/>
      <c r="H25" s="136"/>
      <c r="I25" s="41"/>
      <c r="J25" s="135"/>
      <c r="K25" s="126"/>
      <c r="L25" s="126"/>
      <c r="M25" s="126"/>
      <c r="N25" s="126"/>
      <c r="O25" s="126"/>
      <c r="P25" s="136"/>
    </row>
    <row r="26" spans="2:17" x14ac:dyDescent="0.25">
      <c r="B26" s="135"/>
      <c r="C26" s="126"/>
      <c r="D26" s="126"/>
      <c r="E26" s="126"/>
      <c r="F26" s="126"/>
      <c r="G26" s="126"/>
      <c r="H26" s="136"/>
      <c r="I26" s="41"/>
      <c r="J26" s="135"/>
      <c r="K26" s="126"/>
      <c r="L26" s="126"/>
      <c r="M26" s="126"/>
      <c r="N26" s="126"/>
      <c r="O26" s="126"/>
      <c r="P26" s="136"/>
    </row>
    <row r="27" spans="2:17" x14ac:dyDescent="0.25">
      <c r="B27" s="135"/>
      <c r="C27" s="126"/>
      <c r="D27" s="126"/>
      <c r="E27" s="126"/>
      <c r="F27" s="126"/>
      <c r="G27" s="126"/>
      <c r="H27" s="136"/>
      <c r="I27" s="41"/>
      <c r="J27" s="135"/>
      <c r="K27" s="126"/>
      <c r="L27" s="126"/>
      <c r="M27" s="126"/>
      <c r="N27" s="126"/>
      <c r="O27" s="126"/>
      <c r="P27" s="136"/>
    </row>
    <row r="28" spans="2:17" ht="15.6" customHeight="1" x14ac:dyDescent="0.25">
      <c r="B28" s="135"/>
      <c r="C28" s="126"/>
      <c r="D28" s="126"/>
      <c r="E28" s="126"/>
      <c r="F28" s="126"/>
      <c r="G28" s="126"/>
      <c r="H28" s="136"/>
      <c r="I28" s="41"/>
      <c r="J28" s="135"/>
      <c r="K28" s="126"/>
      <c r="L28" s="126"/>
      <c r="M28" s="126"/>
      <c r="N28" s="126"/>
      <c r="O28" s="126"/>
      <c r="P28" s="136"/>
    </row>
    <row r="29" spans="2:17" x14ac:dyDescent="0.25">
      <c r="B29" s="135"/>
      <c r="C29" s="126"/>
      <c r="D29" s="126"/>
      <c r="E29" s="126"/>
      <c r="F29" s="126"/>
      <c r="G29" s="126"/>
      <c r="H29" s="136"/>
      <c r="I29" s="41"/>
      <c r="J29" s="135"/>
      <c r="K29" s="126"/>
      <c r="L29" s="126"/>
      <c r="M29" s="126"/>
      <c r="N29" s="126"/>
      <c r="O29" s="126"/>
      <c r="P29" s="136"/>
    </row>
    <row r="30" spans="2:17" x14ac:dyDescent="0.25">
      <c r="B30" s="135"/>
      <c r="C30" s="126"/>
      <c r="D30" s="126"/>
      <c r="E30" s="126"/>
      <c r="F30" s="126"/>
      <c r="G30" s="126"/>
      <c r="H30" s="136"/>
      <c r="I30" s="41"/>
      <c r="J30" s="135"/>
      <c r="K30" s="126"/>
      <c r="L30" s="126"/>
      <c r="M30" s="126"/>
      <c r="N30" s="126"/>
      <c r="O30" s="126"/>
      <c r="P30" s="136"/>
    </row>
    <row r="31" spans="2:17" x14ac:dyDescent="0.25">
      <c r="B31" s="135"/>
      <c r="C31" s="126"/>
      <c r="D31" s="126"/>
      <c r="E31" s="126"/>
      <c r="F31" s="126"/>
      <c r="G31" s="126"/>
      <c r="H31" s="136"/>
      <c r="I31" s="41"/>
      <c r="J31" s="135"/>
      <c r="K31" s="126"/>
      <c r="L31" s="126"/>
      <c r="M31" s="126"/>
      <c r="N31" s="126"/>
      <c r="O31" s="126"/>
      <c r="P31" s="136"/>
      <c r="Q31" s="54"/>
    </row>
    <row r="32" spans="2:17" x14ac:dyDescent="0.25">
      <c r="B32" s="135"/>
      <c r="C32" s="126"/>
      <c r="D32" s="126"/>
      <c r="E32" s="126"/>
      <c r="F32" s="126"/>
      <c r="G32" s="126"/>
      <c r="H32" s="136"/>
      <c r="I32" s="41"/>
      <c r="J32" s="135"/>
      <c r="K32" s="126"/>
      <c r="L32" s="126"/>
      <c r="M32" s="126"/>
      <c r="N32" s="126"/>
      <c r="O32" s="126"/>
      <c r="P32" s="136"/>
      <c r="Q32" s="54"/>
    </row>
    <row r="33" spans="2:16" x14ac:dyDescent="0.25">
      <c r="B33" s="135"/>
      <c r="C33" s="126"/>
      <c r="D33" s="126"/>
      <c r="E33" s="126"/>
      <c r="F33" s="126"/>
      <c r="G33" s="126"/>
      <c r="H33" s="136"/>
      <c r="I33" s="41"/>
      <c r="J33" s="135"/>
      <c r="K33" s="126"/>
      <c r="L33" s="126"/>
      <c r="M33" s="126"/>
      <c r="N33" s="126"/>
      <c r="O33" s="126"/>
      <c r="P33" s="136"/>
    </row>
    <row r="34" spans="2:16" ht="16.5" thickBot="1" x14ac:dyDescent="0.3">
      <c r="B34" s="137"/>
      <c r="C34" s="138"/>
      <c r="D34" s="138"/>
      <c r="E34" s="138"/>
      <c r="F34" s="138"/>
      <c r="G34" s="138"/>
      <c r="H34" s="139"/>
      <c r="I34" s="41"/>
      <c r="J34" s="137"/>
      <c r="K34" s="138"/>
      <c r="L34" s="138"/>
      <c r="M34" s="138"/>
      <c r="N34" s="138"/>
      <c r="O34" s="138"/>
      <c r="P34" s="139"/>
    </row>
    <row r="35" spans="2:16" x14ac:dyDescent="0.25">
      <c r="B35" s="78"/>
      <c r="C35" s="78"/>
      <c r="D35" s="78"/>
      <c r="E35" s="78"/>
      <c r="F35" s="78"/>
      <c r="G35" s="78"/>
      <c r="H35" s="78"/>
      <c r="I35" s="41"/>
      <c r="J35" s="78"/>
      <c r="K35" s="78"/>
      <c r="L35" s="78"/>
      <c r="M35" s="78"/>
      <c r="N35" s="78"/>
      <c r="O35" s="78"/>
      <c r="P35" s="78"/>
    </row>
    <row r="36" spans="2:16" x14ac:dyDescent="0.25">
      <c r="B36" s="54"/>
      <c r="C36" s="54"/>
      <c r="D36" s="54"/>
      <c r="E36" s="54"/>
      <c r="F36" s="54"/>
      <c r="G36" s="54"/>
      <c r="H36" s="54"/>
      <c r="I36" s="8"/>
      <c r="J36" s="78"/>
      <c r="K36" s="78"/>
      <c r="L36" s="78"/>
      <c r="M36" s="78"/>
      <c r="N36" s="78"/>
      <c r="O36" s="78"/>
      <c r="P36" s="78"/>
    </row>
    <row r="37" spans="2:16" ht="15.6" customHeight="1" x14ac:dyDescent="0.25">
      <c r="I37" s="8"/>
      <c r="J37" s="78"/>
      <c r="K37" s="78"/>
      <c r="L37" s="78"/>
      <c r="M37" s="78"/>
      <c r="N37" s="78"/>
      <c r="O37" s="78"/>
      <c r="P37" s="78"/>
    </row>
    <row r="38" spans="2:16" x14ac:dyDescent="0.25">
      <c r="I38" s="8"/>
    </row>
    <row r="39" spans="2:16" x14ac:dyDescent="0.25">
      <c r="I39" s="8"/>
    </row>
    <row r="40" spans="2:16" x14ac:dyDescent="0.25">
      <c r="I40" s="8"/>
    </row>
    <row r="41" spans="2:16" x14ac:dyDescent="0.25">
      <c r="I41" s="8"/>
    </row>
    <row r="43" spans="2:16" x14ac:dyDescent="0.25">
      <c r="B43" s="58"/>
      <c r="C43" s="58"/>
    </row>
    <row r="46" spans="2:16" x14ac:dyDescent="0.25">
      <c r="I46" s="8"/>
    </row>
  </sheetData>
  <mergeCells count="4">
    <mergeCell ref="L4:P4"/>
    <mergeCell ref="B16:H34"/>
    <mergeCell ref="C4:G4"/>
    <mergeCell ref="J16:P3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AFD2-05C2-4228-8CE5-6CEDECA77DC8}">
  <dimension ref="A1:E12"/>
  <sheetViews>
    <sheetView workbookViewId="0">
      <selection activeCell="M19" sqref="M19"/>
    </sheetView>
  </sheetViews>
  <sheetFormatPr defaultRowHeight="15" x14ac:dyDescent="0.25"/>
  <cols>
    <col min="1" max="1" width="20.5703125" customWidth="1"/>
    <col min="2" max="2" width="24.42578125" style="104" customWidth="1"/>
    <col min="3" max="3" width="20.5703125" customWidth="1"/>
    <col min="4" max="4" width="23.7109375" customWidth="1"/>
    <col min="5" max="5" width="22" customWidth="1"/>
    <col min="6" max="6" width="15.5703125" customWidth="1"/>
  </cols>
  <sheetData>
    <row r="1" spans="1:5" ht="15.75" thickBot="1" x14ac:dyDescent="0.3"/>
    <row r="2" spans="1:5" ht="102" customHeight="1" thickBot="1" x14ac:dyDescent="0.3">
      <c r="A2" s="112" t="s">
        <v>134</v>
      </c>
      <c r="B2" s="112" t="s">
        <v>135</v>
      </c>
      <c r="C2" s="112" t="s">
        <v>136</v>
      </c>
      <c r="D2" s="92" t="s">
        <v>117</v>
      </c>
      <c r="E2" s="92" t="s">
        <v>116</v>
      </c>
    </row>
    <row r="3" spans="1:5" ht="24.75" thickTop="1" thickBot="1" x14ac:dyDescent="0.4">
      <c r="A3" s="94">
        <v>0</v>
      </c>
      <c r="B3" s="95">
        <v>54</v>
      </c>
      <c r="C3" s="95">
        <f t="shared" ref="C3:C8" si="0">B3/300</f>
        <v>0.18</v>
      </c>
      <c r="D3" s="95">
        <f>C3</f>
        <v>0.18</v>
      </c>
      <c r="E3" s="95" t="s">
        <v>119</v>
      </c>
    </row>
    <row r="4" spans="1:5" ht="24" thickBot="1" x14ac:dyDescent="0.4">
      <c r="A4" s="96">
        <v>1</v>
      </c>
      <c r="B4" s="98">
        <v>117</v>
      </c>
      <c r="C4" s="98">
        <f t="shared" si="0"/>
        <v>0.39</v>
      </c>
      <c r="D4" s="98">
        <f>D3+C4</f>
        <v>0.57000000000000006</v>
      </c>
      <c r="E4" s="98" t="s">
        <v>120</v>
      </c>
    </row>
    <row r="5" spans="1:5" ht="24.75" thickTop="1" thickBot="1" x14ac:dyDescent="0.4">
      <c r="A5" s="94">
        <v>2</v>
      </c>
      <c r="B5" s="95">
        <v>72</v>
      </c>
      <c r="C5" s="95">
        <f t="shared" si="0"/>
        <v>0.24</v>
      </c>
      <c r="D5" s="95">
        <f>D4+C5</f>
        <v>0.81</v>
      </c>
      <c r="E5" s="95" t="s">
        <v>121</v>
      </c>
    </row>
    <row r="6" spans="1:5" ht="24" thickBot="1" x14ac:dyDescent="0.4">
      <c r="A6" s="96">
        <v>3</v>
      </c>
      <c r="B6" s="98">
        <v>42</v>
      </c>
      <c r="C6" s="98">
        <f t="shared" si="0"/>
        <v>0.14000000000000001</v>
      </c>
      <c r="D6" s="98">
        <f>D5+C6</f>
        <v>0.95000000000000007</v>
      </c>
      <c r="E6" s="98" t="s">
        <v>122</v>
      </c>
    </row>
    <row r="7" spans="1:5" ht="24.75" thickTop="1" thickBot="1" x14ac:dyDescent="0.4">
      <c r="A7" s="94">
        <v>4</v>
      </c>
      <c r="B7" s="95">
        <v>12</v>
      </c>
      <c r="C7" s="95">
        <f t="shared" si="0"/>
        <v>0.04</v>
      </c>
      <c r="D7" s="95">
        <f>D6+C7</f>
        <v>0.9900000000000001</v>
      </c>
      <c r="E7" s="95" t="s">
        <v>123</v>
      </c>
    </row>
    <row r="8" spans="1:5" ht="24" thickBot="1" x14ac:dyDescent="0.4">
      <c r="A8" s="96">
        <v>5</v>
      </c>
      <c r="B8" s="98">
        <v>3</v>
      </c>
      <c r="C8" s="98">
        <f t="shared" si="0"/>
        <v>0.01</v>
      </c>
      <c r="D8" s="98">
        <f>D7+C8</f>
        <v>1</v>
      </c>
      <c r="E8" s="98" t="s">
        <v>124</v>
      </c>
    </row>
    <row r="9" spans="1:5" ht="24" thickBot="1" x14ac:dyDescent="0.4">
      <c r="A9" s="96"/>
      <c r="B9" s="99">
        <f>SUM(B3:B8)</f>
        <v>300</v>
      </c>
      <c r="C9" s="99">
        <f>SUM(C3:C8)</f>
        <v>1</v>
      </c>
      <c r="D9" s="98"/>
      <c r="E9" s="96"/>
    </row>
    <row r="12" spans="1:5" ht="66.75" customHeigh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0D37-EEAF-4498-8633-0FFEE2EF201C}">
  <dimension ref="A1:F24"/>
  <sheetViews>
    <sheetView workbookViewId="0">
      <selection activeCell="F21" sqref="F21"/>
    </sheetView>
  </sheetViews>
  <sheetFormatPr defaultRowHeight="15" x14ac:dyDescent="0.25"/>
  <cols>
    <col min="1" max="1" width="20.5703125" customWidth="1"/>
    <col min="2" max="2" width="24.42578125" style="104" customWidth="1"/>
    <col min="3" max="3" width="20.5703125" customWidth="1"/>
    <col min="4" max="4" width="23.7109375" customWidth="1"/>
    <col min="5" max="5" width="22" customWidth="1"/>
    <col min="6" max="6" width="15.5703125" customWidth="1"/>
  </cols>
  <sheetData>
    <row r="1" spans="1:6" ht="15.75" thickBot="1" x14ac:dyDescent="0.3"/>
    <row r="2" spans="1:6" ht="102" customHeight="1" thickBot="1" x14ac:dyDescent="0.3">
      <c r="A2" s="92" t="s">
        <v>134</v>
      </c>
      <c r="B2" s="92" t="s">
        <v>137</v>
      </c>
      <c r="C2" s="92" t="s">
        <v>118</v>
      </c>
      <c r="D2" s="92" t="s">
        <v>117</v>
      </c>
      <c r="E2" s="92" t="s">
        <v>116</v>
      </c>
    </row>
    <row r="3" spans="1:6" ht="24.75" thickTop="1" thickBot="1" x14ac:dyDescent="0.3">
      <c r="A3" s="95">
        <v>30</v>
      </c>
      <c r="B3" s="95">
        <v>8</v>
      </c>
      <c r="C3" s="95">
        <f>B3/50</f>
        <v>0.16</v>
      </c>
      <c r="D3" s="95">
        <f>C3</f>
        <v>0.16</v>
      </c>
      <c r="E3" s="95" t="s">
        <v>125</v>
      </c>
    </row>
    <row r="4" spans="1:6" ht="24" thickBot="1" x14ac:dyDescent="0.4">
      <c r="A4" s="98">
        <v>40</v>
      </c>
      <c r="B4" s="98">
        <v>12</v>
      </c>
      <c r="C4" s="98">
        <f t="shared" ref="C4:C7" si="0">B4/50</f>
        <v>0.24</v>
      </c>
      <c r="D4" s="98">
        <f>D3+C4</f>
        <v>0.4</v>
      </c>
      <c r="E4" s="98" t="s">
        <v>126</v>
      </c>
    </row>
    <row r="5" spans="1:6" ht="24.75" thickTop="1" thickBot="1" x14ac:dyDescent="0.3">
      <c r="A5" s="95">
        <v>50</v>
      </c>
      <c r="B5" s="95">
        <v>15</v>
      </c>
      <c r="C5" s="95">
        <f t="shared" si="0"/>
        <v>0.3</v>
      </c>
      <c r="D5" s="95">
        <f t="shared" ref="D5:D7" si="1">D4+C5</f>
        <v>0.7</v>
      </c>
      <c r="E5" s="95" t="s">
        <v>127</v>
      </c>
    </row>
    <row r="6" spans="1:6" ht="24" thickBot="1" x14ac:dyDescent="0.4">
      <c r="A6" s="98">
        <v>60</v>
      </c>
      <c r="B6" s="98">
        <v>10</v>
      </c>
      <c r="C6" s="98">
        <f t="shared" si="0"/>
        <v>0.2</v>
      </c>
      <c r="D6" s="98">
        <f t="shared" si="1"/>
        <v>0.89999999999999991</v>
      </c>
      <c r="E6" s="98" t="s">
        <v>128</v>
      </c>
    </row>
    <row r="7" spans="1:6" ht="24.75" thickTop="1" thickBot="1" x14ac:dyDescent="0.3">
      <c r="A7" s="95">
        <v>70</v>
      </c>
      <c r="B7" s="95">
        <v>5</v>
      </c>
      <c r="C7" s="95">
        <f t="shared" si="0"/>
        <v>0.1</v>
      </c>
      <c r="D7" s="95">
        <f t="shared" si="1"/>
        <v>0.99999999999999989</v>
      </c>
      <c r="E7" s="95" t="s">
        <v>129</v>
      </c>
    </row>
    <row r="8" spans="1:6" ht="24" thickBot="1" x14ac:dyDescent="0.4">
      <c r="A8" s="96"/>
      <c r="B8" s="99">
        <f>SUM(B3:B7)</f>
        <v>50</v>
      </c>
      <c r="C8" s="99">
        <f>SUM(C3:C7)</f>
        <v>0.99999999999999989</v>
      </c>
      <c r="D8" s="98"/>
      <c r="E8" s="96"/>
    </row>
    <row r="10" spans="1:6" ht="15.75" thickBot="1" x14ac:dyDescent="0.3"/>
    <row r="11" spans="1:6" ht="66.75" customHeight="1" thickBot="1" x14ac:dyDescent="0.3">
      <c r="A11" s="97" t="s">
        <v>115</v>
      </c>
      <c r="B11" s="92" t="s">
        <v>134</v>
      </c>
      <c r="D11" s="92" t="s">
        <v>134</v>
      </c>
      <c r="E11" s="92" t="s">
        <v>114</v>
      </c>
      <c r="F11" s="92"/>
    </row>
    <row r="12" spans="1:6" ht="24.75" thickTop="1" thickBot="1" x14ac:dyDescent="0.4">
      <c r="A12" s="109">
        <v>0.123</v>
      </c>
      <c r="B12" s="106">
        <v>30</v>
      </c>
      <c r="D12" s="94">
        <v>30</v>
      </c>
      <c r="E12" s="95">
        <v>0.16</v>
      </c>
      <c r="F12" s="94">
        <f>D12*E12</f>
        <v>4.8</v>
      </c>
    </row>
    <row r="13" spans="1:6" ht="24.75" thickTop="1" thickBot="1" x14ac:dyDescent="0.4">
      <c r="A13" s="110">
        <v>0.96299999999999997</v>
      </c>
      <c r="B13" s="107">
        <v>70</v>
      </c>
      <c r="D13" s="96">
        <v>40</v>
      </c>
      <c r="E13" s="98">
        <v>0.24</v>
      </c>
      <c r="F13" s="94">
        <f t="shared" ref="F13:F16" si="2">D13*E13</f>
        <v>9.6</v>
      </c>
    </row>
    <row r="14" spans="1:6" ht="24.75" thickTop="1" thickBot="1" x14ac:dyDescent="0.4">
      <c r="A14" s="111">
        <v>0.53100000000000003</v>
      </c>
      <c r="B14" s="108">
        <v>50</v>
      </c>
      <c r="D14" s="94">
        <v>50</v>
      </c>
      <c r="E14" s="95">
        <v>0.3</v>
      </c>
      <c r="F14" s="94">
        <f t="shared" si="2"/>
        <v>15</v>
      </c>
    </row>
    <row r="15" spans="1:6" ht="24.75" thickTop="1" thickBot="1" x14ac:dyDescent="0.4">
      <c r="A15" s="110">
        <v>0.80900000000000005</v>
      </c>
      <c r="B15" s="107">
        <v>60</v>
      </c>
      <c r="D15" s="96">
        <v>60</v>
      </c>
      <c r="E15" s="98">
        <v>0.2</v>
      </c>
      <c r="F15" s="94">
        <f t="shared" si="2"/>
        <v>12</v>
      </c>
    </row>
    <row r="16" spans="1:6" ht="24.75" thickTop="1" thickBot="1" x14ac:dyDescent="0.4">
      <c r="A16" s="111">
        <v>0.95</v>
      </c>
      <c r="B16" s="108">
        <v>70</v>
      </c>
      <c r="D16" s="94">
        <v>70</v>
      </c>
      <c r="E16" s="95">
        <v>0.1</v>
      </c>
      <c r="F16" s="94">
        <f t="shared" si="2"/>
        <v>7</v>
      </c>
    </row>
    <row r="17" spans="1:6" ht="24" thickBot="1" x14ac:dyDescent="0.4">
      <c r="A17" s="110">
        <v>0.10199999999999999</v>
      </c>
      <c r="B17" s="107">
        <v>30</v>
      </c>
      <c r="E17" s="93">
        <f>SUM(E12:E16)</f>
        <v>0.99999999999999989</v>
      </c>
      <c r="F17" s="93">
        <f>SUM(F12:F16)</f>
        <v>48.4</v>
      </c>
    </row>
    <row r="18" spans="1:6" ht="24.75" thickTop="1" thickBot="1" x14ac:dyDescent="0.4">
      <c r="A18" s="109">
        <v>0.40300000000000002</v>
      </c>
      <c r="B18" s="106">
        <v>50</v>
      </c>
    </row>
    <row r="19" spans="1:6" ht="24" thickBot="1" x14ac:dyDescent="0.4">
      <c r="A19" s="110">
        <v>0.45800000000000002</v>
      </c>
      <c r="B19" s="107">
        <v>50</v>
      </c>
    </row>
    <row r="20" spans="1:6" ht="24" thickBot="1" x14ac:dyDescent="0.4">
      <c r="A20" s="111">
        <v>0.77700000000000002</v>
      </c>
      <c r="B20" s="108">
        <v>60</v>
      </c>
    </row>
    <row r="21" spans="1:6" ht="24" thickBot="1" x14ac:dyDescent="0.4">
      <c r="A21" s="110">
        <v>0.29099999999999998</v>
      </c>
      <c r="B21" s="107">
        <v>40</v>
      </c>
    </row>
    <row r="22" spans="1:6" ht="25.5" thickBot="1" x14ac:dyDescent="0.3">
      <c r="A22" s="92" t="s">
        <v>113</v>
      </c>
      <c r="B22" s="92">
        <f>SUM(B12:B21)</f>
        <v>510</v>
      </c>
    </row>
    <row r="23" spans="1:6" ht="24.75" x14ac:dyDescent="0.25">
      <c r="A23" s="92" t="s">
        <v>149</v>
      </c>
      <c r="B23" s="92">
        <f>B22/10</f>
        <v>51</v>
      </c>
    </row>
    <row r="24" spans="1:6" ht="31.5" x14ac:dyDescent="0.5">
      <c r="A24" s="91"/>
      <c r="B24" s="10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2158-D50C-4F4A-B1B0-5888997D5B96}">
  <dimension ref="A1:E18"/>
  <sheetViews>
    <sheetView topLeftCell="A2" workbookViewId="0">
      <selection activeCell="M28" sqref="M28"/>
    </sheetView>
  </sheetViews>
  <sheetFormatPr defaultRowHeight="15" x14ac:dyDescent="0.25"/>
  <cols>
    <col min="1" max="1" width="20.5703125" customWidth="1"/>
    <col min="2" max="2" width="24.42578125" style="104" customWidth="1"/>
    <col min="3" max="3" width="20.5703125" customWidth="1"/>
    <col min="4" max="4" width="23.7109375" customWidth="1"/>
    <col min="5" max="5" width="22" customWidth="1"/>
    <col min="6" max="6" width="15.5703125" customWidth="1"/>
    <col min="7" max="7" width="21.28515625" customWidth="1"/>
  </cols>
  <sheetData>
    <row r="1" spans="1:5" ht="15.75" thickBot="1" x14ac:dyDescent="0.3"/>
    <row r="2" spans="1:5" ht="102" customHeight="1" thickBot="1" x14ac:dyDescent="0.3">
      <c r="A2" s="112" t="s">
        <v>138</v>
      </c>
      <c r="B2" s="112" t="s">
        <v>139</v>
      </c>
      <c r="C2" s="112" t="s">
        <v>136</v>
      </c>
      <c r="D2" s="92" t="s">
        <v>117</v>
      </c>
      <c r="E2" s="92" t="s">
        <v>116</v>
      </c>
    </row>
    <row r="3" spans="1:5" ht="24.75" thickTop="1" thickBot="1" x14ac:dyDescent="0.3">
      <c r="A3" s="95" t="s">
        <v>130</v>
      </c>
      <c r="B3" s="95">
        <v>5</v>
      </c>
      <c r="C3" s="116">
        <f>B3/26</f>
        <v>0.19230769230769232</v>
      </c>
      <c r="D3" s="116">
        <f>C3</f>
        <v>0.19230769230769232</v>
      </c>
      <c r="E3" s="95" t="s">
        <v>140</v>
      </c>
    </row>
    <row r="4" spans="1:5" ht="24.75" thickTop="1" thickBot="1" x14ac:dyDescent="0.4">
      <c r="A4" s="98" t="s">
        <v>133</v>
      </c>
      <c r="B4" s="98">
        <v>7</v>
      </c>
      <c r="C4" s="116">
        <f t="shared" ref="C4:C6" si="0">B4/26</f>
        <v>0.26923076923076922</v>
      </c>
      <c r="D4" s="117">
        <f>D3+C4</f>
        <v>0.46153846153846156</v>
      </c>
      <c r="E4" s="98" t="s">
        <v>141</v>
      </c>
    </row>
    <row r="5" spans="1:5" ht="24.75" thickTop="1" thickBot="1" x14ac:dyDescent="0.3">
      <c r="A5" s="95" t="s">
        <v>131</v>
      </c>
      <c r="B5" s="95">
        <v>8</v>
      </c>
      <c r="C5" s="116">
        <f t="shared" si="0"/>
        <v>0.30769230769230771</v>
      </c>
      <c r="D5" s="116">
        <f t="shared" ref="D5:D6" si="1">D4+C5</f>
        <v>0.76923076923076927</v>
      </c>
      <c r="E5" s="95" t="s">
        <v>142</v>
      </c>
    </row>
    <row r="6" spans="1:5" ht="24.75" thickTop="1" thickBot="1" x14ac:dyDescent="0.4">
      <c r="A6" s="98" t="s">
        <v>132</v>
      </c>
      <c r="B6" s="98">
        <v>6</v>
      </c>
      <c r="C6" s="116">
        <f t="shared" si="0"/>
        <v>0.23076923076923078</v>
      </c>
      <c r="D6" s="117">
        <f t="shared" si="1"/>
        <v>1</v>
      </c>
      <c r="E6" s="98" t="s">
        <v>143</v>
      </c>
    </row>
    <row r="7" spans="1:5" ht="24" thickBot="1" x14ac:dyDescent="0.4">
      <c r="A7" s="96"/>
      <c r="B7" s="99">
        <f>SUM(B3:B6)</f>
        <v>26</v>
      </c>
      <c r="C7" s="99">
        <f>SUM(C3:C6)</f>
        <v>1</v>
      </c>
      <c r="D7" s="98"/>
      <c r="E7" s="96"/>
    </row>
    <row r="9" spans="1:5" ht="15.75" thickBot="1" x14ac:dyDescent="0.3"/>
    <row r="10" spans="1:5" ht="66.75" customHeight="1" thickBot="1" x14ac:dyDescent="0.3">
      <c r="A10" s="113" t="s">
        <v>144</v>
      </c>
      <c r="B10" s="113" t="s">
        <v>145</v>
      </c>
      <c r="C10" s="113" t="s">
        <v>147</v>
      </c>
      <c r="D10" s="113" t="s">
        <v>148</v>
      </c>
    </row>
    <row r="11" spans="1:5" ht="24.75" thickTop="1" thickBot="1" x14ac:dyDescent="0.4">
      <c r="A11" s="95">
        <v>1</v>
      </c>
      <c r="B11" s="94">
        <v>0.63</v>
      </c>
      <c r="C11" s="95" t="s">
        <v>131</v>
      </c>
      <c r="D11" s="95">
        <v>25.5</v>
      </c>
    </row>
    <row r="12" spans="1:5" ht="24" thickBot="1" x14ac:dyDescent="0.4">
      <c r="A12" s="96">
        <v>2</v>
      </c>
      <c r="B12" s="98" t="s">
        <v>146</v>
      </c>
      <c r="C12" s="96" t="s">
        <v>130</v>
      </c>
      <c r="D12" s="96">
        <v>7.5</v>
      </c>
    </row>
    <row r="13" spans="1:5" ht="24" thickBot="1" x14ac:dyDescent="0.4">
      <c r="A13" s="114">
        <v>3</v>
      </c>
      <c r="B13" s="115">
        <v>0.67</v>
      </c>
      <c r="C13" s="114" t="s">
        <v>131</v>
      </c>
      <c r="D13" s="114">
        <v>25.5</v>
      </c>
    </row>
    <row r="14" spans="1:5" ht="24" thickBot="1" x14ac:dyDescent="0.4">
      <c r="A14" s="96">
        <v>4</v>
      </c>
      <c r="B14" s="98">
        <v>0.5</v>
      </c>
      <c r="C14" s="96" t="s">
        <v>131</v>
      </c>
      <c r="D14" s="96">
        <v>25.5</v>
      </c>
    </row>
    <row r="15" spans="1:5" ht="24" thickBot="1" x14ac:dyDescent="0.4">
      <c r="A15" s="114">
        <v>5</v>
      </c>
      <c r="B15" s="115">
        <v>0.71</v>
      </c>
      <c r="C15" s="114" t="s">
        <v>131</v>
      </c>
      <c r="D15" s="114">
        <v>25.5</v>
      </c>
    </row>
    <row r="16" spans="1:5" ht="25.5" thickBot="1" x14ac:dyDescent="0.3">
      <c r="A16" s="92" t="s">
        <v>113</v>
      </c>
      <c r="B16"/>
      <c r="D16" s="92">
        <f>SUM(D11:D15)</f>
        <v>109.5</v>
      </c>
    </row>
    <row r="17" spans="1:4" ht="25.5" thickBot="1" x14ac:dyDescent="0.3">
      <c r="A17" s="92" t="s">
        <v>150</v>
      </c>
      <c r="B17"/>
      <c r="D17" s="92">
        <f>D16/5</f>
        <v>21.9</v>
      </c>
    </row>
    <row r="18" spans="1:4" ht="31.5" x14ac:dyDescent="0.5">
      <c r="A18" s="91"/>
      <c r="B18" s="105"/>
      <c r="D18" s="118">
        <f>D17*1000</f>
        <v>21900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Instructions</vt:lpstr>
      <vt:lpstr>Manager Page</vt:lpstr>
      <vt:lpstr>Conceptual Model</vt:lpstr>
      <vt:lpstr>Distributions</vt:lpstr>
      <vt:lpstr>Model</vt:lpstr>
      <vt:lpstr>Simulated Output</vt:lpstr>
      <vt:lpstr>Output Summary</vt:lpstr>
      <vt:lpstr>Risk Analysis</vt:lpstr>
      <vt:lpstr>class-Ex1</vt:lpstr>
      <vt:lpstr>Class-Ex 2</vt:lpstr>
      <vt:lpstr>Class-Ex3</vt:lpstr>
      <vt:lpstr>Contribution_margin_per_unit</vt:lpstr>
      <vt:lpstr>Cost_of_parts_per_unit</vt:lpstr>
      <vt:lpstr>Demand</vt:lpstr>
      <vt:lpstr>Direct_labour_cost_per_unit</vt:lpstr>
      <vt:lpstr>First_year_profit</vt:lpstr>
      <vt:lpstr>Selling_price_per_unit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Stewart</dc:creator>
  <cp:lastModifiedBy>Annista Wijayanayake</cp:lastModifiedBy>
  <dcterms:created xsi:type="dcterms:W3CDTF">2020-03-30T06:11:12Z</dcterms:created>
  <dcterms:modified xsi:type="dcterms:W3CDTF">2025-05-06T05:08:37Z</dcterms:modified>
</cp:coreProperties>
</file>