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90" windowWidth="19200" windowHeight="11640"/>
  </bookViews>
  <sheets>
    <sheet name="有关积分" sheetId="4" r:id="rId1"/>
  </sheets>
  <calcPr calcId="125725"/>
</workbook>
</file>

<file path=xl/calcChain.xml><?xml version="1.0" encoding="utf-8"?>
<calcChain xmlns="http://schemas.openxmlformats.org/spreadsheetml/2006/main">
  <c r="H8" i="4"/>
  <c r="I56"/>
  <c r="I57" s="1"/>
  <c r="I55"/>
  <c r="K58"/>
  <c r="G55"/>
  <c r="H55" s="1"/>
  <c r="G56"/>
  <c r="H56" s="1"/>
  <c r="I38"/>
  <c r="F36"/>
  <c r="F37"/>
  <c r="F35"/>
  <c r="G8"/>
  <c r="I8" s="1"/>
  <c r="F15"/>
  <c r="F16"/>
  <c r="F14"/>
  <c r="F7"/>
  <c r="F6"/>
  <c r="F5"/>
  <c r="F38" l="1"/>
  <c r="G35" s="1"/>
  <c r="J56"/>
  <c r="G57"/>
  <c r="H57" s="1"/>
  <c r="J57" s="1"/>
  <c r="J55"/>
  <c r="F17"/>
  <c r="G14" s="1"/>
  <c r="H14" s="1"/>
  <c r="G36" l="1"/>
  <c r="H36" s="1"/>
  <c r="H58"/>
  <c r="J58"/>
  <c r="H35"/>
  <c r="G15"/>
  <c r="H15" s="1"/>
  <c r="G37" l="1"/>
  <c r="H37" s="1"/>
  <c r="H38" s="1"/>
  <c r="J38" s="1"/>
  <c r="G16"/>
  <c r="H16" s="1"/>
  <c r="H17" s="1"/>
  <c r="J17" s="1"/>
</calcChain>
</file>

<file path=xl/comments1.xml><?xml version="1.0" encoding="utf-8"?>
<comments xmlns="http://schemas.openxmlformats.org/spreadsheetml/2006/main">
  <authors>
    <author>作者</author>
  </authors>
  <commentList>
    <comment ref="G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每类商品实付金额加起来计算所得</t>
        </r>
      </text>
    </comment>
    <comment ref="H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按每类商品实际支付金额计算所获得的积分之和。</t>
        </r>
      </text>
    </comment>
    <comment ref="I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按整个订单实际支付金额计算所获的积分
</t>
        </r>
      </text>
    </comment>
    <comment ref="H1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每类商品实付金额加起来计算所得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按每类商品实际支付金额计算所获得的积分之和。</t>
        </r>
      </text>
    </comment>
    <comment ref="J1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按整个订单实际支付金额计算所获的积分
</t>
        </r>
      </text>
    </comment>
    <comment ref="H3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每类商品实付金额加起来计算所得</t>
        </r>
      </text>
    </comment>
    <comment ref="I3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按每类商品实际支付金额计算所获得的积分之和。</t>
        </r>
      </text>
    </comment>
    <comment ref="J3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按整个订单实际支付金额计算所获的积分
</t>
        </r>
      </text>
    </comment>
    <comment ref="J5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每类商品实付金额加起来计算所得</t>
        </r>
      </text>
    </comment>
    <comment ref="K5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按每类商品实际支付金额计算所获得的积分之和。</t>
        </r>
      </text>
    </comment>
    <comment ref="L5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按整个订单实际支付金额计算所获的积分
</t>
        </r>
      </text>
    </comment>
  </commentList>
</comments>
</file>

<file path=xl/sharedStrings.xml><?xml version="1.0" encoding="utf-8"?>
<sst xmlns="http://schemas.openxmlformats.org/spreadsheetml/2006/main" count="96" uniqueCount="57">
  <si>
    <t>商品名称</t>
    <phoneticPr fontId="1" type="noConversion"/>
  </si>
  <si>
    <t>商品单价</t>
    <phoneticPr fontId="1" type="noConversion"/>
  </si>
  <si>
    <t>商品数量</t>
    <phoneticPr fontId="1" type="noConversion"/>
  </si>
  <si>
    <t>商品金额</t>
    <phoneticPr fontId="1" type="noConversion"/>
  </si>
  <si>
    <t>获得的积分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</si>
  <si>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</si>
  <si>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</si>
  <si>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</si>
  <si>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合计</t>
    <phoneticPr fontId="1" type="noConversion"/>
  </si>
  <si>
    <t>实付金额</t>
    <phoneticPr fontId="1" type="noConversion"/>
  </si>
  <si>
    <t>积分的分配比例=每类商品售价/订单内所有商品总售价</t>
    <phoneticPr fontId="1" type="noConversion"/>
  </si>
  <si>
    <t>例如：</t>
    <phoneticPr fontId="1" type="noConversion"/>
  </si>
  <si>
    <t>A商品使用的积分=(36/170)*200分=21.18%*200分=42分</t>
    <phoneticPr fontId="1" type="noConversion"/>
  </si>
  <si>
    <t>B商品使用的积分=(96/170)*200分=56.47%*200分=113分</t>
    <phoneticPr fontId="1" type="noConversion"/>
  </si>
  <si>
    <t>B商品使用的积分=200分-A积分-B积分=200-42-113=45分</t>
    <phoneticPr fontId="1" type="noConversion"/>
  </si>
  <si>
    <t>A商品每件使用的积分=42/3=14分</t>
    <phoneticPr fontId="1" type="noConversion"/>
  </si>
  <si>
    <t>B商品每件使用的积分=113/2=56.5分</t>
    <phoneticPr fontId="1" type="noConversion"/>
  </si>
  <si>
    <t>商户优惠完价格</t>
    <phoneticPr fontId="1" type="noConversion"/>
  </si>
  <si>
    <t>商户优惠</t>
    <phoneticPr fontId="1" type="noConversion"/>
  </si>
  <si>
    <t>例如:</t>
    <phoneticPr fontId="1" type="noConversion"/>
  </si>
  <si>
    <t>使用积分（分）</t>
    <phoneticPr fontId="1" type="noConversion"/>
  </si>
  <si>
    <t>实付金额（元）</t>
    <phoneticPr fontId="1" type="noConversion"/>
  </si>
  <si>
    <t>获得的积分(分）</t>
    <phoneticPr fontId="1" type="noConversion"/>
  </si>
  <si>
    <t>A商品使用的积分=(36/170)*200分=42分</t>
    <phoneticPr fontId="1" type="noConversion"/>
  </si>
  <si>
    <t>B商品使用的积分=(96/170)*200分=113分</t>
    <phoneticPr fontId="1" type="noConversion"/>
  </si>
  <si>
    <t>C商品每件使用的积分=45/1=45分</t>
    <phoneticPr fontId="1" type="noConversion"/>
  </si>
  <si>
    <t>公式：</t>
    <phoneticPr fontId="1" type="noConversion"/>
  </si>
  <si>
    <t>（2）使用积分的订单</t>
    <phoneticPr fontId="1" type="noConversion"/>
  </si>
  <si>
    <t>(3)使用优惠的订单</t>
    <phoneticPr fontId="1" type="noConversion"/>
  </si>
  <si>
    <t>(4)使用优惠且使用积分的订单</t>
    <phoneticPr fontId="1" type="noConversion"/>
  </si>
  <si>
    <t>商户优惠的分配比例=每类商品售价/订单内所有商品总售价</t>
    <phoneticPr fontId="1" type="noConversion"/>
  </si>
  <si>
    <t>商户优惠(元）</t>
    <phoneticPr fontId="1" type="noConversion"/>
  </si>
  <si>
    <t>商品售价</t>
    <phoneticPr fontId="1" type="noConversion"/>
  </si>
  <si>
    <t>B商品的优惠=(96/170)*20元=11.29元</t>
    <phoneticPr fontId="1" type="noConversion"/>
  </si>
  <si>
    <t>A商品的优惠=(36/170)*20元=4.24元</t>
    <phoneticPr fontId="1" type="noConversion"/>
  </si>
  <si>
    <t>C商品的优惠=20元-A优惠-B优惠=4.47元</t>
    <phoneticPr fontId="1" type="noConversion"/>
  </si>
  <si>
    <t>A类商品第一件优惠=4.24/3=1.41元；第二件优惠=4.24/3=1.41元；第三件优惠=4.24-1.41-1.41=1.42元</t>
    <phoneticPr fontId="1" type="noConversion"/>
  </si>
  <si>
    <t>B类商品第一件优惠=11.29/2=5.65元；第二件优惠=11.29-5.65=5.64</t>
    <phoneticPr fontId="1" type="noConversion"/>
  </si>
  <si>
    <t>分配优惠时，除不尽，保留两位小数，四舍五入，最后一步用倒减的方式获取。</t>
    <phoneticPr fontId="1" type="noConversion"/>
  </si>
  <si>
    <t>分配积分时，除不尽的，保留整数，小数点后面抹去，最后一步用倒减的方式获取。</t>
    <phoneticPr fontId="1" type="noConversion"/>
  </si>
  <si>
    <t>使用积分(分）</t>
    <phoneticPr fontId="1" type="noConversion"/>
  </si>
  <si>
    <t>B商品的优惠=(96/170)*20元=11.29分</t>
    <phoneticPr fontId="1" type="noConversion"/>
  </si>
  <si>
    <t>C类商品每件优惠=4.5/1元</t>
    <phoneticPr fontId="1" type="noConversion"/>
  </si>
  <si>
    <t>C类商品每件使用的积分=45/1=45分</t>
    <phoneticPr fontId="1" type="noConversion"/>
  </si>
  <si>
    <t>C商品使用的积分=200分-A积分-B积分=200-42-113=45分</t>
    <phoneticPr fontId="1" type="noConversion"/>
  </si>
  <si>
    <t>积分的分配比例=每类商品售价/订单内所有商品总售价。（分配积分时，除不尽的，保留整数，小数点后面抹去，最后一步用倒减的方式获取。）</t>
    <phoneticPr fontId="1" type="noConversion"/>
  </si>
  <si>
    <t>分配优惠时，除不尽，保留两位小数，四舍五入，最后一步用倒减的方式获取。</t>
    <phoneticPr fontId="1" type="noConversion"/>
  </si>
  <si>
    <t>发生同类商品全部退货时，按照以上分配方法直接退款、退积分、扣减优惠。</t>
    <phoneticPr fontId="1" type="noConversion"/>
  </si>
  <si>
    <t>优惠和积分在使用须将其分配到每类商品中去,分配方法如下：</t>
    <phoneticPr fontId="1" type="noConversion"/>
  </si>
  <si>
    <t>使用优惠的订单在发生单件商品退货时，需将先优惠分配到每件商品中，优惠的分配方法如下：（分配优惠时，除不尽，保留两位小数，四舍五入，最后一步用倒减的方式获取。）</t>
    <phoneticPr fontId="1" type="noConversion"/>
  </si>
  <si>
    <t>发生单件商品退货时，需将积分和优惠分配到单件商品上，再进行单件商品退款、退积分、扣减优惠。积分和优惠的分配方法如下：</t>
    <phoneticPr fontId="1" type="noConversion"/>
  </si>
  <si>
    <t>使用积分的订单在发生单件商品退货时，需将积分分配到单件商品上，然后进行退款退积分，积分的分配方法如下：（分配积分时，除不尽的，保留整数，小数点后面抹去，最后一步用倒减的方式获取。）</t>
    <phoneticPr fontId="1" type="noConversion"/>
  </si>
  <si>
    <t>积分在使用时需分配到每类商品</t>
    <phoneticPr fontId="1" type="noConversion"/>
  </si>
  <si>
    <t>优惠在使用时需分配到每类商品</t>
    <phoneticPr fontId="1" type="noConversion"/>
  </si>
  <si>
    <t>使用优惠的订单发生同类商品全部退货时，按照以上分配方法直接退款、退积分、扣减优惠。</t>
    <phoneticPr fontId="1" type="noConversion"/>
  </si>
  <si>
    <t>使用积分的订单发生同类商品全部退货时，按照以上分配方法直接退款、退积分、扣减优惠。</t>
    <phoneticPr fontId="1" type="noConversion"/>
  </si>
  <si>
    <t>（1）没有使用积分的订单（积分的获得一定是以单类商品的实付金额为基数计算，订单所获的积分一定是各类商品所获的积分之和）</t>
    <phoneticPr fontId="1" type="noConversion"/>
  </si>
</sst>
</file>

<file path=xl/styles.xml><?xml version="1.0" encoding="utf-8"?>
<styleSheet xmlns="http://schemas.openxmlformats.org/spreadsheetml/2006/main">
  <numFmts count="2">
    <numFmt numFmtId="177" formatCode="0_ "/>
    <numFmt numFmtId="178" formatCode="0.00_ "/>
  </numFmts>
  <fonts count="6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sz val="11"/>
      <color rgb="FFFF0000"/>
      <name val="宋体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4" fillId="0" borderId="0" xfId="0" applyFont="1">
      <alignment vertical="center"/>
    </xf>
    <xf numFmtId="0" fontId="0" fillId="0" borderId="1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2" borderId="1" xfId="0" applyFill="1" applyBorder="1">
      <alignment vertical="center"/>
    </xf>
    <xf numFmtId="0" fontId="0" fillId="0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0" borderId="2" xfId="0" applyBorder="1">
      <alignment vertical="center"/>
    </xf>
    <xf numFmtId="0" fontId="0" fillId="3" borderId="5" xfId="0" applyFill="1" applyBorder="1">
      <alignment vertical="center"/>
    </xf>
    <xf numFmtId="177" fontId="0" fillId="0" borderId="1" xfId="0" applyNumberFormat="1" applyFill="1" applyBorder="1">
      <alignment vertical="center"/>
    </xf>
    <xf numFmtId="177" fontId="0" fillId="0" borderId="1" xfId="0" applyNumberFormat="1" applyBorder="1">
      <alignment vertical="center"/>
    </xf>
    <xf numFmtId="177" fontId="0" fillId="0" borderId="0" xfId="0" applyNumberFormat="1">
      <alignment vertical="center"/>
    </xf>
    <xf numFmtId="178" fontId="0" fillId="0" borderId="1" xfId="0" applyNumberFormat="1" applyFill="1" applyBorder="1">
      <alignment vertical="center"/>
    </xf>
    <xf numFmtId="178" fontId="0" fillId="0" borderId="1" xfId="0" applyNumberFormat="1" applyBorder="1">
      <alignment vertical="center"/>
    </xf>
    <xf numFmtId="178" fontId="0" fillId="3" borderId="1" xfId="0" applyNumberFormat="1" applyFill="1" applyBorder="1">
      <alignment vertical="center"/>
    </xf>
    <xf numFmtId="0" fontId="4" fillId="4" borderId="0" xfId="0" applyFont="1" applyFill="1">
      <alignment vertical="center"/>
    </xf>
    <xf numFmtId="0" fontId="0" fillId="4" borderId="0" xfId="0" applyFill="1">
      <alignment vertical="center"/>
    </xf>
    <xf numFmtId="177" fontId="0" fillId="3" borderId="1" xfId="0" applyNumberFormat="1" applyFill="1" applyBorder="1">
      <alignment vertical="center"/>
    </xf>
    <xf numFmtId="0" fontId="5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FF00"/>
  </sheetPr>
  <dimension ref="A2:L81"/>
  <sheetViews>
    <sheetView showGridLines="0" tabSelected="1" workbookViewId="0">
      <selection activeCell="G22" sqref="G22"/>
    </sheetView>
  </sheetViews>
  <sheetFormatPr defaultRowHeight="13.5"/>
  <cols>
    <col min="7" max="7" width="14.75" customWidth="1"/>
    <col min="8" max="8" width="14" customWidth="1"/>
    <col min="9" max="9" width="18.75" customWidth="1"/>
    <col min="10" max="10" width="12.25" customWidth="1"/>
    <col min="11" max="11" width="12.625" customWidth="1"/>
  </cols>
  <sheetData>
    <row r="2" spans="1:10">
      <c r="A2" s="1"/>
      <c r="B2" s="1"/>
    </row>
    <row r="3" spans="1:10">
      <c r="B3" t="s">
        <v>56</v>
      </c>
    </row>
    <row r="4" spans="1:10">
      <c r="C4" s="2" t="s">
        <v>0</v>
      </c>
      <c r="D4" s="2" t="s">
        <v>1</v>
      </c>
      <c r="E4" s="2" t="s">
        <v>2</v>
      </c>
      <c r="F4" s="2" t="s">
        <v>32</v>
      </c>
      <c r="G4" s="6" t="s">
        <v>9</v>
      </c>
      <c r="H4" s="8" t="s">
        <v>4</v>
      </c>
      <c r="I4" s="3"/>
    </row>
    <row r="5" spans="1:10">
      <c r="C5" s="2" t="s">
        <v>5</v>
      </c>
      <c r="D5" s="2">
        <v>12</v>
      </c>
      <c r="E5" s="2">
        <v>3</v>
      </c>
      <c r="F5" s="2">
        <f>D5*E5</f>
        <v>36</v>
      </c>
      <c r="G5" s="2">
        <v>36</v>
      </c>
      <c r="H5" s="8">
        <v>7</v>
      </c>
      <c r="I5" s="3"/>
    </row>
    <row r="6" spans="1:10">
      <c r="C6" s="2" t="s">
        <v>6</v>
      </c>
      <c r="D6" s="2">
        <v>48</v>
      </c>
      <c r="E6" s="2">
        <v>2</v>
      </c>
      <c r="F6" s="2">
        <f>D6*E6</f>
        <v>96</v>
      </c>
      <c r="G6" s="2">
        <v>96</v>
      </c>
      <c r="H6" s="8">
        <v>19</v>
      </c>
      <c r="I6" s="3"/>
    </row>
    <row r="7" spans="1:10">
      <c r="C7" s="2" t="s">
        <v>7</v>
      </c>
      <c r="D7" s="2">
        <v>38</v>
      </c>
      <c r="E7" s="2">
        <v>1</v>
      </c>
      <c r="F7" s="2">
        <f>D7*E7</f>
        <v>38</v>
      </c>
      <c r="G7" s="2">
        <v>38</v>
      </c>
      <c r="H7" s="8">
        <v>7</v>
      </c>
      <c r="I7" s="4"/>
    </row>
    <row r="8" spans="1:10">
      <c r="C8" s="2" t="s">
        <v>8</v>
      </c>
      <c r="D8" s="2"/>
      <c r="E8" s="2"/>
      <c r="F8" s="2">
        <v>170</v>
      </c>
      <c r="G8" s="7">
        <f>SUM(G5:G7)</f>
        <v>170</v>
      </c>
      <c r="H8" s="5">
        <f>SUM(H5:H7)</f>
        <v>33</v>
      </c>
      <c r="I8" s="9">
        <f>G8*20%</f>
        <v>34</v>
      </c>
    </row>
    <row r="11" spans="1:10">
      <c r="B11" t="s">
        <v>27</v>
      </c>
    </row>
    <row r="13" spans="1:10">
      <c r="C13" s="2" t="s">
        <v>0</v>
      </c>
      <c r="D13" s="2" t="s">
        <v>1</v>
      </c>
      <c r="E13" s="2" t="s">
        <v>2</v>
      </c>
      <c r="F13" s="2" t="s">
        <v>32</v>
      </c>
      <c r="G13" s="10" t="s">
        <v>20</v>
      </c>
      <c r="H13" s="13" t="s">
        <v>21</v>
      </c>
      <c r="I13" s="8" t="s">
        <v>22</v>
      </c>
      <c r="J13" s="3"/>
    </row>
    <row r="14" spans="1:10">
      <c r="C14" s="2" t="s">
        <v>5</v>
      </c>
      <c r="D14" s="2">
        <v>12</v>
      </c>
      <c r="E14" s="2">
        <v>3</v>
      </c>
      <c r="F14" s="2">
        <f>D14*E14</f>
        <v>36</v>
      </c>
      <c r="G14" s="11">
        <f>(F14/F17)*G17</f>
        <v>42.352941176470587</v>
      </c>
      <c r="H14" s="14">
        <f>F14-G14*0.01</f>
        <v>35.576470588235296</v>
      </c>
      <c r="I14" s="8">
        <v>7</v>
      </c>
      <c r="J14" s="3"/>
    </row>
    <row r="15" spans="1:10">
      <c r="C15" s="2" t="s">
        <v>6</v>
      </c>
      <c r="D15" s="2">
        <v>48</v>
      </c>
      <c r="E15" s="2">
        <v>2</v>
      </c>
      <c r="F15" s="2">
        <f t="shared" ref="F15:F16" si="0">D15*E15</f>
        <v>96</v>
      </c>
      <c r="G15" s="11">
        <f>(F15/F17)*G17</f>
        <v>112.94117647058823</v>
      </c>
      <c r="H15" s="14">
        <f>F15-G15*0.01</f>
        <v>94.870588235294122</v>
      </c>
      <c r="I15" s="8">
        <v>18</v>
      </c>
      <c r="J15" s="3"/>
    </row>
    <row r="16" spans="1:10">
      <c r="C16" s="2" t="s">
        <v>7</v>
      </c>
      <c r="D16" s="2">
        <v>38</v>
      </c>
      <c r="E16" s="2">
        <v>1</v>
      </c>
      <c r="F16" s="2">
        <f t="shared" si="0"/>
        <v>38</v>
      </c>
      <c r="G16" s="11">
        <f>G17-G14-G15</f>
        <v>44.705882352941188</v>
      </c>
      <c r="H16" s="14">
        <f>F16-G16*0.01</f>
        <v>37.55294117647059</v>
      </c>
      <c r="I16" s="8">
        <v>7</v>
      </c>
      <c r="J16" s="4"/>
    </row>
    <row r="17" spans="2:10">
      <c r="C17" s="2" t="s">
        <v>8</v>
      </c>
      <c r="D17" s="2"/>
      <c r="E17" s="2"/>
      <c r="F17" s="2">
        <f>SUM(F14:F16)</f>
        <v>170</v>
      </c>
      <c r="G17" s="11">
        <v>200</v>
      </c>
      <c r="H17" s="15">
        <f>SUM(H14:H16)</f>
        <v>168</v>
      </c>
      <c r="I17" s="5">
        <v>32</v>
      </c>
      <c r="J17" s="9">
        <f>H17*20%</f>
        <v>33.6</v>
      </c>
    </row>
    <row r="18" spans="2:10">
      <c r="G18" s="12"/>
    </row>
    <row r="19" spans="2:10">
      <c r="C19" s="19" t="s">
        <v>52</v>
      </c>
      <c r="G19" s="12"/>
    </row>
    <row r="20" spans="2:10">
      <c r="C20" s="16" t="s">
        <v>26</v>
      </c>
      <c r="D20" s="16" t="s">
        <v>45</v>
      </c>
      <c r="E20" s="16"/>
      <c r="F20" s="16"/>
      <c r="G20" s="16"/>
      <c r="H20" s="17"/>
    </row>
    <row r="21" spans="2:10">
      <c r="D21" t="s">
        <v>11</v>
      </c>
      <c r="E21" t="s">
        <v>23</v>
      </c>
    </row>
    <row r="22" spans="2:10">
      <c r="E22" t="s">
        <v>24</v>
      </c>
    </row>
    <row r="23" spans="2:10">
      <c r="E23" t="s">
        <v>44</v>
      </c>
    </row>
    <row r="25" spans="2:10">
      <c r="C25" s="19" t="s">
        <v>55</v>
      </c>
    </row>
    <row r="26" spans="2:10">
      <c r="C26" s="19" t="s">
        <v>51</v>
      </c>
    </row>
    <row r="27" spans="2:10">
      <c r="D27" t="s">
        <v>15</v>
      </c>
    </row>
    <row r="28" spans="2:10">
      <c r="D28" t="s">
        <v>16</v>
      </c>
    </row>
    <row r="29" spans="2:10">
      <c r="D29" t="s">
        <v>25</v>
      </c>
    </row>
    <row r="32" spans="2:10">
      <c r="B32" t="s">
        <v>28</v>
      </c>
    </row>
    <row r="34" spans="3:10">
      <c r="C34" s="2" t="s">
        <v>0</v>
      </c>
      <c r="D34" s="2" t="s">
        <v>1</v>
      </c>
      <c r="E34" s="2" t="s">
        <v>2</v>
      </c>
      <c r="F34" s="2" t="s">
        <v>32</v>
      </c>
      <c r="G34" s="6" t="s">
        <v>31</v>
      </c>
      <c r="H34" s="2" t="s">
        <v>9</v>
      </c>
      <c r="I34" s="8" t="s">
        <v>4</v>
      </c>
      <c r="J34" s="3"/>
    </row>
    <row r="35" spans="3:10">
      <c r="C35" s="2" t="s">
        <v>5</v>
      </c>
      <c r="D35" s="2">
        <v>12</v>
      </c>
      <c r="E35" s="2">
        <v>3</v>
      </c>
      <c r="F35" s="2">
        <f>D35*E35</f>
        <v>36</v>
      </c>
      <c r="G35" s="13">
        <f>(F35/F38)*G38</f>
        <v>4.2352941176470589</v>
      </c>
      <c r="H35" s="14">
        <f>F35-G35</f>
        <v>31.764705882352942</v>
      </c>
      <c r="I35" s="8">
        <v>6</v>
      </c>
      <c r="J35" s="3"/>
    </row>
    <row r="36" spans="3:10">
      <c r="C36" s="2" t="s">
        <v>6</v>
      </c>
      <c r="D36" s="2">
        <v>48</v>
      </c>
      <c r="E36" s="2">
        <v>2</v>
      </c>
      <c r="F36" s="2">
        <f t="shared" ref="F36:F37" si="1">D36*E36</f>
        <v>96</v>
      </c>
      <c r="G36" s="13">
        <f>(F36/F38)*G38</f>
        <v>11.294117647058822</v>
      </c>
      <c r="H36" s="14">
        <f t="shared" ref="H36:H37" si="2">F36-G36</f>
        <v>84.705882352941174</v>
      </c>
      <c r="I36" s="8">
        <v>16</v>
      </c>
      <c r="J36" s="3"/>
    </row>
    <row r="37" spans="3:10">
      <c r="C37" s="2" t="s">
        <v>7</v>
      </c>
      <c r="D37" s="2">
        <v>38</v>
      </c>
      <c r="E37" s="2">
        <v>1</v>
      </c>
      <c r="F37" s="2">
        <f t="shared" si="1"/>
        <v>38</v>
      </c>
      <c r="G37" s="13">
        <f>G38-G35-G36</f>
        <v>4.4705882352941195</v>
      </c>
      <c r="H37" s="14">
        <f t="shared" si="2"/>
        <v>33.529411764705884</v>
      </c>
      <c r="I37" s="8">
        <v>6</v>
      </c>
      <c r="J37" s="4"/>
    </row>
    <row r="38" spans="3:10">
      <c r="C38" s="2" t="s">
        <v>8</v>
      </c>
      <c r="D38" s="2"/>
      <c r="E38" s="2"/>
      <c r="F38" s="2">
        <f>SUM(F35:F37)</f>
        <v>170</v>
      </c>
      <c r="G38" s="14">
        <v>20</v>
      </c>
      <c r="H38" s="9">
        <f>SUM(H35:H37)</f>
        <v>150</v>
      </c>
      <c r="I38" s="5">
        <f>SUM(I35:I37)</f>
        <v>28</v>
      </c>
      <c r="J38" s="9">
        <f>H38*20%</f>
        <v>30</v>
      </c>
    </row>
    <row r="40" spans="3:10">
      <c r="C40" s="19" t="s">
        <v>53</v>
      </c>
    </row>
    <row r="41" spans="3:10">
      <c r="C41" s="16" t="s">
        <v>26</v>
      </c>
      <c r="D41" s="16" t="s">
        <v>30</v>
      </c>
      <c r="E41" s="16"/>
      <c r="F41" s="16"/>
      <c r="G41" s="16"/>
      <c r="H41" s="16"/>
      <c r="I41" s="1" t="s">
        <v>46</v>
      </c>
    </row>
    <row r="42" spans="3:10">
      <c r="D42" t="s">
        <v>19</v>
      </c>
      <c r="E42" t="s">
        <v>34</v>
      </c>
    </row>
    <row r="43" spans="3:10">
      <c r="E43" t="s">
        <v>33</v>
      </c>
    </row>
    <row r="44" spans="3:10">
      <c r="E44" t="s">
        <v>35</v>
      </c>
    </row>
    <row r="46" spans="3:10">
      <c r="C46" s="19" t="s">
        <v>54</v>
      </c>
    </row>
    <row r="47" spans="3:10">
      <c r="C47" s="19" t="s">
        <v>49</v>
      </c>
    </row>
    <row r="48" spans="3:10">
      <c r="D48" t="s">
        <v>36</v>
      </c>
    </row>
    <row r="49" spans="2:12">
      <c r="D49" t="s">
        <v>37</v>
      </c>
    </row>
    <row r="50" spans="2:12">
      <c r="D50" t="s">
        <v>42</v>
      </c>
    </row>
    <row r="52" spans="2:12">
      <c r="B52" t="s">
        <v>29</v>
      </c>
    </row>
    <row r="54" spans="2:12">
      <c r="C54" s="2" t="s">
        <v>0</v>
      </c>
      <c r="D54" s="2" t="s">
        <v>1</v>
      </c>
      <c r="E54" s="2" t="s">
        <v>2</v>
      </c>
      <c r="F54" s="2" t="s">
        <v>3</v>
      </c>
      <c r="G54" s="6" t="s">
        <v>18</v>
      </c>
      <c r="H54" s="2" t="s">
        <v>17</v>
      </c>
      <c r="I54" s="6" t="s">
        <v>40</v>
      </c>
      <c r="J54" s="6" t="s">
        <v>9</v>
      </c>
      <c r="K54" s="8" t="s">
        <v>4</v>
      </c>
      <c r="L54" s="3"/>
    </row>
    <row r="55" spans="2:12">
      <c r="C55" s="2" t="s">
        <v>5</v>
      </c>
      <c r="D55" s="2">
        <v>12</v>
      </c>
      <c r="E55" s="2">
        <v>3</v>
      </c>
      <c r="F55" s="2">
        <v>36</v>
      </c>
      <c r="G55" s="13">
        <f>(F55/F58)*G58</f>
        <v>4.2352941176470589</v>
      </c>
      <c r="H55" s="14">
        <f>F55-G55</f>
        <v>31.764705882352942</v>
      </c>
      <c r="I55" s="11">
        <f>(F55/F58)*I58</f>
        <v>42.352941176470587</v>
      </c>
      <c r="J55" s="14">
        <f>H55-I55*0.01</f>
        <v>31.341176470588238</v>
      </c>
      <c r="K55" s="8">
        <v>6</v>
      </c>
      <c r="L55" s="3"/>
    </row>
    <row r="56" spans="2:12">
      <c r="C56" s="2" t="s">
        <v>6</v>
      </c>
      <c r="D56" s="2">
        <v>48</v>
      </c>
      <c r="E56" s="2">
        <v>2</v>
      </c>
      <c r="F56" s="2">
        <v>96</v>
      </c>
      <c r="G56" s="13">
        <f>(F56/F58)*G58</f>
        <v>11.294117647058822</v>
      </c>
      <c r="H56" s="14">
        <f t="shared" ref="H56:H57" si="3">F56-G56</f>
        <v>84.705882352941174</v>
      </c>
      <c r="I56" s="11">
        <f>(F56/F58)*I58</f>
        <v>112.94117647058823</v>
      </c>
      <c r="J56" s="14">
        <f>H56-I56*0.01</f>
        <v>83.576470588235296</v>
      </c>
      <c r="K56" s="8">
        <v>16</v>
      </c>
      <c r="L56" s="3"/>
    </row>
    <row r="57" spans="2:12">
      <c r="C57" s="2" t="s">
        <v>7</v>
      </c>
      <c r="D57" s="2">
        <v>32</v>
      </c>
      <c r="E57" s="2">
        <v>1</v>
      </c>
      <c r="F57" s="2">
        <v>38</v>
      </c>
      <c r="G57" s="13">
        <f>G58-G55-G56</f>
        <v>4.4705882352941195</v>
      </c>
      <c r="H57" s="14">
        <f t="shared" si="3"/>
        <v>33.529411764705884</v>
      </c>
      <c r="I57" s="11">
        <f>I58-I56-I55</f>
        <v>44.705882352941181</v>
      </c>
      <c r="J57" s="14">
        <f>H57-I57*0.01</f>
        <v>33.082352941176474</v>
      </c>
      <c r="K57" s="8">
        <v>6</v>
      </c>
      <c r="L57" s="3"/>
    </row>
    <row r="58" spans="2:12">
      <c r="C58" s="2" t="s">
        <v>8</v>
      </c>
      <c r="D58" s="2"/>
      <c r="E58" s="2"/>
      <c r="F58" s="2">
        <v>170</v>
      </c>
      <c r="G58" s="2">
        <v>20</v>
      </c>
      <c r="H58" s="14">
        <f>SUM(H55:H57)</f>
        <v>150</v>
      </c>
      <c r="I58" s="2">
        <v>200</v>
      </c>
      <c r="J58" s="15">
        <f>SUM(J55:J57)</f>
        <v>148</v>
      </c>
      <c r="K58" s="5">
        <f>SUM(K55:K57)</f>
        <v>28</v>
      </c>
      <c r="L58" s="18">
        <v>29</v>
      </c>
    </row>
    <row r="60" spans="2:12">
      <c r="C60" s="19" t="s">
        <v>48</v>
      </c>
    </row>
    <row r="61" spans="2:12">
      <c r="C61" s="16" t="s">
        <v>26</v>
      </c>
      <c r="D61" s="16" t="s">
        <v>30</v>
      </c>
      <c r="E61" s="16"/>
      <c r="F61" s="16"/>
      <c r="G61" s="16"/>
      <c r="H61" s="16"/>
      <c r="I61" s="1"/>
    </row>
    <row r="62" spans="2:12">
      <c r="D62" t="s">
        <v>19</v>
      </c>
      <c r="E62" t="s">
        <v>34</v>
      </c>
    </row>
    <row r="63" spans="2:12">
      <c r="E63" t="s">
        <v>41</v>
      </c>
    </row>
    <row r="64" spans="2:12">
      <c r="E64" t="s">
        <v>35</v>
      </c>
    </row>
    <row r="65" spans="3:9">
      <c r="C65" s="16" t="s">
        <v>26</v>
      </c>
      <c r="D65" s="16" t="s">
        <v>10</v>
      </c>
      <c r="E65" s="16"/>
      <c r="F65" s="16"/>
      <c r="G65" s="16"/>
      <c r="H65" s="17"/>
    </row>
    <row r="66" spans="3:9">
      <c r="E66" t="s">
        <v>12</v>
      </c>
      <c r="I66" s="1"/>
    </row>
    <row r="67" spans="3:9">
      <c r="E67" t="s">
        <v>13</v>
      </c>
    </row>
    <row r="68" spans="3:9">
      <c r="E68" t="s">
        <v>14</v>
      </c>
    </row>
    <row r="71" spans="3:9">
      <c r="C71" s="19" t="s">
        <v>47</v>
      </c>
    </row>
    <row r="72" spans="3:9">
      <c r="C72" s="19" t="s">
        <v>50</v>
      </c>
    </row>
    <row r="73" spans="3:9">
      <c r="C73" s="1" t="s">
        <v>38</v>
      </c>
    </row>
    <row r="74" spans="3:9">
      <c r="D74" t="s">
        <v>36</v>
      </c>
    </row>
    <row r="75" spans="3:9">
      <c r="D75" t="s">
        <v>37</v>
      </c>
    </row>
    <row r="76" spans="3:9">
      <c r="D76" t="s">
        <v>42</v>
      </c>
    </row>
    <row r="78" spans="3:9">
      <c r="C78" s="1" t="s">
        <v>39</v>
      </c>
    </row>
    <row r="79" spans="3:9">
      <c r="D79" t="s">
        <v>15</v>
      </c>
    </row>
    <row r="80" spans="3:9">
      <c r="D80" t="s">
        <v>16</v>
      </c>
    </row>
    <row r="81" spans="4:4">
      <c r="D81" t="s">
        <v>43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有关积分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2016-03-15T09:25:59Z</dcterms:modified>
</cp:coreProperties>
</file>